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C:\Users\Litvinov NN\Desktop\УП для работы\1. 2020-2024\2022\"/>
    </mc:Choice>
  </mc:AlternateContent>
  <bookViews>
    <workbookView xWindow="0" yWindow="0" windowWidth="28800" windowHeight="12435" activeTab="11"/>
  </bookViews>
  <sheets>
    <sheet name="1" sheetId="14" r:id="rId1"/>
    <sheet name="РПН" sheetId="21" r:id="rId2"/>
    <sheet name="2" sheetId="13" r:id="rId3"/>
    <sheet name="МРЛС" sheetId="22" r:id="rId4"/>
    <sheet name="3" sheetId="16" r:id="rId5"/>
    <sheet name="КП СД" sheetId="25" r:id="rId6"/>
    <sheet name="4" sheetId="18" r:id="rId7"/>
    <sheet name="КП ДД" sheetId="26" r:id="rId8"/>
    <sheet name="5" sheetId="15" r:id="rId9"/>
    <sheet name="ПК СД" sheetId="23" r:id="rId10"/>
    <sheet name="6" sheetId="17" r:id="rId11"/>
    <sheet name="ПК ДД" sheetId="24" r:id="rId12"/>
    <sheet name="7" sheetId="12" r:id="rId13"/>
    <sheet name="ЗРПК" sheetId="1" r:id="rId14"/>
    <sheet name="8" sheetId="19" r:id="rId15"/>
    <sheet name="РТС ПВО" sheetId="27" r:id="rId16"/>
    <sheet name="9" sheetId="20" r:id="rId17"/>
    <sheet name="РЛС ОПА" sheetId="28" r:id="rId18"/>
  </sheets>
  <definedNames>
    <definedName name="_xlnm._FilterDatabase" localSheetId="13" hidden="1">ЗРПК!$A$7:$IE$115</definedName>
    <definedName name="_xlnm._FilterDatabase" localSheetId="7" hidden="1">'КП ДД'!$A$7:$IE$115</definedName>
    <definedName name="_xlnm._FilterDatabase" localSheetId="5" hidden="1">'КП СД'!$A$7:$IE$115</definedName>
    <definedName name="_xlnm._FilterDatabase" localSheetId="3" hidden="1">МРЛС!$A$7:$IE$116</definedName>
    <definedName name="_xlnm._FilterDatabase" localSheetId="11" hidden="1">'ПК ДД'!$A$7:$IE$115</definedName>
    <definedName name="_xlnm._FilterDatabase" localSheetId="9" hidden="1">'ПК СД'!$A$7:$IE$115</definedName>
    <definedName name="_xlnm._FilterDatabase" localSheetId="17" hidden="1">'РЛС ОПА'!$A$7:$IE$110</definedName>
    <definedName name="_xlnm._FilterDatabase" localSheetId="1" hidden="1">РПН!$A$7:$IE$116</definedName>
    <definedName name="_xlnm._FilterDatabase" localSheetId="15" hidden="1">'РТС ПВО'!$A$7:$IE$117</definedName>
    <definedName name="_xlnm.Print_Titles" localSheetId="13">ЗРПК!$3:$7</definedName>
    <definedName name="_xlnm.Print_Titles" localSheetId="7">'КП ДД'!$3:$7</definedName>
    <definedName name="_xlnm.Print_Titles" localSheetId="5">'КП СД'!$3:$7</definedName>
    <definedName name="_xlnm.Print_Titles" localSheetId="3">МРЛС!$3:$7</definedName>
    <definedName name="_xlnm.Print_Titles" localSheetId="11">'ПК ДД'!$3:$7</definedName>
    <definedName name="_xlnm.Print_Titles" localSheetId="9">'ПК СД'!$3:$7</definedName>
    <definedName name="_xlnm.Print_Titles" localSheetId="17">'РЛС ОПА'!$3:$7</definedName>
    <definedName name="_xlnm.Print_Titles" localSheetId="1">РПН!$3:$7</definedName>
    <definedName name="_xlnm.Print_Titles" localSheetId="15">'РТС ПВО'!$3:$7</definedName>
    <definedName name="_xlnm.Print_Area" localSheetId="0">'1'!$A$1:$O$20</definedName>
    <definedName name="_xlnm.Print_Area" localSheetId="2">'2'!$A$1:$O$20</definedName>
    <definedName name="_xlnm.Print_Area" localSheetId="4">'3'!$A$1:$O$20</definedName>
    <definedName name="_xlnm.Print_Area" localSheetId="6">'4'!$A$1:$O$20</definedName>
    <definedName name="_xlnm.Print_Area" localSheetId="8">'5'!$A$1:$O$20</definedName>
    <definedName name="_xlnm.Print_Area" localSheetId="10">'6'!$A$1:$O$20</definedName>
    <definedName name="_xlnm.Print_Area" localSheetId="12">'7'!$A$1:$O$20</definedName>
    <definedName name="_xlnm.Print_Area" localSheetId="14">'8'!$A$1:$O$20</definedName>
    <definedName name="_xlnm.Print_Area" localSheetId="16">'9'!$A$1:$O$20</definedName>
    <definedName name="_xlnm.Print_Area" localSheetId="13">ЗРПК!$A$1:$ID$119</definedName>
    <definedName name="_xlnm.Print_Area" localSheetId="7">'КП ДД'!$A$1:$ID$119</definedName>
    <definedName name="_xlnm.Print_Area" localSheetId="5">'КП СД'!$A$1:$ID$119</definedName>
    <definedName name="_xlnm.Print_Area" localSheetId="3">МРЛС!$A$1:$ID$120</definedName>
    <definedName name="_xlnm.Print_Area" localSheetId="11">'ПК ДД'!$A$1:$ID$119</definedName>
    <definedName name="_xlnm.Print_Area" localSheetId="9">'ПК СД'!$A$1:$ID$119</definedName>
    <definedName name="_xlnm.Print_Area" localSheetId="17">'РЛС ОПА'!$A$1:$ID$114</definedName>
    <definedName name="_xlnm.Print_Area" localSheetId="1">РПН!$A$1:$ID$120</definedName>
    <definedName name="_xlnm.Print_Area" localSheetId="15">'РТС ПВО'!$A$1:$ID$121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K58" i="22" l="1"/>
  <c r="HD58" i="22" s="1"/>
  <c r="GI58" i="22"/>
  <c r="FP58" i="22"/>
  <c r="DE58" i="22"/>
  <c r="DX58" i="22" s="1"/>
  <c r="DC58" i="22"/>
  <c r="CJ58" i="22"/>
  <c r="Y58" i="22"/>
  <c r="AR58" i="22" s="1"/>
  <c r="X58" i="22"/>
  <c r="W58" i="22"/>
  <c r="V58" i="22"/>
  <c r="U58" i="22"/>
  <c r="T58" i="22"/>
  <c r="G58" i="22" s="1"/>
  <c r="F58" i="22" s="1"/>
  <c r="D58" i="22" s="1"/>
  <c r="S58" i="22"/>
  <c r="R58" i="22"/>
  <c r="P58" i="22"/>
  <c r="O58" i="22"/>
  <c r="N58" i="22"/>
  <c r="M58" i="22"/>
  <c r="L58" i="22"/>
  <c r="K58" i="22"/>
  <c r="J58" i="22"/>
  <c r="I58" i="22"/>
  <c r="H58" i="22"/>
  <c r="GK57" i="22"/>
  <c r="HD57" i="22" s="1"/>
  <c r="GI57" i="22"/>
  <c r="FP57" i="22"/>
  <c r="DE57" i="22"/>
  <c r="DC57" i="22"/>
  <c r="CJ57" i="22"/>
  <c r="BO57" i="22"/>
  <c r="CH57" i="22" s="1"/>
  <c r="AR57" i="22"/>
  <c r="Y57" i="22"/>
  <c r="X57" i="22"/>
  <c r="W57" i="22"/>
  <c r="W53" i="22" s="1"/>
  <c r="V57" i="22"/>
  <c r="U57" i="22"/>
  <c r="T57" i="22"/>
  <c r="S57" i="22"/>
  <c r="S53" i="22" s="1"/>
  <c r="R57" i="22"/>
  <c r="P57" i="22"/>
  <c r="O57" i="22"/>
  <c r="N57" i="22"/>
  <c r="N53" i="22" s="1"/>
  <c r="M57" i="22"/>
  <c r="L57" i="22"/>
  <c r="K57" i="22"/>
  <c r="J57" i="22"/>
  <c r="J53" i="22" s="1"/>
  <c r="I57" i="22"/>
  <c r="H57" i="22"/>
  <c r="HD56" i="22"/>
  <c r="GK56" i="22"/>
  <c r="GI56" i="22"/>
  <c r="FP56" i="22"/>
  <c r="X56" i="22"/>
  <c r="W56" i="22"/>
  <c r="V56" i="22"/>
  <c r="U56" i="22"/>
  <c r="T56" i="22"/>
  <c r="S56" i="22"/>
  <c r="R56" i="22"/>
  <c r="P56" i="22"/>
  <c r="O56" i="22"/>
  <c r="N56" i="22"/>
  <c r="M56" i="22"/>
  <c r="L56" i="22"/>
  <c r="K56" i="22"/>
  <c r="J56" i="22"/>
  <c r="I56" i="22"/>
  <c r="H56" i="22"/>
  <c r="HF55" i="22"/>
  <c r="HD55" i="22"/>
  <c r="GK55" i="22"/>
  <c r="GI55" i="22"/>
  <c r="GI53" i="22" s="1"/>
  <c r="FP55" i="22"/>
  <c r="FN55" i="22"/>
  <c r="EU55" i="22"/>
  <c r="ES55" i="22"/>
  <c r="DZ55" i="22"/>
  <c r="DZ53" i="22" s="1"/>
  <c r="DX55" i="22"/>
  <c r="DE55" i="22"/>
  <c r="DC55" i="22"/>
  <c r="DC53" i="22" s="1"/>
  <c r="CJ55" i="22"/>
  <c r="CH55" i="22"/>
  <c r="BO55" i="22"/>
  <c r="BM55" i="22"/>
  <c r="BM53" i="22" s="1"/>
  <c r="AT55" i="22"/>
  <c r="AR55" i="22"/>
  <c r="Y55" i="22"/>
  <c r="X55" i="22"/>
  <c r="W55" i="22"/>
  <c r="V55" i="22"/>
  <c r="U55" i="22"/>
  <c r="T55" i="22"/>
  <c r="S55" i="22"/>
  <c r="R55" i="22"/>
  <c r="P55" i="22"/>
  <c r="O55" i="22"/>
  <c r="N55" i="22"/>
  <c r="M55" i="22"/>
  <c r="L55" i="22"/>
  <c r="K55" i="22"/>
  <c r="J55" i="22"/>
  <c r="I55" i="22"/>
  <c r="H55" i="22"/>
  <c r="G55" i="22"/>
  <c r="F55" i="22" s="1"/>
  <c r="D55" i="22" s="1"/>
  <c r="HF54" i="22"/>
  <c r="HD54" i="22"/>
  <c r="GK54" i="22"/>
  <c r="GI54" i="22"/>
  <c r="FP54" i="22"/>
  <c r="FN54" i="22"/>
  <c r="FN53" i="22" s="1"/>
  <c r="EU54" i="22"/>
  <c r="EU53" i="22" s="1"/>
  <c r="ES54" i="22"/>
  <c r="DZ54" i="22"/>
  <c r="DX54" i="22"/>
  <c r="DE54" i="22"/>
  <c r="DC54" i="22"/>
  <c r="CJ54" i="22"/>
  <c r="CH54" i="22"/>
  <c r="CH53" i="22" s="1"/>
  <c r="BO54" i="22"/>
  <c r="BM54" i="22"/>
  <c r="AT54" i="22"/>
  <c r="AR54" i="22"/>
  <c r="AR53" i="22" s="1"/>
  <c r="Y54" i="22"/>
  <c r="X54" i="22"/>
  <c r="W54" i="22"/>
  <c r="V54" i="22"/>
  <c r="V53" i="22" s="1"/>
  <c r="U54" i="22"/>
  <c r="T54" i="22"/>
  <c r="S54" i="22"/>
  <c r="R54" i="22"/>
  <c r="R53" i="22" s="1"/>
  <c r="P54" i="22"/>
  <c r="O54" i="22"/>
  <c r="N54" i="22"/>
  <c r="M54" i="22"/>
  <c r="L54" i="22"/>
  <c r="K54" i="22"/>
  <c r="J54" i="22"/>
  <c r="I54" i="22"/>
  <c r="H54" i="22"/>
  <c r="HZ53" i="22"/>
  <c r="HY53" i="22"/>
  <c r="HX53" i="22"/>
  <c r="HW53" i="22"/>
  <c r="HV53" i="22"/>
  <c r="HU53" i="22"/>
  <c r="HT53" i="22"/>
  <c r="HS53" i="22"/>
  <c r="HR53" i="22"/>
  <c r="HQ53" i="22"/>
  <c r="HP53" i="22"/>
  <c r="HO53" i="22"/>
  <c r="HN53" i="22"/>
  <c r="HM53" i="22"/>
  <c r="HL53" i="22"/>
  <c r="HK53" i="22"/>
  <c r="HJ53" i="22"/>
  <c r="HI53" i="22"/>
  <c r="HH53" i="22"/>
  <c r="HG53" i="22"/>
  <c r="HF53" i="22"/>
  <c r="HE53" i="22"/>
  <c r="HC53" i="22"/>
  <c r="GZ53" i="22"/>
  <c r="GY53" i="22"/>
  <c r="GX53" i="22"/>
  <c r="GW53" i="22"/>
  <c r="GV53" i="22"/>
  <c r="GU53" i="22"/>
  <c r="GT53" i="22"/>
  <c r="GS53" i="22"/>
  <c r="GR53" i="22"/>
  <c r="GQ53" i="22"/>
  <c r="GP53" i="22"/>
  <c r="GO53" i="22"/>
  <c r="GN53" i="22"/>
  <c r="GM53" i="22"/>
  <c r="GL53" i="22"/>
  <c r="GK53" i="22"/>
  <c r="GJ53" i="22"/>
  <c r="GH53" i="22"/>
  <c r="GG53" i="22"/>
  <c r="GF53" i="22"/>
  <c r="GE53" i="22"/>
  <c r="GD53" i="22"/>
  <c r="GC53" i="22"/>
  <c r="GB53" i="22"/>
  <c r="GA53" i="22"/>
  <c r="FZ53" i="22"/>
  <c r="FY53" i="22"/>
  <c r="FX53" i="22"/>
  <c r="FW53" i="22"/>
  <c r="FV53" i="22"/>
  <c r="FU53" i="22"/>
  <c r="FT53" i="22"/>
  <c r="FS53" i="22"/>
  <c r="FR53" i="22"/>
  <c r="FQ53" i="22"/>
  <c r="FP53" i="22"/>
  <c r="FO53" i="22"/>
  <c r="FM53" i="22"/>
  <c r="FL53" i="22"/>
  <c r="FK53" i="22"/>
  <c r="FJ53" i="22"/>
  <c r="FI53" i="22"/>
  <c r="FH53" i="22"/>
  <c r="FG53" i="22"/>
  <c r="FF53" i="22"/>
  <c r="FE53" i="22"/>
  <c r="FD53" i="22"/>
  <c r="FC53" i="22"/>
  <c r="FB53" i="22"/>
  <c r="FA53" i="22"/>
  <c r="EZ53" i="22"/>
  <c r="EY53" i="22"/>
  <c r="EX53" i="22"/>
  <c r="EW53" i="22"/>
  <c r="EV53" i="22"/>
  <c r="ET53" i="22"/>
  <c r="ES53" i="22"/>
  <c r="ER53" i="22"/>
  <c r="EQ53" i="22"/>
  <c r="EP53" i="22"/>
  <c r="EO53" i="22"/>
  <c r="EN53" i="22"/>
  <c r="EM53" i="22"/>
  <c r="EL53" i="22"/>
  <c r="EK53" i="22"/>
  <c r="EJ53" i="22"/>
  <c r="EI53" i="22"/>
  <c r="EH53" i="22"/>
  <c r="EG53" i="22"/>
  <c r="EF53" i="22"/>
  <c r="EE53" i="22"/>
  <c r="ED53" i="22"/>
  <c r="EC53" i="22"/>
  <c r="EB53" i="22"/>
  <c r="EA53" i="22"/>
  <c r="DY53" i="22"/>
  <c r="DW53" i="22"/>
  <c r="DV53" i="22"/>
  <c r="DU53" i="22"/>
  <c r="DT53" i="22"/>
  <c r="DS53" i="22"/>
  <c r="DR53" i="22"/>
  <c r="DQ53" i="22"/>
  <c r="DP53" i="22"/>
  <c r="DO53" i="22"/>
  <c r="DN53" i="22"/>
  <c r="DM53" i="22"/>
  <c r="DL53" i="22"/>
  <c r="DK53" i="22"/>
  <c r="DJ53" i="22"/>
  <c r="DI53" i="22"/>
  <c r="DH53" i="22"/>
  <c r="DG53" i="22"/>
  <c r="DF53" i="22"/>
  <c r="DD53" i="22"/>
  <c r="DB53" i="22"/>
  <c r="DA53" i="22"/>
  <c r="CZ53" i="22"/>
  <c r="CY53" i="22"/>
  <c r="CX53" i="22"/>
  <c r="CW53" i="22"/>
  <c r="CV53" i="22"/>
  <c r="CU53" i="22"/>
  <c r="CT53" i="22"/>
  <c r="CS53" i="22"/>
  <c r="CR53" i="22"/>
  <c r="CQ53" i="22"/>
  <c r="CP53" i="22"/>
  <c r="CO53" i="22"/>
  <c r="CN53" i="22"/>
  <c r="CM53" i="22"/>
  <c r="CL53" i="22"/>
  <c r="CK53" i="22"/>
  <c r="CJ53" i="22"/>
  <c r="CI53" i="22"/>
  <c r="CG53" i="22"/>
  <c r="CF53" i="22"/>
  <c r="CE53" i="22"/>
  <c r="CD53" i="22"/>
  <c r="CC53" i="22"/>
  <c r="CB53" i="22"/>
  <c r="CA53" i="22"/>
  <c r="BZ53" i="22"/>
  <c r="BY53" i="22"/>
  <c r="BX53" i="22"/>
  <c r="BW53" i="22"/>
  <c r="BV53" i="22"/>
  <c r="BU53" i="22"/>
  <c r="BT53" i="22"/>
  <c r="BS53" i="22"/>
  <c r="BR53" i="22"/>
  <c r="BQ53" i="22"/>
  <c r="BP53" i="22"/>
  <c r="BN53" i="22"/>
  <c r="BL53" i="22"/>
  <c r="BK53" i="22"/>
  <c r="BJ53" i="22"/>
  <c r="BI53" i="22"/>
  <c r="BH53" i="22"/>
  <c r="BG53" i="22"/>
  <c r="BF53" i="22"/>
  <c r="BE53" i="22"/>
  <c r="BD53" i="22"/>
  <c r="BC53" i="22"/>
  <c r="BB53" i="22"/>
  <c r="BA53" i="22"/>
  <c r="AZ53" i="22"/>
  <c r="AY53" i="22"/>
  <c r="AX53" i="22"/>
  <c r="AW53" i="22"/>
  <c r="AV53" i="22"/>
  <c r="AU53" i="22"/>
  <c r="AT53" i="22"/>
  <c r="AS53" i="22"/>
  <c r="AQ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U53" i="22"/>
  <c r="Q53" i="22"/>
  <c r="P53" i="22"/>
  <c r="M53" i="22"/>
  <c r="L53" i="22"/>
  <c r="I53" i="22"/>
  <c r="H53" i="22"/>
  <c r="HF52" i="22"/>
  <c r="HF50" i="22" s="1"/>
  <c r="HD52" i="22"/>
  <c r="GK52" i="22"/>
  <c r="GI52" i="22"/>
  <c r="FP52" i="22"/>
  <c r="EU52" i="22"/>
  <c r="DZ52" i="22"/>
  <c r="DX52" i="22"/>
  <c r="DE52" i="22"/>
  <c r="CJ52" i="22"/>
  <c r="CH52" i="22"/>
  <c r="BO52" i="22"/>
  <c r="AT52" i="22"/>
  <c r="BM52" i="22" s="1"/>
  <c r="AR52" i="22"/>
  <c r="Y52" i="22"/>
  <c r="X52" i="22"/>
  <c r="W52" i="22"/>
  <c r="V52" i="22"/>
  <c r="U52" i="22"/>
  <c r="T52" i="22"/>
  <c r="S52" i="22"/>
  <c r="R52" i="22"/>
  <c r="P52" i="22"/>
  <c r="O52" i="22"/>
  <c r="N52" i="22"/>
  <c r="M52" i="22"/>
  <c r="L52" i="22"/>
  <c r="K52" i="22"/>
  <c r="J52" i="22"/>
  <c r="I52" i="22"/>
  <c r="H52" i="22"/>
  <c r="G52" i="22" s="1"/>
  <c r="F52" i="22" s="1"/>
  <c r="D52" i="22" s="1"/>
  <c r="HF51" i="22"/>
  <c r="GK51" i="22"/>
  <c r="HD51" i="22" s="1"/>
  <c r="HD50" i="22" s="1"/>
  <c r="GI51" i="22"/>
  <c r="GI50" i="22" s="1"/>
  <c r="FP51" i="22"/>
  <c r="EU51" i="22"/>
  <c r="ES51" i="22"/>
  <c r="DZ51" i="22"/>
  <c r="DX51" i="22"/>
  <c r="DE51" i="22"/>
  <c r="DC51" i="22"/>
  <c r="CJ51" i="22"/>
  <c r="CH51" i="22"/>
  <c r="BO51" i="22"/>
  <c r="BM51" i="22"/>
  <c r="BM50" i="22" s="1"/>
  <c r="AT51" i="22"/>
  <c r="AR51" i="22"/>
  <c r="Y51" i="22"/>
  <c r="X51" i="22"/>
  <c r="W51" i="22"/>
  <c r="V51" i="22"/>
  <c r="U51" i="22"/>
  <c r="T51" i="22"/>
  <c r="T50" i="22" s="1"/>
  <c r="S51" i="22"/>
  <c r="S50" i="22" s="1"/>
  <c r="R51" i="22"/>
  <c r="P51" i="22"/>
  <c r="O51" i="22"/>
  <c r="O50" i="22" s="1"/>
  <c r="N51" i="22"/>
  <c r="M51" i="22"/>
  <c r="L51" i="22"/>
  <c r="K51" i="22"/>
  <c r="K50" i="22" s="1"/>
  <c r="J51" i="22"/>
  <c r="I51" i="22"/>
  <c r="H51" i="22"/>
  <c r="G51" i="22"/>
  <c r="HZ50" i="22"/>
  <c r="HY50" i="22"/>
  <c r="HX50" i="22"/>
  <c r="HW50" i="22"/>
  <c r="HV50" i="22"/>
  <c r="HU50" i="22"/>
  <c r="HT50" i="22"/>
  <c r="HS50" i="22"/>
  <c r="HR50" i="22"/>
  <c r="HQ50" i="22"/>
  <c r="HP50" i="22"/>
  <c r="HO50" i="22"/>
  <c r="HN50" i="22"/>
  <c r="HM50" i="22"/>
  <c r="HL50" i="22"/>
  <c r="HK50" i="22"/>
  <c r="HJ50" i="22"/>
  <c r="HI50" i="22"/>
  <c r="HH50" i="22"/>
  <c r="HG50" i="22"/>
  <c r="HE50" i="22"/>
  <c r="HC50" i="22"/>
  <c r="HB50" i="22"/>
  <c r="HA50" i="22"/>
  <c r="GZ50" i="22"/>
  <c r="GY50" i="22"/>
  <c r="GX50" i="22"/>
  <c r="GW50" i="22"/>
  <c r="GV50" i="22"/>
  <c r="GU50" i="22"/>
  <c r="GT50" i="22"/>
  <c r="GS50" i="22"/>
  <c r="GR50" i="22"/>
  <c r="GQ50" i="22"/>
  <c r="GP50" i="22"/>
  <c r="GO50" i="22"/>
  <c r="GN50" i="22"/>
  <c r="GM50" i="22"/>
  <c r="GL50" i="22"/>
  <c r="GK50" i="22"/>
  <c r="GJ50" i="22"/>
  <c r="GH50" i="22"/>
  <c r="GG50" i="22"/>
  <c r="GF50" i="22"/>
  <c r="GE50" i="22"/>
  <c r="GD50" i="22"/>
  <c r="GC50" i="22"/>
  <c r="GB50" i="22"/>
  <c r="GA50" i="22"/>
  <c r="FZ50" i="22"/>
  <c r="FY50" i="22"/>
  <c r="FX50" i="22"/>
  <c r="FW50" i="22"/>
  <c r="FV50" i="22"/>
  <c r="FU50" i="22"/>
  <c r="FT50" i="22"/>
  <c r="FS50" i="22"/>
  <c r="FR50" i="22"/>
  <c r="FQ50" i="22"/>
  <c r="FP50" i="22"/>
  <c r="FO50" i="22"/>
  <c r="FN50" i="22"/>
  <c r="FM50" i="22"/>
  <c r="FL50" i="22"/>
  <c r="FK50" i="22"/>
  <c r="FJ50" i="22"/>
  <c r="FI50" i="22"/>
  <c r="FH50" i="22"/>
  <c r="FG50" i="22"/>
  <c r="FF50" i="22"/>
  <c r="FE50" i="22"/>
  <c r="FD50" i="22"/>
  <c r="FC50" i="22"/>
  <c r="FB50" i="22"/>
  <c r="FA50" i="22"/>
  <c r="EZ50" i="22"/>
  <c r="EY50" i="22"/>
  <c r="EX50" i="22"/>
  <c r="EW50" i="22"/>
  <c r="EV50" i="22"/>
  <c r="EU50" i="22"/>
  <c r="ET50" i="22"/>
  <c r="EO50" i="22"/>
  <c r="EN50" i="22"/>
  <c r="EM50" i="22"/>
  <c r="EL50" i="22"/>
  <c r="EK50" i="22"/>
  <c r="EJ50" i="22"/>
  <c r="EI50" i="22"/>
  <c r="EH50" i="22"/>
  <c r="EG50" i="22"/>
  <c r="EF50" i="22"/>
  <c r="EE50" i="22"/>
  <c r="ED50" i="22"/>
  <c r="EC50" i="22"/>
  <c r="EB50" i="22"/>
  <c r="EA50" i="22"/>
  <c r="DY50" i="22"/>
  <c r="DX50" i="22"/>
  <c r="DW50" i="22"/>
  <c r="DV50" i="22"/>
  <c r="DU50" i="22"/>
  <c r="DT50" i="22"/>
  <c r="DS50" i="22"/>
  <c r="DR50" i="22"/>
  <c r="DQ50" i="22"/>
  <c r="DP50" i="22"/>
  <c r="DO50" i="22"/>
  <c r="DN50" i="22"/>
  <c r="DM50" i="22"/>
  <c r="DL50" i="22"/>
  <c r="DK50" i="22"/>
  <c r="DJ50" i="22"/>
  <c r="DI50" i="22"/>
  <c r="DH50" i="22"/>
  <c r="DG50" i="22"/>
  <c r="DF50" i="22"/>
  <c r="DE50" i="22"/>
  <c r="DD50" i="22"/>
  <c r="DB50" i="22"/>
  <c r="DA50" i="22"/>
  <c r="CZ50" i="22"/>
  <c r="CY50" i="22"/>
  <c r="CX50" i="22"/>
  <c r="CW50" i="22"/>
  <c r="CV50" i="22"/>
  <c r="CU50" i="22"/>
  <c r="CT50" i="22"/>
  <c r="CS50" i="22"/>
  <c r="CR50" i="22"/>
  <c r="CQ50" i="22"/>
  <c r="CP50" i="22"/>
  <c r="CO50" i="22"/>
  <c r="CN50" i="22"/>
  <c r="CM50" i="22"/>
  <c r="CL50" i="22"/>
  <c r="CK50" i="22"/>
  <c r="CI50" i="22"/>
  <c r="CH50" i="22"/>
  <c r="CG50" i="22"/>
  <c r="CF50" i="22"/>
  <c r="CE50" i="22"/>
  <c r="CD50" i="22"/>
  <c r="CC50" i="22"/>
  <c r="CB50" i="22"/>
  <c r="CA50" i="22"/>
  <c r="BZ50" i="22"/>
  <c r="BY50" i="22"/>
  <c r="BX50" i="22"/>
  <c r="BW50" i="22"/>
  <c r="BV50" i="22"/>
  <c r="BU50" i="22"/>
  <c r="BT50" i="22"/>
  <c r="BS50" i="22"/>
  <c r="BR50" i="22"/>
  <c r="BQ50" i="22"/>
  <c r="BP50" i="22"/>
  <c r="BO50" i="22"/>
  <c r="BN50" i="22"/>
  <c r="V50" i="22" s="1"/>
  <c r="BL50" i="22"/>
  <c r="W50" i="22" s="1"/>
  <c r="BK50" i="22"/>
  <c r="BJ50" i="22"/>
  <c r="BI50" i="22"/>
  <c r="BH50" i="22"/>
  <c r="BG50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AO50" i="22"/>
  <c r="X50" i="22" s="1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U50" i="22"/>
  <c r="R50" i="22"/>
  <c r="Q50" i="22"/>
  <c r="P50" i="22"/>
  <c r="N50" i="22"/>
  <c r="M50" i="22"/>
  <c r="L50" i="22"/>
  <c r="J50" i="22"/>
  <c r="I50" i="22"/>
  <c r="H50" i="22"/>
  <c r="HD58" i="25"/>
  <c r="GK58" i="25"/>
  <c r="GI58" i="25"/>
  <c r="FP58" i="25"/>
  <c r="DX58" i="25"/>
  <c r="DE58" i="25"/>
  <c r="DC58" i="25"/>
  <c r="CJ58" i="25"/>
  <c r="AR58" i="25"/>
  <c r="Y58" i="25"/>
  <c r="X58" i="25"/>
  <c r="W58" i="25"/>
  <c r="V58" i="25"/>
  <c r="U58" i="25"/>
  <c r="T58" i="25"/>
  <c r="S58" i="25"/>
  <c r="R58" i="25"/>
  <c r="P58" i="25"/>
  <c r="O58" i="25"/>
  <c r="N58" i="25"/>
  <c r="M58" i="25"/>
  <c r="L58" i="25"/>
  <c r="K58" i="25"/>
  <c r="J58" i="25"/>
  <c r="I58" i="25"/>
  <c r="H58" i="25"/>
  <c r="G58" i="25"/>
  <c r="F58" i="25" s="1"/>
  <c r="D58" i="25" s="1"/>
  <c r="GK57" i="25"/>
  <c r="GI57" i="25"/>
  <c r="FP57" i="25"/>
  <c r="DE57" i="25"/>
  <c r="DX57" i="25" s="1"/>
  <c r="DC57" i="25"/>
  <c r="CJ57" i="25"/>
  <c r="BO57" i="25"/>
  <c r="AR57" i="25"/>
  <c r="Y57" i="25"/>
  <c r="X57" i="25"/>
  <c r="W57" i="25"/>
  <c r="W53" i="25" s="1"/>
  <c r="V57" i="25"/>
  <c r="U57" i="25"/>
  <c r="T57" i="25"/>
  <c r="S57" i="25"/>
  <c r="S53" i="25" s="1"/>
  <c r="R57" i="25"/>
  <c r="P57" i="25"/>
  <c r="O57" i="25"/>
  <c r="N57" i="25"/>
  <c r="N53" i="25" s="1"/>
  <c r="M57" i="25"/>
  <c r="L57" i="25"/>
  <c r="K57" i="25"/>
  <c r="J57" i="25"/>
  <c r="J53" i="25" s="1"/>
  <c r="I57" i="25"/>
  <c r="H57" i="25"/>
  <c r="G57" i="25" s="1"/>
  <c r="F57" i="25" s="1"/>
  <c r="D57" i="25" s="1"/>
  <c r="HD56" i="25"/>
  <c r="GK56" i="25"/>
  <c r="GI56" i="25"/>
  <c r="FP56" i="25"/>
  <c r="X56" i="25"/>
  <c r="W56" i="25"/>
  <c r="V56" i="25"/>
  <c r="U56" i="25"/>
  <c r="T56" i="25"/>
  <c r="S56" i="25"/>
  <c r="R56" i="25"/>
  <c r="P56" i="25"/>
  <c r="O56" i="25"/>
  <c r="N56" i="25"/>
  <c r="M56" i="25"/>
  <c r="L56" i="25"/>
  <c r="K56" i="25"/>
  <c r="J56" i="25"/>
  <c r="I56" i="25"/>
  <c r="H56" i="25"/>
  <c r="HF55" i="25"/>
  <c r="HD55" i="25"/>
  <c r="GK55" i="25"/>
  <c r="GI55" i="25"/>
  <c r="FP55" i="25"/>
  <c r="FN55" i="25"/>
  <c r="EU55" i="25"/>
  <c r="ES55" i="25"/>
  <c r="DZ55" i="25"/>
  <c r="DX55" i="25"/>
  <c r="DE55" i="25"/>
  <c r="DC55" i="25"/>
  <c r="CJ55" i="25"/>
  <c r="CH55" i="25"/>
  <c r="BO55" i="25"/>
  <c r="BM55" i="25"/>
  <c r="AT55" i="25"/>
  <c r="AR55" i="25"/>
  <c r="Y55" i="25"/>
  <c r="X55" i="25"/>
  <c r="W55" i="25"/>
  <c r="V55" i="25"/>
  <c r="U55" i="25"/>
  <c r="T55" i="25"/>
  <c r="S55" i="25"/>
  <c r="R55" i="25"/>
  <c r="P55" i="25"/>
  <c r="O55" i="25"/>
  <c r="N55" i="25"/>
  <c r="M55" i="25"/>
  <c r="L55" i="25"/>
  <c r="K55" i="25"/>
  <c r="J55" i="25"/>
  <c r="I55" i="25"/>
  <c r="H55" i="25"/>
  <c r="G55" i="25"/>
  <c r="F55" i="25" s="1"/>
  <c r="D55" i="25" s="1"/>
  <c r="HF54" i="25"/>
  <c r="HD54" i="25"/>
  <c r="GK54" i="25"/>
  <c r="GI54" i="25"/>
  <c r="FP54" i="25"/>
  <c r="FN54" i="25"/>
  <c r="FN53" i="25" s="1"/>
  <c r="EU54" i="25"/>
  <c r="ES54" i="25"/>
  <c r="DZ54" i="25"/>
  <c r="DX54" i="25"/>
  <c r="DX53" i="25" s="1"/>
  <c r="DE54" i="25"/>
  <c r="DC54" i="25"/>
  <c r="CJ54" i="25"/>
  <c r="CH54" i="25"/>
  <c r="BO54" i="25"/>
  <c r="BM54" i="25"/>
  <c r="AT54" i="25"/>
  <c r="AR54" i="25"/>
  <c r="AR53" i="25" s="1"/>
  <c r="Y54" i="25"/>
  <c r="X54" i="25"/>
  <c r="W54" i="25"/>
  <c r="V54" i="25"/>
  <c r="V53" i="25" s="1"/>
  <c r="U54" i="25"/>
  <c r="T54" i="25"/>
  <c r="S54" i="25"/>
  <c r="R54" i="25"/>
  <c r="R53" i="25" s="1"/>
  <c r="P54" i="25"/>
  <c r="O54" i="25"/>
  <c r="N54" i="25"/>
  <c r="M54" i="25"/>
  <c r="M53" i="25" s="1"/>
  <c r="L54" i="25"/>
  <c r="K54" i="25"/>
  <c r="J54" i="25"/>
  <c r="I54" i="25"/>
  <c r="H54" i="25"/>
  <c r="HZ53" i="25"/>
  <c r="HY53" i="25"/>
  <c r="HX53" i="25"/>
  <c r="HW53" i="25"/>
  <c r="HV53" i="25"/>
  <c r="HU53" i="25"/>
  <c r="HT53" i="25"/>
  <c r="HS53" i="25"/>
  <c r="HR53" i="25"/>
  <c r="HQ53" i="25"/>
  <c r="HP53" i="25"/>
  <c r="HO53" i="25"/>
  <c r="HN53" i="25"/>
  <c r="HM53" i="25"/>
  <c r="HL53" i="25"/>
  <c r="HK53" i="25"/>
  <c r="HJ53" i="25"/>
  <c r="HI53" i="25"/>
  <c r="HH53" i="25"/>
  <c r="HG53" i="25"/>
  <c r="HF53" i="25"/>
  <c r="HE53" i="25"/>
  <c r="HC53" i="25"/>
  <c r="GZ53" i="25"/>
  <c r="GY53" i="25"/>
  <c r="GX53" i="25"/>
  <c r="GW53" i="25"/>
  <c r="GV53" i="25"/>
  <c r="GU53" i="25"/>
  <c r="GT53" i="25"/>
  <c r="GS53" i="25"/>
  <c r="GR53" i="25"/>
  <c r="GQ53" i="25"/>
  <c r="GP53" i="25"/>
  <c r="GO53" i="25"/>
  <c r="GN53" i="25"/>
  <c r="GM53" i="25"/>
  <c r="GL53" i="25"/>
  <c r="GJ53" i="25"/>
  <c r="GH53" i="25"/>
  <c r="GG53" i="25"/>
  <c r="GF53" i="25"/>
  <c r="GE53" i="25"/>
  <c r="GD53" i="25"/>
  <c r="GC53" i="25"/>
  <c r="GB53" i="25"/>
  <c r="GA53" i="25"/>
  <c r="FZ53" i="25"/>
  <c r="FY53" i="25"/>
  <c r="FX53" i="25"/>
  <c r="FW53" i="25"/>
  <c r="FV53" i="25"/>
  <c r="FU53" i="25"/>
  <c r="FT53" i="25"/>
  <c r="FS53" i="25"/>
  <c r="FR53" i="25"/>
  <c r="FQ53" i="25"/>
  <c r="FP53" i="25"/>
  <c r="FO53" i="25"/>
  <c r="FM53" i="25"/>
  <c r="FL53" i="25"/>
  <c r="FK53" i="25"/>
  <c r="FJ53" i="25"/>
  <c r="FI53" i="25"/>
  <c r="FH53" i="25"/>
  <c r="FG53" i="25"/>
  <c r="FF53" i="25"/>
  <c r="FE53" i="25"/>
  <c r="FD53" i="25"/>
  <c r="FC53" i="25"/>
  <c r="FB53" i="25"/>
  <c r="FA53" i="25"/>
  <c r="EZ53" i="25"/>
  <c r="EY53" i="25"/>
  <c r="EX53" i="25"/>
  <c r="EW53" i="25"/>
  <c r="EV53" i="25"/>
  <c r="EU53" i="25"/>
  <c r="ET53" i="25"/>
  <c r="ES53" i="25"/>
  <c r="ER53" i="25"/>
  <c r="EQ53" i="25"/>
  <c r="EP53" i="25"/>
  <c r="EO53" i="25"/>
  <c r="EN53" i="25"/>
  <c r="EM53" i="25"/>
  <c r="EL53" i="25"/>
  <c r="EK53" i="25"/>
  <c r="EJ53" i="25"/>
  <c r="EI53" i="25"/>
  <c r="EH53" i="25"/>
  <c r="EG53" i="25"/>
  <c r="EF53" i="25"/>
  <c r="EE53" i="25"/>
  <c r="ED53" i="25"/>
  <c r="EC53" i="25"/>
  <c r="EB53" i="25"/>
  <c r="EA53" i="25"/>
  <c r="DZ53" i="25"/>
  <c r="DY53" i="25"/>
  <c r="DW53" i="25"/>
  <c r="DV53" i="25"/>
  <c r="DU53" i="25"/>
  <c r="DT53" i="25"/>
  <c r="DS53" i="25"/>
  <c r="DR53" i="25"/>
  <c r="DQ53" i="25"/>
  <c r="DP53" i="25"/>
  <c r="DO53" i="25"/>
  <c r="DN53" i="25"/>
  <c r="DM53" i="25"/>
  <c r="DL53" i="25"/>
  <c r="DK53" i="25"/>
  <c r="DJ53" i="25"/>
  <c r="DI53" i="25"/>
  <c r="DH53" i="25"/>
  <c r="DG53" i="25"/>
  <c r="DF53" i="25"/>
  <c r="DD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U53" i="25"/>
  <c r="Q53" i="25"/>
  <c r="P53" i="25"/>
  <c r="L53" i="25"/>
  <c r="I53" i="25"/>
  <c r="H53" i="25"/>
  <c r="HF52" i="25"/>
  <c r="HD52" i="25"/>
  <c r="GK52" i="25"/>
  <c r="GI52" i="25"/>
  <c r="GI50" i="25" s="1"/>
  <c r="FP52" i="25"/>
  <c r="EU52" i="25"/>
  <c r="DZ52" i="25"/>
  <c r="ES52" i="25" s="1"/>
  <c r="DE52" i="25"/>
  <c r="DX52" i="25" s="1"/>
  <c r="DX50" i="25" s="1"/>
  <c r="CJ52" i="25"/>
  <c r="BO52" i="25"/>
  <c r="CH52" i="25" s="1"/>
  <c r="CH50" i="25" s="1"/>
  <c r="AT52" i="25"/>
  <c r="BM52" i="25" s="1"/>
  <c r="Y52" i="25"/>
  <c r="AR52" i="25" s="1"/>
  <c r="AR50" i="25" s="1"/>
  <c r="X52" i="25"/>
  <c r="W52" i="25"/>
  <c r="V52" i="25"/>
  <c r="U52" i="25"/>
  <c r="T52" i="25"/>
  <c r="S52" i="25"/>
  <c r="S50" i="25" s="1"/>
  <c r="R52" i="25"/>
  <c r="P52" i="25"/>
  <c r="O52" i="25"/>
  <c r="N52" i="25"/>
  <c r="N50" i="25" s="1"/>
  <c r="M52" i="25"/>
  <c r="L52" i="25"/>
  <c r="K52" i="25"/>
  <c r="J52" i="25"/>
  <c r="J50" i="25" s="1"/>
  <c r="I52" i="25"/>
  <c r="H52" i="25"/>
  <c r="HF51" i="25"/>
  <c r="GK51" i="25"/>
  <c r="HD51" i="25" s="1"/>
  <c r="HD50" i="25" s="1"/>
  <c r="GI51" i="25"/>
  <c r="FP51" i="25"/>
  <c r="EU51" i="25"/>
  <c r="ES51" i="25"/>
  <c r="DZ51" i="25"/>
  <c r="DX51" i="25"/>
  <c r="DE51" i="25"/>
  <c r="DC51" i="25"/>
  <c r="CJ51" i="25"/>
  <c r="CH51" i="25"/>
  <c r="BO51" i="25"/>
  <c r="BM51" i="25"/>
  <c r="BM50" i="25" s="1"/>
  <c r="AT51" i="25"/>
  <c r="AR51" i="25"/>
  <c r="Y51" i="25"/>
  <c r="X51" i="25"/>
  <c r="W51" i="25"/>
  <c r="V51" i="25"/>
  <c r="U51" i="25"/>
  <c r="T51" i="25"/>
  <c r="T50" i="25" s="1"/>
  <c r="S51" i="25"/>
  <c r="R51" i="25"/>
  <c r="P51" i="25"/>
  <c r="O51" i="25"/>
  <c r="O50" i="25" s="1"/>
  <c r="N51" i="25"/>
  <c r="M51" i="25"/>
  <c r="L51" i="25"/>
  <c r="K51" i="25"/>
  <c r="K50" i="25" s="1"/>
  <c r="J51" i="25"/>
  <c r="I51" i="25"/>
  <c r="H51" i="25"/>
  <c r="G51" i="25"/>
  <c r="HZ50" i="25"/>
  <c r="HY50" i="25"/>
  <c r="HX50" i="25"/>
  <c r="HW50" i="25"/>
  <c r="HV50" i="25"/>
  <c r="HU50" i="25"/>
  <c r="HT50" i="25"/>
  <c r="HS50" i="25"/>
  <c r="HR50" i="25"/>
  <c r="HQ50" i="25"/>
  <c r="HP50" i="25"/>
  <c r="HO50" i="25"/>
  <c r="HN50" i="25"/>
  <c r="HM50" i="25"/>
  <c r="HL50" i="25"/>
  <c r="HK50" i="25"/>
  <c r="HJ50" i="25"/>
  <c r="HI50" i="25"/>
  <c r="HH50" i="25"/>
  <c r="HG50" i="25"/>
  <c r="HF50" i="25"/>
  <c r="HE50" i="25"/>
  <c r="V50" i="25" s="1"/>
  <c r="HC50" i="25"/>
  <c r="HB50" i="25"/>
  <c r="HA50" i="25"/>
  <c r="GZ50" i="25"/>
  <c r="GY50" i="25"/>
  <c r="GX50" i="25"/>
  <c r="GW50" i="25"/>
  <c r="GV50" i="25"/>
  <c r="GU50" i="25"/>
  <c r="GT50" i="25"/>
  <c r="GS50" i="25"/>
  <c r="GR50" i="25"/>
  <c r="GQ50" i="25"/>
  <c r="GP50" i="25"/>
  <c r="GO50" i="25"/>
  <c r="GN50" i="25"/>
  <c r="GM50" i="25"/>
  <c r="GL50" i="25"/>
  <c r="GK50" i="25"/>
  <c r="GJ50" i="25"/>
  <c r="GH50" i="25"/>
  <c r="GG50" i="25"/>
  <c r="GF50" i="25"/>
  <c r="GE50" i="25"/>
  <c r="GD50" i="25"/>
  <c r="GC50" i="25"/>
  <c r="GB50" i="25"/>
  <c r="GA50" i="25"/>
  <c r="FZ50" i="25"/>
  <c r="FY50" i="25"/>
  <c r="FX50" i="25"/>
  <c r="FW50" i="25"/>
  <c r="FV50" i="25"/>
  <c r="FU50" i="25"/>
  <c r="FT50" i="25"/>
  <c r="FS50" i="25"/>
  <c r="FR50" i="25"/>
  <c r="FQ50" i="25"/>
  <c r="FP50" i="25"/>
  <c r="FO50" i="25"/>
  <c r="FN50" i="25"/>
  <c r="FM50" i="25"/>
  <c r="FL50" i="25"/>
  <c r="FK50" i="25"/>
  <c r="FJ50" i="25"/>
  <c r="FI50" i="25"/>
  <c r="FH50" i="25"/>
  <c r="FG50" i="25"/>
  <c r="FF50" i="25"/>
  <c r="FE50" i="25"/>
  <c r="FD50" i="25"/>
  <c r="FC50" i="25"/>
  <c r="FB50" i="25"/>
  <c r="FA50" i="25"/>
  <c r="EZ50" i="25"/>
  <c r="EY50" i="25"/>
  <c r="EX50" i="25"/>
  <c r="EW50" i="25"/>
  <c r="EV50" i="25"/>
  <c r="EU50" i="25"/>
  <c r="ET50" i="25"/>
  <c r="EO50" i="25"/>
  <c r="EN50" i="25"/>
  <c r="EM50" i="25"/>
  <c r="EL50" i="25"/>
  <c r="EK50" i="25"/>
  <c r="EJ50" i="25"/>
  <c r="EI50" i="25"/>
  <c r="EH50" i="25"/>
  <c r="EG50" i="25"/>
  <c r="EF50" i="25"/>
  <c r="EE50" i="25"/>
  <c r="ED50" i="25"/>
  <c r="EC50" i="25"/>
  <c r="EB50" i="25"/>
  <c r="EA50" i="25"/>
  <c r="DZ50" i="25"/>
  <c r="ES50" i="25" s="1"/>
  <c r="DY50" i="25"/>
  <c r="DW50" i="25"/>
  <c r="DV50" i="25"/>
  <c r="DU50" i="25"/>
  <c r="DT50" i="25"/>
  <c r="DS50" i="25"/>
  <c r="DR50" i="25"/>
  <c r="DQ50" i="25"/>
  <c r="DP50" i="25"/>
  <c r="DO50" i="25"/>
  <c r="DN50" i="25"/>
  <c r="DM50" i="25"/>
  <c r="DL50" i="25"/>
  <c r="DK50" i="25"/>
  <c r="DJ50" i="25"/>
  <c r="DI50" i="25"/>
  <c r="DH50" i="25"/>
  <c r="DG50" i="25"/>
  <c r="DF50" i="25"/>
  <c r="DE50" i="25"/>
  <c r="DD50" i="25"/>
  <c r="DB50" i="25"/>
  <c r="DA50" i="25"/>
  <c r="CZ50" i="25"/>
  <c r="CY50" i="25"/>
  <c r="CX50" i="25"/>
  <c r="CW50" i="25"/>
  <c r="CV50" i="25"/>
  <c r="CU50" i="25"/>
  <c r="CT50" i="25"/>
  <c r="CS50" i="25"/>
  <c r="CR50" i="25"/>
  <c r="CQ50" i="25"/>
  <c r="CP50" i="25"/>
  <c r="CO50" i="25"/>
  <c r="CN50" i="25"/>
  <c r="CM50" i="25"/>
  <c r="CL50" i="25"/>
  <c r="CK50" i="25"/>
  <c r="CI50" i="25"/>
  <c r="CG50" i="25"/>
  <c r="CF50" i="25"/>
  <c r="CE50" i="25"/>
  <c r="CD50" i="25"/>
  <c r="CC50" i="25"/>
  <c r="CB50" i="25"/>
  <c r="CA50" i="25"/>
  <c r="BZ50" i="25"/>
  <c r="BY50" i="25"/>
  <c r="BX50" i="25"/>
  <c r="BW50" i="25"/>
  <c r="BV50" i="25"/>
  <c r="BU50" i="25"/>
  <c r="BT50" i="25"/>
  <c r="BS50" i="25"/>
  <c r="BR50" i="25"/>
  <c r="BQ50" i="25"/>
  <c r="BP50" i="25"/>
  <c r="BO50" i="25"/>
  <c r="BN50" i="25"/>
  <c r="BL50" i="25"/>
  <c r="W50" i="25" s="1"/>
  <c r="BK50" i="25"/>
  <c r="BJ50" i="25"/>
  <c r="BI50" i="25"/>
  <c r="BH50" i="25"/>
  <c r="BG50" i="25"/>
  <c r="BF50" i="25"/>
  <c r="BE50" i="25"/>
  <c r="BD50" i="25"/>
  <c r="BC50" i="25"/>
  <c r="BB50" i="25"/>
  <c r="BA50" i="25"/>
  <c r="AZ50" i="25"/>
  <c r="AY50" i="25"/>
  <c r="AX50" i="25"/>
  <c r="AW50" i="25"/>
  <c r="AV50" i="25"/>
  <c r="AU50" i="25"/>
  <c r="AT50" i="25"/>
  <c r="AS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U50" i="25"/>
  <c r="R50" i="25"/>
  <c r="Q50" i="25"/>
  <c r="P50" i="25"/>
  <c r="M50" i="25"/>
  <c r="L50" i="25"/>
  <c r="I50" i="25"/>
  <c r="H50" i="25"/>
  <c r="HD58" i="26"/>
  <c r="GK58" i="26"/>
  <c r="GI58" i="26"/>
  <c r="FP58" i="26"/>
  <c r="DX58" i="26"/>
  <c r="DE58" i="26"/>
  <c r="DC58" i="26"/>
  <c r="CJ58" i="26"/>
  <c r="AR58" i="26"/>
  <c r="Y58" i="26"/>
  <c r="X58" i="26"/>
  <c r="W58" i="26"/>
  <c r="V58" i="26"/>
  <c r="U58" i="26"/>
  <c r="T58" i="26"/>
  <c r="S58" i="26"/>
  <c r="R58" i="26"/>
  <c r="P58" i="26"/>
  <c r="O58" i="26"/>
  <c r="N58" i="26"/>
  <c r="M58" i="26"/>
  <c r="L58" i="26"/>
  <c r="K58" i="26"/>
  <c r="J58" i="26"/>
  <c r="I58" i="26"/>
  <c r="H58" i="26"/>
  <c r="G58" i="26"/>
  <c r="F58" i="26" s="1"/>
  <c r="D58" i="26" s="1"/>
  <c r="GK57" i="26"/>
  <c r="HD57" i="26" s="1"/>
  <c r="FP57" i="26"/>
  <c r="GI57" i="26" s="1"/>
  <c r="DE57" i="26"/>
  <c r="DX57" i="26" s="1"/>
  <c r="CJ57" i="26"/>
  <c r="DC57" i="26" s="1"/>
  <c r="BO57" i="26"/>
  <c r="Y57" i="26"/>
  <c r="AR57" i="26" s="1"/>
  <c r="X57" i="26"/>
  <c r="W57" i="26"/>
  <c r="W53" i="26" s="1"/>
  <c r="V57" i="26"/>
  <c r="U57" i="26"/>
  <c r="T57" i="26"/>
  <c r="S57" i="26"/>
  <c r="S53" i="26" s="1"/>
  <c r="R57" i="26"/>
  <c r="P57" i="26"/>
  <c r="O57" i="26"/>
  <c r="N57" i="26"/>
  <c r="N53" i="26" s="1"/>
  <c r="M57" i="26"/>
  <c r="L57" i="26"/>
  <c r="K57" i="26"/>
  <c r="J57" i="26"/>
  <c r="J53" i="26" s="1"/>
  <c r="I57" i="26"/>
  <c r="H57" i="26"/>
  <c r="HD56" i="26"/>
  <c r="GK56" i="26"/>
  <c r="GI56" i="26"/>
  <c r="FP56" i="26"/>
  <c r="X56" i="26"/>
  <c r="W56" i="26"/>
  <c r="V56" i="26"/>
  <c r="U56" i="26"/>
  <c r="T56" i="26"/>
  <c r="S56" i="26"/>
  <c r="R56" i="26"/>
  <c r="P56" i="26"/>
  <c r="O56" i="26"/>
  <c r="N56" i="26"/>
  <c r="M56" i="26"/>
  <c r="L56" i="26"/>
  <c r="K56" i="26"/>
  <c r="J56" i="26"/>
  <c r="I56" i="26"/>
  <c r="G56" i="26" s="1"/>
  <c r="F56" i="26" s="1"/>
  <c r="H56" i="26"/>
  <c r="D56" i="26"/>
  <c r="HF55" i="26"/>
  <c r="HD55" i="26"/>
  <c r="GK55" i="26"/>
  <c r="GI55" i="26"/>
  <c r="FP55" i="26"/>
  <c r="FN55" i="26"/>
  <c r="EU55" i="26"/>
  <c r="ES55" i="26"/>
  <c r="ES53" i="26" s="1"/>
  <c r="DZ55" i="26"/>
  <c r="DX55" i="26"/>
  <c r="DE55" i="26"/>
  <c r="DC55" i="26"/>
  <c r="CJ55" i="26"/>
  <c r="CH55" i="26"/>
  <c r="BO55" i="26"/>
  <c r="BM55" i="26"/>
  <c r="BM53" i="26" s="1"/>
  <c r="AT55" i="26"/>
  <c r="AR55" i="26"/>
  <c r="Y55" i="26"/>
  <c r="X55" i="26"/>
  <c r="W55" i="26"/>
  <c r="V55" i="26"/>
  <c r="U55" i="26"/>
  <c r="T55" i="26"/>
  <c r="S55" i="26"/>
  <c r="R55" i="26"/>
  <c r="P55" i="26"/>
  <c r="O55" i="26"/>
  <c r="N55" i="26"/>
  <c r="M55" i="26"/>
  <c r="L55" i="26"/>
  <c r="K55" i="26"/>
  <c r="J55" i="26"/>
  <c r="I55" i="26"/>
  <c r="H55" i="26"/>
  <c r="G55" i="26"/>
  <c r="F55" i="26" s="1"/>
  <c r="D55" i="26" s="1"/>
  <c r="HF54" i="26"/>
  <c r="HD54" i="26"/>
  <c r="GK54" i="26"/>
  <c r="GI54" i="26"/>
  <c r="FP54" i="26"/>
  <c r="FN54" i="26"/>
  <c r="FN53" i="26" s="1"/>
  <c r="EU54" i="26"/>
  <c r="ES54" i="26"/>
  <c r="DZ54" i="26"/>
  <c r="DX54" i="26"/>
  <c r="DE54" i="26"/>
  <c r="DC54" i="26"/>
  <c r="CJ54" i="26"/>
  <c r="CH54" i="26"/>
  <c r="BO54" i="26"/>
  <c r="BM54" i="26"/>
  <c r="AT54" i="26"/>
  <c r="AR54" i="26"/>
  <c r="AR53" i="26" s="1"/>
  <c r="Y54" i="26"/>
  <c r="X54" i="26"/>
  <c r="W54" i="26"/>
  <c r="V54" i="26"/>
  <c r="V53" i="26" s="1"/>
  <c r="U54" i="26"/>
  <c r="T54" i="26"/>
  <c r="S54" i="26"/>
  <c r="R54" i="26"/>
  <c r="R53" i="26" s="1"/>
  <c r="P54" i="26"/>
  <c r="O54" i="26"/>
  <c r="N54" i="26"/>
  <c r="M54" i="26"/>
  <c r="L54" i="26"/>
  <c r="K54" i="26"/>
  <c r="J54" i="26"/>
  <c r="I54" i="26"/>
  <c r="G54" i="26" s="1"/>
  <c r="H54" i="26"/>
  <c r="HZ53" i="26"/>
  <c r="HY53" i="26"/>
  <c r="HX53" i="26"/>
  <c r="HW53" i="26"/>
  <c r="HV53" i="26"/>
  <c r="HU53" i="26"/>
  <c r="HT53" i="26"/>
  <c r="HS53" i="26"/>
  <c r="HR53" i="26"/>
  <c r="HQ53" i="26"/>
  <c r="HP53" i="26"/>
  <c r="HO53" i="26"/>
  <c r="HN53" i="26"/>
  <c r="HM53" i="26"/>
  <c r="HL53" i="26"/>
  <c r="HK53" i="26"/>
  <c r="HJ53" i="26"/>
  <c r="HI53" i="26"/>
  <c r="HH53" i="26"/>
  <c r="HG53" i="26"/>
  <c r="HF53" i="26"/>
  <c r="HE53" i="26"/>
  <c r="HC53" i="26"/>
  <c r="GZ53" i="26"/>
  <c r="GY53" i="26"/>
  <c r="GX53" i="26"/>
  <c r="GW53" i="26"/>
  <c r="GV53" i="26"/>
  <c r="GU53" i="26"/>
  <c r="GT53" i="26"/>
  <c r="GS53" i="26"/>
  <c r="GR53" i="26"/>
  <c r="GQ53" i="26"/>
  <c r="GP53" i="26"/>
  <c r="GO53" i="26"/>
  <c r="GN53" i="26"/>
  <c r="GM53" i="26"/>
  <c r="GL53" i="26"/>
  <c r="GK53" i="26"/>
  <c r="GJ53" i="26"/>
  <c r="GH53" i="26"/>
  <c r="GG53" i="26"/>
  <c r="GF53" i="26"/>
  <c r="GE53" i="26"/>
  <c r="GD53" i="26"/>
  <c r="GC53" i="26"/>
  <c r="GB53" i="26"/>
  <c r="GA53" i="26"/>
  <c r="FZ53" i="26"/>
  <c r="FY53" i="26"/>
  <c r="FX53" i="26"/>
  <c r="FW53" i="26"/>
  <c r="FV53" i="26"/>
  <c r="FU53" i="26"/>
  <c r="FT53" i="26"/>
  <c r="FS53" i="26"/>
  <c r="FR53" i="26"/>
  <c r="FQ53" i="26"/>
  <c r="FP53" i="26"/>
  <c r="FO53" i="26"/>
  <c r="FM53" i="26"/>
  <c r="FL53" i="26"/>
  <c r="FK53" i="26"/>
  <c r="FJ53" i="26"/>
  <c r="FI53" i="26"/>
  <c r="FH53" i="26"/>
  <c r="FG53" i="26"/>
  <c r="FF53" i="26"/>
  <c r="FE53" i="26"/>
  <c r="FD53" i="26"/>
  <c r="FC53" i="26"/>
  <c r="FB53" i="26"/>
  <c r="FA53" i="26"/>
  <c r="EZ53" i="26"/>
  <c r="EY53" i="26"/>
  <c r="EX53" i="26"/>
  <c r="EW53" i="26"/>
  <c r="EV53" i="26"/>
  <c r="EU53" i="26"/>
  <c r="ET53" i="26"/>
  <c r="ER53" i="26"/>
  <c r="EQ53" i="26"/>
  <c r="EP53" i="26"/>
  <c r="EO53" i="26"/>
  <c r="EN53" i="26"/>
  <c r="EM53" i="26"/>
  <c r="EL53" i="26"/>
  <c r="EK53" i="26"/>
  <c r="EJ53" i="26"/>
  <c r="EI53" i="26"/>
  <c r="EH53" i="26"/>
  <c r="EG53" i="26"/>
  <c r="EF53" i="26"/>
  <c r="EE53" i="26"/>
  <c r="ED53" i="26"/>
  <c r="EC53" i="26"/>
  <c r="EB53" i="26"/>
  <c r="EA53" i="26"/>
  <c r="DZ53" i="26"/>
  <c r="DY53" i="26"/>
  <c r="DW53" i="26"/>
  <c r="DV53" i="26"/>
  <c r="DU53" i="26"/>
  <c r="DT53" i="26"/>
  <c r="DS53" i="26"/>
  <c r="DR53" i="26"/>
  <c r="DQ53" i="26"/>
  <c r="DP53" i="26"/>
  <c r="DO53" i="26"/>
  <c r="DN53" i="26"/>
  <c r="DM53" i="26"/>
  <c r="DL53" i="26"/>
  <c r="DK53" i="26"/>
  <c r="DJ53" i="26"/>
  <c r="DI53" i="26"/>
  <c r="DH53" i="26"/>
  <c r="DG53" i="26"/>
  <c r="DF53" i="26"/>
  <c r="DE53" i="26"/>
  <c r="DD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N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U53" i="26"/>
  <c r="Q53" i="26"/>
  <c r="P53" i="26"/>
  <c r="M53" i="26"/>
  <c r="L53" i="26"/>
  <c r="I53" i="26"/>
  <c r="H53" i="26"/>
  <c r="HF52" i="26"/>
  <c r="HD52" i="26"/>
  <c r="GK52" i="26"/>
  <c r="GI52" i="26"/>
  <c r="FP52" i="26"/>
  <c r="EU52" i="26"/>
  <c r="DZ52" i="26"/>
  <c r="ES52" i="26" s="1"/>
  <c r="DE52" i="26"/>
  <c r="DX52" i="26" s="1"/>
  <c r="DX50" i="26" s="1"/>
  <c r="CJ52" i="26"/>
  <c r="BO52" i="26"/>
  <c r="CH52" i="26" s="1"/>
  <c r="AT52" i="26"/>
  <c r="BM52" i="26" s="1"/>
  <c r="Y52" i="26"/>
  <c r="AR52" i="26" s="1"/>
  <c r="AR50" i="26" s="1"/>
  <c r="X52" i="26"/>
  <c r="W52" i="26"/>
  <c r="V52" i="26"/>
  <c r="U52" i="26"/>
  <c r="T52" i="26"/>
  <c r="S52" i="26"/>
  <c r="S50" i="26" s="1"/>
  <c r="R52" i="26"/>
  <c r="P52" i="26"/>
  <c r="O52" i="26"/>
  <c r="N52" i="26"/>
  <c r="M52" i="26"/>
  <c r="L52" i="26"/>
  <c r="K52" i="26"/>
  <c r="J52" i="26"/>
  <c r="I52" i="26"/>
  <c r="H52" i="26"/>
  <c r="G52" i="26" s="1"/>
  <c r="F52" i="26" s="1"/>
  <c r="D52" i="26" s="1"/>
  <c r="HF51" i="26"/>
  <c r="HF50" i="26" s="1"/>
  <c r="GK51" i="26"/>
  <c r="HD51" i="26" s="1"/>
  <c r="HD50" i="26" s="1"/>
  <c r="FP51" i="26"/>
  <c r="GI51" i="26" s="1"/>
  <c r="GI50" i="26" s="1"/>
  <c r="EU51" i="26"/>
  <c r="ES51" i="26"/>
  <c r="DZ51" i="26"/>
  <c r="DX51" i="26"/>
  <c r="DE51" i="26"/>
  <c r="DC51" i="26"/>
  <c r="CJ51" i="26"/>
  <c r="CH51" i="26"/>
  <c r="BO51" i="26"/>
  <c r="BM51" i="26"/>
  <c r="BM50" i="26" s="1"/>
  <c r="AT51" i="26"/>
  <c r="AR51" i="26"/>
  <c r="Y51" i="26"/>
  <c r="X51" i="26"/>
  <c r="W51" i="26"/>
  <c r="V51" i="26"/>
  <c r="U51" i="26"/>
  <c r="T51" i="26"/>
  <c r="T50" i="26" s="1"/>
  <c r="S51" i="26"/>
  <c r="R51" i="26"/>
  <c r="P51" i="26"/>
  <c r="O51" i="26"/>
  <c r="O50" i="26" s="1"/>
  <c r="N51" i="26"/>
  <c r="M51" i="26"/>
  <c r="L51" i="26"/>
  <c r="K51" i="26"/>
  <c r="K50" i="26" s="1"/>
  <c r="J51" i="26"/>
  <c r="I51" i="26"/>
  <c r="H51" i="26"/>
  <c r="G51" i="26"/>
  <c r="HZ50" i="26"/>
  <c r="HY50" i="26"/>
  <c r="HX50" i="26"/>
  <c r="HW50" i="26"/>
  <c r="HV50" i="26"/>
  <c r="HU50" i="26"/>
  <c r="HT50" i="26"/>
  <c r="HS50" i="26"/>
  <c r="HR50" i="26"/>
  <c r="HQ50" i="26"/>
  <c r="HP50" i="26"/>
  <c r="HO50" i="26"/>
  <c r="HN50" i="26"/>
  <c r="HM50" i="26"/>
  <c r="HL50" i="26"/>
  <c r="HK50" i="26"/>
  <c r="HJ50" i="26"/>
  <c r="HI50" i="26"/>
  <c r="HH50" i="26"/>
  <c r="HG50" i="26"/>
  <c r="HE50" i="26"/>
  <c r="HC50" i="26"/>
  <c r="HB50" i="26"/>
  <c r="HA50" i="26"/>
  <c r="GZ50" i="26"/>
  <c r="GY50" i="26"/>
  <c r="GX50" i="26"/>
  <c r="GW50" i="26"/>
  <c r="GV50" i="26"/>
  <c r="GU50" i="26"/>
  <c r="GT50" i="26"/>
  <c r="GS50" i="26"/>
  <c r="GR50" i="26"/>
  <c r="GQ50" i="26"/>
  <c r="GP50" i="26"/>
  <c r="GO50" i="26"/>
  <c r="GN50" i="26"/>
  <c r="GM50" i="26"/>
  <c r="GL50" i="26"/>
  <c r="GK50" i="26"/>
  <c r="GJ50" i="26"/>
  <c r="GH50" i="26"/>
  <c r="GG50" i="26"/>
  <c r="GF50" i="26"/>
  <c r="GE50" i="26"/>
  <c r="GD50" i="26"/>
  <c r="GC50" i="26"/>
  <c r="GB50" i="26"/>
  <c r="GA50" i="26"/>
  <c r="FZ50" i="26"/>
  <c r="FY50" i="26"/>
  <c r="FX50" i="26"/>
  <c r="FW50" i="26"/>
  <c r="FV50" i="26"/>
  <c r="FU50" i="26"/>
  <c r="FT50" i="26"/>
  <c r="FS50" i="26"/>
  <c r="FR50" i="26"/>
  <c r="FQ50" i="26"/>
  <c r="FP50" i="26"/>
  <c r="FO50" i="26"/>
  <c r="FN50" i="26"/>
  <c r="FM50" i="26"/>
  <c r="FL50" i="26"/>
  <c r="FK50" i="26"/>
  <c r="FJ50" i="26"/>
  <c r="FI50" i="26"/>
  <c r="FH50" i="26"/>
  <c r="FG50" i="26"/>
  <c r="FF50" i="26"/>
  <c r="FE50" i="26"/>
  <c r="FD50" i="26"/>
  <c r="FC50" i="26"/>
  <c r="FB50" i="26"/>
  <c r="FA50" i="26"/>
  <c r="EZ50" i="26"/>
  <c r="EY50" i="26"/>
  <c r="EX50" i="26"/>
  <c r="EW50" i="26"/>
  <c r="EV50" i="26"/>
  <c r="EU50" i="26"/>
  <c r="ET50" i="26"/>
  <c r="EO50" i="26"/>
  <c r="EN50" i="26"/>
  <c r="EM50" i="26"/>
  <c r="EL50" i="26"/>
  <c r="EK50" i="26"/>
  <c r="EJ50" i="26"/>
  <c r="EI50" i="26"/>
  <c r="EH50" i="26"/>
  <c r="EG50" i="26"/>
  <c r="EF50" i="26"/>
  <c r="EE50" i="26"/>
  <c r="ED50" i="26"/>
  <c r="EC50" i="26"/>
  <c r="EB50" i="26"/>
  <c r="EA50" i="26"/>
  <c r="DY50" i="26"/>
  <c r="DW50" i="26"/>
  <c r="DV50" i="26"/>
  <c r="DU50" i="26"/>
  <c r="DT50" i="26"/>
  <c r="DS50" i="26"/>
  <c r="DR50" i="26"/>
  <c r="DQ50" i="26"/>
  <c r="DP50" i="26"/>
  <c r="DO50" i="26"/>
  <c r="DN50" i="26"/>
  <c r="DM50" i="26"/>
  <c r="DL50" i="26"/>
  <c r="DK50" i="26"/>
  <c r="DJ50" i="26"/>
  <c r="DI50" i="26"/>
  <c r="DH50" i="26"/>
  <c r="DG50" i="26"/>
  <c r="DF50" i="26"/>
  <c r="DE50" i="26"/>
  <c r="DD50" i="26"/>
  <c r="DB50" i="26"/>
  <c r="DA50" i="26"/>
  <c r="CZ50" i="26"/>
  <c r="CY50" i="26"/>
  <c r="CX50" i="26"/>
  <c r="CW50" i="26"/>
  <c r="CV50" i="26"/>
  <c r="CU50" i="26"/>
  <c r="CT50" i="26"/>
  <c r="CS50" i="26"/>
  <c r="CR50" i="26"/>
  <c r="CQ50" i="26"/>
  <c r="CP50" i="26"/>
  <c r="CO50" i="26"/>
  <c r="CN50" i="26"/>
  <c r="CM50" i="26"/>
  <c r="CL50" i="26"/>
  <c r="CK50" i="26"/>
  <c r="CI50" i="26"/>
  <c r="CH50" i="26"/>
  <c r="CG50" i="26"/>
  <c r="CF50" i="26"/>
  <c r="CE50" i="26"/>
  <c r="CD50" i="26"/>
  <c r="CC50" i="26"/>
  <c r="CB50" i="26"/>
  <c r="CA50" i="26"/>
  <c r="BZ50" i="26"/>
  <c r="BY50" i="26"/>
  <c r="BX50" i="26"/>
  <c r="BW50" i="26"/>
  <c r="BV50" i="26"/>
  <c r="BU50" i="26"/>
  <c r="BT50" i="26"/>
  <c r="BS50" i="26"/>
  <c r="BR50" i="26"/>
  <c r="BQ50" i="26"/>
  <c r="BP50" i="26"/>
  <c r="BO50" i="26"/>
  <c r="BN50" i="26"/>
  <c r="BL50" i="26"/>
  <c r="W50" i="26" s="1"/>
  <c r="BK50" i="26"/>
  <c r="BJ50" i="26"/>
  <c r="BI50" i="26"/>
  <c r="BH50" i="26"/>
  <c r="BG50" i="26"/>
  <c r="BF50" i="26"/>
  <c r="BE50" i="26"/>
  <c r="BD50" i="26"/>
  <c r="BC50" i="26"/>
  <c r="BB50" i="26"/>
  <c r="BA50" i="26"/>
  <c r="AZ50" i="26"/>
  <c r="AY50" i="26"/>
  <c r="AX50" i="26"/>
  <c r="AW50" i="26"/>
  <c r="AV50" i="26"/>
  <c r="AU50" i="26"/>
  <c r="AS50" i="26"/>
  <c r="AQ50" i="26"/>
  <c r="AP50" i="26"/>
  <c r="X50" i="26" s="1"/>
  <c r="AO50" i="26"/>
  <c r="AN50" i="26"/>
  <c r="AM50" i="26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V50" i="26"/>
  <c r="U50" i="26"/>
  <c r="R50" i="26"/>
  <c r="Q50" i="26"/>
  <c r="P50" i="26"/>
  <c r="N50" i="26"/>
  <c r="M50" i="26"/>
  <c r="L50" i="26"/>
  <c r="J50" i="26"/>
  <c r="I50" i="26"/>
  <c r="H50" i="26"/>
  <c r="HD58" i="23"/>
  <c r="GK58" i="23"/>
  <c r="GI58" i="23"/>
  <c r="FP58" i="23"/>
  <c r="DX58" i="23"/>
  <c r="DE58" i="23"/>
  <c r="DC58" i="23"/>
  <c r="CJ58" i="23"/>
  <c r="AR58" i="23"/>
  <c r="Y58" i="23"/>
  <c r="X58" i="23"/>
  <c r="W58" i="23"/>
  <c r="V58" i="23"/>
  <c r="U58" i="23"/>
  <c r="T58" i="23"/>
  <c r="S58" i="23"/>
  <c r="R58" i="23"/>
  <c r="P58" i="23"/>
  <c r="O58" i="23"/>
  <c r="N58" i="23"/>
  <c r="M58" i="23"/>
  <c r="L58" i="23"/>
  <c r="K58" i="23"/>
  <c r="J58" i="23"/>
  <c r="I58" i="23"/>
  <c r="H58" i="23"/>
  <c r="G58" i="23"/>
  <c r="F58" i="23" s="1"/>
  <c r="D58" i="23" s="1"/>
  <c r="GK57" i="23"/>
  <c r="HD57" i="23" s="1"/>
  <c r="FP57" i="23"/>
  <c r="GI57" i="23" s="1"/>
  <c r="DE57" i="23"/>
  <c r="DX57" i="23" s="1"/>
  <c r="CJ57" i="23"/>
  <c r="DC57" i="23" s="1"/>
  <c r="BO57" i="23"/>
  <c r="CH57" i="23" s="1"/>
  <c r="Y57" i="23"/>
  <c r="AR57" i="23" s="1"/>
  <c r="X57" i="23"/>
  <c r="W57" i="23"/>
  <c r="W53" i="23" s="1"/>
  <c r="V57" i="23"/>
  <c r="U57" i="23"/>
  <c r="T57" i="23"/>
  <c r="S57" i="23"/>
  <c r="S53" i="23" s="1"/>
  <c r="R57" i="23"/>
  <c r="P57" i="23"/>
  <c r="O57" i="23"/>
  <c r="N57" i="23"/>
  <c r="N53" i="23" s="1"/>
  <c r="M57" i="23"/>
  <c r="L57" i="23"/>
  <c r="K57" i="23"/>
  <c r="J57" i="23"/>
  <c r="J53" i="23" s="1"/>
  <c r="I57" i="23"/>
  <c r="H57" i="23"/>
  <c r="HD56" i="23"/>
  <c r="GK56" i="23"/>
  <c r="GI56" i="23"/>
  <c r="FP56" i="23"/>
  <c r="X56" i="23"/>
  <c r="W56" i="23"/>
  <c r="V56" i="23"/>
  <c r="U56" i="23"/>
  <c r="T56" i="23"/>
  <c r="S56" i="23"/>
  <c r="R56" i="23"/>
  <c r="P56" i="23"/>
  <c r="O56" i="23"/>
  <c r="N56" i="23"/>
  <c r="M56" i="23"/>
  <c r="L56" i="23"/>
  <c r="K56" i="23"/>
  <c r="J56" i="23"/>
  <c r="I56" i="23"/>
  <c r="G56" i="23" s="1"/>
  <c r="F56" i="23" s="1"/>
  <c r="H56" i="23"/>
  <c r="D56" i="23"/>
  <c r="HF55" i="23"/>
  <c r="HD55" i="23"/>
  <c r="GK55" i="23"/>
  <c r="GI55" i="23"/>
  <c r="FP55" i="23"/>
  <c r="FN55" i="23"/>
  <c r="EU55" i="23"/>
  <c r="ES55" i="23"/>
  <c r="DZ55" i="23"/>
  <c r="DX55" i="23"/>
  <c r="DE55" i="23"/>
  <c r="DC55" i="23"/>
  <c r="CJ55" i="23"/>
  <c r="CH55" i="23"/>
  <c r="BO55" i="23"/>
  <c r="BM55" i="23"/>
  <c r="BM53" i="23" s="1"/>
  <c r="AT55" i="23"/>
  <c r="AR55" i="23"/>
  <c r="Y55" i="23"/>
  <c r="X55" i="23"/>
  <c r="W55" i="23"/>
  <c r="V55" i="23"/>
  <c r="U55" i="23"/>
  <c r="T55" i="23"/>
  <c r="S55" i="23"/>
  <c r="R55" i="23"/>
  <c r="P55" i="23"/>
  <c r="O55" i="23"/>
  <c r="N55" i="23"/>
  <c r="M55" i="23"/>
  <c r="L55" i="23"/>
  <c r="K55" i="23"/>
  <c r="J55" i="23"/>
  <c r="I55" i="23"/>
  <c r="H55" i="23"/>
  <c r="G55" i="23"/>
  <c r="F55" i="23" s="1"/>
  <c r="D55" i="23" s="1"/>
  <c r="HF54" i="23"/>
  <c r="HD54" i="23"/>
  <c r="GK54" i="23"/>
  <c r="GI54" i="23"/>
  <c r="FP54" i="23"/>
  <c r="FN54" i="23"/>
  <c r="FN53" i="23" s="1"/>
  <c r="EU54" i="23"/>
  <c r="ES54" i="23"/>
  <c r="DZ54" i="23"/>
  <c r="DX54" i="23"/>
  <c r="DX53" i="23" s="1"/>
  <c r="DE54" i="23"/>
  <c r="DC54" i="23"/>
  <c r="CJ54" i="23"/>
  <c r="CH54" i="23"/>
  <c r="CH53" i="23" s="1"/>
  <c r="BO54" i="23"/>
  <c r="BM54" i="23"/>
  <c r="AT54" i="23"/>
  <c r="AR54" i="23"/>
  <c r="AR53" i="23" s="1"/>
  <c r="Y54" i="23"/>
  <c r="X54" i="23"/>
  <c r="W54" i="23"/>
  <c r="V54" i="23"/>
  <c r="V53" i="23" s="1"/>
  <c r="U54" i="23"/>
  <c r="T54" i="23"/>
  <c r="S54" i="23"/>
  <c r="R54" i="23"/>
  <c r="R53" i="23" s="1"/>
  <c r="P54" i="23"/>
  <c r="O54" i="23"/>
  <c r="N54" i="23"/>
  <c r="M54" i="23"/>
  <c r="L54" i="23"/>
  <c r="K54" i="23"/>
  <c r="J54" i="23"/>
  <c r="I54" i="23"/>
  <c r="H54" i="23"/>
  <c r="G54" i="23"/>
  <c r="HZ53" i="23"/>
  <c r="HY53" i="23"/>
  <c r="HX53" i="23"/>
  <c r="HW53" i="23"/>
  <c r="HV53" i="23"/>
  <c r="HU53" i="23"/>
  <c r="HT53" i="23"/>
  <c r="HS53" i="23"/>
  <c r="HR53" i="23"/>
  <c r="HQ53" i="23"/>
  <c r="HP53" i="23"/>
  <c r="HO53" i="23"/>
  <c r="HN53" i="23"/>
  <c r="HM53" i="23"/>
  <c r="HL53" i="23"/>
  <c r="HK53" i="23"/>
  <c r="HJ53" i="23"/>
  <c r="HI53" i="23"/>
  <c r="HH53" i="23"/>
  <c r="HG53" i="23"/>
  <c r="HF53" i="23"/>
  <c r="HE53" i="23"/>
  <c r="HC53" i="23"/>
  <c r="GZ53" i="23"/>
  <c r="GY53" i="23"/>
  <c r="GX53" i="23"/>
  <c r="GW53" i="23"/>
  <c r="GV53" i="23"/>
  <c r="GU53" i="23"/>
  <c r="GT53" i="23"/>
  <c r="GS53" i="23"/>
  <c r="GR53" i="23"/>
  <c r="GQ53" i="23"/>
  <c r="GP53" i="23"/>
  <c r="GO53" i="23"/>
  <c r="GN53" i="23"/>
  <c r="GM53" i="23"/>
  <c r="GL53" i="23"/>
  <c r="GK53" i="23"/>
  <c r="GJ53" i="23"/>
  <c r="GH53" i="23"/>
  <c r="GG53" i="23"/>
  <c r="GF53" i="23"/>
  <c r="GE53" i="23"/>
  <c r="GD53" i="23"/>
  <c r="GC53" i="23"/>
  <c r="GB53" i="23"/>
  <c r="GA53" i="23"/>
  <c r="FZ53" i="23"/>
  <c r="FY53" i="23"/>
  <c r="FX53" i="23"/>
  <c r="FW53" i="23"/>
  <c r="FV53" i="23"/>
  <c r="FU53" i="23"/>
  <c r="FT53" i="23"/>
  <c r="FS53" i="23"/>
  <c r="FR53" i="23"/>
  <c r="FQ53" i="23"/>
  <c r="FP53" i="23"/>
  <c r="FO53" i="23"/>
  <c r="FM53" i="23"/>
  <c r="FL53" i="23"/>
  <c r="FK53" i="23"/>
  <c r="FJ53" i="23"/>
  <c r="FI53" i="23"/>
  <c r="FH53" i="23"/>
  <c r="FG53" i="23"/>
  <c r="FF53" i="23"/>
  <c r="FE53" i="23"/>
  <c r="FD53" i="23"/>
  <c r="FC53" i="23"/>
  <c r="FB53" i="23"/>
  <c r="FA53" i="23"/>
  <c r="EZ53" i="23"/>
  <c r="EY53" i="23"/>
  <c r="EX53" i="23"/>
  <c r="EW53" i="23"/>
  <c r="EV53" i="23"/>
  <c r="EU53" i="23"/>
  <c r="ET53" i="23"/>
  <c r="ES53" i="23"/>
  <c r="ER53" i="23"/>
  <c r="EQ53" i="23"/>
  <c r="EP53" i="23"/>
  <c r="EO53" i="23"/>
  <c r="EN53" i="23"/>
  <c r="EM53" i="23"/>
  <c r="EL53" i="23"/>
  <c r="EK53" i="23"/>
  <c r="EJ53" i="23"/>
  <c r="EI53" i="23"/>
  <c r="EH53" i="23"/>
  <c r="EG53" i="23"/>
  <c r="EF53" i="23"/>
  <c r="EE53" i="23"/>
  <c r="ED53" i="23"/>
  <c r="EC53" i="23"/>
  <c r="EB53" i="23"/>
  <c r="EA53" i="23"/>
  <c r="DZ53" i="23"/>
  <c r="DY53" i="23"/>
  <c r="DW53" i="23"/>
  <c r="DV53" i="23"/>
  <c r="DU53" i="23"/>
  <c r="DT53" i="23"/>
  <c r="DS53" i="23"/>
  <c r="DR53" i="23"/>
  <c r="DQ53" i="23"/>
  <c r="DP53" i="23"/>
  <c r="DO53" i="23"/>
  <c r="DN53" i="23"/>
  <c r="DM53" i="23"/>
  <c r="DL53" i="23"/>
  <c r="DK53" i="23"/>
  <c r="DJ53" i="23"/>
  <c r="DI53" i="23"/>
  <c r="DH53" i="23"/>
  <c r="DG53" i="23"/>
  <c r="DF53" i="23"/>
  <c r="DE53" i="23"/>
  <c r="DD53" i="23"/>
  <c r="DB53" i="23"/>
  <c r="DA53" i="23"/>
  <c r="CZ53" i="23"/>
  <c r="CY53" i="23"/>
  <c r="CX53" i="23"/>
  <c r="CW53" i="23"/>
  <c r="CV53" i="23"/>
  <c r="CU53" i="23"/>
  <c r="CT53" i="23"/>
  <c r="CS53" i="23"/>
  <c r="CR53" i="23"/>
  <c r="CQ53" i="23"/>
  <c r="CP53" i="23"/>
  <c r="CO53" i="23"/>
  <c r="CN53" i="23"/>
  <c r="CM53" i="23"/>
  <c r="CL53" i="23"/>
  <c r="CK53" i="23"/>
  <c r="CJ53" i="23"/>
  <c r="CI53" i="23"/>
  <c r="CG53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L53" i="23"/>
  <c r="BK53" i="23"/>
  <c r="BJ53" i="23"/>
  <c r="BI53" i="23"/>
  <c r="BH53" i="23"/>
  <c r="BG53" i="23"/>
  <c r="BF53" i="23"/>
  <c r="BE53" i="23"/>
  <c r="BD53" i="23"/>
  <c r="BC53" i="23"/>
  <c r="BB53" i="23"/>
  <c r="BA53" i="23"/>
  <c r="AZ53" i="23"/>
  <c r="AY53" i="23"/>
  <c r="AX53" i="23"/>
  <c r="AW53" i="23"/>
  <c r="AV53" i="23"/>
  <c r="AU53" i="23"/>
  <c r="AT53" i="23"/>
  <c r="AS53" i="23"/>
  <c r="AQ53" i="23"/>
  <c r="AP53" i="23"/>
  <c r="AO53" i="23"/>
  <c r="X53" i="23" s="1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U53" i="23"/>
  <c r="Q53" i="23"/>
  <c r="P53" i="23"/>
  <c r="M53" i="23"/>
  <c r="L53" i="23"/>
  <c r="I53" i="23"/>
  <c r="H53" i="23"/>
  <c r="HF52" i="23"/>
  <c r="HD52" i="23"/>
  <c r="GK52" i="23"/>
  <c r="GI52" i="23"/>
  <c r="FP52" i="23"/>
  <c r="EU52" i="23"/>
  <c r="DZ52" i="23"/>
  <c r="ES52" i="23" s="1"/>
  <c r="DE52" i="23"/>
  <c r="DX52" i="23" s="1"/>
  <c r="DX50" i="23" s="1"/>
  <c r="CJ52" i="23"/>
  <c r="BO52" i="23"/>
  <c r="CH52" i="23" s="1"/>
  <c r="AT52" i="23"/>
  <c r="BM52" i="23" s="1"/>
  <c r="Y52" i="23"/>
  <c r="AR52" i="23" s="1"/>
  <c r="AR50" i="23" s="1"/>
  <c r="X52" i="23"/>
  <c r="W52" i="23"/>
  <c r="V52" i="23"/>
  <c r="U52" i="23"/>
  <c r="U50" i="23" s="1"/>
  <c r="T52" i="23"/>
  <c r="S52" i="23"/>
  <c r="S50" i="23" s="1"/>
  <c r="R52" i="23"/>
  <c r="P52" i="23"/>
  <c r="O52" i="23"/>
  <c r="N52" i="23"/>
  <c r="M52" i="23"/>
  <c r="L52" i="23"/>
  <c r="K52" i="23"/>
  <c r="J52" i="23"/>
  <c r="I52" i="23"/>
  <c r="H52" i="23"/>
  <c r="G52" i="23" s="1"/>
  <c r="F52" i="23" s="1"/>
  <c r="D52" i="23" s="1"/>
  <c r="HF51" i="23"/>
  <c r="HF50" i="23" s="1"/>
  <c r="GK51" i="23"/>
  <c r="HD51" i="23" s="1"/>
  <c r="HD50" i="23" s="1"/>
  <c r="FP51" i="23"/>
  <c r="GI51" i="23" s="1"/>
  <c r="EU51" i="23"/>
  <c r="ES51" i="23"/>
  <c r="DZ51" i="23"/>
  <c r="DX51" i="23"/>
  <c r="DE51" i="23"/>
  <c r="DC51" i="23"/>
  <c r="CJ51" i="23"/>
  <c r="CH51" i="23"/>
  <c r="BO51" i="23"/>
  <c r="BM51" i="23"/>
  <c r="AT51" i="23"/>
  <c r="AR51" i="23"/>
  <c r="Y51" i="23"/>
  <c r="X51" i="23"/>
  <c r="W51" i="23"/>
  <c r="V51" i="23"/>
  <c r="U51" i="23"/>
  <c r="T51" i="23"/>
  <c r="T50" i="23" s="1"/>
  <c r="S51" i="23"/>
  <c r="R51" i="23"/>
  <c r="P51" i="23"/>
  <c r="O51" i="23"/>
  <c r="O50" i="23" s="1"/>
  <c r="N51" i="23"/>
  <c r="M51" i="23"/>
  <c r="M50" i="23" s="1"/>
  <c r="L51" i="23"/>
  <c r="K51" i="23"/>
  <c r="K50" i="23" s="1"/>
  <c r="J51" i="23"/>
  <c r="I51" i="23"/>
  <c r="I50" i="23" s="1"/>
  <c r="H51" i="23"/>
  <c r="G51" i="23"/>
  <c r="HZ50" i="23"/>
  <c r="HY50" i="23"/>
  <c r="HX50" i="23"/>
  <c r="HW50" i="23"/>
  <c r="HV50" i="23"/>
  <c r="HU50" i="23"/>
  <c r="HT50" i="23"/>
  <c r="HS50" i="23"/>
  <c r="HR50" i="23"/>
  <c r="HQ50" i="23"/>
  <c r="HP50" i="23"/>
  <c r="HO50" i="23"/>
  <c r="HN50" i="23"/>
  <c r="HM50" i="23"/>
  <c r="HL50" i="23"/>
  <c r="HK50" i="23"/>
  <c r="HJ50" i="23"/>
  <c r="HI50" i="23"/>
  <c r="HH50" i="23"/>
  <c r="HG50" i="23"/>
  <c r="HE50" i="23"/>
  <c r="HC50" i="23"/>
  <c r="HB50" i="23"/>
  <c r="HA50" i="23"/>
  <c r="GZ50" i="23"/>
  <c r="GY50" i="23"/>
  <c r="GX50" i="23"/>
  <c r="GW50" i="23"/>
  <c r="GV50" i="23"/>
  <c r="GU50" i="23"/>
  <c r="GT50" i="23"/>
  <c r="GS50" i="23"/>
  <c r="GR50" i="23"/>
  <c r="GQ50" i="23"/>
  <c r="GP50" i="23"/>
  <c r="GO50" i="23"/>
  <c r="GN50" i="23"/>
  <c r="GM50" i="23"/>
  <c r="GL50" i="23"/>
  <c r="GJ50" i="23"/>
  <c r="GH50" i="23"/>
  <c r="GG50" i="23"/>
  <c r="GF50" i="23"/>
  <c r="GE50" i="23"/>
  <c r="GD50" i="23"/>
  <c r="GC50" i="23"/>
  <c r="GB50" i="23"/>
  <c r="GA50" i="23"/>
  <c r="FZ50" i="23"/>
  <c r="FY50" i="23"/>
  <c r="FX50" i="23"/>
  <c r="FW50" i="23"/>
  <c r="FV50" i="23"/>
  <c r="FU50" i="23"/>
  <c r="FT50" i="23"/>
  <c r="FS50" i="23"/>
  <c r="FR50" i="23"/>
  <c r="FQ50" i="23"/>
  <c r="FO50" i="23"/>
  <c r="FN50" i="23"/>
  <c r="FM50" i="23"/>
  <c r="FL50" i="23"/>
  <c r="FK50" i="23"/>
  <c r="FJ50" i="23"/>
  <c r="FI50" i="23"/>
  <c r="FH50" i="23"/>
  <c r="FG50" i="23"/>
  <c r="FF50" i="23"/>
  <c r="FE50" i="23"/>
  <c r="FD50" i="23"/>
  <c r="FC50" i="23"/>
  <c r="FB50" i="23"/>
  <c r="FA50" i="23"/>
  <c r="EZ50" i="23"/>
  <c r="EY50" i="23"/>
  <c r="EX50" i="23"/>
  <c r="EW50" i="23"/>
  <c r="EV50" i="23"/>
  <c r="EU50" i="23"/>
  <c r="ET50" i="23"/>
  <c r="EO50" i="23"/>
  <c r="EN50" i="23"/>
  <c r="EM50" i="23"/>
  <c r="EL50" i="23"/>
  <c r="EK50" i="23"/>
  <c r="EJ50" i="23"/>
  <c r="EI50" i="23"/>
  <c r="EH50" i="23"/>
  <c r="EG50" i="23"/>
  <c r="EF50" i="23"/>
  <c r="EE50" i="23"/>
  <c r="ED50" i="23"/>
  <c r="EC50" i="23"/>
  <c r="EB50" i="23"/>
  <c r="EA50" i="23"/>
  <c r="DZ50" i="23"/>
  <c r="ES50" i="23" s="1"/>
  <c r="DY50" i="23"/>
  <c r="DW50" i="23"/>
  <c r="DV50" i="23"/>
  <c r="DU50" i="23"/>
  <c r="DT50" i="23"/>
  <c r="DS50" i="23"/>
  <c r="DR50" i="23"/>
  <c r="DQ50" i="23"/>
  <c r="DP50" i="23"/>
  <c r="DO50" i="23"/>
  <c r="DN50" i="23"/>
  <c r="DM50" i="23"/>
  <c r="DL50" i="23"/>
  <c r="DK50" i="23"/>
  <c r="DJ50" i="23"/>
  <c r="DI50" i="23"/>
  <c r="DH50" i="23"/>
  <c r="DG50" i="23"/>
  <c r="DF50" i="23"/>
  <c r="DD50" i="23"/>
  <c r="DB50" i="23"/>
  <c r="DA50" i="23"/>
  <c r="CZ50" i="23"/>
  <c r="CY50" i="23"/>
  <c r="CX50" i="23"/>
  <c r="CW50" i="23"/>
  <c r="CV50" i="23"/>
  <c r="CU50" i="23"/>
  <c r="CT50" i="23"/>
  <c r="CS50" i="23"/>
  <c r="CR50" i="23"/>
  <c r="CQ50" i="23"/>
  <c r="CP50" i="23"/>
  <c r="CO50" i="23"/>
  <c r="CN50" i="23"/>
  <c r="CM50" i="23"/>
  <c r="CL50" i="23"/>
  <c r="CK50" i="23"/>
  <c r="CI50" i="23"/>
  <c r="CH50" i="23"/>
  <c r="CG50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N50" i="23"/>
  <c r="V50" i="23" s="1"/>
  <c r="BL50" i="23"/>
  <c r="W50" i="23" s="1"/>
  <c r="BK50" i="23"/>
  <c r="BJ50" i="23"/>
  <c r="BI50" i="23"/>
  <c r="BH50" i="23"/>
  <c r="BG50" i="23"/>
  <c r="BF50" i="23"/>
  <c r="BE50" i="23"/>
  <c r="BD50" i="23"/>
  <c r="BC50" i="23"/>
  <c r="BB50" i="23"/>
  <c r="BA50" i="23"/>
  <c r="AZ50" i="23"/>
  <c r="AY50" i="23"/>
  <c r="AX50" i="23"/>
  <c r="AW50" i="23"/>
  <c r="AV50" i="23"/>
  <c r="AU50" i="23"/>
  <c r="AS50" i="23"/>
  <c r="AQ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R50" i="23"/>
  <c r="Q50" i="23"/>
  <c r="P50" i="23"/>
  <c r="N50" i="23"/>
  <c r="L50" i="23"/>
  <c r="J50" i="23"/>
  <c r="H50" i="23"/>
  <c r="HD58" i="24"/>
  <c r="GK58" i="24"/>
  <c r="GI58" i="24"/>
  <c r="FP58" i="24"/>
  <c r="DX58" i="24"/>
  <c r="DE58" i="24"/>
  <c r="DC58" i="24"/>
  <c r="CJ58" i="24"/>
  <c r="AR58" i="24"/>
  <c r="Y58" i="24"/>
  <c r="X58" i="24"/>
  <c r="W58" i="24"/>
  <c r="V58" i="24"/>
  <c r="U58" i="24"/>
  <c r="T58" i="24"/>
  <c r="S58" i="24"/>
  <c r="R58" i="24"/>
  <c r="P58" i="24"/>
  <c r="O58" i="24"/>
  <c r="N58" i="24"/>
  <c r="M58" i="24"/>
  <c r="L58" i="24"/>
  <c r="K58" i="24"/>
  <c r="J58" i="24"/>
  <c r="I58" i="24"/>
  <c r="H58" i="24"/>
  <c r="G58" i="24"/>
  <c r="F58" i="24" s="1"/>
  <c r="D58" i="24" s="1"/>
  <c r="GK57" i="24"/>
  <c r="HD57" i="24" s="1"/>
  <c r="FP57" i="24"/>
  <c r="GI57" i="24" s="1"/>
  <c r="DE57" i="24"/>
  <c r="DX57" i="24" s="1"/>
  <c r="CJ57" i="24"/>
  <c r="DC57" i="24" s="1"/>
  <c r="BO57" i="24"/>
  <c r="Y57" i="24"/>
  <c r="AR57" i="24" s="1"/>
  <c r="X57" i="24"/>
  <c r="W57" i="24"/>
  <c r="W53" i="24" s="1"/>
  <c r="V57" i="24"/>
  <c r="U57" i="24"/>
  <c r="T57" i="24"/>
  <c r="S57" i="24"/>
  <c r="S53" i="24" s="1"/>
  <c r="R57" i="24"/>
  <c r="P57" i="24"/>
  <c r="O57" i="24"/>
  <c r="N57" i="24"/>
  <c r="N53" i="24" s="1"/>
  <c r="M57" i="24"/>
  <c r="L57" i="24"/>
  <c r="K57" i="24"/>
  <c r="J57" i="24"/>
  <c r="J53" i="24" s="1"/>
  <c r="I57" i="24"/>
  <c r="H57" i="24"/>
  <c r="G57" i="24" s="1"/>
  <c r="F57" i="24"/>
  <c r="D57" i="24" s="1"/>
  <c r="HD56" i="24"/>
  <c r="GK56" i="24"/>
  <c r="GI56" i="24"/>
  <c r="FP56" i="24"/>
  <c r="X56" i="24"/>
  <c r="W56" i="24"/>
  <c r="V56" i="24"/>
  <c r="U56" i="24"/>
  <c r="T56" i="24"/>
  <c r="S56" i="24"/>
  <c r="R56" i="24"/>
  <c r="P56" i="24"/>
  <c r="O56" i="24"/>
  <c r="N56" i="24"/>
  <c r="M56" i="24"/>
  <c r="L56" i="24"/>
  <c r="K56" i="24"/>
  <c r="J56" i="24"/>
  <c r="I56" i="24"/>
  <c r="G56" i="24" s="1"/>
  <c r="F56" i="24" s="1"/>
  <c r="D56" i="24" s="1"/>
  <c r="H56" i="24"/>
  <c r="HF55" i="24"/>
  <c r="HD55" i="24"/>
  <c r="GK55" i="24"/>
  <c r="GI55" i="24"/>
  <c r="FP55" i="24"/>
  <c r="FN55" i="24"/>
  <c r="EU55" i="24"/>
  <c r="ES55" i="24"/>
  <c r="DZ55" i="24"/>
  <c r="DX55" i="24"/>
  <c r="DE55" i="24"/>
  <c r="DC55" i="24"/>
  <c r="DC53" i="24" s="1"/>
  <c r="CJ55" i="24"/>
  <c r="CH55" i="24"/>
  <c r="BO55" i="24"/>
  <c r="BM55" i="24"/>
  <c r="AT55" i="24"/>
  <c r="AR55" i="24"/>
  <c r="Y55" i="24"/>
  <c r="X55" i="24"/>
  <c r="W55" i="24"/>
  <c r="V55" i="24"/>
  <c r="U55" i="24"/>
  <c r="T55" i="24"/>
  <c r="S55" i="24"/>
  <c r="R55" i="24"/>
  <c r="P55" i="24"/>
  <c r="O55" i="24"/>
  <c r="O53" i="24" s="1"/>
  <c r="N55" i="24"/>
  <c r="M55" i="24"/>
  <c r="L55" i="24"/>
  <c r="K55" i="24"/>
  <c r="K53" i="24" s="1"/>
  <c r="J55" i="24"/>
  <c r="I55" i="24"/>
  <c r="H55" i="24"/>
  <c r="G55" i="24"/>
  <c r="F55" i="24" s="1"/>
  <c r="D55" i="24" s="1"/>
  <c r="HF54" i="24"/>
  <c r="HD54" i="24"/>
  <c r="GK54" i="24"/>
  <c r="GI54" i="24"/>
  <c r="FP54" i="24"/>
  <c r="FN54" i="24"/>
  <c r="FN53" i="24" s="1"/>
  <c r="EU54" i="24"/>
  <c r="ES54" i="24"/>
  <c r="DZ54" i="24"/>
  <c r="DX54" i="24"/>
  <c r="DE54" i="24"/>
  <c r="DC54" i="24"/>
  <c r="CJ54" i="24"/>
  <c r="CH54" i="24"/>
  <c r="BO54" i="24"/>
  <c r="BM54" i="24"/>
  <c r="AT54" i="24"/>
  <c r="AR54" i="24"/>
  <c r="AR53" i="24" s="1"/>
  <c r="Y54" i="24"/>
  <c r="X54" i="24"/>
  <c r="W54" i="24"/>
  <c r="V54" i="24"/>
  <c r="V53" i="24" s="1"/>
  <c r="U54" i="24"/>
  <c r="T54" i="24"/>
  <c r="T53" i="24" s="1"/>
  <c r="S54" i="24"/>
  <c r="R54" i="24"/>
  <c r="R53" i="24" s="1"/>
  <c r="P54" i="24"/>
  <c r="O54" i="24"/>
  <c r="N54" i="24"/>
  <c r="M54" i="24"/>
  <c r="L54" i="24"/>
  <c r="K54" i="24"/>
  <c r="J54" i="24"/>
  <c r="I54" i="24"/>
  <c r="G54" i="24" s="1"/>
  <c r="H54" i="24"/>
  <c r="HZ53" i="24"/>
  <c r="HY53" i="24"/>
  <c r="HX53" i="24"/>
  <c r="HW53" i="24"/>
  <c r="HV53" i="24"/>
  <c r="HU53" i="24"/>
  <c r="HT53" i="24"/>
  <c r="HS53" i="24"/>
  <c r="HR53" i="24"/>
  <c r="HQ53" i="24"/>
  <c r="HP53" i="24"/>
  <c r="HO53" i="24"/>
  <c r="HN53" i="24"/>
  <c r="HM53" i="24"/>
  <c r="HL53" i="24"/>
  <c r="HK53" i="24"/>
  <c r="HJ53" i="24"/>
  <c r="HI53" i="24"/>
  <c r="HH53" i="24"/>
  <c r="HG53" i="24"/>
  <c r="HF53" i="24"/>
  <c r="HE53" i="24"/>
  <c r="HC53" i="24"/>
  <c r="GZ53" i="24"/>
  <c r="GY53" i="24"/>
  <c r="GX53" i="24"/>
  <c r="GW53" i="24"/>
  <c r="GV53" i="24"/>
  <c r="GU53" i="24"/>
  <c r="GT53" i="24"/>
  <c r="GS53" i="24"/>
  <c r="GR53" i="24"/>
  <c r="GQ53" i="24"/>
  <c r="GP53" i="24"/>
  <c r="GO53" i="24"/>
  <c r="GN53" i="24"/>
  <c r="GM53" i="24"/>
  <c r="GL53" i="24"/>
  <c r="GK53" i="24"/>
  <c r="GJ53" i="24"/>
  <c r="GH53" i="24"/>
  <c r="GG53" i="24"/>
  <c r="GF53" i="24"/>
  <c r="GE53" i="24"/>
  <c r="GD53" i="24"/>
  <c r="GC53" i="24"/>
  <c r="GB53" i="24"/>
  <c r="GA53" i="24"/>
  <c r="FZ53" i="24"/>
  <c r="FY53" i="24"/>
  <c r="FX53" i="24"/>
  <c r="FW53" i="24"/>
  <c r="FV53" i="24"/>
  <c r="FU53" i="24"/>
  <c r="FT53" i="24"/>
  <c r="FS53" i="24"/>
  <c r="FR53" i="24"/>
  <c r="FQ53" i="24"/>
  <c r="FO53" i="24"/>
  <c r="FM53" i="24"/>
  <c r="FL53" i="24"/>
  <c r="FK53" i="24"/>
  <c r="FJ53" i="24"/>
  <c r="FI53" i="24"/>
  <c r="FH53" i="24"/>
  <c r="FG53" i="24"/>
  <c r="FF53" i="24"/>
  <c r="FE53" i="24"/>
  <c r="FD53" i="24"/>
  <c r="FC53" i="24"/>
  <c r="FB53" i="24"/>
  <c r="FA53" i="24"/>
  <c r="EZ53" i="24"/>
  <c r="EY53" i="24"/>
  <c r="EX53" i="24"/>
  <c r="EW53" i="24"/>
  <c r="EV53" i="24"/>
  <c r="EU53" i="24"/>
  <c r="ET53" i="24"/>
  <c r="ES53" i="24"/>
  <c r="ER53" i="24"/>
  <c r="EQ53" i="24"/>
  <c r="EP53" i="24"/>
  <c r="EO53" i="24"/>
  <c r="EN53" i="24"/>
  <c r="EM53" i="24"/>
  <c r="EL53" i="24"/>
  <c r="EK53" i="24"/>
  <c r="EJ53" i="24"/>
  <c r="EI53" i="24"/>
  <c r="EH53" i="24"/>
  <c r="EG53" i="24"/>
  <c r="EF53" i="24"/>
  <c r="EE53" i="24"/>
  <c r="ED53" i="24"/>
  <c r="EC53" i="24"/>
  <c r="EB53" i="24"/>
  <c r="EA53" i="24"/>
  <c r="DZ53" i="24"/>
  <c r="DY53" i="24"/>
  <c r="DW53" i="24"/>
  <c r="DV53" i="24"/>
  <c r="DU53" i="24"/>
  <c r="DT53" i="24"/>
  <c r="DS53" i="24"/>
  <c r="DR53" i="24"/>
  <c r="DQ53" i="24"/>
  <c r="DP53" i="24"/>
  <c r="DO53" i="24"/>
  <c r="DN53" i="24"/>
  <c r="DM53" i="24"/>
  <c r="DL53" i="24"/>
  <c r="DK53" i="24"/>
  <c r="DJ53" i="24"/>
  <c r="DI53" i="24"/>
  <c r="DH53" i="24"/>
  <c r="DG53" i="24"/>
  <c r="DF53" i="24"/>
  <c r="DD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Q53" i="24"/>
  <c r="AP53" i="24"/>
  <c r="AO53" i="24"/>
  <c r="X53" i="24" s="1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U53" i="24"/>
  <c r="Q53" i="24"/>
  <c r="P53" i="24"/>
  <c r="M53" i="24"/>
  <c r="L53" i="24"/>
  <c r="H53" i="24"/>
  <c r="HF52" i="24"/>
  <c r="HD52" i="24"/>
  <c r="GK52" i="24"/>
  <c r="GI52" i="24"/>
  <c r="FP52" i="24"/>
  <c r="EU52" i="24"/>
  <c r="DZ52" i="24"/>
  <c r="ES52" i="24" s="1"/>
  <c r="DE52" i="24"/>
  <c r="DX52" i="24" s="1"/>
  <c r="DX50" i="24" s="1"/>
  <c r="CJ52" i="24"/>
  <c r="BO52" i="24"/>
  <c r="CH52" i="24" s="1"/>
  <c r="AT52" i="24"/>
  <c r="BM52" i="24" s="1"/>
  <c r="Y52" i="24"/>
  <c r="AR52" i="24" s="1"/>
  <c r="AR50" i="24" s="1"/>
  <c r="X52" i="24"/>
  <c r="W52" i="24"/>
  <c r="V52" i="24"/>
  <c r="U52" i="24"/>
  <c r="U50" i="24" s="1"/>
  <c r="T52" i="24"/>
  <c r="S52" i="24"/>
  <c r="S50" i="24" s="1"/>
  <c r="R52" i="24"/>
  <c r="P52" i="24"/>
  <c r="O52" i="24"/>
  <c r="N52" i="24"/>
  <c r="M52" i="24"/>
  <c r="L52" i="24"/>
  <c r="K52" i="24"/>
  <c r="J52" i="24"/>
  <c r="I52" i="24"/>
  <c r="H52" i="24"/>
  <c r="G52" i="24" s="1"/>
  <c r="F52" i="24" s="1"/>
  <c r="D52" i="24" s="1"/>
  <c r="HF51" i="24"/>
  <c r="HF50" i="24" s="1"/>
  <c r="GK51" i="24"/>
  <c r="HD51" i="24" s="1"/>
  <c r="HD50" i="24" s="1"/>
  <c r="FP51" i="24"/>
  <c r="GI51" i="24" s="1"/>
  <c r="EU51" i="24"/>
  <c r="ES51" i="24"/>
  <c r="DZ51" i="24"/>
  <c r="DX51" i="24"/>
  <c r="DE51" i="24"/>
  <c r="DC51" i="24"/>
  <c r="CJ51" i="24"/>
  <c r="CH51" i="24"/>
  <c r="BO51" i="24"/>
  <c r="BM51" i="24"/>
  <c r="AT51" i="24"/>
  <c r="AR51" i="24"/>
  <c r="Y51" i="24"/>
  <c r="X51" i="24"/>
  <c r="W51" i="24"/>
  <c r="V51" i="24"/>
  <c r="U51" i="24"/>
  <c r="T51" i="24"/>
  <c r="T50" i="24" s="1"/>
  <c r="S51" i="24"/>
  <c r="R51" i="24"/>
  <c r="P51" i="24"/>
  <c r="O51" i="24"/>
  <c r="O50" i="24" s="1"/>
  <c r="N51" i="24"/>
  <c r="M51" i="24"/>
  <c r="M50" i="24" s="1"/>
  <c r="L51" i="24"/>
  <c r="K51" i="24"/>
  <c r="K50" i="24" s="1"/>
  <c r="J51" i="24"/>
  <c r="I51" i="24"/>
  <c r="I50" i="24" s="1"/>
  <c r="H51" i="24"/>
  <c r="G51" i="24"/>
  <c r="HZ50" i="24"/>
  <c r="HY50" i="24"/>
  <c r="HX50" i="24"/>
  <c r="HW50" i="24"/>
  <c r="HV50" i="24"/>
  <c r="HU50" i="24"/>
  <c r="HT50" i="24"/>
  <c r="HS50" i="24"/>
  <c r="HR50" i="24"/>
  <c r="HQ50" i="24"/>
  <c r="HP50" i="24"/>
  <c r="HO50" i="24"/>
  <c r="HN50" i="24"/>
  <c r="HM50" i="24"/>
  <c r="HL50" i="24"/>
  <c r="HK50" i="24"/>
  <c r="HJ50" i="24"/>
  <c r="HI50" i="24"/>
  <c r="HH50" i="24"/>
  <c r="HG50" i="24"/>
  <c r="HE50" i="24"/>
  <c r="HC50" i="24"/>
  <c r="HB50" i="24"/>
  <c r="HA50" i="24"/>
  <c r="GZ50" i="24"/>
  <c r="GY50" i="24"/>
  <c r="GX50" i="24"/>
  <c r="GW50" i="24"/>
  <c r="GV50" i="24"/>
  <c r="GU50" i="24"/>
  <c r="GT50" i="24"/>
  <c r="GS50" i="24"/>
  <c r="GR50" i="24"/>
  <c r="GQ50" i="24"/>
  <c r="GP50" i="24"/>
  <c r="GO50" i="24"/>
  <c r="GN50" i="24"/>
  <c r="GM50" i="24"/>
  <c r="GL50" i="24"/>
  <c r="GJ50" i="24"/>
  <c r="GH50" i="24"/>
  <c r="GG50" i="24"/>
  <c r="GF50" i="24"/>
  <c r="GE50" i="24"/>
  <c r="GD50" i="24"/>
  <c r="GC50" i="24"/>
  <c r="GB50" i="24"/>
  <c r="GA50" i="24"/>
  <c r="FZ50" i="24"/>
  <c r="FY50" i="24"/>
  <c r="FX50" i="24"/>
  <c r="FW50" i="24"/>
  <c r="FV50" i="24"/>
  <c r="FU50" i="24"/>
  <c r="FT50" i="24"/>
  <c r="FS50" i="24"/>
  <c r="FR50" i="24"/>
  <c r="FQ50" i="24"/>
  <c r="FO50" i="24"/>
  <c r="FN50" i="24"/>
  <c r="FM50" i="24"/>
  <c r="FL50" i="24"/>
  <c r="FK50" i="24"/>
  <c r="FJ50" i="24"/>
  <c r="FI50" i="24"/>
  <c r="FH50" i="24"/>
  <c r="FG50" i="24"/>
  <c r="FF50" i="24"/>
  <c r="FE50" i="24"/>
  <c r="FD50" i="24"/>
  <c r="FC50" i="24"/>
  <c r="FB50" i="24"/>
  <c r="FA50" i="24"/>
  <c r="EZ50" i="24"/>
  <c r="EY50" i="24"/>
  <c r="EX50" i="24"/>
  <c r="EW50" i="24"/>
  <c r="EV50" i="24"/>
  <c r="EU50" i="24"/>
  <c r="ET50" i="24"/>
  <c r="EO50" i="24"/>
  <c r="EN50" i="24"/>
  <c r="EM50" i="24"/>
  <c r="EL50" i="24"/>
  <c r="EK50" i="24"/>
  <c r="EJ50" i="24"/>
  <c r="EI50" i="24"/>
  <c r="EH50" i="24"/>
  <c r="EG50" i="24"/>
  <c r="EF50" i="24"/>
  <c r="EE50" i="24"/>
  <c r="ED50" i="24"/>
  <c r="EC50" i="24"/>
  <c r="EB50" i="24"/>
  <c r="EA50" i="24"/>
  <c r="DZ50" i="24"/>
  <c r="ES50" i="24" s="1"/>
  <c r="DY50" i="24"/>
  <c r="DW50" i="24"/>
  <c r="DV50" i="24"/>
  <c r="DU50" i="24"/>
  <c r="DT50" i="24"/>
  <c r="DS50" i="24"/>
  <c r="DR50" i="24"/>
  <c r="DQ50" i="24"/>
  <c r="DP50" i="24"/>
  <c r="DO50" i="24"/>
  <c r="DN50" i="24"/>
  <c r="DM50" i="24"/>
  <c r="DL50" i="24"/>
  <c r="DK50" i="24"/>
  <c r="DJ50" i="24"/>
  <c r="DI50" i="24"/>
  <c r="DH50" i="24"/>
  <c r="DG50" i="24"/>
  <c r="DF50" i="24"/>
  <c r="DD50" i="24"/>
  <c r="DB50" i="24"/>
  <c r="DA50" i="24"/>
  <c r="CZ50" i="24"/>
  <c r="CY50" i="24"/>
  <c r="CX50" i="24"/>
  <c r="CW50" i="24"/>
  <c r="CV50" i="24"/>
  <c r="CU50" i="24"/>
  <c r="CT50" i="24"/>
  <c r="CS50" i="24"/>
  <c r="CR50" i="24"/>
  <c r="CQ50" i="24"/>
  <c r="CP50" i="24"/>
  <c r="CO50" i="24"/>
  <c r="CN50" i="24"/>
  <c r="CM50" i="24"/>
  <c r="CL50" i="24"/>
  <c r="CK50" i="24"/>
  <c r="CI50" i="24"/>
  <c r="CH50" i="24"/>
  <c r="CG50" i="24"/>
  <c r="CF50" i="24"/>
  <c r="CE50" i="24"/>
  <c r="CD50" i="24"/>
  <c r="CC50" i="24"/>
  <c r="CB50" i="24"/>
  <c r="CA50" i="24"/>
  <c r="BZ50" i="24"/>
  <c r="BY50" i="24"/>
  <c r="BX50" i="24"/>
  <c r="BW50" i="24"/>
  <c r="BV50" i="24"/>
  <c r="BU50" i="24"/>
  <c r="BT50" i="24"/>
  <c r="BS50" i="24"/>
  <c r="BR50" i="24"/>
  <c r="BQ50" i="24"/>
  <c r="BP50" i="24"/>
  <c r="BN50" i="24"/>
  <c r="V50" i="24" s="1"/>
  <c r="BL50" i="24"/>
  <c r="W50" i="24" s="1"/>
  <c r="BK50" i="24"/>
  <c r="BJ50" i="24"/>
  <c r="BI50" i="24"/>
  <c r="BH50" i="24"/>
  <c r="BG50" i="24"/>
  <c r="BF50" i="24"/>
  <c r="BE50" i="24"/>
  <c r="BD50" i="24"/>
  <c r="BC50" i="24"/>
  <c r="BB50" i="24"/>
  <c r="BA50" i="24"/>
  <c r="AZ50" i="24"/>
  <c r="AY50" i="24"/>
  <c r="AX50" i="24"/>
  <c r="AW50" i="24"/>
  <c r="AV50" i="24"/>
  <c r="AU50" i="24"/>
  <c r="AS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R50" i="24"/>
  <c r="Q50" i="24"/>
  <c r="P50" i="24"/>
  <c r="N50" i="24"/>
  <c r="L50" i="24"/>
  <c r="J50" i="24"/>
  <c r="H50" i="24"/>
  <c r="HD58" i="1"/>
  <c r="GK58" i="1"/>
  <c r="GI58" i="1"/>
  <c r="FP58" i="1"/>
  <c r="DX58" i="1"/>
  <c r="DE58" i="1"/>
  <c r="DC58" i="1"/>
  <c r="CJ58" i="1"/>
  <c r="AR58" i="1"/>
  <c r="Y58" i="1"/>
  <c r="X58" i="1"/>
  <c r="W58" i="1"/>
  <c r="V58" i="1"/>
  <c r="U58" i="1"/>
  <c r="T58" i="1"/>
  <c r="S58" i="1"/>
  <c r="R58" i="1"/>
  <c r="P58" i="1"/>
  <c r="O58" i="1"/>
  <c r="N58" i="1"/>
  <c r="M58" i="1"/>
  <c r="L58" i="1"/>
  <c r="K58" i="1"/>
  <c r="J58" i="1"/>
  <c r="I58" i="1"/>
  <c r="H58" i="1"/>
  <c r="G58" i="1"/>
  <c r="F58" i="1" s="1"/>
  <c r="D58" i="1" s="1"/>
  <c r="GK57" i="1"/>
  <c r="HD57" i="1" s="1"/>
  <c r="FP57" i="1"/>
  <c r="GI57" i="1" s="1"/>
  <c r="DE57" i="1"/>
  <c r="CJ57" i="1"/>
  <c r="DC57" i="1" s="1"/>
  <c r="BO57" i="1"/>
  <c r="CH57" i="1" s="1"/>
  <c r="Y57" i="1"/>
  <c r="AR57" i="1" s="1"/>
  <c r="X57" i="1"/>
  <c r="W57" i="1"/>
  <c r="V57" i="1"/>
  <c r="U57" i="1"/>
  <c r="T57" i="1"/>
  <c r="S57" i="1"/>
  <c r="R57" i="1"/>
  <c r="P57" i="1"/>
  <c r="O57" i="1"/>
  <c r="N57" i="1"/>
  <c r="N53" i="1" s="1"/>
  <c r="M57" i="1"/>
  <c r="L57" i="1"/>
  <c r="K57" i="1"/>
  <c r="J57" i="1"/>
  <c r="J53" i="1" s="1"/>
  <c r="I57" i="1"/>
  <c r="H57" i="1"/>
  <c r="G57" i="1" s="1"/>
  <c r="F57" i="1"/>
  <c r="D57" i="1" s="1"/>
  <c r="HD56" i="1"/>
  <c r="GK56" i="1"/>
  <c r="GI56" i="1"/>
  <c r="FP56" i="1"/>
  <c r="X56" i="1"/>
  <c r="W56" i="1"/>
  <c r="V56" i="1"/>
  <c r="U56" i="1"/>
  <c r="T56" i="1"/>
  <c r="S56" i="1"/>
  <c r="R56" i="1"/>
  <c r="P56" i="1"/>
  <c r="O56" i="1"/>
  <c r="N56" i="1"/>
  <c r="M56" i="1"/>
  <c r="L56" i="1"/>
  <c r="K56" i="1"/>
  <c r="J56" i="1"/>
  <c r="I56" i="1"/>
  <c r="G56" i="1" s="1"/>
  <c r="F56" i="1" s="1"/>
  <c r="D56" i="1" s="1"/>
  <c r="H56" i="1"/>
  <c r="HF55" i="1"/>
  <c r="HD55" i="1"/>
  <c r="GK55" i="1"/>
  <c r="GI55" i="1"/>
  <c r="FP55" i="1"/>
  <c r="FN55" i="1"/>
  <c r="EU55" i="1"/>
  <c r="ES55" i="1"/>
  <c r="ES53" i="1" s="1"/>
  <c r="DZ55" i="1"/>
  <c r="DX55" i="1"/>
  <c r="DE55" i="1"/>
  <c r="DC55" i="1"/>
  <c r="DC53" i="1" s="1"/>
  <c r="CJ55" i="1"/>
  <c r="CH55" i="1"/>
  <c r="BO55" i="1"/>
  <c r="BM55" i="1"/>
  <c r="AT55" i="1"/>
  <c r="AR55" i="1"/>
  <c r="Y55" i="1"/>
  <c r="X55" i="1"/>
  <c r="W55" i="1"/>
  <c r="V55" i="1"/>
  <c r="U55" i="1"/>
  <c r="T55" i="1"/>
  <c r="S55" i="1"/>
  <c r="R55" i="1"/>
  <c r="P55" i="1"/>
  <c r="O55" i="1"/>
  <c r="N55" i="1"/>
  <c r="M55" i="1"/>
  <c r="L55" i="1"/>
  <c r="K55" i="1"/>
  <c r="J55" i="1"/>
  <c r="I55" i="1"/>
  <c r="H55" i="1"/>
  <c r="G55" i="1"/>
  <c r="F55" i="1" s="1"/>
  <c r="D55" i="1" s="1"/>
  <c r="HF54" i="1"/>
  <c r="HD54" i="1"/>
  <c r="GK54" i="1"/>
  <c r="GI54" i="1"/>
  <c r="FP54" i="1"/>
  <c r="FN54" i="1"/>
  <c r="FN53" i="1" s="1"/>
  <c r="EU54" i="1"/>
  <c r="ES54" i="1"/>
  <c r="DZ54" i="1"/>
  <c r="DX54" i="1"/>
  <c r="DE54" i="1"/>
  <c r="DC54" i="1"/>
  <c r="CJ54" i="1"/>
  <c r="CH54" i="1"/>
  <c r="CH53" i="1" s="1"/>
  <c r="BO54" i="1"/>
  <c r="BM54" i="1"/>
  <c r="AT54" i="1"/>
  <c r="AR54" i="1"/>
  <c r="AR53" i="1" s="1"/>
  <c r="Y54" i="1"/>
  <c r="X54" i="1"/>
  <c r="W54" i="1"/>
  <c r="V54" i="1"/>
  <c r="V53" i="1" s="1"/>
  <c r="U54" i="1"/>
  <c r="T54" i="1"/>
  <c r="T53" i="1" s="1"/>
  <c r="S54" i="1"/>
  <c r="R54" i="1"/>
  <c r="R53" i="1" s="1"/>
  <c r="P54" i="1"/>
  <c r="O54" i="1"/>
  <c r="N54" i="1"/>
  <c r="M54" i="1"/>
  <c r="M53" i="1" s="1"/>
  <c r="L54" i="1"/>
  <c r="K54" i="1"/>
  <c r="J54" i="1"/>
  <c r="I54" i="1"/>
  <c r="G54" i="1" s="1"/>
  <c r="F54" i="1" s="1"/>
  <c r="D54" i="1" s="1"/>
  <c r="H54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C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D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W53" i="1"/>
  <c r="U53" i="1"/>
  <c r="S53" i="1"/>
  <c r="Q53" i="1"/>
  <c r="P53" i="1"/>
  <c r="O53" i="1"/>
  <c r="L53" i="1"/>
  <c r="K53" i="1"/>
  <c r="I53" i="1"/>
  <c r="H53" i="1"/>
  <c r="HF52" i="1"/>
  <c r="HD52" i="1"/>
  <c r="HD50" i="1" s="1"/>
  <c r="GK52" i="1"/>
  <c r="GI52" i="1"/>
  <c r="FP52" i="1"/>
  <c r="EU52" i="1"/>
  <c r="DZ52" i="1"/>
  <c r="ES52" i="1" s="1"/>
  <c r="DE52" i="1"/>
  <c r="DX52" i="1" s="1"/>
  <c r="CJ52" i="1"/>
  <c r="BO52" i="1"/>
  <c r="CH52" i="1" s="1"/>
  <c r="AT52" i="1"/>
  <c r="BM52" i="1" s="1"/>
  <c r="Y52" i="1"/>
  <c r="AR52" i="1" s="1"/>
  <c r="X52" i="1"/>
  <c r="W52" i="1"/>
  <c r="V52" i="1"/>
  <c r="U52" i="1"/>
  <c r="T52" i="1"/>
  <c r="S52" i="1"/>
  <c r="R52" i="1"/>
  <c r="P52" i="1"/>
  <c r="O52" i="1"/>
  <c r="N52" i="1"/>
  <c r="M52" i="1"/>
  <c r="L52" i="1"/>
  <c r="K52" i="1"/>
  <c r="J52" i="1"/>
  <c r="I52" i="1"/>
  <c r="H52" i="1"/>
  <c r="G52" i="1" s="1"/>
  <c r="F52" i="1"/>
  <c r="D52" i="1" s="1"/>
  <c r="HF51" i="1"/>
  <c r="GK51" i="1"/>
  <c r="HD51" i="1" s="1"/>
  <c r="FP51" i="1"/>
  <c r="GI51" i="1" s="1"/>
  <c r="EU51" i="1"/>
  <c r="EU50" i="1" s="1"/>
  <c r="ES51" i="1"/>
  <c r="DZ51" i="1"/>
  <c r="DE51" i="1"/>
  <c r="DC51" i="1"/>
  <c r="CJ51" i="1"/>
  <c r="BO51" i="1"/>
  <c r="CH51" i="1" s="1"/>
  <c r="CH50" i="1" s="1"/>
  <c r="BM51" i="1"/>
  <c r="BM50" i="1" s="1"/>
  <c r="AT51" i="1"/>
  <c r="Y51" i="1"/>
  <c r="X51" i="1"/>
  <c r="W51" i="1"/>
  <c r="V51" i="1"/>
  <c r="U51" i="1"/>
  <c r="U50" i="1" s="1"/>
  <c r="T51" i="1"/>
  <c r="S51" i="1"/>
  <c r="R51" i="1"/>
  <c r="P51" i="1"/>
  <c r="P50" i="1" s="1"/>
  <c r="O51" i="1"/>
  <c r="N51" i="1"/>
  <c r="M51" i="1"/>
  <c r="M50" i="1" s="1"/>
  <c r="L51" i="1"/>
  <c r="L50" i="1" s="1"/>
  <c r="K51" i="1"/>
  <c r="J51" i="1"/>
  <c r="I51" i="1"/>
  <c r="I50" i="1" s="1"/>
  <c r="H51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T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ES50" i="1" s="1"/>
  <c r="DY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D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I50" i="1"/>
  <c r="V50" i="1" s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L50" i="1"/>
  <c r="BK50" i="1"/>
  <c r="X50" i="1" s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Q50" i="1"/>
  <c r="W50" i="1" s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T50" i="1"/>
  <c r="S50" i="1"/>
  <c r="R50" i="1"/>
  <c r="Q50" i="1"/>
  <c r="O50" i="1"/>
  <c r="N50" i="1"/>
  <c r="K50" i="1"/>
  <c r="J50" i="1"/>
  <c r="GK58" i="27"/>
  <c r="HD58" i="27" s="1"/>
  <c r="GI58" i="27"/>
  <c r="FP58" i="27"/>
  <c r="DE58" i="27"/>
  <c r="DX58" i="27" s="1"/>
  <c r="DC58" i="27"/>
  <c r="CJ58" i="27"/>
  <c r="Y58" i="27"/>
  <c r="AR58" i="27" s="1"/>
  <c r="X58" i="27"/>
  <c r="W58" i="27"/>
  <c r="V58" i="27"/>
  <c r="U58" i="27"/>
  <c r="T58" i="27"/>
  <c r="S58" i="27"/>
  <c r="R58" i="27"/>
  <c r="P58" i="27"/>
  <c r="O58" i="27"/>
  <c r="N58" i="27"/>
  <c r="M58" i="27"/>
  <c r="L58" i="27"/>
  <c r="K58" i="27"/>
  <c r="J58" i="27"/>
  <c r="I58" i="27"/>
  <c r="H58" i="27"/>
  <c r="G58" i="27" s="1"/>
  <c r="F58" i="27" s="1"/>
  <c r="D58" i="27" s="1"/>
  <c r="HD57" i="27"/>
  <c r="GK57" i="27"/>
  <c r="FP57" i="27"/>
  <c r="GI57" i="27" s="1"/>
  <c r="DX57" i="27"/>
  <c r="DE57" i="27"/>
  <c r="CJ57" i="27"/>
  <c r="DC57" i="27" s="1"/>
  <c r="CH57" i="27"/>
  <c r="BO57" i="27"/>
  <c r="Y57" i="27"/>
  <c r="AR57" i="27" s="1"/>
  <c r="X57" i="27"/>
  <c r="W57" i="27"/>
  <c r="V57" i="27"/>
  <c r="U57" i="27"/>
  <c r="T57" i="27"/>
  <c r="S57" i="27"/>
  <c r="R57" i="27"/>
  <c r="P57" i="27"/>
  <c r="O57" i="27"/>
  <c r="O53" i="27" s="1"/>
  <c r="N57" i="27"/>
  <c r="M57" i="27"/>
  <c r="L57" i="27"/>
  <c r="K57" i="27"/>
  <c r="K53" i="27" s="1"/>
  <c r="J57" i="27"/>
  <c r="I57" i="27"/>
  <c r="H57" i="27"/>
  <c r="GK56" i="27"/>
  <c r="HD56" i="27" s="1"/>
  <c r="GI56" i="27"/>
  <c r="FP56" i="27"/>
  <c r="X56" i="27"/>
  <c r="W56" i="27"/>
  <c r="V56" i="27"/>
  <c r="U56" i="27"/>
  <c r="T56" i="27"/>
  <c r="S56" i="27"/>
  <c r="R56" i="27"/>
  <c r="P56" i="27"/>
  <c r="O56" i="27"/>
  <c r="N56" i="27"/>
  <c r="M56" i="27"/>
  <c r="L56" i="27"/>
  <c r="K56" i="27"/>
  <c r="J56" i="27"/>
  <c r="G56" i="27" s="1"/>
  <c r="I56" i="27"/>
  <c r="H56" i="27"/>
  <c r="F56" i="27"/>
  <c r="D56" i="27" s="1"/>
  <c r="HF55" i="27"/>
  <c r="GK55" i="27"/>
  <c r="GI55" i="27"/>
  <c r="FP55" i="27"/>
  <c r="EU55" i="27"/>
  <c r="ES55" i="27"/>
  <c r="DZ55" i="27"/>
  <c r="DE55" i="27"/>
  <c r="DC55" i="27"/>
  <c r="CJ55" i="27"/>
  <c r="BO55" i="27"/>
  <c r="BM55" i="27"/>
  <c r="AT55" i="27"/>
  <c r="Y55" i="27"/>
  <c r="X55" i="27"/>
  <c r="W55" i="27"/>
  <c r="V55" i="27"/>
  <c r="U55" i="27"/>
  <c r="U53" i="27" s="1"/>
  <c r="T55" i="27"/>
  <c r="S55" i="27"/>
  <c r="R55" i="27"/>
  <c r="P55" i="27"/>
  <c r="P53" i="27" s="1"/>
  <c r="O55" i="27"/>
  <c r="N55" i="27"/>
  <c r="M55" i="27"/>
  <c r="L55" i="27"/>
  <c r="L53" i="27" s="1"/>
  <c r="K55" i="27"/>
  <c r="J55" i="27"/>
  <c r="I55" i="27"/>
  <c r="H55" i="27"/>
  <c r="HF54" i="27"/>
  <c r="HD54" i="27"/>
  <c r="GK54" i="27"/>
  <c r="FP54" i="27"/>
  <c r="FN54" i="27"/>
  <c r="EU54" i="27"/>
  <c r="DZ54" i="27"/>
  <c r="ES54" i="27" s="1"/>
  <c r="ES53" i="27" s="1"/>
  <c r="DX54" i="27"/>
  <c r="DE54" i="27"/>
  <c r="CJ54" i="27"/>
  <c r="CH54" i="27"/>
  <c r="BO54" i="27"/>
  <c r="AT54" i="27"/>
  <c r="BM54" i="27" s="1"/>
  <c r="BM53" i="27" s="1"/>
  <c r="AR54" i="27"/>
  <c r="Y54" i="27"/>
  <c r="X54" i="27"/>
  <c r="W54" i="27"/>
  <c r="W53" i="27" s="1"/>
  <c r="V54" i="27"/>
  <c r="U54" i="27"/>
  <c r="T54" i="27"/>
  <c r="S54" i="27"/>
  <c r="S53" i="27" s="1"/>
  <c r="R54" i="27"/>
  <c r="P54" i="27"/>
  <c r="O54" i="27"/>
  <c r="N54" i="27"/>
  <c r="M54" i="27"/>
  <c r="L54" i="27"/>
  <c r="K54" i="27"/>
  <c r="J54" i="27"/>
  <c r="G54" i="27" s="1"/>
  <c r="I54" i="27"/>
  <c r="H54" i="27"/>
  <c r="HZ53" i="27"/>
  <c r="HY53" i="27"/>
  <c r="HX53" i="27"/>
  <c r="HW53" i="27"/>
  <c r="HV53" i="27"/>
  <c r="HU53" i="27"/>
  <c r="HT53" i="27"/>
  <c r="HS53" i="27"/>
  <c r="HR53" i="27"/>
  <c r="HQ53" i="27"/>
  <c r="HP53" i="27"/>
  <c r="HO53" i="27"/>
  <c r="HN53" i="27"/>
  <c r="HM53" i="27"/>
  <c r="HL53" i="27"/>
  <c r="HK53" i="27"/>
  <c r="HJ53" i="27"/>
  <c r="HI53" i="27"/>
  <c r="HH53" i="27"/>
  <c r="HG53" i="27"/>
  <c r="HF53" i="27"/>
  <c r="HE53" i="27"/>
  <c r="HC53" i="27"/>
  <c r="GZ53" i="27"/>
  <c r="GY53" i="27"/>
  <c r="GX53" i="27"/>
  <c r="GW53" i="27"/>
  <c r="GV53" i="27"/>
  <c r="GU53" i="27"/>
  <c r="GT53" i="27"/>
  <c r="GS53" i="27"/>
  <c r="GR53" i="27"/>
  <c r="GQ53" i="27"/>
  <c r="GP53" i="27"/>
  <c r="GO53" i="27"/>
  <c r="GN53" i="27"/>
  <c r="GM53" i="27"/>
  <c r="GL53" i="27"/>
  <c r="GJ53" i="27"/>
  <c r="GH53" i="27"/>
  <c r="GG53" i="27"/>
  <c r="GF53" i="27"/>
  <c r="GE53" i="27"/>
  <c r="GD53" i="27"/>
  <c r="GC53" i="27"/>
  <c r="GB53" i="27"/>
  <c r="GA53" i="27"/>
  <c r="FZ53" i="27"/>
  <c r="FY53" i="27"/>
  <c r="FX53" i="27"/>
  <c r="FW53" i="27"/>
  <c r="FV53" i="27"/>
  <c r="FU53" i="27"/>
  <c r="FT53" i="27"/>
  <c r="FS53" i="27"/>
  <c r="FR53" i="27"/>
  <c r="FQ53" i="27"/>
  <c r="FO53" i="27"/>
  <c r="FM53" i="27"/>
  <c r="FL53" i="27"/>
  <c r="FK53" i="27"/>
  <c r="FJ53" i="27"/>
  <c r="FI53" i="27"/>
  <c r="FH53" i="27"/>
  <c r="FG53" i="27"/>
  <c r="FF53" i="27"/>
  <c r="FE53" i="27"/>
  <c r="FD53" i="27"/>
  <c r="FC53" i="27"/>
  <c r="FB53" i="27"/>
  <c r="FA53" i="27"/>
  <c r="EZ53" i="27"/>
  <c r="EY53" i="27"/>
  <c r="EX53" i="27"/>
  <c r="EW53" i="27"/>
  <c r="EV53" i="27"/>
  <c r="ET53" i="27"/>
  <c r="ER53" i="27"/>
  <c r="EQ53" i="27"/>
  <c r="EP53" i="27"/>
  <c r="EO53" i="27"/>
  <c r="EN53" i="27"/>
  <c r="EM53" i="27"/>
  <c r="EL53" i="27"/>
  <c r="EK53" i="27"/>
  <c r="EJ53" i="27"/>
  <c r="EI53" i="27"/>
  <c r="EH53" i="27"/>
  <c r="EG53" i="27"/>
  <c r="EF53" i="27"/>
  <c r="EE53" i="27"/>
  <c r="ED53" i="27"/>
  <c r="EC53" i="27"/>
  <c r="EB53" i="27"/>
  <c r="EA53" i="27"/>
  <c r="DZ53" i="27"/>
  <c r="DY53" i="27"/>
  <c r="DW53" i="27"/>
  <c r="DV53" i="27"/>
  <c r="DU53" i="27"/>
  <c r="DT53" i="27"/>
  <c r="DS53" i="27"/>
  <c r="DR53" i="27"/>
  <c r="DQ53" i="27"/>
  <c r="DP53" i="27"/>
  <c r="DO53" i="27"/>
  <c r="DN53" i="27"/>
  <c r="DM53" i="27"/>
  <c r="DL53" i="27"/>
  <c r="DK53" i="27"/>
  <c r="DJ53" i="27"/>
  <c r="DI53" i="27"/>
  <c r="DH53" i="27"/>
  <c r="DG53" i="27"/>
  <c r="DF53" i="27"/>
  <c r="DD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I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N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S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V53" i="27"/>
  <c r="R53" i="27"/>
  <c r="Q53" i="27"/>
  <c r="N53" i="27"/>
  <c r="M53" i="27"/>
  <c r="J53" i="27"/>
  <c r="I53" i="27"/>
  <c r="HF52" i="27"/>
  <c r="GK52" i="27"/>
  <c r="GI52" i="27"/>
  <c r="FP52" i="27"/>
  <c r="EU52" i="27"/>
  <c r="ES52" i="27"/>
  <c r="DZ52" i="27"/>
  <c r="DE52" i="27"/>
  <c r="DX52" i="27" s="1"/>
  <c r="DC52" i="27"/>
  <c r="CJ52" i="27"/>
  <c r="BO52" i="27"/>
  <c r="CH52" i="27" s="1"/>
  <c r="BM52" i="27"/>
  <c r="AT52" i="27"/>
  <c r="Y52" i="27"/>
  <c r="AR52" i="27" s="1"/>
  <c r="X52" i="27"/>
  <c r="W52" i="27"/>
  <c r="V52" i="27"/>
  <c r="U52" i="27"/>
  <c r="T52" i="27"/>
  <c r="T50" i="27" s="1"/>
  <c r="S52" i="27"/>
  <c r="R52" i="27"/>
  <c r="P52" i="27"/>
  <c r="O52" i="27"/>
  <c r="O50" i="27" s="1"/>
  <c r="N52" i="27"/>
  <c r="M52" i="27"/>
  <c r="L52" i="27"/>
  <c r="K52" i="27"/>
  <c r="G52" i="27" s="1"/>
  <c r="F52" i="27" s="1"/>
  <c r="D52" i="27" s="1"/>
  <c r="J52" i="27"/>
  <c r="I52" i="27"/>
  <c r="H52" i="27"/>
  <c r="HF51" i="27"/>
  <c r="HD51" i="27"/>
  <c r="GK51" i="27"/>
  <c r="FP51" i="27"/>
  <c r="GI51" i="27" s="1"/>
  <c r="GI50" i="27" s="1"/>
  <c r="EU51" i="27"/>
  <c r="EU50" i="27" s="1"/>
  <c r="ES51" i="27"/>
  <c r="DZ51" i="27"/>
  <c r="DE51" i="27"/>
  <c r="DC51" i="27"/>
  <c r="CJ51" i="27"/>
  <c r="BO51" i="27"/>
  <c r="CH51" i="27" s="1"/>
  <c r="BM51" i="27"/>
  <c r="BM50" i="27" s="1"/>
  <c r="AT51" i="27"/>
  <c r="Y51" i="27"/>
  <c r="X51" i="27"/>
  <c r="W51" i="27"/>
  <c r="V51" i="27"/>
  <c r="U51" i="27"/>
  <c r="U50" i="27" s="1"/>
  <c r="T51" i="27"/>
  <c r="S51" i="27"/>
  <c r="R51" i="27"/>
  <c r="P51" i="27"/>
  <c r="P50" i="27" s="1"/>
  <c r="O51" i="27"/>
  <c r="N51" i="27"/>
  <c r="M51" i="27"/>
  <c r="M50" i="27" s="1"/>
  <c r="L51" i="27"/>
  <c r="L50" i="27" s="1"/>
  <c r="K51" i="27"/>
  <c r="J51" i="27"/>
  <c r="I51" i="27"/>
  <c r="I50" i="27" s="1"/>
  <c r="H51" i="27"/>
  <c r="HZ50" i="27"/>
  <c r="HY50" i="27"/>
  <c r="HX50" i="27"/>
  <c r="HW50" i="27"/>
  <c r="HV50" i="27"/>
  <c r="HU50" i="27"/>
  <c r="HT50" i="27"/>
  <c r="HS50" i="27"/>
  <c r="HR50" i="27"/>
  <c r="HQ50" i="27"/>
  <c r="HP50" i="27"/>
  <c r="HO50" i="27"/>
  <c r="HN50" i="27"/>
  <c r="HM50" i="27"/>
  <c r="HL50" i="27"/>
  <c r="HK50" i="27"/>
  <c r="HJ50" i="27"/>
  <c r="HI50" i="27"/>
  <c r="HH50" i="27"/>
  <c r="HG50" i="27"/>
  <c r="HF50" i="27"/>
  <c r="HE50" i="27"/>
  <c r="HC50" i="27"/>
  <c r="HB50" i="27"/>
  <c r="HA50" i="27"/>
  <c r="GZ50" i="27"/>
  <c r="GY50" i="27"/>
  <c r="GX50" i="27"/>
  <c r="GW50" i="27"/>
  <c r="GV50" i="27"/>
  <c r="GU50" i="27"/>
  <c r="GT50" i="27"/>
  <c r="GS50" i="27"/>
  <c r="GR50" i="27"/>
  <c r="GQ50" i="27"/>
  <c r="GP50" i="27"/>
  <c r="GO50" i="27"/>
  <c r="GN50" i="27"/>
  <c r="GM50" i="27"/>
  <c r="GL50" i="27"/>
  <c r="GJ50" i="27"/>
  <c r="GH50" i="27"/>
  <c r="GG50" i="27"/>
  <c r="GF50" i="27"/>
  <c r="GE50" i="27"/>
  <c r="GD50" i="27"/>
  <c r="GC50" i="27"/>
  <c r="GB50" i="27"/>
  <c r="GA50" i="27"/>
  <c r="FZ50" i="27"/>
  <c r="FY50" i="27"/>
  <c r="FX50" i="27"/>
  <c r="FW50" i="27"/>
  <c r="FV50" i="27"/>
  <c r="FU50" i="27"/>
  <c r="FT50" i="27"/>
  <c r="FS50" i="27"/>
  <c r="FR50" i="27"/>
  <c r="FQ50" i="27"/>
  <c r="FO50" i="27"/>
  <c r="FN50" i="27"/>
  <c r="FM50" i="27"/>
  <c r="FL50" i="27"/>
  <c r="FK50" i="27"/>
  <c r="FJ50" i="27"/>
  <c r="FI50" i="27"/>
  <c r="FH50" i="27"/>
  <c r="FG50" i="27"/>
  <c r="FF50" i="27"/>
  <c r="FE50" i="27"/>
  <c r="FD50" i="27"/>
  <c r="FC50" i="27"/>
  <c r="FB50" i="27"/>
  <c r="FA50" i="27"/>
  <c r="EZ50" i="27"/>
  <c r="EY50" i="27"/>
  <c r="EX50" i="27"/>
  <c r="EW50" i="27"/>
  <c r="EV50" i="27"/>
  <c r="ET50" i="27"/>
  <c r="EO50" i="27"/>
  <c r="EN50" i="27"/>
  <c r="EM50" i="27"/>
  <c r="EL50" i="27"/>
  <c r="EK50" i="27"/>
  <c r="EJ50" i="27"/>
  <c r="EI50" i="27"/>
  <c r="EH50" i="27"/>
  <c r="EG50" i="27"/>
  <c r="EF50" i="27"/>
  <c r="EE50" i="27"/>
  <c r="ED50" i="27"/>
  <c r="EC50" i="27"/>
  <c r="EB50" i="27"/>
  <c r="EA50" i="27"/>
  <c r="DZ50" i="27"/>
  <c r="ES50" i="27" s="1"/>
  <c r="DY50" i="27"/>
  <c r="DW50" i="27"/>
  <c r="DV50" i="27"/>
  <c r="DU50" i="27"/>
  <c r="DT50" i="27"/>
  <c r="DS50" i="27"/>
  <c r="DR50" i="27"/>
  <c r="DQ50" i="27"/>
  <c r="DP50" i="27"/>
  <c r="DO50" i="27"/>
  <c r="DN50" i="27"/>
  <c r="DM50" i="27"/>
  <c r="DL50" i="27"/>
  <c r="DK50" i="27"/>
  <c r="DJ50" i="27"/>
  <c r="DI50" i="27"/>
  <c r="DH50" i="27"/>
  <c r="DG50" i="27"/>
  <c r="DF50" i="27"/>
  <c r="DD50" i="27"/>
  <c r="DC50" i="27"/>
  <c r="DB50" i="27"/>
  <c r="DA50" i="27"/>
  <c r="CZ50" i="27"/>
  <c r="CY50" i="27"/>
  <c r="CX50" i="27"/>
  <c r="CW50" i="27"/>
  <c r="CV50" i="27"/>
  <c r="CU50" i="27"/>
  <c r="CT50" i="27"/>
  <c r="CS50" i="27"/>
  <c r="CR50" i="27"/>
  <c r="CQ50" i="27"/>
  <c r="CP50" i="27"/>
  <c r="CO50" i="27"/>
  <c r="CN50" i="27"/>
  <c r="CM50" i="27"/>
  <c r="CL50" i="27"/>
  <c r="CK50" i="27"/>
  <c r="CJ50" i="27"/>
  <c r="CI50" i="27"/>
  <c r="V50" i="27" s="1"/>
  <c r="CG50" i="27"/>
  <c r="CF50" i="27"/>
  <c r="CE50" i="27"/>
  <c r="CD50" i="27"/>
  <c r="CC50" i="27"/>
  <c r="CB50" i="27"/>
  <c r="CA50" i="27"/>
  <c r="BZ50" i="27"/>
  <c r="BY50" i="27"/>
  <c r="BX50" i="27"/>
  <c r="BW50" i="27"/>
  <c r="BV50" i="27"/>
  <c r="BU50" i="27"/>
  <c r="BT50" i="27"/>
  <c r="BS50" i="27"/>
  <c r="BR50" i="27"/>
  <c r="BQ50" i="27"/>
  <c r="BP50" i="27"/>
  <c r="BN50" i="27"/>
  <c r="BL50" i="27"/>
  <c r="BK50" i="27"/>
  <c r="X50" i="27" s="1"/>
  <c r="BJ50" i="27"/>
  <c r="BI50" i="27"/>
  <c r="BH50" i="27"/>
  <c r="BG50" i="27"/>
  <c r="BF50" i="27"/>
  <c r="BE50" i="27"/>
  <c r="BD50" i="27"/>
  <c r="BC50" i="27"/>
  <c r="BB50" i="27"/>
  <c r="BA50" i="27"/>
  <c r="AZ50" i="27"/>
  <c r="AY50" i="27"/>
  <c r="AX50" i="27"/>
  <c r="AW50" i="27"/>
  <c r="AV50" i="27"/>
  <c r="AU50" i="27"/>
  <c r="AT50" i="27"/>
  <c r="AS50" i="27"/>
  <c r="AQ50" i="27"/>
  <c r="W50" i="27" s="1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S50" i="27"/>
  <c r="R50" i="27"/>
  <c r="Q50" i="27"/>
  <c r="N50" i="27"/>
  <c r="K50" i="27"/>
  <c r="J50" i="27"/>
  <c r="GK58" i="28"/>
  <c r="HD58" i="28" s="1"/>
  <c r="GI58" i="28"/>
  <c r="FP58" i="28"/>
  <c r="DE58" i="28"/>
  <c r="DX58" i="28" s="1"/>
  <c r="DC58" i="28"/>
  <c r="CJ58" i="28"/>
  <c r="Y58" i="28"/>
  <c r="AR58" i="28" s="1"/>
  <c r="X58" i="28"/>
  <c r="W58" i="28"/>
  <c r="V58" i="28"/>
  <c r="U58" i="28"/>
  <c r="T58" i="28"/>
  <c r="S58" i="28"/>
  <c r="R58" i="28"/>
  <c r="P58" i="28"/>
  <c r="O58" i="28"/>
  <c r="N58" i="28"/>
  <c r="M58" i="28"/>
  <c r="L58" i="28"/>
  <c r="K58" i="28"/>
  <c r="J58" i="28"/>
  <c r="I58" i="28"/>
  <c r="H58" i="28"/>
  <c r="G58" i="28" s="1"/>
  <c r="F58" i="28" s="1"/>
  <c r="D58" i="28" s="1"/>
  <c r="HD57" i="28"/>
  <c r="GK57" i="28"/>
  <c r="FP57" i="28"/>
  <c r="GI57" i="28" s="1"/>
  <c r="GI53" i="28" s="1"/>
  <c r="DX57" i="28"/>
  <c r="DE57" i="28"/>
  <c r="CJ57" i="28"/>
  <c r="DC57" i="28" s="1"/>
  <c r="CH57" i="28"/>
  <c r="BO57" i="28"/>
  <c r="Y57" i="28"/>
  <c r="AR57" i="28" s="1"/>
  <c r="X57" i="28"/>
  <c r="W57" i="28"/>
  <c r="V57" i="28"/>
  <c r="U57" i="28"/>
  <c r="T57" i="28"/>
  <c r="S57" i="28"/>
  <c r="R57" i="28"/>
  <c r="P57" i="28"/>
  <c r="O57" i="28"/>
  <c r="N57" i="28"/>
  <c r="M57" i="28"/>
  <c r="L57" i="28"/>
  <c r="K57" i="28"/>
  <c r="J57" i="28"/>
  <c r="I57" i="28"/>
  <c r="H57" i="28"/>
  <c r="G57" i="28"/>
  <c r="F57" i="28" s="1"/>
  <c r="D57" i="28"/>
  <c r="GK56" i="28"/>
  <c r="HD56" i="28" s="1"/>
  <c r="FP56" i="28"/>
  <c r="GI56" i="28" s="1"/>
  <c r="X56" i="28"/>
  <c r="W56" i="28"/>
  <c r="W53" i="28" s="1"/>
  <c r="V56" i="28"/>
  <c r="U56" i="28"/>
  <c r="T56" i="28"/>
  <c r="S56" i="28"/>
  <c r="S53" i="28" s="1"/>
  <c r="R56" i="28"/>
  <c r="P56" i="28"/>
  <c r="O56" i="28"/>
  <c r="N56" i="28"/>
  <c r="M56" i="28"/>
  <c r="L56" i="28"/>
  <c r="K56" i="28"/>
  <c r="J56" i="28"/>
  <c r="I56" i="28"/>
  <c r="H56" i="28"/>
  <c r="HF55" i="28"/>
  <c r="HF53" i="28" s="1"/>
  <c r="GK55" i="28"/>
  <c r="HD55" i="28" s="1"/>
  <c r="FP55" i="28"/>
  <c r="GI55" i="28" s="1"/>
  <c r="EU55" i="28"/>
  <c r="FN55" i="28" s="1"/>
  <c r="DZ55" i="28"/>
  <c r="ES55" i="28" s="1"/>
  <c r="ES53" i="28" s="1"/>
  <c r="DE55" i="28"/>
  <c r="DX55" i="28" s="1"/>
  <c r="CJ55" i="28"/>
  <c r="DC55" i="28" s="1"/>
  <c r="BO55" i="28"/>
  <c r="CH55" i="28" s="1"/>
  <c r="AT55" i="28"/>
  <c r="BM55" i="28" s="1"/>
  <c r="BM53" i="28" s="1"/>
  <c r="Y55" i="28"/>
  <c r="AR55" i="28" s="1"/>
  <c r="X55" i="28"/>
  <c r="W55" i="28"/>
  <c r="V55" i="28"/>
  <c r="U55" i="28"/>
  <c r="T55" i="28"/>
  <c r="S55" i="28"/>
  <c r="R55" i="28"/>
  <c r="P55" i="28"/>
  <c r="O55" i="28"/>
  <c r="N55" i="28"/>
  <c r="M55" i="28"/>
  <c r="L55" i="28"/>
  <c r="K55" i="28"/>
  <c r="J55" i="28"/>
  <c r="I55" i="28"/>
  <c r="H55" i="28"/>
  <c r="G55" i="28" s="1"/>
  <c r="F55" i="28" s="1"/>
  <c r="D55" i="28" s="1"/>
  <c r="HF54" i="28"/>
  <c r="GK54" i="28"/>
  <c r="HD54" i="28" s="1"/>
  <c r="FP54" i="28"/>
  <c r="GI54" i="28" s="1"/>
  <c r="EU54" i="28"/>
  <c r="FN54" i="28" s="1"/>
  <c r="DZ54" i="28"/>
  <c r="ES54" i="28" s="1"/>
  <c r="DE54" i="28"/>
  <c r="DX54" i="28" s="1"/>
  <c r="DX53" i="28" s="1"/>
  <c r="CJ54" i="28"/>
  <c r="DC54" i="28" s="1"/>
  <c r="BO54" i="28"/>
  <c r="CH54" i="28" s="1"/>
  <c r="AT54" i="28"/>
  <c r="BM54" i="28" s="1"/>
  <c r="Y54" i="28"/>
  <c r="AR54" i="28" s="1"/>
  <c r="AR53" i="28" s="1"/>
  <c r="X54" i="28"/>
  <c r="W54" i="28"/>
  <c r="V54" i="28"/>
  <c r="U54" i="28"/>
  <c r="U53" i="28" s="1"/>
  <c r="T54" i="28"/>
  <c r="S54" i="28"/>
  <c r="R54" i="28"/>
  <c r="P54" i="28"/>
  <c r="P53" i="28" s="1"/>
  <c r="O54" i="28"/>
  <c r="N54" i="28"/>
  <c r="M54" i="28"/>
  <c r="L54" i="28"/>
  <c r="L53" i="28" s="1"/>
  <c r="K54" i="28"/>
  <c r="J54" i="28"/>
  <c r="I54" i="28"/>
  <c r="H54" i="28"/>
  <c r="G54" i="28" s="1"/>
  <c r="F54" i="28" s="1"/>
  <c r="D54" i="28" s="1"/>
  <c r="HZ53" i="28"/>
  <c r="HY53" i="28"/>
  <c r="HX53" i="28"/>
  <c r="HW53" i="28"/>
  <c r="HV53" i="28"/>
  <c r="HU53" i="28"/>
  <c r="HT53" i="28"/>
  <c r="HS53" i="28"/>
  <c r="HR53" i="28"/>
  <c r="HQ53" i="28"/>
  <c r="HP53" i="28"/>
  <c r="HO53" i="28"/>
  <c r="HN53" i="28"/>
  <c r="HM53" i="28"/>
  <c r="HL53" i="28"/>
  <c r="HK53" i="28"/>
  <c r="HJ53" i="28"/>
  <c r="HI53" i="28"/>
  <c r="HH53" i="28"/>
  <c r="HG53" i="28"/>
  <c r="HE53" i="28"/>
  <c r="HC53" i="28"/>
  <c r="GZ53" i="28"/>
  <c r="GY53" i="28"/>
  <c r="GX53" i="28"/>
  <c r="GW53" i="28"/>
  <c r="GV53" i="28"/>
  <c r="GU53" i="28"/>
  <c r="GT53" i="28"/>
  <c r="GS53" i="28"/>
  <c r="GR53" i="28"/>
  <c r="GQ53" i="28"/>
  <c r="GP53" i="28"/>
  <c r="GO53" i="28"/>
  <c r="GN53" i="28"/>
  <c r="GM53" i="28"/>
  <c r="GL53" i="28"/>
  <c r="GJ53" i="28"/>
  <c r="GH53" i="28"/>
  <c r="GG53" i="28"/>
  <c r="GF53" i="28"/>
  <c r="GE53" i="28"/>
  <c r="GD53" i="28"/>
  <c r="GC53" i="28"/>
  <c r="GB53" i="28"/>
  <c r="GA53" i="28"/>
  <c r="FZ53" i="28"/>
  <c r="FY53" i="28"/>
  <c r="FX53" i="28"/>
  <c r="FW53" i="28"/>
  <c r="FV53" i="28"/>
  <c r="FU53" i="28"/>
  <c r="FT53" i="28"/>
  <c r="FS53" i="28"/>
  <c r="FR53" i="28"/>
  <c r="FQ53" i="28"/>
  <c r="FO53" i="28"/>
  <c r="FN53" i="28"/>
  <c r="FM53" i="28"/>
  <c r="FL53" i="28"/>
  <c r="FK53" i="28"/>
  <c r="FJ53" i="28"/>
  <c r="FI53" i="28"/>
  <c r="FH53" i="28"/>
  <c r="FG53" i="28"/>
  <c r="FF53" i="28"/>
  <c r="FE53" i="28"/>
  <c r="FD53" i="28"/>
  <c r="FC53" i="28"/>
  <c r="FB53" i="28"/>
  <c r="FA53" i="28"/>
  <c r="EZ53" i="28"/>
  <c r="EY53" i="28"/>
  <c r="EX53" i="28"/>
  <c r="EW53" i="28"/>
  <c r="EV53" i="28"/>
  <c r="EU53" i="28"/>
  <c r="ET53" i="28"/>
  <c r="ER53" i="28"/>
  <c r="EQ53" i="28"/>
  <c r="EP53" i="28"/>
  <c r="EO53" i="28"/>
  <c r="EN53" i="28"/>
  <c r="EM53" i="28"/>
  <c r="EL53" i="28"/>
  <c r="EK53" i="28"/>
  <c r="EJ53" i="28"/>
  <c r="EI53" i="28"/>
  <c r="EH53" i="28"/>
  <c r="EG53" i="28"/>
  <c r="EF53" i="28"/>
  <c r="EE53" i="28"/>
  <c r="ED53" i="28"/>
  <c r="EC53" i="28"/>
  <c r="EB53" i="28"/>
  <c r="EA53" i="28"/>
  <c r="DZ53" i="28"/>
  <c r="DY53" i="28"/>
  <c r="DW53" i="28"/>
  <c r="DV53" i="28"/>
  <c r="DU53" i="28"/>
  <c r="DT53" i="28"/>
  <c r="DS53" i="28"/>
  <c r="DR53" i="28"/>
  <c r="DQ53" i="28"/>
  <c r="DP53" i="28"/>
  <c r="DO53" i="28"/>
  <c r="DN53" i="28"/>
  <c r="DM53" i="28"/>
  <c r="DL53" i="28"/>
  <c r="DK53" i="28"/>
  <c r="DJ53" i="28"/>
  <c r="DI53" i="28"/>
  <c r="DH53" i="28"/>
  <c r="DG53" i="28"/>
  <c r="DF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Q53" i="28"/>
  <c r="AP53" i="28"/>
  <c r="AO53" i="28"/>
  <c r="X53" i="28" s="1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V53" i="28"/>
  <c r="T53" i="28"/>
  <c r="R53" i="28"/>
  <c r="Q53" i="28"/>
  <c r="O53" i="28"/>
  <c r="N53" i="28"/>
  <c r="M53" i="28"/>
  <c r="K53" i="28"/>
  <c r="J53" i="28"/>
  <c r="I53" i="28"/>
  <c r="HF52" i="28"/>
  <c r="GK52" i="28"/>
  <c r="GK50" i="28" s="1"/>
  <c r="GI52" i="28"/>
  <c r="FP52" i="28"/>
  <c r="EU52" i="28"/>
  <c r="ES52" i="28"/>
  <c r="DZ52" i="28"/>
  <c r="DE52" i="28"/>
  <c r="DX52" i="28" s="1"/>
  <c r="DC52" i="28"/>
  <c r="CJ52" i="28"/>
  <c r="BO52" i="28"/>
  <c r="CH52" i="28" s="1"/>
  <c r="BM52" i="28"/>
  <c r="AT52" i="28"/>
  <c r="Y52" i="28"/>
  <c r="AR52" i="28" s="1"/>
  <c r="X52" i="28"/>
  <c r="W52" i="28"/>
  <c r="V52" i="28"/>
  <c r="U52" i="28"/>
  <c r="T52" i="28"/>
  <c r="T50" i="28" s="1"/>
  <c r="S52" i="28"/>
  <c r="R52" i="28"/>
  <c r="P52" i="28"/>
  <c r="O52" i="28"/>
  <c r="N52" i="28"/>
  <c r="M52" i="28"/>
  <c r="L52" i="28"/>
  <c r="K52" i="28"/>
  <c r="G52" i="28" s="1"/>
  <c r="F52" i="28" s="1"/>
  <c r="D52" i="28" s="1"/>
  <c r="J52" i="28"/>
  <c r="I52" i="28"/>
  <c r="H52" i="28"/>
  <c r="HF51" i="28"/>
  <c r="HD51" i="28"/>
  <c r="GK51" i="28"/>
  <c r="FP51" i="28"/>
  <c r="GI51" i="28" s="1"/>
  <c r="GI50" i="28" s="1"/>
  <c r="EU51" i="28"/>
  <c r="EU50" i="28" s="1"/>
  <c r="ES51" i="28"/>
  <c r="DZ51" i="28"/>
  <c r="DE51" i="28"/>
  <c r="DE50" i="28" s="1"/>
  <c r="DC51" i="28"/>
  <c r="CJ51" i="28"/>
  <c r="BO51" i="28"/>
  <c r="CH51" i="28" s="1"/>
  <c r="CH50" i="28" s="1"/>
  <c r="BM51" i="28"/>
  <c r="BM50" i="28" s="1"/>
  <c r="AT51" i="28"/>
  <c r="Y51" i="28"/>
  <c r="Y50" i="28" s="1"/>
  <c r="X51" i="28"/>
  <c r="W51" i="28"/>
  <c r="V51" i="28"/>
  <c r="U51" i="28"/>
  <c r="U50" i="28" s="1"/>
  <c r="T51" i="28"/>
  <c r="S51" i="28"/>
  <c r="R51" i="28"/>
  <c r="P51" i="28"/>
  <c r="P50" i="28" s="1"/>
  <c r="O51" i="28"/>
  <c r="N51" i="28"/>
  <c r="M51" i="28"/>
  <c r="M50" i="28" s="1"/>
  <c r="L51" i="28"/>
  <c r="L50" i="28" s="1"/>
  <c r="K51" i="28"/>
  <c r="J51" i="28"/>
  <c r="I51" i="28"/>
  <c r="I50" i="28" s="1"/>
  <c r="H51" i="28"/>
  <c r="G51" i="28" s="1"/>
  <c r="HZ50" i="28"/>
  <c r="HY50" i="28"/>
  <c r="HX50" i="28"/>
  <c r="HW50" i="28"/>
  <c r="HV50" i="28"/>
  <c r="HU50" i="28"/>
  <c r="HT50" i="28"/>
  <c r="HS50" i="28"/>
  <c r="HR50" i="28"/>
  <c r="HQ50" i="28"/>
  <c r="HP50" i="28"/>
  <c r="HO50" i="28"/>
  <c r="HN50" i="28"/>
  <c r="HM50" i="28"/>
  <c r="HL50" i="28"/>
  <c r="HK50" i="28"/>
  <c r="HJ50" i="28"/>
  <c r="HI50" i="28"/>
  <c r="HH50" i="28"/>
  <c r="HG50" i="28"/>
  <c r="HF50" i="28"/>
  <c r="HE50" i="28"/>
  <c r="HC50" i="28"/>
  <c r="HB50" i="28"/>
  <c r="HA50" i="28"/>
  <c r="GZ50" i="28"/>
  <c r="GY50" i="28"/>
  <c r="GX50" i="28"/>
  <c r="GW50" i="28"/>
  <c r="GV50" i="28"/>
  <c r="GU50" i="28"/>
  <c r="GT50" i="28"/>
  <c r="GS50" i="28"/>
  <c r="GR50" i="28"/>
  <c r="GQ50" i="28"/>
  <c r="GP50" i="28"/>
  <c r="GO50" i="28"/>
  <c r="GN50" i="28"/>
  <c r="GM50" i="28"/>
  <c r="GL50" i="28"/>
  <c r="GJ50" i="28"/>
  <c r="GH50" i="28"/>
  <c r="GG50" i="28"/>
  <c r="GF50" i="28"/>
  <c r="GE50" i="28"/>
  <c r="GD50" i="28"/>
  <c r="GC50" i="28"/>
  <c r="GB50" i="28"/>
  <c r="GA50" i="28"/>
  <c r="FZ50" i="28"/>
  <c r="FY50" i="28"/>
  <c r="FX50" i="28"/>
  <c r="FW50" i="28"/>
  <c r="FV50" i="28"/>
  <c r="FU50" i="28"/>
  <c r="FT50" i="28"/>
  <c r="FS50" i="28"/>
  <c r="FR50" i="28"/>
  <c r="FQ50" i="28"/>
  <c r="FO50" i="28"/>
  <c r="FN50" i="28"/>
  <c r="FM50" i="28"/>
  <c r="FL50" i="28"/>
  <c r="FK50" i="28"/>
  <c r="FJ50" i="28"/>
  <c r="FI50" i="28"/>
  <c r="FH50" i="28"/>
  <c r="FG50" i="28"/>
  <c r="FF50" i="28"/>
  <c r="FE50" i="28"/>
  <c r="FD50" i="28"/>
  <c r="FC50" i="28"/>
  <c r="FB50" i="28"/>
  <c r="FA50" i="28"/>
  <c r="EZ50" i="28"/>
  <c r="EY50" i="28"/>
  <c r="EX50" i="28"/>
  <c r="EW50" i="28"/>
  <c r="EV50" i="28"/>
  <c r="ET50" i="28"/>
  <c r="EO50" i="28"/>
  <c r="EN50" i="28"/>
  <c r="EM50" i="28"/>
  <c r="EL50" i="28"/>
  <c r="EK50" i="28"/>
  <c r="EJ50" i="28"/>
  <c r="EI50" i="28"/>
  <c r="EH50" i="28"/>
  <c r="EG50" i="28"/>
  <c r="EF50" i="28"/>
  <c r="EE50" i="28"/>
  <c r="ED50" i="28"/>
  <c r="EC50" i="28"/>
  <c r="EB50" i="28"/>
  <c r="EA50" i="28"/>
  <c r="DZ50" i="28"/>
  <c r="ES50" i="28" s="1"/>
  <c r="DY50" i="28"/>
  <c r="DW50" i="28"/>
  <c r="DV50" i="28"/>
  <c r="DU50" i="28"/>
  <c r="DT50" i="28"/>
  <c r="DS50" i="28"/>
  <c r="DR50" i="28"/>
  <c r="DQ50" i="28"/>
  <c r="DP50" i="28"/>
  <c r="DO50" i="28"/>
  <c r="DN50" i="28"/>
  <c r="DM50" i="28"/>
  <c r="DL50" i="28"/>
  <c r="DK50" i="28"/>
  <c r="DJ50" i="28"/>
  <c r="DI50" i="28"/>
  <c r="DH50" i="28"/>
  <c r="DG50" i="28"/>
  <c r="DF50" i="28"/>
  <c r="DD50" i="28"/>
  <c r="DC50" i="28"/>
  <c r="DB50" i="28"/>
  <c r="DA50" i="28"/>
  <c r="CZ50" i="28"/>
  <c r="CY50" i="28"/>
  <c r="CX50" i="28"/>
  <c r="CW50" i="28"/>
  <c r="CV50" i="28"/>
  <c r="CU50" i="28"/>
  <c r="CT50" i="28"/>
  <c r="CS50" i="28"/>
  <c r="CR50" i="28"/>
  <c r="CQ50" i="28"/>
  <c r="CP50" i="28"/>
  <c r="CO50" i="28"/>
  <c r="CN50" i="28"/>
  <c r="CM50" i="28"/>
  <c r="CL50" i="28"/>
  <c r="CK50" i="28"/>
  <c r="CJ50" i="28"/>
  <c r="CI50" i="28"/>
  <c r="V50" i="28" s="1"/>
  <c r="CG50" i="28"/>
  <c r="CF50" i="28"/>
  <c r="CE50" i="28"/>
  <c r="CD50" i="28"/>
  <c r="CC50" i="28"/>
  <c r="CB50" i="28"/>
  <c r="CA50" i="28"/>
  <c r="BZ50" i="28"/>
  <c r="BY50" i="28"/>
  <c r="BX50" i="28"/>
  <c r="BW50" i="28"/>
  <c r="BV50" i="28"/>
  <c r="BU50" i="28"/>
  <c r="BT50" i="28"/>
  <c r="BS50" i="28"/>
  <c r="BR50" i="28"/>
  <c r="BQ50" i="28"/>
  <c r="BP50" i="28"/>
  <c r="BO50" i="28"/>
  <c r="BN50" i="28"/>
  <c r="BL50" i="28"/>
  <c r="BK50" i="28"/>
  <c r="BJ50" i="28"/>
  <c r="BI50" i="28"/>
  <c r="BH50" i="28"/>
  <c r="BG50" i="28"/>
  <c r="BF50" i="28"/>
  <c r="BE50" i="28"/>
  <c r="BD50" i="28"/>
  <c r="BC50" i="28"/>
  <c r="BB50" i="28"/>
  <c r="BA50" i="28"/>
  <c r="AZ50" i="28"/>
  <c r="AY50" i="28"/>
  <c r="AX50" i="28"/>
  <c r="AW50" i="28"/>
  <c r="AV50" i="28"/>
  <c r="AU50" i="28"/>
  <c r="AT50" i="28"/>
  <c r="AS50" i="28"/>
  <c r="AQ50" i="28"/>
  <c r="AP50" i="28"/>
  <c r="X50" i="28" s="1"/>
  <c r="AO50" i="28"/>
  <c r="AN50" i="28"/>
  <c r="AM50" i="28"/>
  <c r="AL50" i="28"/>
  <c r="AK50" i="28"/>
  <c r="AJ50" i="28"/>
  <c r="AI50" i="28"/>
  <c r="AH50" i="28"/>
  <c r="AG50" i="28"/>
  <c r="AF50" i="28"/>
  <c r="AE50" i="28"/>
  <c r="AD50" i="28"/>
  <c r="AC50" i="28"/>
  <c r="AB50" i="28"/>
  <c r="AA50" i="28"/>
  <c r="Z50" i="28"/>
  <c r="W50" i="28"/>
  <c r="S50" i="28"/>
  <c r="R50" i="28"/>
  <c r="Q50" i="28"/>
  <c r="O50" i="28"/>
  <c r="N50" i="28"/>
  <c r="K50" i="28"/>
  <c r="J50" i="28"/>
  <c r="F51" i="28" l="1"/>
  <c r="D51" i="28" s="1"/>
  <c r="G50" i="28"/>
  <c r="F50" i="28" s="1"/>
  <c r="D50" i="28" s="1"/>
  <c r="AR53" i="27"/>
  <c r="DC52" i="1"/>
  <c r="DC50" i="1" s="1"/>
  <c r="CJ50" i="1"/>
  <c r="AR51" i="28"/>
  <c r="AR50" i="28" s="1"/>
  <c r="DX51" i="28"/>
  <c r="DX50" i="28" s="1"/>
  <c r="HD52" i="28"/>
  <c r="HD50" i="28" s="1"/>
  <c r="CH50" i="27"/>
  <c r="GK50" i="27"/>
  <c r="HD52" i="27"/>
  <c r="CH55" i="27"/>
  <c r="CH53" i="27" s="1"/>
  <c r="BO53" i="27"/>
  <c r="DE50" i="1"/>
  <c r="DX51" i="1"/>
  <c r="DX50" i="1" s="1"/>
  <c r="DX57" i="1"/>
  <c r="DE53" i="1"/>
  <c r="GI50" i="24"/>
  <c r="GI50" i="23"/>
  <c r="CJ53" i="27"/>
  <c r="DC54" i="27"/>
  <c r="DC53" i="27" s="1"/>
  <c r="G57" i="27"/>
  <c r="F57" i="27" s="1"/>
  <c r="D57" i="27" s="1"/>
  <c r="DX57" i="22"/>
  <c r="DE53" i="22"/>
  <c r="H50" i="28"/>
  <c r="FP50" i="28"/>
  <c r="H53" i="28"/>
  <c r="CJ53" i="28"/>
  <c r="FP53" i="28"/>
  <c r="G56" i="28"/>
  <c r="F56" i="28" s="1"/>
  <c r="D56" i="28" s="1"/>
  <c r="BO50" i="27"/>
  <c r="G51" i="27"/>
  <c r="H50" i="27"/>
  <c r="Y50" i="27"/>
  <c r="AR51" i="27"/>
  <c r="AR50" i="27" s="1"/>
  <c r="HD50" i="27"/>
  <c r="X53" i="27"/>
  <c r="AT53" i="27"/>
  <c r="F54" i="27"/>
  <c r="D54" i="27" s="1"/>
  <c r="T53" i="27"/>
  <c r="FP53" i="27"/>
  <c r="GI54" i="27"/>
  <c r="GI53" i="27" s="1"/>
  <c r="G55" i="27"/>
  <c r="F55" i="27" s="1"/>
  <c r="D55" i="27" s="1"/>
  <c r="H53" i="27"/>
  <c r="Y53" i="27"/>
  <c r="AR55" i="27"/>
  <c r="GK53" i="27"/>
  <c r="HD53" i="27" s="1"/>
  <c r="HD55" i="27"/>
  <c r="DE50" i="27"/>
  <c r="DX51" i="27"/>
  <c r="DX50" i="27" s="1"/>
  <c r="DE53" i="27"/>
  <c r="DX55" i="27"/>
  <c r="DX53" i="27" s="1"/>
  <c r="Y53" i="28"/>
  <c r="DE53" i="28"/>
  <c r="GK53" i="28"/>
  <c r="HD53" i="28" s="1"/>
  <c r="FN55" i="27"/>
  <c r="FN53" i="27" s="1"/>
  <c r="EU53" i="27"/>
  <c r="G51" i="1"/>
  <c r="H50" i="1"/>
  <c r="Y50" i="1"/>
  <c r="AR51" i="1"/>
  <c r="AR50" i="1" s="1"/>
  <c r="HD53" i="1"/>
  <c r="DE53" i="24"/>
  <c r="HD53" i="24"/>
  <c r="DX53" i="1"/>
  <c r="G53" i="24"/>
  <c r="F53" i="24" s="1"/>
  <c r="D53" i="24" s="1"/>
  <c r="F54" i="24"/>
  <c r="D54" i="24" s="1"/>
  <c r="DX53" i="24"/>
  <c r="F54" i="23"/>
  <c r="D54" i="23" s="1"/>
  <c r="G53" i="23"/>
  <c r="F53" i="23" s="1"/>
  <c r="D53" i="23" s="1"/>
  <c r="K53" i="23"/>
  <c r="O53" i="23"/>
  <c r="T53" i="23"/>
  <c r="DC53" i="23"/>
  <c r="GI53" i="23"/>
  <c r="K53" i="26"/>
  <c r="O53" i="26"/>
  <c r="T53" i="26"/>
  <c r="DC53" i="26"/>
  <c r="GI53" i="26"/>
  <c r="FP50" i="27"/>
  <c r="FP50" i="1"/>
  <c r="G53" i="1"/>
  <c r="F53" i="1" s="1"/>
  <c r="D53" i="1" s="1"/>
  <c r="X53" i="1"/>
  <c r="AT50" i="24"/>
  <c r="GK50" i="24"/>
  <c r="F51" i="24"/>
  <c r="D51" i="24" s="1"/>
  <c r="G50" i="24"/>
  <c r="BM50" i="24"/>
  <c r="DC50" i="24"/>
  <c r="I53" i="24"/>
  <c r="BO53" i="24"/>
  <c r="CH57" i="24"/>
  <c r="CH53" i="24" s="1"/>
  <c r="AT50" i="23"/>
  <c r="GK50" i="23"/>
  <c r="F51" i="23"/>
  <c r="D51" i="23" s="1"/>
  <c r="G50" i="23"/>
  <c r="BM50" i="23"/>
  <c r="DC50" i="23"/>
  <c r="HD53" i="23"/>
  <c r="HD57" i="25"/>
  <c r="GK53" i="25"/>
  <c r="HD53" i="25" s="1"/>
  <c r="ES52" i="22"/>
  <c r="DZ50" i="22"/>
  <c r="ES50" i="22" s="1"/>
  <c r="GI53" i="1"/>
  <c r="X50" i="24"/>
  <c r="CJ50" i="24"/>
  <c r="DC52" i="24"/>
  <c r="GI53" i="24"/>
  <c r="X50" i="23"/>
  <c r="CJ50" i="23"/>
  <c r="DC52" i="23"/>
  <c r="X53" i="26"/>
  <c r="BO50" i="24"/>
  <c r="BO50" i="23"/>
  <c r="HD53" i="26"/>
  <c r="CJ50" i="25"/>
  <c r="DC52" i="25"/>
  <c r="G50" i="22"/>
  <c r="F50" i="22" s="1"/>
  <c r="D50" i="22" s="1"/>
  <c r="F51" i="22"/>
  <c r="D51" i="22" s="1"/>
  <c r="DC50" i="22"/>
  <c r="CJ50" i="22"/>
  <c r="DC52" i="22"/>
  <c r="K53" i="22"/>
  <c r="O53" i="22"/>
  <c r="T53" i="22"/>
  <c r="G57" i="23"/>
  <c r="F57" i="23" s="1"/>
  <c r="D57" i="23" s="1"/>
  <c r="G50" i="26"/>
  <c r="F50" i="26" s="1"/>
  <c r="D50" i="26" s="1"/>
  <c r="F51" i="26"/>
  <c r="D51" i="26" s="1"/>
  <c r="DC50" i="26"/>
  <c r="F54" i="26"/>
  <c r="D54" i="26" s="1"/>
  <c r="DX53" i="26"/>
  <c r="G57" i="26"/>
  <c r="F57" i="26" s="1"/>
  <c r="D57" i="26" s="1"/>
  <c r="G52" i="25"/>
  <c r="F52" i="25" s="1"/>
  <c r="D52" i="25" s="1"/>
  <c r="X53" i="25"/>
  <c r="DE53" i="25"/>
  <c r="K53" i="25"/>
  <c r="O53" i="25"/>
  <c r="T53" i="25"/>
  <c r="DC53" i="25"/>
  <c r="GI53" i="25"/>
  <c r="BO53" i="25"/>
  <c r="CH57" i="25"/>
  <c r="CH53" i="25" s="1"/>
  <c r="HD53" i="22"/>
  <c r="G54" i="22"/>
  <c r="BO53" i="22"/>
  <c r="G56" i="22"/>
  <c r="F56" i="22" s="1"/>
  <c r="D56" i="22" s="1"/>
  <c r="Y50" i="24"/>
  <c r="DE50" i="24"/>
  <c r="FP50" i="24"/>
  <c r="FP53" i="24"/>
  <c r="Y50" i="23"/>
  <c r="DE50" i="23"/>
  <c r="FP50" i="23"/>
  <c r="AT50" i="26"/>
  <c r="DZ50" i="26"/>
  <c r="ES50" i="26" s="1"/>
  <c r="CJ50" i="26"/>
  <c r="DC52" i="26"/>
  <c r="BO53" i="26"/>
  <c r="CH57" i="26"/>
  <c r="CH53" i="26" s="1"/>
  <c r="X50" i="25"/>
  <c r="G50" i="25"/>
  <c r="F51" i="25"/>
  <c r="D51" i="25" s="1"/>
  <c r="DC50" i="25"/>
  <c r="G54" i="25"/>
  <c r="G56" i="25"/>
  <c r="F56" i="25" s="1"/>
  <c r="D56" i="25" s="1"/>
  <c r="X53" i="22"/>
  <c r="DX53" i="22"/>
  <c r="G57" i="22"/>
  <c r="F57" i="22" s="1"/>
  <c r="D57" i="22" s="1"/>
  <c r="O17" i="14"/>
  <c r="O15" i="14"/>
  <c r="O13" i="14"/>
  <c r="O11" i="14"/>
  <c r="O9" i="14"/>
  <c r="N18" i="13"/>
  <c r="N20" i="13" s="1"/>
  <c r="N17" i="13"/>
  <c r="N16" i="13"/>
  <c r="N15" i="13" s="1"/>
  <c r="N14" i="13"/>
  <c r="N13" i="13"/>
  <c r="N12" i="13"/>
  <c r="N11" i="13" s="1"/>
  <c r="N10" i="13"/>
  <c r="N9" i="13"/>
  <c r="N18" i="16"/>
  <c r="N20" i="16" s="1"/>
  <c r="N17" i="16"/>
  <c r="N16" i="16"/>
  <c r="N15" i="16" s="1"/>
  <c r="N14" i="16"/>
  <c r="N13" i="16"/>
  <c r="N12" i="16"/>
  <c r="N11" i="16" s="1"/>
  <c r="N10" i="16"/>
  <c r="N9" i="16"/>
  <c r="N18" i="18"/>
  <c r="N20" i="18" s="1"/>
  <c r="N17" i="18"/>
  <c r="N16" i="18"/>
  <c r="N15" i="18" s="1"/>
  <c r="N14" i="18"/>
  <c r="N13" i="18"/>
  <c r="N12" i="18"/>
  <c r="N11" i="18" s="1"/>
  <c r="N10" i="18"/>
  <c r="N9" i="18"/>
  <c r="N18" i="15"/>
  <c r="N20" i="15" s="1"/>
  <c r="N17" i="15"/>
  <c r="N16" i="15"/>
  <c r="N15" i="15" s="1"/>
  <c r="N14" i="15"/>
  <c r="N13" i="15"/>
  <c r="N12" i="15"/>
  <c r="N11" i="15" s="1"/>
  <c r="N10" i="15"/>
  <c r="N9" i="15"/>
  <c r="N18" i="17"/>
  <c r="N17" i="17"/>
  <c r="N16" i="17"/>
  <c r="N20" i="17" s="1"/>
  <c r="N14" i="17"/>
  <c r="N13" i="17"/>
  <c r="N12" i="17"/>
  <c r="N11" i="17" s="1"/>
  <c r="N10" i="17"/>
  <c r="N9" i="17"/>
  <c r="N18" i="12"/>
  <c r="N20" i="12" s="1"/>
  <c r="N17" i="12"/>
  <c r="N16" i="12"/>
  <c r="N15" i="12" s="1"/>
  <c r="N14" i="12"/>
  <c r="N13" i="12"/>
  <c r="N12" i="12"/>
  <c r="N11" i="12" s="1"/>
  <c r="N10" i="12"/>
  <c r="N9" i="12"/>
  <c r="N18" i="19"/>
  <c r="N20" i="19" s="1"/>
  <c r="N17" i="19"/>
  <c r="N16" i="19"/>
  <c r="N15" i="19" s="1"/>
  <c r="N14" i="19"/>
  <c r="N13" i="19"/>
  <c r="N12" i="19"/>
  <c r="N11" i="19"/>
  <c r="N10" i="19"/>
  <c r="N9" i="19"/>
  <c r="N18" i="20"/>
  <c r="N17" i="20"/>
  <c r="N19" i="20" s="1"/>
  <c r="N16" i="20"/>
  <c r="N20" i="20" s="1"/>
  <c r="N15" i="20"/>
  <c r="N14" i="20"/>
  <c r="N13" i="20"/>
  <c r="N12" i="20"/>
  <c r="N11" i="20"/>
  <c r="N10" i="20"/>
  <c r="N9" i="20"/>
  <c r="N18" i="14"/>
  <c r="N20" i="14" s="1"/>
  <c r="N17" i="14"/>
  <c r="N16" i="14"/>
  <c r="N15" i="14" s="1"/>
  <c r="N14" i="14"/>
  <c r="N13" i="14"/>
  <c r="N12" i="14"/>
  <c r="N11" i="14" s="1"/>
  <c r="N10" i="14"/>
  <c r="N9" i="14"/>
  <c r="I26" i="13"/>
  <c r="I25" i="13"/>
  <c r="I24" i="13"/>
  <c r="I23" i="13"/>
  <c r="I26" i="16"/>
  <c r="I25" i="16"/>
  <c r="I24" i="16"/>
  <c r="I23" i="16"/>
  <c r="I26" i="18"/>
  <c r="I25" i="18"/>
  <c r="I24" i="18"/>
  <c r="I23" i="18"/>
  <c r="I26" i="15"/>
  <c r="I25" i="15"/>
  <c r="I24" i="15"/>
  <c r="I23" i="15"/>
  <c r="I26" i="17"/>
  <c r="I25" i="17"/>
  <c r="I24" i="17"/>
  <c r="I23" i="17"/>
  <c r="I26" i="12"/>
  <c r="I25" i="12"/>
  <c r="I24" i="12"/>
  <c r="I23" i="12"/>
  <c r="I26" i="19"/>
  <c r="I25" i="19"/>
  <c r="I24" i="19"/>
  <c r="I23" i="19"/>
  <c r="I26" i="20"/>
  <c r="I25" i="20"/>
  <c r="I24" i="20"/>
  <c r="I23" i="20"/>
  <c r="I26" i="14"/>
  <c r="I25" i="14"/>
  <c r="I24" i="14"/>
  <c r="I23" i="14"/>
  <c r="F50" i="23" l="1"/>
  <c r="D50" i="23" s="1"/>
  <c r="F51" i="1"/>
  <c r="D51" i="1" s="1"/>
  <c r="G50" i="1"/>
  <c r="F50" i="1" s="1"/>
  <c r="D50" i="1" s="1"/>
  <c r="G53" i="25"/>
  <c r="F53" i="25" s="1"/>
  <c r="D53" i="25" s="1"/>
  <c r="F54" i="25"/>
  <c r="D54" i="25" s="1"/>
  <c r="F50" i="25"/>
  <c r="D50" i="25" s="1"/>
  <c r="F50" i="24"/>
  <c r="D50" i="24" s="1"/>
  <c r="G53" i="27"/>
  <c r="F53" i="27" s="1"/>
  <c r="D53" i="27" s="1"/>
  <c r="G53" i="28"/>
  <c r="F53" i="28" s="1"/>
  <c r="D53" i="28" s="1"/>
  <c r="F51" i="27"/>
  <c r="D51" i="27" s="1"/>
  <c r="G50" i="27"/>
  <c r="F50" i="27" s="1"/>
  <c r="D50" i="27" s="1"/>
  <c r="G53" i="22"/>
  <c r="F53" i="22" s="1"/>
  <c r="D53" i="22" s="1"/>
  <c r="F54" i="22"/>
  <c r="D54" i="22" s="1"/>
  <c r="G53" i="26"/>
  <c r="F53" i="26" s="1"/>
  <c r="D53" i="26" s="1"/>
  <c r="N19" i="19"/>
  <c r="N19" i="12"/>
  <c r="N19" i="17"/>
  <c r="N19" i="15"/>
  <c r="N19" i="18"/>
  <c r="N19" i="16"/>
  <c r="N19" i="13"/>
  <c r="N19" i="14"/>
  <c r="N15" i="17"/>
  <c r="HF59" i="28" l="1"/>
  <c r="HY59" i="28" s="1"/>
  <c r="GK59" i="28"/>
  <c r="HD59" i="28" s="1"/>
  <c r="FP59" i="28"/>
  <c r="GI59" i="28" s="1"/>
  <c r="EU59" i="28"/>
  <c r="FN59" i="28" s="1"/>
  <c r="DZ59" i="28"/>
  <c r="ES59" i="28" s="1"/>
  <c r="DE59" i="28"/>
  <c r="DX59" i="28" s="1"/>
  <c r="CJ59" i="28"/>
  <c r="DC59" i="28" s="1"/>
  <c r="BO59" i="28"/>
  <c r="CH59" i="28" s="1"/>
  <c r="AT59" i="28"/>
  <c r="BM59" i="28" s="1"/>
  <c r="Y59" i="28"/>
  <c r="AR59" i="28" s="1"/>
  <c r="X59" i="28"/>
  <c r="W59" i="28"/>
  <c r="V59" i="28"/>
  <c r="U59" i="28"/>
  <c r="T59" i="28"/>
  <c r="S59" i="28"/>
  <c r="R59" i="28"/>
  <c r="P59" i="28"/>
  <c r="O59" i="28"/>
  <c r="N59" i="28"/>
  <c r="M59" i="28"/>
  <c r="L59" i="28"/>
  <c r="K59" i="28"/>
  <c r="J59" i="28"/>
  <c r="I59" i="28"/>
  <c r="H59" i="28"/>
  <c r="G59" i="28" s="1"/>
  <c r="F59" i="28" s="1"/>
  <c r="D59" i="28" s="1"/>
  <c r="HY59" i="27"/>
  <c r="HF59" i="27"/>
  <c r="GK59" i="27"/>
  <c r="HD59" i="27" s="1"/>
  <c r="GI59" i="27"/>
  <c r="FP59" i="27"/>
  <c r="EU59" i="27"/>
  <c r="FN59" i="27" s="1"/>
  <c r="ES59" i="27"/>
  <c r="DZ59" i="27"/>
  <c r="DE59" i="27"/>
  <c r="DX59" i="27" s="1"/>
  <c r="DC59" i="27"/>
  <c r="CJ59" i="27"/>
  <c r="BO59" i="27"/>
  <c r="CH59" i="27" s="1"/>
  <c r="BM59" i="27"/>
  <c r="AT59" i="27"/>
  <c r="Y59" i="27"/>
  <c r="AR59" i="27" s="1"/>
  <c r="X59" i="27"/>
  <c r="W59" i="27"/>
  <c r="V59" i="27"/>
  <c r="U59" i="27"/>
  <c r="T59" i="27"/>
  <c r="S59" i="27"/>
  <c r="R59" i="27"/>
  <c r="P59" i="27"/>
  <c r="O59" i="27"/>
  <c r="N59" i="27"/>
  <c r="M59" i="27"/>
  <c r="L59" i="27"/>
  <c r="K59" i="27"/>
  <c r="J59" i="27"/>
  <c r="I59" i="27"/>
  <c r="H59" i="27"/>
  <c r="G59" i="27"/>
  <c r="F59" i="27" s="1"/>
  <c r="D59" i="27" s="1"/>
  <c r="HF59" i="1"/>
  <c r="HY59" i="1" s="1"/>
  <c r="GK59" i="1"/>
  <c r="HD59" i="1" s="1"/>
  <c r="FP59" i="1"/>
  <c r="GI59" i="1" s="1"/>
  <c r="EU59" i="1"/>
  <c r="FN59" i="1" s="1"/>
  <c r="DZ59" i="1"/>
  <c r="ES59" i="1" s="1"/>
  <c r="DE59" i="1"/>
  <c r="DX59" i="1" s="1"/>
  <c r="CJ59" i="1"/>
  <c r="DC59" i="1" s="1"/>
  <c r="BO59" i="1"/>
  <c r="CH59" i="1" s="1"/>
  <c r="AT59" i="1"/>
  <c r="BM59" i="1" s="1"/>
  <c r="Y59" i="1"/>
  <c r="AR59" i="1" s="1"/>
  <c r="X59" i="1"/>
  <c r="W59" i="1"/>
  <c r="V59" i="1"/>
  <c r="U59" i="1"/>
  <c r="T59" i="1"/>
  <c r="S59" i="1"/>
  <c r="R59" i="1"/>
  <c r="P59" i="1"/>
  <c r="O59" i="1"/>
  <c r="N59" i="1"/>
  <c r="M59" i="1"/>
  <c r="L59" i="1"/>
  <c r="K59" i="1"/>
  <c r="J59" i="1"/>
  <c r="I59" i="1"/>
  <c r="H59" i="1"/>
  <c r="G59" i="1" s="1"/>
  <c r="F59" i="1" s="1"/>
  <c r="D59" i="1" s="1"/>
  <c r="HY59" i="24"/>
  <c r="HF59" i="24"/>
  <c r="GK59" i="24"/>
  <c r="HD59" i="24" s="1"/>
  <c r="GI59" i="24"/>
  <c r="FP59" i="24"/>
  <c r="EU59" i="24"/>
  <c r="FN59" i="24" s="1"/>
  <c r="ES59" i="24"/>
  <c r="DZ59" i="24"/>
  <c r="DE59" i="24"/>
  <c r="DX59" i="24" s="1"/>
  <c r="DC59" i="24"/>
  <c r="CJ59" i="24"/>
  <c r="BO59" i="24"/>
  <c r="CH59" i="24" s="1"/>
  <c r="BM59" i="24"/>
  <c r="AT59" i="24"/>
  <c r="Y59" i="24"/>
  <c r="AR59" i="24" s="1"/>
  <c r="X59" i="24"/>
  <c r="W59" i="24"/>
  <c r="V59" i="24"/>
  <c r="U59" i="24"/>
  <c r="T59" i="24"/>
  <c r="S59" i="24"/>
  <c r="R59" i="24"/>
  <c r="P59" i="24"/>
  <c r="O59" i="24"/>
  <c r="N59" i="24"/>
  <c r="M59" i="24"/>
  <c r="L59" i="24"/>
  <c r="K59" i="24"/>
  <c r="J59" i="24"/>
  <c r="I59" i="24"/>
  <c r="H59" i="24"/>
  <c r="G59" i="24" s="1"/>
  <c r="F59" i="24" s="1"/>
  <c r="D59" i="24" s="1"/>
  <c r="HF59" i="23"/>
  <c r="HY59" i="23" s="1"/>
  <c r="GK59" i="23"/>
  <c r="HD59" i="23" s="1"/>
  <c r="FP59" i="23"/>
  <c r="GI59" i="23" s="1"/>
  <c r="EU59" i="23"/>
  <c r="FN59" i="23" s="1"/>
  <c r="DZ59" i="23"/>
  <c r="ES59" i="23" s="1"/>
  <c r="DE59" i="23"/>
  <c r="DX59" i="23" s="1"/>
  <c r="CJ59" i="23"/>
  <c r="DC59" i="23" s="1"/>
  <c r="BO59" i="23"/>
  <c r="CH59" i="23" s="1"/>
  <c r="AT59" i="23"/>
  <c r="BM59" i="23" s="1"/>
  <c r="Y59" i="23"/>
  <c r="AR59" i="23" s="1"/>
  <c r="X59" i="23"/>
  <c r="W59" i="23"/>
  <c r="V59" i="23"/>
  <c r="U59" i="23"/>
  <c r="T59" i="23"/>
  <c r="S59" i="23"/>
  <c r="R59" i="23"/>
  <c r="P59" i="23"/>
  <c r="O59" i="23"/>
  <c r="N59" i="23"/>
  <c r="M59" i="23"/>
  <c r="L59" i="23"/>
  <c r="K59" i="23"/>
  <c r="J59" i="23"/>
  <c r="G59" i="23" s="1"/>
  <c r="F59" i="23" s="1"/>
  <c r="D59" i="23" s="1"/>
  <c r="I59" i="23"/>
  <c r="H59" i="23"/>
  <c r="HF59" i="26"/>
  <c r="HY59" i="26" s="1"/>
  <c r="GK59" i="26"/>
  <c r="HD59" i="26" s="1"/>
  <c r="FP59" i="26"/>
  <c r="GI59" i="26" s="1"/>
  <c r="EU59" i="26"/>
  <c r="FN59" i="26" s="1"/>
  <c r="DZ59" i="26"/>
  <c r="ES59" i="26" s="1"/>
  <c r="DE59" i="26"/>
  <c r="DX59" i="26" s="1"/>
  <c r="CJ59" i="26"/>
  <c r="DC59" i="26" s="1"/>
  <c r="BO59" i="26"/>
  <c r="CH59" i="26" s="1"/>
  <c r="AT59" i="26"/>
  <c r="BM59" i="26" s="1"/>
  <c r="Y59" i="26"/>
  <c r="AR59" i="26" s="1"/>
  <c r="X59" i="26"/>
  <c r="W59" i="26"/>
  <c r="V59" i="26"/>
  <c r="U59" i="26"/>
  <c r="T59" i="26"/>
  <c r="S59" i="26"/>
  <c r="R59" i="26"/>
  <c r="P59" i="26"/>
  <c r="O59" i="26"/>
  <c r="N59" i="26"/>
  <c r="M59" i="26"/>
  <c r="L59" i="26"/>
  <c r="K59" i="26"/>
  <c r="J59" i="26"/>
  <c r="I59" i="26"/>
  <c r="H59" i="26"/>
  <c r="G59" i="26" s="1"/>
  <c r="F59" i="26" s="1"/>
  <c r="D59" i="26" s="1"/>
  <c r="HF59" i="25"/>
  <c r="HY59" i="25" s="1"/>
  <c r="GK59" i="25"/>
  <c r="HD59" i="25" s="1"/>
  <c r="FP59" i="25"/>
  <c r="GI59" i="25" s="1"/>
  <c r="EU59" i="25"/>
  <c r="FN59" i="25" s="1"/>
  <c r="DZ59" i="25"/>
  <c r="ES59" i="25" s="1"/>
  <c r="DE59" i="25"/>
  <c r="DX59" i="25" s="1"/>
  <c r="CJ59" i="25"/>
  <c r="DC59" i="25" s="1"/>
  <c r="BO59" i="25"/>
  <c r="CH59" i="25" s="1"/>
  <c r="AT59" i="25"/>
  <c r="BM59" i="25" s="1"/>
  <c r="Y59" i="25"/>
  <c r="AR59" i="25" s="1"/>
  <c r="X59" i="25"/>
  <c r="W59" i="25"/>
  <c r="V59" i="25"/>
  <c r="U59" i="25"/>
  <c r="T59" i="25"/>
  <c r="S59" i="25"/>
  <c r="R59" i="25"/>
  <c r="P59" i="25"/>
  <c r="O59" i="25"/>
  <c r="N59" i="25"/>
  <c r="M59" i="25"/>
  <c r="L59" i="25"/>
  <c r="K59" i="25"/>
  <c r="J59" i="25"/>
  <c r="I59" i="25"/>
  <c r="H59" i="25"/>
  <c r="G59" i="25" s="1"/>
  <c r="F59" i="25" s="1"/>
  <c r="D59" i="25" s="1"/>
  <c r="HF59" i="22"/>
  <c r="HY59" i="22" s="1"/>
  <c r="GK59" i="22"/>
  <c r="HD59" i="22" s="1"/>
  <c r="FP59" i="22"/>
  <c r="GI59" i="22" s="1"/>
  <c r="EU59" i="22"/>
  <c r="FN59" i="22" s="1"/>
  <c r="DZ59" i="22"/>
  <c r="ES59" i="22" s="1"/>
  <c r="DE59" i="22"/>
  <c r="DX59" i="22" s="1"/>
  <c r="CJ59" i="22"/>
  <c r="DC59" i="22" s="1"/>
  <c r="BO59" i="22"/>
  <c r="CH59" i="22" s="1"/>
  <c r="AT59" i="22"/>
  <c r="BM59" i="22" s="1"/>
  <c r="Y59" i="22"/>
  <c r="AR59" i="22" s="1"/>
  <c r="X59" i="22"/>
  <c r="W59" i="22"/>
  <c r="V59" i="22"/>
  <c r="U59" i="22"/>
  <c r="T59" i="22"/>
  <c r="S59" i="22"/>
  <c r="R59" i="22"/>
  <c r="P59" i="22"/>
  <c r="O59" i="22"/>
  <c r="N59" i="22"/>
  <c r="M59" i="22"/>
  <c r="L59" i="22"/>
  <c r="K59" i="22"/>
  <c r="J59" i="22"/>
  <c r="I59" i="22"/>
  <c r="H59" i="22"/>
  <c r="G59" i="22" s="1"/>
  <c r="F59" i="22" s="1"/>
  <c r="D59" i="22" s="1"/>
  <c r="HF59" i="21" l="1"/>
  <c r="HY59" i="21" s="1"/>
  <c r="GK59" i="21"/>
  <c r="HD59" i="21" s="1"/>
  <c r="FP59" i="21"/>
  <c r="GI59" i="21" s="1"/>
  <c r="EU59" i="21"/>
  <c r="FN59" i="21" s="1"/>
  <c r="DZ59" i="21"/>
  <c r="ES59" i="21" s="1"/>
  <c r="DE59" i="21"/>
  <c r="DX59" i="21" s="1"/>
  <c r="CJ59" i="21"/>
  <c r="DC59" i="21" s="1"/>
  <c r="BO59" i="21"/>
  <c r="CH59" i="21" s="1"/>
  <c r="AT59" i="21"/>
  <c r="BM59" i="21" s="1"/>
  <c r="Y59" i="21"/>
  <c r="AR59" i="21" s="1"/>
  <c r="X59" i="21"/>
  <c r="W59" i="21"/>
  <c r="V59" i="21"/>
  <c r="U59" i="21"/>
  <c r="T59" i="21"/>
  <c r="S59" i="21"/>
  <c r="R59" i="21"/>
  <c r="P59" i="21"/>
  <c r="O59" i="21"/>
  <c r="N59" i="21"/>
  <c r="M59" i="21"/>
  <c r="L59" i="21"/>
  <c r="K59" i="21"/>
  <c r="J59" i="21"/>
  <c r="I59" i="21"/>
  <c r="H59" i="21"/>
  <c r="G59" i="21" l="1"/>
  <c r="F59" i="21" s="1"/>
  <c r="D59" i="21" s="1"/>
  <c r="HF88" i="24"/>
  <c r="HY88" i="24" s="1"/>
  <c r="GK88" i="24"/>
  <c r="FP88" i="24"/>
  <c r="EU88" i="24"/>
  <c r="X88" i="24"/>
  <c r="W88" i="24"/>
  <c r="V88" i="24"/>
  <c r="U88" i="24"/>
  <c r="T88" i="24"/>
  <c r="S88" i="24"/>
  <c r="R88" i="24"/>
  <c r="P88" i="24"/>
  <c r="O88" i="24"/>
  <c r="N88" i="24"/>
  <c r="M88" i="24"/>
  <c r="L88" i="24"/>
  <c r="K88" i="24"/>
  <c r="J88" i="24"/>
  <c r="I88" i="24"/>
  <c r="G88" i="24" s="1"/>
  <c r="F88" i="24" s="1"/>
  <c r="H88" i="24"/>
  <c r="HD87" i="24"/>
  <c r="GK87" i="24"/>
  <c r="GI87" i="24"/>
  <c r="X87" i="24"/>
  <c r="W87" i="24"/>
  <c r="V87" i="24"/>
  <c r="U87" i="24"/>
  <c r="T87" i="24"/>
  <c r="S87" i="24"/>
  <c r="R87" i="24"/>
  <c r="P87" i="24"/>
  <c r="O87" i="24"/>
  <c r="N87" i="24"/>
  <c r="M87" i="24"/>
  <c r="L87" i="24"/>
  <c r="K87" i="24"/>
  <c r="J87" i="24"/>
  <c r="G87" i="24" s="1"/>
  <c r="F87" i="24" s="1"/>
  <c r="I87" i="24"/>
  <c r="H87" i="24"/>
  <c r="HF86" i="24"/>
  <c r="GK86" i="24"/>
  <c r="HD86" i="24" s="1"/>
  <c r="GI86" i="24"/>
  <c r="EU86" i="24"/>
  <c r="X86" i="24"/>
  <c r="W86" i="24"/>
  <c r="V86" i="24"/>
  <c r="U86" i="24"/>
  <c r="T86" i="24"/>
  <c r="S86" i="24"/>
  <c r="R86" i="24"/>
  <c r="P86" i="24"/>
  <c r="O86" i="24"/>
  <c r="N86" i="24"/>
  <c r="M86" i="24"/>
  <c r="L86" i="24"/>
  <c r="K86" i="24"/>
  <c r="J86" i="24"/>
  <c r="I86" i="24"/>
  <c r="G86" i="24" s="1"/>
  <c r="F86" i="24" s="1"/>
  <c r="H86" i="24"/>
  <c r="HF85" i="24"/>
  <c r="GK85" i="24"/>
  <c r="FP85" i="24"/>
  <c r="GI85" i="24" s="1"/>
  <c r="EU85" i="24"/>
  <c r="X85" i="24"/>
  <c r="W85" i="24"/>
  <c r="V85" i="24"/>
  <c r="U85" i="24"/>
  <c r="T85" i="24"/>
  <c r="S85" i="24"/>
  <c r="R85" i="24"/>
  <c r="P85" i="24"/>
  <c r="O85" i="24"/>
  <c r="N85" i="24"/>
  <c r="M85" i="24"/>
  <c r="L85" i="24"/>
  <c r="K85" i="24"/>
  <c r="J85" i="24"/>
  <c r="I85" i="24"/>
  <c r="H85" i="24"/>
  <c r="G85" i="24" s="1"/>
  <c r="F85" i="24" s="1"/>
  <c r="HF84" i="24"/>
  <c r="HD84" i="24"/>
  <c r="GK84" i="24"/>
  <c r="FP84" i="24"/>
  <c r="GI84" i="24" s="1"/>
  <c r="EU84" i="24"/>
  <c r="X84" i="24"/>
  <c r="W84" i="24"/>
  <c r="V84" i="24"/>
  <c r="U84" i="24"/>
  <c r="T84" i="24"/>
  <c r="S84" i="24"/>
  <c r="R84" i="24"/>
  <c r="P84" i="24"/>
  <c r="O84" i="24"/>
  <c r="N84" i="24"/>
  <c r="M84" i="24"/>
  <c r="L84" i="24"/>
  <c r="K84" i="24"/>
  <c r="J84" i="24"/>
  <c r="I84" i="24"/>
  <c r="H84" i="24"/>
  <c r="G84" i="24" s="1"/>
  <c r="F84" i="24" s="1"/>
  <c r="HF83" i="24"/>
  <c r="GK83" i="24"/>
  <c r="FP83" i="24"/>
  <c r="GI83" i="24" s="1"/>
  <c r="EU83" i="24"/>
  <c r="X83" i="24"/>
  <c r="W83" i="24"/>
  <c r="V83" i="24"/>
  <c r="U83" i="24"/>
  <c r="T83" i="24"/>
  <c r="S83" i="24"/>
  <c r="R83" i="24"/>
  <c r="P83" i="24"/>
  <c r="O83" i="24"/>
  <c r="N83" i="24"/>
  <c r="M83" i="24"/>
  <c r="L83" i="24"/>
  <c r="K83" i="24"/>
  <c r="G83" i="24" s="1"/>
  <c r="F83" i="24" s="1"/>
  <c r="J83" i="24"/>
  <c r="I83" i="24"/>
  <c r="H83" i="24"/>
  <c r="HF82" i="24"/>
  <c r="GK82" i="24"/>
  <c r="GI82" i="24"/>
  <c r="FP82" i="24"/>
  <c r="EU82" i="24"/>
  <c r="X82" i="24"/>
  <c r="W82" i="24"/>
  <c r="V82" i="24"/>
  <c r="U82" i="24"/>
  <c r="T82" i="24"/>
  <c r="S82" i="24"/>
  <c r="R82" i="24"/>
  <c r="P82" i="24"/>
  <c r="O82" i="24"/>
  <c r="N82" i="24"/>
  <c r="M82" i="24"/>
  <c r="L82" i="24"/>
  <c r="K82" i="24"/>
  <c r="J82" i="24"/>
  <c r="G82" i="24" s="1"/>
  <c r="F82" i="24" s="1"/>
  <c r="I82" i="24"/>
  <c r="H82" i="24"/>
  <c r="HF81" i="24"/>
  <c r="GK81" i="24"/>
  <c r="FP81" i="24"/>
  <c r="FN81" i="24"/>
  <c r="EU81" i="24"/>
  <c r="X81" i="24"/>
  <c r="W81" i="24"/>
  <c r="V81" i="24"/>
  <c r="U81" i="24"/>
  <c r="T81" i="24"/>
  <c r="S81" i="24"/>
  <c r="R81" i="24"/>
  <c r="P81" i="24"/>
  <c r="O81" i="24"/>
  <c r="N81" i="24"/>
  <c r="M81" i="24"/>
  <c r="L81" i="24"/>
  <c r="K81" i="24"/>
  <c r="J81" i="24"/>
  <c r="I81" i="24"/>
  <c r="G81" i="24" s="1"/>
  <c r="F81" i="24" s="1"/>
  <c r="H81" i="24"/>
  <c r="HF88" i="23"/>
  <c r="HY88" i="23" s="1"/>
  <c r="GK88" i="23"/>
  <c r="FP88" i="23"/>
  <c r="EU88" i="23"/>
  <c r="X88" i="23"/>
  <c r="W88" i="23"/>
  <c r="V88" i="23"/>
  <c r="U88" i="23"/>
  <c r="T88" i="23"/>
  <c r="S88" i="23"/>
  <c r="R88" i="23"/>
  <c r="P88" i="23"/>
  <c r="O88" i="23"/>
  <c r="N88" i="23"/>
  <c r="M88" i="23"/>
  <c r="L88" i="23"/>
  <c r="K88" i="23"/>
  <c r="J88" i="23"/>
  <c r="I88" i="23"/>
  <c r="G88" i="23" s="1"/>
  <c r="F88" i="23" s="1"/>
  <c r="H88" i="23"/>
  <c r="HD87" i="23"/>
  <c r="GK87" i="23"/>
  <c r="GI87" i="23"/>
  <c r="X87" i="23"/>
  <c r="W87" i="23"/>
  <c r="V87" i="23"/>
  <c r="U87" i="23"/>
  <c r="T87" i="23"/>
  <c r="S87" i="23"/>
  <c r="R87" i="23"/>
  <c r="P87" i="23"/>
  <c r="O87" i="23"/>
  <c r="N87" i="23"/>
  <c r="M87" i="23"/>
  <c r="L87" i="23"/>
  <c r="K87" i="23"/>
  <c r="J87" i="23"/>
  <c r="I87" i="23"/>
  <c r="H87" i="23"/>
  <c r="G87" i="23" s="1"/>
  <c r="F87" i="23" s="1"/>
  <c r="HF86" i="23"/>
  <c r="GK86" i="23"/>
  <c r="HD86" i="23" s="1"/>
  <c r="GI86" i="23"/>
  <c r="EU86" i="23"/>
  <c r="X86" i="23"/>
  <c r="W86" i="23"/>
  <c r="V86" i="23"/>
  <c r="U86" i="23"/>
  <c r="T86" i="23"/>
  <c r="S86" i="23"/>
  <c r="R86" i="23"/>
  <c r="P86" i="23"/>
  <c r="O86" i="23"/>
  <c r="N86" i="23"/>
  <c r="M86" i="23"/>
  <c r="L86" i="23"/>
  <c r="K86" i="23"/>
  <c r="J86" i="23"/>
  <c r="I86" i="23"/>
  <c r="G86" i="23" s="1"/>
  <c r="F86" i="23" s="1"/>
  <c r="H86" i="23"/>
  <c r="HF85" i="23"/>
  <c r="GK85" i="23"/>
  <c r="FP85" i="23"/>
  <c r="GI85" i="23" s="1"/>
  <c r="EU85" i="23"/>
  <c r="X85" i="23"/>
  <c r="W85" i="23"/>
  <c r="V85" i="23"/>
  <c r="U85" i="23"/>
  <c r="T85" i="23"/>
  <c r="S85" i="23"/>
  <c r="R85" i="23"/>
  <c r="P85" i="23"/>
  <c r="O85" i="23"/>
  <c r="N85" i="23"/>
  <c r="M85" i="23"/>
  <c r="L85" i="23"/>
  <c r="K85" i="23"/>
  <c r="J85" i="23"/>
  <c r="I85" i="23"/>
  <c r="H85" i="23"/>
  <c r="G85" i="23" s="1"/>
  <c r="F85" i="23" s="1"/>
  <c r="HF84" i="23"/>
  <c r="HD84" i="23"/>
  <c r="GK84" i="23"/>
  <c r="FP84" i="23"/>
  <c r="GI84" i="23" s="1"/>
  <c r="EU84" i="23"/>
  <c r="X84" i="23"/>
  <c r="W84" i="23"/>
  <c r="V84" i="23"/>
  <c r="U84" i="23"/>
  <c r="T84" i="23"/>
  <c r="S84" i="23"/>
  <c r="R84" i="23"/>
  <c r="P84" i="23"/>
  <c r="O84" i="23"/>
  <c r="N84" i="23"/>
  <c r="M84" i="23"/>
  <c r="L84" i="23"/>
  <c r="K84" i="23"/>
  <c r="J84" i="23"/>
  <c r="I84" i="23"/>
  <c r="H84" i="23"/>
  <c r="G84" i="23" s="1"/>
  <c r="F84" i="23" s="1"/>
  <c r="HF83" i="23"/>
  <c r="GK83" i="23"/>
  <c r="GI83" i="23"/>
  <c r="FP83" i="23"/>
  <c r="EU83" i="23"/>
  <c r="X83" i="23"/>
  <c r="W83" i="23"/>
  <c r="V83" i="23"/>
  <c r="U83" i="23"/>
  <c r="T83" i="23"/>
  <c r="S83" i="23"/>
  <c r="R83" i="23"/>
  <c r="P83" i="23"/>
  <c r="O83" i="23"/>
  <c r="N83" i="23"/>
  <c r="M83" i="23"/>
  <c r="L83" i="23"/>
  <c r="K83" i="23"/>
  <c r="G83" i="23" s="1"/>
  <c r="F83" i="23" s="1"/>
  <c r="J83" i="23"/>
  <c r="I83" i="23"/>
  <c r="H83" i="23"/>
  <c r="HF82" i="23"/>
  <c r="GK82" i="23"/>
  <c r="GI82" i="23"/>
  <c r="FP82" i="23"/>
  <c r="EU82" i="23"/>
  <c r="X82" i="23"/>
  <c r="W82" i="23"/>
  <c r="V82" i="23"/>
  <c r="U82" i="23"/>
  <c r="T82" i="23"/>
  <c r="S82" i="23"/>
  <c r="R82" i="23"/>
  <c r="P82" i="23"/>
  <c r="O82" i="23"/>
  <c r="N82" i="23"/>
  <c r="M82" i="23"/>
  <c r="L82" i="23"/>
  <c r="K82" i="23"/>
  <c r="J82" i="23"/>
  <c r="G82" i="23" s="1"/>
  <c r="F82" i="23" s="1"/>
  <c r="I82" i="23"/>
  <c r="H82" i="23"/>
  <c r="HF81" i="23"/>
  <c r="GK81" i="23"/>
  <c r="FP81" i="23"/>
  <c r="FN81" i="23"/>
  <c r="EU81" i="23"/>
  <c r="X81" i="23"/>
  <c r="W81" i="23"/>
  <c r="V81" i="23"/>
  <c r="U81" i="23"/>
  <c r="T81" i="23"/>
  <c r="S81" i="23"/>
  <c r="R81" i="23"/>
  <c r="P81" i="23"/>
  <c r="O81" i="23"/>
  <c r="N81" i="23"/>
  <c r="M81" i="23"/>
  <c r="L81" i="23"/>
  <c r="K81" i="23"/>
  <c r="J81" i="23"/>
  <c r="I81" i="23"/>
  <c r="G81" i="23" s="1"/>
  <c r="F81" i="23" s="1"/>
  <c r="H81" i="23"/>
  <c r="HF89" i="22"/>
  <c r="HY89" i="22" s="1"/>
  <c r="FP89" i="22"/>
  <c r="EU89" i="22"/>
  <c r="X89" i="22"/>
  <c r="W89" i="22"/>
  <c r="V89" i="22"/>
  <c r="U89" i="22"/>
  <c r="T89" i="22"/>
  <c r="S89" i="22"/>
  <c r="R89" i="22"/>
  <c r="P89" i="22"/>
  <c r="O89" i="22"/>
  <c r="N89" i="22"/>
  <c r="M89" i="22"/>
  <c r="L89" i="22"/>
  <c r="K89" i="22"/>
  <c r="J89" i="22"/>
  <c r="I89" i="22"/>
  <c r="H89" i="22"/>
  <c r="G89" i="22" s="1"/>
  <c r="F89" i="22" s="1"/>
  <c r="GK88" i="22"/>
  <c r="HD88" i="22" s="1"/>
  <c r="X88" i="22"/>
  <c r="W88" i="22"/>
  <c r="V88" i="22"/>
  <c r="U88" i="22"/>
  <c r="T88" i="22"/>
  <c r="S88" i="22"/>
  <c r="R88" i="22"/>
  <c r="P88" i="22"/>
  <c r="O88" i="22"/>
  <c r="N88" i="22"/>
  <c r="M88" i="22"/>
  <c r="L88" i="22"/>
  <c r="K88" i="22"/>
  <c r="J88" i="22"/>
  <c r="I88" i="22"/>
  <c r="H88" i="22"/>
  <c r="G88" i="22" s="1"/>
  <c r="F88" i="22" s="1"/>
  <c r="HF87" i="22"/>
  <c r="HD87" i="22"/>
  <c r="GK87" i="22"/>
  <c r="FP87" i="22"/>
  <c r="EU87" i="22"/>
  <c r="X87" i="22"/>
  <c r="W87" i="22"/>
  <c r="V87" i="22"/>
  <c r="U87" i="22"/>
  <c r="T87" i="22"/>
  <c r="S87" i="22"/>
  <c r="R87" i="22"/>
  <c r="P87" i="22"/>
  <c r="O87" i="22"/>
  <c r="N87" i="22"/>
  <c r="M87" i="22"/>
  <c r="L87" i="22"/>
  <c r="K87" i="22"/>
  <c r="J87" i="22"/>
  <c r="I87" i="22"/>
  <c r="H87" i="22"/>
  <c r="G87" i="22"/>
  <c r="F87" i="22" s="1"/>
  <c r="HF86" i="22"/>
  <c r="GK86" i="22"/>
  <c r="GI86" i="22"/>
  <c r="FP86" i="22"/>
  <c r="EU86" i="22"/>
  <c r="X86" i="22"/>
  <c r="W86" i="22"/>
  <c r="V86" i="22"/>
  <c r="U86" i="22"/>
  <c r="T86" i="22"/>
  <c r="S86" i="22"/>
  <c r="R86" i="22"/>
  <c r="P86" i="22"/>
  <c r="O86" i="22"/>
  <c r="N86" i="22"/>
  <c r="M86" i="22"/>
  <c r="L86" i="22"/>
  <c r="K86" i="22"/>
  <c r="J86" i="22"/>
  <c r="G86" i="22" s="1"/>
  <c r="F86" i="22" s="1"/>
  <c r="I86" i="22"/>
  <c r="H86" i="22"/>
  <c r="HF85" i="22"/>
  <c r="GK85" i="22"/>
  <c r="FP85" i="22"/>
  <c r="GI85" i="22" s="1"/>
  <c r="EU85" i="22"/>
  <c r="X85" i="22"/>
  <c r="W85" i="22"/>
  <c r="V85" i="22"/>
  <c r="U85" i="22"/>
  <c r="T85" i="22"/>
  <c r="S85" i="22"/>
  <c r="R85" i="22"/>
  <c r="P85" i="22"/>
  <c r="O85" i="22"/>
  <c r="N85" i="22"/>
  <c r="M85" i="22"/>
  <c r="L85" i="22"/>
  <c r="K85" i="22"/>
  <c r="J85" i="22"/>
  <c r="I85" i="22"/>
  <c r="G85" i="22" s="1"/>
  <c r="F85" i="22" s="1"/>
  <c r="H85" i="22"/>
  <c r="HF83" i="22"/>
  <c r="GK83" i="22"/>
  <c r="HD83" i="22" s="1"/>
  <c r="FP83" i="22"/>
  <c r="GI83" i="22" s="1"/>
  <c r="EU83" i="22"/>
  <c r="DZ83" i="22"/>
  <c r="DE83" i="22"/>
  <c r="CJ83" i="22"/>
  <c r="BO83" i="22"/>
  <c r="AT83" i="22"/>
  <c r="Y83" i="22"/>
  <c r="X83" i="22"/>
  <c r="W83" i="22"/>
  <c r="V83" i="22"/>
  <c r="U83" i="22"/>
  <c r="T83" i="22"/>
  <c r="S83" i="22"/>
  <c r="R83" i="22"/>
  <c r="P83" i="22"/>
  <c r="O83" i="22"/>
  <c r="N83" i="22"/>
  <c r="M83" i="22"/>
  <c r="L83" i="22"/>
  <c r="K83" i="22"/>
  <c r="G83" i="22" s="1"/>
  <c r="F83" i="22" s="1"/>
  <c r="J83" i="22"/>
  <c r="I83" i="22"/>
  <c r="H83" i="22"/>
  <c r="HF82" i="22"/>
  <c r="GK82" i="22"/>
  <c r="GI82" i="22"/>
  <c r="FP82" i="22"/>
  <c r="EU82" i="22"/>
  <c r="X82" i="22"/>
  <c r="W82" i="22"/>
  <c r="V82" i="22"/>
  <c r="U82" i="22"/>
  <c r="T82" i="22"/>
  <c r="S82" i="22"/>
  <c r="R82" i="22"/>
  <c r="P82" i="22"/>
  <c r="O82" i="22"/>
  <c r="N82" i="22"/>
  <c r="M82" i="22"/>
  <c r="L82" i="22"/>
  <c r="K82" i="22"/>
  <c r="J82" i="22"/>
  <c r="G82" i="22" s="1"/>
  <c r="F82" i="22" s="1"/>
  <c r="I82" i="22"/>
  <c r="H82" i="22"/>
  <c r="HF81" i="22"/>
  <c r="GK81" i="22"/>
  <c r="FP81" i="22"/>
  <c r="FN81" i="22"/>
  <c r="EU81" i="22"/>
  <c r="X81" i="22"/>
  <c r="W81" i="22"/>
  <c r="V81" i="22"/>
  <c r="U81" i="22"/>
  <c r="T81" i="22"/>
  <c r="S81" i="22"/>
  <c r="R81" i="22"/>
  <c r="P81" i="22"/>
  <c r="O81" i="22"/>
  <c r="N81" i="22"/>
  <c r="M81" i="22"/>
  <c r="L81" i="22"/>
  <c r="K81" i="22"/>
  <c r="J81" i="22"/>
  <c r="I81" i="22"/>
  <c r="G81" i="22" s="1"/>
  <c r="F81" i="22" s="1"/>
  <c r="H81" i="22"/>
  <c r="HF89" i="21"/>
  <c r="HY89" i="21" s="1"/>
  <c r="FP89" i="21"/>
  <c r="EU89" i="21"/>
  <c r="X89" i="21"/>
  <c r="W89" i="21"/>
  <c r="V89" i="21"/>
  <c r="U89" i="21"/>
  <c r="T89" i="21"/>
  <c r="S89" i="21"/>
  <c r="R89" i="21"/>
  <c r="P89" i="21"/>
  <c r="O89" i="21"/>
  <c r="N89" i="21"/>
  <c r="M89" i="21"/>
  <c r="L89" i="21"/>
  <c r="K89" i="21"/>
  <c r="J89" i="21"/>
  <c r="I89" i="21"/>
  <c r="H89" i="21"/>
  <c r="G89" i="21" s="1"/>
  <c r="F89" i="21" s="1"/>
  <c r="GK88" i="21"/>
  <c r="HD88" i="21" s="1"/>
  <c r="X88" i="21"/>
  <c r="W88" i="21"/>
  <c r="V88" i="21"/>
  <c r="U88" i="21"/>
  <c r="T88" i="21"/>
  <c r="S88" i="21"/>
  <c r="R88" i="21"/>
  <c r="P88" i="21"/>
  <c r="O88" i="21"/>
  <c r="N88" i="21"/>
  <c r="M88" i="21"/>
  <c r="L88" i="21"/>
  <c r="K88" i="21"/>
  <c r="J88" i="21"/>
  <c r="I88" i="21"/>
  <c r="H88" i="21"/>
  <c r="G88" i="21" s="1"/>
  <c r="F88" i="21" s="1"/>
  <c r="HF87" i="21"/>
  <c r="HD87" i="21"/>
  <c r="GK87" i="21"/>
  <c r="FP87" i="21"/>
  <c r="EU87" i="21"/>
  <c r="X87" i="21"/>
  <c r="W87" i="21"/>
  <c r="V87" i="21"/>
  <c r="U87" i="21"/>
  <c r="T87" i="21"/>
  <c r="S87" i="21"/>
  <c r="R87" i="21"/>
  <c r="P87" i="21"/>
  <c r="O87" i="21"/>
  <c r="N87" i="21"/>
  <c r="M87" i="21"/>
  <c r="L87" i="21"/>
  <c r="K87" i="21"/>
  <c r="J87" i="21"/>
  <c r="I87" i="21"/>
  <c r="H87" i="21"/>
  <c r="G87" i="21"/>
  <c r="F87" i="21" s="1"/>
  <c r="HF86" i="21"/>
  <c r="GK86" i="21"/>
  <c r="GI86" i="21"/>
  <c r="FP86" i="21"/>
  <c r="EU86" i="21"/>
  <c r="X86" i="21"/>
  <c r="W86" i="21"/>
  <c r="V86" i="21"/>
  <c r="U86" i="21"/>
  <c r="T86" i="21"/>
  <c r="S86" i="21"/>
  <c r="R86" i="21"/>
  <c r="P86" i="21"/>
  <c r="O86" i="21"/>
  <c r="N86" i="21"/>
  <c r="M86" i="21"/>
  <c r="L86" i="21"/>
  <c r="K86" i="21"/>
  <c r="J86" i="21"/>
  <c r="G86" i="21" s="1"/>
  <c r="F86" i="21" s="1"/>
  <c r="I86" i="21"/>
  <c r="H86" i="21"/>
  <c r="HF85" i="21"/>
  <c r="GK85" i="21"/>
  <c r="FP85" i="21"/>
  <c r="GI85" i="21" s="1"/>
  <c r="EU85" i="21"/>
  <c r="X85" i="21"/>
  <c r="W85" i="21"/>
  <c r="V85" i="21"/>
  <c r="U85" i="21"/>
  <c r="T85" i="21"/>
  <c r="S85" i="21"/>
  <c r="R85" i="21"/>
  <c r="P85" i="21"/>
  <c r="O85" i="21"/>
  <c r="N85" i="21"/>
  <c r="M85" i="21"/>
  <c r="L85" i="21"/>
  <c r="K85" i="21"/>
  <c r="J85" i="21"/>
  <c r="I85" i="21"/>
  <c r="G85" i="21" s="1"/>
  <c r="F85" i="21" s="1"/>
  <c r="H85" i="21"/>
  <c r="HF83" i="21"/>
  <c r="GK83" i="21"/>
  <c r="HD83" i="21" s="1"/>
  <c r="FP83" i="21"/>
  <c r="GI83" i="21" s="1"/>
  <c r="EU83" i="21"/>
  <c r="DZ83" i="21"/>
  <c r="DE83" i="21"/>
  <c r="CJ83" i="21"/>
  <c r="BO83" i="21"/>
  <c r="AT83" i="21"/>
  <c r="Y83" i="21"/>
  <c r="X83" i="21"/>
  <c r="W83" i="21"/>
  <c r="V83" i="21"/>
  <c r="U83" i="21"/>
  <c r="T83" i="21"/>
  <c r="S83" i="21"/>
  <c r="R83" i="21"/>
  <c r="P83" i="21"/>
  <c r="O83" i="21"/>
  <c r="N83" i="21"/>
  <c r="M83" i="21"/>
  <c r="L83" i="21"/>
  <c r="K83" i="21"/>
  <c r="J83" i="21"/>
  <c r="I83" i="21"/>
  <c r="H83" i="21"/>
  <c r="G83" i="21"/>
  <c r="F83" i="21" s="1"/>
  <c r="HF82" i="21"/>
  <c r="GK82" i="21"/>
  <c r="GI82" i="21"/>
  <c r="FP82" i="21"/>
  <c r="EU82" i="21"/>
  <c r="X82" i="21"/>
  <c r="W82" i="21"/>
  <c r="V82" i="21"/>
  <c r="U82" i="21"/>
  <c r="T82" i="21"/>
  <c r="S82" i="21"/>
  <c r="R82" i="21"/>
  <c r="P82" i="21"/>
  <c r="O82" i="21"/>
  <c r="N82" i="21"/>
  <c r="M82" i="21"/>
  <c r="L82" i="21"/>
  <c r="K82" i="21"/>
  <c r="J82" i="21"/>
  <c r="I82" i="21"/>
  <c r="H82" i="21"/>
  <c r="G82" i="21"/>
  <c r="F82" i="21" s="1"/>
  <c r="HF81" i="21"/>
  <c r="GK81" i="21"/>
  <c r="FP81" i="21"/>
  <c r="FN81" i="21"/>
  <c r="EU81" i="21"/>
  <c r="X81" i="21"/>
  <c r="W81" i="21"/>
  <c r="V81" i="21"/>
  <c r="U81" i="21"/>
  <c r="T81" i="21"/>
  <c r="S81" i="21"/>
  <c r="R81" i="21"/>
  <c r="P81" i="21"/>
  <c r="O81" i="21"/>
  <c r="N81" i="21"/>
  <c r="M81" i="21"/>
  <c r="L81" i="21"/>
  <c r="K81" i="21"/>
  <c r="J81" i="21"/>
  <c r="I81" i="21"/>
  <c r="G81" i="21" s="1"/>
  <c r="F81" i="21" s="1"/>
  <c r="H81" i="21"/>
  <c r="HF89" i="28" l="1"/>
  <c r="HY89" i="28" s="1"/>
  <c r="GK89" i="28"/>
  <c r="HD89" i="28" s="1"/>
  <c r="FP89" i="28"/>
  <c r="GI89" i="28" s="1"/>
  <c r="EU89" i="28"/>
  <c r="FN89" i="28" s="1"/>
  <c r="DZ89" i="28"/>
  <c r="ES89" i="28" s="1"/>
  <c r="DE89" i="28"/>
  <c r="DX89" i="28" s="1"/>
  <c r="CJ89" i="28"/>
  <c r="DC89" i="28" s="1"/>
  <c r="BO89" i="28"/>
  <c r="CH89" i="28" s="1"/>
  <c r="AT89" i="28"/>
  <c r="BM89" i="28" s="1"/>
  <c r="Y89" i="28"/>
  <c r="AR89" i="28" s="1"/>
  <c r="X89" i="28"/>
  <c r="W89" i="28"/>
  <c r="V89" i="28"/>
  <c r="U89" i="28"/>
  <c r="T89" i="28"/>
  <c r="S89" i="28"/>
  <c r="R89" i="28"/>
  <c r="P89" i="28"/>
  <c r="O89" i="28"/>
  <c r="N89" i="28"/>
  <c r="M89" i="28"/>
  <c r="L89" i="28"/>
  <c r="K89" i="28"/>
  <c r="J89" i="28"/>
  <c r="I89" i="28"/>
  <c r="H89" i="28"/>
  <c r="G89" i="28" s="1"/>
  <c r="F89" i="28" s="1"/>
  <c r="E89" i="28" s="1"/>
  <c r="HF96" i="27"/>
  <c r="HY96" i="27" s="1"/>
  <c r="GK96" i="27"/>
  <c r="HD96" i="27" s="1"/>
  <c r="FP96" i="27"/>
  <c r="GI96" i="27" s="1"/>
  <c r="EU96" i="27"/>
  <c r="FN96" i="27" s="1"/>
  <c r="DZ96" i="27"/>
  <c r="ES96" i="27" s="1"/>
  <c r="DE96" i="27"/>
  <c r="DX96" i="27" s="1"/>
  <c r="DC96" i="27"/>
  <c r="CJ96" i="27"/>
  <c r="BO96" i="27"/>
  <c r="CH96" i="27" s="1"/>
  <c r="BM96" i="27"/>
  <c r="AT96" i="27"/>
  <c r="Y96" i="27"/>
  <c r="AR96" i="27" s="1"/>
  <c r="X96" i="27"/>
  <c r="W96" i="27"/>
  <c r="V96" i="27"/>
  <c r="U96" i="27"/>
  <c r="T96" i="27"/>
  <c r="S96" i="27"/>
  <c r="R96" i="27"/>
  <c r="P96" i="27"/>
  <c r="O96" i="27"/>
  <c r="N96" i="27"/>
  <c r="M96" i="27"/>
  <c r="L96" i="27"/>
  <c r="K96" i="27"/>
  <c r="J96" i="27"/>
  <c r="I96" i="27"/>
  <c r="H96" i="27"/>
  <c r="G96" i="27" s="1"/>
  <c r="F96" i="27" s="1"/>
  <c r="E96" i="27" s="1"/>
  <c r="HF94" i="1"/>
  <c r="HY94" i="1" s="1"/>
  <c r="GK94" i="1"/>
  <c r="HD94" i="1" s="1"/>
  <c r="FP94" i="1"/>
  <c r="GI94" i="1" s="1"/>
  <c r="EU94" i="1"/>
  <c r="FN94" i="1" s="1"/>
  <c r="DZ94" i="1"/>
  <c r="ES94" i="1" s="1"/>
  <c r="DE94" i="1"/>
  <c r="DX94" i="1" s="1"/>
  <c r="CJ94" i="1"/>
  <c r="DC94" i="1" s="1"/>
  <c r="BO94" i="1"/>
  <c r="CH94" i="1" s="1"/>
  <c r="AT94" i="1"/>
  <c r="BM94" i="1" s="1"/>
  <c r="Y94" i="1"/>
  <c r="AR94" i="1" s="1"/>
  <c r="X94" i="1"/>
  <c r="W94" i="1"/>
  <c r="V94" i="1"/>
  <c r="U94" i="1"/>
  <c r="T94" i="1"/>
  <c r="S94" i="1"/>
  <c r="R94" i="1"/>
  <c r="P94" i="1"/>
  <c r="O94" i="1"/>
  <c r="N94" i="1"/>
  <c r="M94" i="1"/>
  <c r="L94" i="1"/>
  <c r="K94" i="1"/>
  <c r="J94" i="1"/>
  <c r="I94" i="1"/>
  <c r="H94" i="1"/>
  <c r="G94" i="1" s="1"/>
  <c r="F94" i="1" s="1"/>
  <c r="E94" i="1" s="1"/>
  <c r="HF94" i="24"/>
  <c r="HY94" i="24" s="1"/>
  <c r="GK94" i="24"/>
  <c r="HD94" i="24" s="1"/>
  <c r="FP94" i="24"/>
  <c r="GI94" i="24" s="1"/>
  <c r="EU94" i="24"/>
  <c r="FN94" i="24" s="1"/>
  <c r="DZ94" i="24"/>
  <c r="ES94" i="24" s="1"/>
  <c r="DE94" i="24"/>
  <c r="DX94" i="24" s="1"/>
  <c r="CJ94" i="24"/>
  <c r="DC94" i="24" s="1"/>
  <c r="BO94" i="24"/>
  <c r="CH94" i="24" s="1"/>
  <c r="AT94" i="24"/>
  <c r="BM94" i="24" s="1"/>
  <c r="Y94" i="24"/>
  <c r="AR94" i="24" s="1"/>
  <c r="X94" i="24"/>
  <c r="W94" i="24"/>
  <c r="V94" i="24"/>
  <c r="U94" i="24"/>
  <c r="T94" i="24"/>
  <c r="S94" i="24"/>
  <c r="R94" i="24"/>
  <c r="P94" i="24"/>
  <c r="O94" i="24"/>
  <c r="N94" i="24"/>
  <c r="M94" i="24"/>
  <c r="L94" i="24"/>
  <c r="K94" i="24"/>
  <c r="J94" i="24"/>
  <c r="I94" i="24"/>
  <c r="H94" i="24"/>
  <c r="G94" i="24" s="1"/>
  <c r="F94" i="24" s="1"/>
  <c r="E94" i="24" s="1"/>
  <c r="HF94" i="23"/>
  <c r="HY94" i="23" s="1"/>
  <c r="GK94" i="23"/>
  <c r="HD94" i="23" s="1"/>
  <c r="FP94" i="23"/>
  <c r="GI94" i="23" s="1"/>
  <c r="EU94" i="23"/>
  <c r="FN94" i="23" s="1"/>
  <c r="ES94" i="23"/>
  <c r="DZ94" i="23"/>
  <c r="DE94" i="23"/>
  <c r="DX94" i="23" s="1"/>
  <c r="DC94" i="23"/>
  <c r="CJ94" i="23"/>
  <c r="BO94" i="23"/>
  <c r="CH94" i="23" s="1"/>
  <c r="BM94" i="23"/>
  <c r="AT94" i="23"/>
  <c r="Y94" i="23"/>
  <c r="AR94" i="23" s="1"/>
  <c r="X94" i="23"/>
  <c r="W94" i="23"/>
  <c r="V94" i="23"/>
  <c r="U94" i="23"/>
  <c r="T94" i="23"/>
  <c r="S94" i="23"/>
  <c r="R94" i="23"/>
  <c r="P94" i="23"/>
  <c r="O94" i="23"/>
  <c r="N94" i="23"/>
  <c r="M94" i="23"/>
  <c r="L94" i="23"/>
  <c r="K94" i="23"/>
  <c r="J94" i="23"/>
  <c r="I94" i="23"/>
  <c r="H94" i="23"/>
  <c r="G94" i="23" s="1"/>
  <c r="F94" i="23" s="1"/>
  <c r="E94" i="23" s="1"/>
  <c r="HF94" i="26"/>
  <c r="HY94" i="26" s="1"/>
  <c r="GK94" i="26"/>
  <c r="HD94" i="26" s="1"/>
  <c r="FP94" i="26"/>
  <c r="GI94" i="26" s="1"/>
  <c r="EU94" i="26"/>
  <c r="FN94" i="26" s="1"/>
  <c r="DZ94" i="26"/>
  <c r="ES94" i="26" s="1"/>
  <c r="DE94" i="26"/>
  <c r="DX94" i="26" s="1"/>
  <c r="CJ94" i="26"/>
  <c r="DC94" i="26" s="1"/>
  <c r="BO94" i="26"/>
  <c r="CH94" i="26" s="1"/>
  <c r="AT94" i="26"/>
  <c r="BM94" i="26" s="1"/>
  <c r="Y94" i="26"/>
  <c r="AR94" i="26" s="1"/>
  <c r="X94" i="26"/>
  <c r="W94" i="26"/>
  <c r="V94" i="26"/>
  <c r="U94" i="26"/>
  <c r="T94" i="26"/>
  <c r="S94" i="26"/>
  <c r="R94" i="26"/>
  <c r="P94" i="26"/>
  <c r="O94" i="26"/>
  <c r="N94" i="26"/>
  <c r="M94" i="26"/>
  <c r="L94" i="26"/>
  <c r="K94" i="26"/>
  <c r="J94" i="26"/>
  <c r="I94" i="26"/>
  <c r="H94" i="26"/>
  <c r="G94" i="26" s="1"/>
  <c r="F94" i="26" s="1"/>
  <c r="E94" i="26" s="1"/>
  <c r="HF94" i="25"/>
  <c r="HY94" i="25" s="1"/>
  <c r="GK94" i="25"/>
  <c r="HD94" i="25" s="1"/>
  <c r="FP94" i="25"/>
  <c r="GI94" i="25" s="1"/>
  <c r="EU94" i="25"/>
  <c r="FN94" i="25" s="1"/>
  <c r="DZ94" i="25"/>
  <c r="ES94" i="25" s="1"/>
  <c r="DE94" i="25"/>
  <c r="DX94" i="25" s="1"/>
  <c r="CJ94" i="25"/>
  <c r="DC94" i="25" s="1"/>
  <c r="BO94" i="25"/>
  <c r="CH94" i="25" s="1"/>
  <c r="AT94" i="25"/>
  <c r="BM94" i="25" s="1"/>
  <c r="Y94" i="25"/>
  <c r="AR94" i="25" s="1"/>
  <c r="X94" i="25"/>
  <c r="W94" i="25"/>
  <c r="V94" i="25"/>
  <c r="U94" i="25"/>
  <c r="T94" i="25"/>
  <c r="S94" i="25"/>
  <c r="R94" i="25"/>
  <c r="P94" i="25"/>
  <c r="O94" i="25"/>
  <c r="N94" i="25"/>
  <c r="M94" i="25"/>
  <c r="L94" i="25"/>
  <c r="K94" i="25"/>
  <c r="J94" i="25"/>
  <c r="I94" i="25"/>
  <c r="H94" i="25"/>
  <c r="G94" i="25" s="1"/>
  <c r="F94" i="25" s="1"/>
  <c r="E94" i="25" s="1"/>
  <c r="HF95" i="22"/>
  <c r="HY95" i="22" s="1"/>
  <c r="GK95" i="22"/>
  <c r="HD95" i="22" s="1"/>
  <c r="FP95" i="22"/>
  <c r="GI95" i="22" s="1"/>
  <c r="EU95" i="22"/>
  <c r="FN95" i="22" s="1"/>
  <c r="DZ95" i="22"/>
  <c r="ES95" i="22" s="1"/>
  <c r="DE95" i="22"/>
  <c r="DX95" i="22" s="1"/>
  <c r="CJ95" i="22"/>
  <c r="DC95" i="22" s="1"/>
  <c r="BO95" i="22"/>
  <c r="CH95" i="22" s="1"/>
  <c r="AT95" i="22"/>
  <c r="BM95" i="22" s="1"/>
  <c r="Y95" i="22"/>
  <c r="AR95" i="22" s="1"/>
  <c r="X95" i="22"/>
  <c r="W95" i="22"/>
  <c r="V95" i="22"/>
  <c r="U95" i="22"/>
  <c r="T95" i="22"/>
  <c r="S95" i="22"/>
  <c r="R95" i="22"/>
  <c r="P95" i="22"/>
  <c r="O95" i="22"/>
  <c r="N95" i="22"/>
  <c r="M95" i="22"/>
  <c r="L95" i="22"/>
  <c r="K95" i="22"/>
  <c r="J95" i="22"/>
  <c r="I95" i="22"/>
  <c r="H95" i="22"/>
  <c r="G95" i="22" s="1"/>
  <c r="F95" i="22" s="1"/>
  <c r="E95" i="22" s="1"/>
  <c r="HF95" i="21"/>
  <c r="HY95" i="21" s="1"/>
  <c r="GK95" i="21"/>
  <c r="HD95" i="21" s="1"/>
  <c r="FP95" i="21"/>
  <c r="GI95" i="21" s="1"/>
  <c r="EU95" i="21"/>
  <c r="FN95" i="21" s="1"/>
  <c r="DZ95" i="21"/>
  <c r="ES95" i="21" s="1"/>
  <c r="DE95" i="21"/>
  <c r="DX95" i="21" s="1"/>
  <c r="CJ95" i="21"/>
  <c r="DC95" i="21" s="1"/>
  <c r="BO95" i="21"/>
  <c r="CH95" i="21" s="1"/>
  <c r="AT95" i="21"/>
  <c r="BM95" i="21" s="1"/>
  <c r="Y95" i="21"/>
  <c r="AR95" i="21" s="1"/>
  <c r="X95" i="21"/>
  <c r="W95" i="21"/>
  <c r="V95" i="21"/>
  <c r="U95" i="21"/>
  <c r="T95" i="21"/>
  <c r="S95" i="21"/>
  <c r="R95" i="21"/>
  <c r="P95" i="21"/>
  <c r="O95" i="21"/>
  <c r="N95" i="21"/>
  <c r="M95" i="21"/>
  <c r="L95" i="21"/>
  <c r="K95" i="21"/>
  <c r="J95" i="21"/>
  <c r="I95" i="21"/>
  <c r="H95" i="21"/>
  <c r="G95" i="21" s="1"/>
  <c r="F95" i="21" s="1"/>
  <c r="E95" i="21" s="1"/>
  <c r="HF69" i="28" l="1"/>
  <c r="GK69" i="28"/>
  <c r="FP69" i="28"/>
  <c r="EU69" i="28"/>
  <c r="FN69" i="28" s="1"/>
  <c r="DZ69" i="28"/>
  <c r="ES69" i="28" s="1"/>
  <c r="DE69" i="28"/>
  <c r="CJ69" i="28"/>
  <c r="BO69" i="28"/>
  <c r="AT69" i="28"/>
  <c r="Y69" i="28"/>
  <c r="X69" i="28"/>
  <c r="W69" i="28"/>
  <c r="V69" i="28"/>
  <c r="U69" i="28"/>
  <c r="T69" i="28"/>
  <c r="S69" i="28"/>
  <c r="R69" i="28"/>
  <c r="P69" i="28"/>
  <c r="O69" i="28"/>
  <c r="N69" i="28"/>
  <c r="M69" i="28"/>
  <c r="L69" i="28"/>
  <c r="K69" i="28"/>
  <c r="J69" i="28"/>
  <c r="I69" i="28"/>
  <c r="H69" i="28"/>
  <c r="G69" i="28"/>
  <c r="F69" i="28" s="1"/>
  <c r="D69" i="28" s="1"/>
  <c r="HF69" i="27"/>
  <c r="GK69" i="27"/>
  <c r="FP69" i="27"/>
  <c r="EU69" i="27"/>
  <c r="FN69" i="27" s="1"/>
  <c r="DZ69" i="27"/>
  <c r="ES69" i="27" s="1"/>
  <c r="DE69" i="27"/>
  <c r="CJ69" i="27"/>
  <c r="BO69" i="27"/>
  <c r="AT69" i="27"/>
  <c r="Y69" i="27"/>
  <c r="X69" i="27"/>
  <c r="W69" i="27"/>
  <c r="V69" i="27"/>
  <c r="U69" i="27"/>
  <c r="T69" i="27"/>
  <c r="S69" i="27"/>
  <c r="R69" i="27"/>
  <c r="P69" i="27"/>
  <c r="O69" i="27"/>
  <c r="N69" i="27"/>
  <c r="M69" i="27"/>
  <c r="L69" i="27"/>
  <c r="K69" i="27"/>
  <c r="J69" i="27"/>
  <c r="I69" i="27"/>
  <c r="H69" i="27"/>
  <c r="G69" i="27"/>
  <c r="F69" i="27" s="1"/>
  <c r="D69" i="27" s="1"/>
  <c r="HF69" i="1"/>
  <c r="GK69" i="1"/>
  <c r="FP69" i="1"/>
  <c r="FN69" i="1"/>
  <c r="EU69" i="1"/>
  <c r="DZ69" i="1"/>
  <c r="ES69" i="1" s="1"/>
  <c r="DE69" i="1"/>
  <c r="CJ69" i="1"/>
  <c r="BO69" i="1"/>
  <c r="AT69" i="1"/>
  <c r="Y69" i="1"/>
  <c r="X69" i="1"/>
  <c r="W69" i="1"/>
  <c r="V69" i="1"/>
  <c r="U69" i="1"/>
  <c r="T69" i="1"/>
  <c r="S69" i="1"/>
  <c r="R69" i="1"/>
  <c r="P69" i="1"/>
  <c r="O69" i="1"/>
  <c r="N69" i="1"/>
  <c r="M69" i="1"/>
  <c r="L69" i="1"/>
  <c r="K69" i="1"/>
  <c r="J69" i="1"/>
  <c r="I69" i="1"/>
  <c r="H69" i="1"/>
  <c r="G69" i="1" s="1"/>
  <c r="F69" i="1" s="1"/>
  <c r="D69" i="1" s="1"/>
  <c r="HF69" i="24"/>
  <c r="GK69" i="24"/>
  <c r="FP69" i="24"/>
  <c r="FN69" i="24"/>
  <c r="EU69" i="24"/>
  <c r="DZ69" i="24"/>
  <c r="ES69" i="24" s="1"/>
  <c r="DE69" i="24"/>
  <c r="CJ69" i="24"/>
  <c r="BO69" i="24"/>
  <c r="AT69" i="24"/>
  <c r="Y69" i="24"/>
  <c r="X69" i="24"/>
  <c r="W69" i="24"/>
  <c r="V69" i="24"/>
  <c r="U69" i="24"/>
  <c r="T69" i="24"/>
  <c r="S69" i="24"/>
  <c r="R69" i="24"/>
  <c r="P69" i="24"/>
  <c r="O69" i="24"/>
  <c r="N69" i="24"/>
  <c r="M69" i="24"/>
  <c r="L69" i="24"/>
  <c r="K69" i="24"/>
  <c r="J69" i="24"/>
  <c r="I69" i="24"/>
  <c r="H69" i="24"/>
  <c r="G69" i="24" s="1"/>
  <c r="F69" i="24" s="1"/>
  <c r="D69" i="24" s="1"/>
  <c r="HF69" i="23"/>
  <c r="GK69" i="23"/>
  <c r="FP69" i="23"/>
  <c r="FN69" i="23"/>
  <c r="EU69" i="23"/>
  <c r="DZ69" i="23"/>
  <c r="ES69" i="23" s="1"/>
  <c r="DE69" i="23"/>
  <c r="CJ69" i="23"/>
  <c r="BO69" i="23"/>
  <c r="AT69" i="23"/>
  <c r="Y69" i="23"/>
  <c r="X69" i="23"/>
  <c r="W69" i="23"/>
  <c r="V69" i="23"/>
  <c r="U69" i="23"/>
  <c r="T69" i="23"/>
  <c r="S69" i="23"/>
  <c r="R69" i="23"/>
  <c r="P69" i="23"/>
  <c r="O69" i="23"/>
  <c r="N69" i="23"/>
  <c r="M69" i="23"/>
  <c r="L69" i="23"/>
  <c r="K69" i="23"/>
  <c r="J69" i="23"/>
  <c r="I69" i="23"/>
  <c r="H69" i="23"/>
  <c r="G69" i="23" s="1"/>
  <c r="F69" i="23" s="1"/>
  <c r="D69" i="23" s="1"/>
  <c r="HF69" i="26"/>
  <c r="GK69" i="26"/>
  <c r="FP69" i="26"/>
  <c r="FN69" i="26"/>
  <c r="EU69" i="26"/>
  <c r="DZ69" i="26"/>
  <c r="ES69" i="26" s="1"/>
  <c r="DE69" i="26"/>
  <c r="CJ69" i="26"/>
  <c r="BO69" i="26"/>
  <c r="AT69" i="26"/>
  <c r="Y69" i="26"/>
  <c r="X69" i="26"/>
  <c r="W69" i="26"/>
  <c r="V69" i="26"/>
  <c r="U69" i="26"/>
  <c r="T69" i="26"/>
  <c r="S69" i="26"/>
  <c r="R69" i="26"/>
  <c r="P69" i="26"/>
  <c r="O69" i="26"/>
  <c r="N69" i="26"/>
  <c r="M69" i="26"/>
  <c r="L69" i="26"/>
  <c r="K69" i="26"/>
  <c r="J69" i="26"/>
  <c r="I69" i="26"/>
  <c r="H69" i="26"/>
  <c r="G69" i="26" s="1"/>
  <c r="F69" i="26" s="1"/>
  <c r="D69" i="26" s="1"/>
  <c r="HF69" i="25"/>
  <c r="GK69" i="25"/>
  <c r="FP69" i="25"/>
  <c r="FN69" i="25"/>
  <c r="EU69" i="25"/>
  <c r="DZ69" i="25"/>
  <c r="ES69" i="25" s="1"/>
  <c r="DE69" i="25"/>
  <c r="CJ69" i="25"/>
  <c r="BO69" i="25"/>
  <c r="AT69" i="25"/>
  <c r="Y69" i="25"/>
  <c r="X69" i="25"/>
  <c r="W69" i="25"/>
  <c r="V69" i="25"/>
  <c r="U69" i="25"/>
  <c r="T69" i="25"/>
  <c r="S69" i="25"/>
  <c r="R69" i="25"/>
  <c r="P69" i="25"/>
  <c r="O69" i="25"/>
  <c r="N69" i="25"/>
  <c r="M69" i="25"/>
  <c r="L69" i="25"/>
  <c r="K69" i="25"/>
  <c r="J69" i="25"/>
  <c r="I69" i="25"/>
  <c r="H69" i="25"/>
  <c r="G69" i="25" s="1"/>
  <c r="F69" i="25" s="1"/>
  <c r="D69" i="25" s="1"/>
  <c r="HF69" i="22"/>
  <c r="GK69" i="22"/>
  <c r="FP69" i="22"/>
  <c r="FN69" i="22"/>
  <c r="EU69" i="22"/>
  <c r="DZ69" i="22"/>
  <c r="ES69" i="22" s="1"/>
  <c r="DE69" i="22"/>
  <c r="CJ69" i="22"/>
  <c r="BO69" i="22"/>
  <c r="AT69" i="22"/>
  <c r="Y69" i="22"/>
  <c r="X69" i="22"/>
  <c r="W69" i="22"/>
  <c r="V69" i="22"/>
  <c r="U69" i="22"/>
  <c r="T69" i="22"/>
  <c r="S69" i="22"/>
  <c r="R69" i="22"/>
  <c r="P69" i="22"/>
  <c r="O69" i="22"/>
  <c r="N69" i="22"/>
  <c r="M69" i="22"/>
  <c r="L69" i="22"/>
  <c r="K69" i="22"/>
  <c r="J69" i="22"/>
  <c r="I69" i="22"/>
  <c r="H69" i="22"/>
  <c r="G69" i="22" s="1"/>
  <c r="F69" i="22" s="1"/>
  <c r="D69" i="22" s="1"/>
  <c r="HF47" i="22" l="1"/>
  <c r="GK47" i="22"/>
  <c r="FP47" i="22"/>
  <c r="EU47" i="22"/>
  <c r="FN47" i="22" s="1"/>
  <c r="ES47" i="22"/>
  <c r="DZ47" i="22"/>
  <c r="DE47" i="22"/>
  <c r="CJ47" i="22"/>
  <c r="DC47" i="22" s="1"/>
  <c r="BO47" i="22"/>
  <c r="AT47" i="22"/>
  <c r="Y47" i="22"/>
  <c r="X47" i="22"/>
  <c r="W47" i="22"/>
  <c r="V47" i="22"/>
  <c r="U47" i="22"/>
  <c r="T47" i="22"/>
  <c r="S47" i="22"/>
  <c r="R47" i="22"/>
  <c r="P47" i="22"/>
  <c r="O47" i="22"/>
  <c r="N47" i="22"/>
  <c r="M47" i="22"/>
  <c r="L47" i="22"/>
  <c r="K47" i="22"/>
  <c r="J47" i="22"/>
  <c r="I47" i="22"/>
  <c r="H47" i="22"/>
  <c r="G47" i="22" s="1"/>
  <c r="F47" i="22" s="1"/>
  <c r="D47" i="22" s="1"/>
  <c r="HF47" i="25"/>
  <c r="GK47" i="25"/>
  <c r="FP47" i="25"/>
  <c r="FN47" i="25"/>
  <c r="EU47" i="25"/>
  <c r="DZ47" i="25"/>
  <c r="ES47" i="25" s="1"/>
  <c r="DE47" i="25"/>
  <c r="CJ47" i="25"/>
  <c r="DC47" i="25" s="1"/>
  <c r="BO47" i="25"/>
  <c r="AT47" i="25"/>
  <c r="Y47" i="25"/>
  <c r="X47" i="25"/>
  <c r="W47" i="25"/>
  <c r="V47" i="25"/>
  <c r="U47" i="25"/>
  <c r="T47" i="25"/>
  <c r="S47" i="25"/>
  <c r="R47" i="25"/>
  <c r="P47" i="25"/>
  <c r="O47" i="25"/>
  <c r="N47" i="25"/>
  <c r="M47" i="25"/>
  <c r="L47" i="25"/>
  <c r="K47" i="25"/>
  <c r="J47" i="25"/>
  <c r="I47" i="25"/>
  <c r="G47" i="25" s="1"/>
  <c r="F47" i="25" s="1"/>
  <c r="D47" i="25" s="1"/>
  <c r="H47" i="25"/>
  <c r="HF47" i="26"/>
  <c r="GK47" i="26"/>
  <c r="FP47" i="26"/>
  <c r="FN47" i="26"/>
  <c r="EU47" i="26"/>
  <c r="ES47" i="26"/>
  <c r="DZ47" i="26"/>
  <c r="DE47" i="26"/>
  <c r="CJ47" i="26"/>
  <c r="DC47" i="26" s="1"/>
  <c r="BO47" i="26"/>
  <c r="AT47" i="26"/>
  <c r="Y47" i="26"/>
  <c r="X47" i="26"/>
  <c r="W47" i="26"/>
  <c r="V47" i="26"/>
  <c r="U47" i="26"/>
  <c r="T47" i="26"/>
  <c r="S47" i="26"/>
  <c r="R47" i="26"/>
  <c r="P47" i="26"/>
  <c r="O47" i="26"/>
  <c r="N47" i="26"/>
  <c r="M47" i="26"/>
  <c r="L47" i="26"/>
  <c r="K47" i="26"/>
  <c r="J47" i="26"/>
  <c r="I47" i="26"/>
  <c r="G47" i="26" s="1"/>
  <c r="F47" i="26" s="1"/>
  <c r="D47" i="26" s="1"/>
  <c r="H47" i="26"/>
  <c r="HF47" i="23"/>
  <c r="GK47" i="23"/>
  <c r="FP47" i="23"/>
  <c r="FN47" i="23"/>
  <c r="EU47" i="23"/>
  <c r="DZ47" i="23"/>
  <c r="ES47" i="23" s="1"/>
  <c r="DE47" i="23"/>
  <c r="CJ47" i="23"/>
  <c r="DC47" i="23" s="1"/>
  <c r="BO47" i="23"/>
  <c r="AT47" i="23"/>
  <c r="Y47" i="23"/>
  <c r="X47" i="23"/>
  <c r="W47" i="23"/>
  <c r="V47" i="23"/>
  <c r="U47" i="23"/>
  <c r="T47" i="23"/>
  <c r="S47" i="23"/>
  <c r="R47" i="23"/>
  <c r="P47" i="23"/>
  <c r="O47" i="23"/>
  <c r="N47" i="23"/>
  <c r="M47" i="23"/>
  <c r="L47" i="23"/>
  <c r="K47" i="23"/>
  <c r="J47" i="23"/>
  <c r="I47" i="23"/>
  <c r="G47" i="23" s="1"/>
  <c r="F47" i="23" s="1"/>
  <c r="D47" i="23" s="1"/>
  <c r="H47" i="23"/>
  <c r="DZ47" i="21" l="1"/>
  <c r="ES47" i="21"/>
  <c r="EU47" i="21"/>
  <c r="HF92" i="28" l="1"/>
  <c r="GK92" i="28"/>
  <c r="FP92" i="28"/>
  <c r="EU92" i="28"/>
  <c r="DZ92" i="28"/>
  <c r="DE92" i="28"/>
  <c r="CJ92" i="28"/>
  <c r="BO92" i="28"/>
  <c r="BM92" i="28"/>
  <c r="AT92" i="28"/>
  <c r="Y92" i="28"/>
  <c r="X92" i="28"/>
  <c r="W92" i="28"/>
  <c r="V92" i="28"/>
  <c r="U92" i="28"/>
  <c r="T92" i="28"/>
  <c r="S92" i="28"/>
  <c r="R92" i="28"/>
  <c r="Q92" i="28"/>
  <c r="P92" i="28"/>
  <c r="O92" i="28"/>
  <c r="N92" i="28"/>
  <c r="M92" i="28"/>
  <c r="L92" i="28"/>
  <c r="K92" i="28"/>
  <c r="J92" i="28"/>
  <c r="I92" i="28"/>
  <c r="H92" i="28"/>
  <c r="G92" i="28" s="1"/>
  <c r="F92" i="28" s="1"/>
  <c r="D92" i="28" s="1"/>
  <c r="HF99" i="27"/>
  <c r="GK99" i="27"/>
  <c r="FP99" i="27"/>
  <c r="EU99" i="27"/>
  <c r="DZ99" i="27"/>
  <c r="DE99" i="27"/>
  <c r="CJ99" i="27"/>
  <c r="BO99" i="27"/>
  <c r="AT99" i="27"/>
  <c r="BM99" i="27" s="1"/>
  <c r="Y99" i="27"/>
  <c r="X99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G99" i="27" s="1"/>
  <c r="F99" i="27" s="1"/>
  <c r="D99" i="27" s="1"/>
  <c r="I99" i="27"/>
  <c r="H99" i="27"/>
  <c r="HF97" i="1"/>
  <c r="GK97" i="1"/>
  <c r="FP97" i="1"/>
  <c r="EU97" i="1"/>
  <c r="DZ97" i="1"/>
  <c r="DE97" i="1"/>
  <c r="CJ97" i="1"/>
  <c r="BO97" i="1"/>
  <c r="BM97" i="1"/>
  <c r="AT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 s="1"/>
  <c r="F97" i="1" s="1"/>
  <c r="D97" i="1" s="1"/>
  <c r="HF97" i="24"/>
  <c r="GK97" i="24"/>
  <c r="FP97" i="24"/>
  <c r="EU97" i="24"/>
  <c r="DZ97" i="24"/>
  <c r="DE97" i="24"/>
  <c r="CJ97" i="24"/>
  <c r="BO97" i="24"/>
  <c r="BM97" i="24"/>
  <c r="AT97" i="24"/>
  <c r="Y97" i="24"/>
  <c r="X97" i="24"/>
  <c r="W97" i="24"/>
  <c r="V97" i="24"/>
  <c r="U97" i="24"/>
  <c r="T97" i="24"/>
  <c r="S97" i="24"/>
  <c r="R97" i="24"/>
  <c r="Q97" i="24"/>
  <c r="P97" i="24"/>
  <c r="O97" i="24"/>
  <c r="N97" i="24"/>
  <c r="M97" i="24"/>
  <c r="L97" i="24"/>
  <c r="K97" i="24"/>
  <c r="J97" i="24"/>
  <c r="I97" i="24"/>
  <c r="H97" i="24"/>
  <c r="G97" i="24" s="1"/>
  <c r="F97" i="24" s="1"/>
  <c r="D97" i="24" s="1"/>
  <c r="HF97" i="23"/>
  <c r="GK97" i="23"/>
  <c r="FP97" i="23"/>
  <c r="EU97" i="23"/>
  <c r="DZ97" i="23"/>
  <c r="DE97" i="23"/>
  <c r="CJ97" i="23"/>
  <c r="BO97" i="23"/>
  <c r="AT97" i="23"/>
  <c r="BM97" i="23" s="1"/>
  <c r="Y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G97" i="23" s="1"/>
  <c r="F97" i="23" s="1"/>
  <c r="D97" i="23" s="1"/>
  <c r="H97" i="23"/>
  <c r="HF97" i="26"/>
  <c r="GK97" i="26"/>
  <c r="FP97" i="26"/>
  <c r="EU97" i="26"/>
  <c r="DZ97" i="26"/>
  <c r="DE97" i="26"/>
  <c r="CJ97" i="26"/>
  <c r="BO97" i="26"/>
  <c r="BM97" i="26"/>
  <c r="AT97" i="26"/>
  <c r="Y97" i="26"/>
  <c r="X97" i="26"/>
  <c r="W97" i="26"/>
  <c r="V97" i="26"/>
  <c r="U97" i="26"/>
  <c r="T97" i="26"/>
  <c r="S97" i="26"/>
  <c r="R97" i="26"/>
  <c r="Q97" i="26"/>
  <c r="P97" i="26"/>
  <c r="O97" i="26"/>
  <c r="N97" i="26"/>
  <c r="M97" i="26"/>
  <c r="L97" i="26"/>
  <c r="K97" i="26"/>
  <c r="J97" i="26"/>
  <c r="I97" i="26"/>
  <c r="H97" i="26"/>
  <c r="G97" i="26" s="1"/>
  <c r="F97" i="26" s="1"/>
  <c r="D97" i="26" s="1"/>
  <c r="HF97" i="25"/>
  <c r="GK97" i="25"/>
  <c r="FP97" i="25"/>
  <c r="EU97" i="25"/>
  <c r="DZ97" i="25"/>
  <c r="DE97" i="25"/>
  <c r="CJ97" i="25"/>
  <c r="BO97" i="25"/>
  <c r="AT97" i="25"/>
  <c r="BM97" i="25" s="1"/>
  <c r="Y97" i="25"/>
  <c r="X97" i="25"/>
  <c r="W97" i="25"/>
  <c r="V97" i="25"/>
  <c r="U97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H97" i="25"/>
  <c r="G97" i="25" s="1"/>
  <c r="F97" i="25" s="1"/>
  <c r="D97" i="25" s="1"/>
  <c r="HF98" i="22"/>
  <c r="GK98" i="22"/>
  <c r="FP98" i="22"/>
  <c r="EU98" i="22"/>
  <c r="DZ98" i="22"/>
  <c r="DE98" i="22"/>
  <c r="CJ98" i="22"/>
  <c r="BO98" i="22"/>
  <c r="AT98" i="22"/>
  <c r="BM98" i="22" s="1"/>
  <c r="Y98" i="22"/>
  <c r="X98" i="22"/>
  <c r="W98" i="22"/>
  <c r="V98" i="22"/>
  <c r="U98" i="22"/>
  <c r="T98" i="22"/>
  <c r="S98" i="22"/>
  <c r="R98" i="22"/>
  <c r="Q98" i="22"/>
  <c r="P98" i="22"/>
  <c r="O98" i="22"/>
  <c r="N98" i="22"/>
  <c r="M98" i="22"/>
  <c r="L98" i="22"/>
  <c r="K98" i="22"/>
  <c r="J98" i="22"/>
  <c r="G98" i="22" s="1"/>
  <c r="F98" i="22" s="1"/>
  <c r="D98" i="22" s="1"/>
  <c r="I98" i="22"/>
  <c r="H98" i="22"/>
  <c r="HF98" i="21"/>
  <c r="GK98" i="21"/>
  <c r="FP98" i="21"/>
  <c r="EU98" i="21"/>
  <c r="DZ98" i="21"/>
  <c r="DE98" i="21"/>
  <c r="CJ98" i="21"/>
  <c r="BO98" i="21"/>
  <c r="BM98" i="21"/>
  <c r="AT98" i="21"/>
  <c r="Y98" i="21"/>
  <c r="X98" i="21"/>
  <c r="W98" i="21"/>
  <c r="V98" i="21"/>
  <c r="U98" i="21"/>
  <c r="T98" i="21"/>
  <c r="S98" i="21"/>
  <c r="R98" i="21"/>
  <c r="Q98" i="21"/>
  <c r="P98" i="21"/>
  <c r="O98" i="21"/>
  <c r="N98" i="21"/>
  <c r="M98" i="21"/>
  <c r="L98" i="21"/>
  <c r="K98" i="21"/>
  <c r="J98" i="21"/>
  <c r="I98" i="21"/>
  <c r="H98" i="21"/>
  <c r="G98" i="21"/>
  <c r="F98" i="21" s="1"/>
  <c r="D98" i="21" s="1"/>
  <c r="HF100" i="28" l="1"/>
  <c r="HY100" i="28" s="1"/>
  <c r="GK100" i="28"/>
  <c r="FP100" i="28"/>
  <c r="FP95" i="28" s="1"/>
  <c r="EU100" i="28"/>
  <c r="DZ100" i="28"/>
  <c r="DE100" i="28"/>
  <c r="CJ100" i="28"/>
  <c r="CJ95" i="28" s="1"/>
  <c r="BO100" i="28"/>
  <c r="AT100" i="28"/>
  <c r="Y100" i="28"/>
  <c r="X100" i="28"/>
  <c r="X95" i="28" s="1"/>
  <c r="W100" i="28"/>
  <c r="V100" i="28"/>
  <c r="U100" i="28"/>
  <c r="T100" i="28"/>
  <c r="T95" i="28" s="1"/>
  <c r="S100" i="28"/>
  <c r="R100" i="28"/>
  <c r="Q100" i="28"/>
  <c r="P100" i="28"/>
  <c r="P95" i="28" s="1"/>
  <c r="O100" i="28"/>
  <c r="N100" i="28"/>
  <c r="M100" i="28"/>
  <c r="L100" i="28"/>
  <c r="L95" i="28" s="1"/>
  <c r="K100" i="28"/>
  <c r="J100" i="28"/>
  <c r="I100" i="28"/>
  <c r="H100" i="28"/>
  <c r="G100" i="28" s="1"/>
  <c r="F100" i="28" s="1"/>
  <c r="D100" i="28" s="1"/>
  <c r="HY99" i="28"/>
  <c r="HF99" i="28"/>
  <c r="GK99" i="28"/>
  <c r="FP99" i="28"/>
  <c r="EU99" i="28"/>
  <c r="DZ99" i="28"/>
  <c r="DE99" i="28"/>
  <c r="CJ99" i="28"/>
  <c r="BO99" i="28"/>
  <c r="AT99" i="28"/>
  <c r="Y99" i="28"/>
  <c r="X99" i="28"/>
  <c r="W99" i="28"/>
  <c r="V99" i="28"/>
  <c r="U99" i="28"/>
  <c r="T99" i="28"/>
  <c r="S99" i="28"/>
  <c r="R99" i="28"/>
  <c r="Q99" i="28"/>
  <c r="P99" i="28"/>
  <c r="O99" i="28"/>
  <c r="N99" i="28"/>
  <c r="M99" i="28"/>
  <c r="L99" i="28"/>
  <c r="K99" i="28"/>
  <c r="G99" i="28" s="1"/>
  <c r="F99" i="28" s="1"/>
  <c r="D99" i="28" s="1"/>
  <c r="J99" i="28"/>
  <c r="I99" i="28"/>
  <c r="H99" i="28"/>
  <c r="HF98" i="28"/>
  <c r="HF95" i="28" s="1"/>
  <c r="GK98" i="28"/>
  <c r="FP98" i="28"/>
  <c r="EU98" i="28"/>
  <c r="DZ98" i="28"/>
  <c r="DZ95" i="28" s="1"/>
  <c r="DE98" i="28"/>
  <c r="CJ98" i="28"/>
  <c r="BO98" i="28"/>
  <c r="AT98" i="28"/>
  <c r="AT95" i="28" s="1"/>
  <c r="Y98" i="28"/>
  <c r="X98" i="28"/>
  <c r="W98" i="28"/>
  <c r="V98" i="28"/>
  <c r="V95" i="28" s="1"/>
  <c r="U98" i="28"/>
  <c r="T98" i="28"/>
  <c r="S98" i="28"/>
  <c r="R98" i="28"/>
  <c r="R95" i="28" s="1"/>
  <c r="Q98" i="28"/>
  <c r="P98" i="28"/>
  <c r="O98" i="28"/>
  <c r="N98" i="28"/>
  <c r="N95" i="28" s="1"/>
  <c r="M98" i="28"/>
  <c r="L98" i="28"/>
  <c r="K98" i="28"/>
  <c r="J98" i="28"/>
  <c r="J95" i="28" s="1"/>
  <c r="I98" i="28"/>
  <c r="G98" i="28" s="1"/>
  <c r="F98" i="28" s="1"/>
  <c r="D98" i="28" s="1"/>
  <c r="H98" i="28"/>
  <c r="HF97" i="28"/>
  <c r="GK97" i="28"/>
  <c r="GK95" i="28" s="1"/>
  <c r="FP97" i="28"/>
  <c r="EU97" i="28"/>
  <c r="DZ97" i="28"/>
  <c r="DE97" i="28"/>
  <c r="CJ97" i="28"/>
  <c r="BO97" i="28"/>
  <c r="AT97" i="28"/>
  <c r="Y97" i="28"/>
  <c r="X97" i="28"/>
  <c r="W97" i="28"/>
  <c r="V97" i="28"/>
  <c r="U97" i="28"/>
  <c r="T97" i="28"/>
  <c r="S97" i="28"/>
  <c r="R97" i="28"/>
  <c r="Q97" i="28"/>
  <c r="P97" i="28"/>
  <c r="O97" i="28"/>
  <c r="N97" i="28"/>
  <c r="M97" i="28"/>
  <c r="L97" i="28"/>
  <c r="K97" i="28"/>
  <c r="J97" i="28"/>
  <c r="I97" i="28"/>
  <c r="H97" i="28"/>
  <c r="G97" i="28" s="1"/>
  <c r="F97" i="28" s="1"/>
  <c r="D97" i="28" s="1"/>
  <c r="HF96" i="28"/>
  <c r="GK96" i="28"/>
  <c r="HD96" i="28" s="1"/>
  <c r="GI96" i="28"/>
  <c r="FP96" i="28"/>
  <c r="EU96" i="28"/>
  <c r="DZ96" i="28"/>
  <c r="DE96" i="28"/>
  <c r="DE95" i="28" s="1"/>
  <c r="CJ96" i="28"/>
  <c r="BO96" i="28"/>
  <c r="AT96" i="28"/>
  <c r="Y96" i="28"/>
  <c r="Y95" i="28" s="1"/>
  <c r="X96" i="28"/>
  <c r="W96" i="28"/>
  <c r="V96" i="28"/>
  <c r="U96" i="28"/>
  <c r="U95" i="28" s="1"/>
  <c r="T96" i="28"/>
  <c r="S96" i="28"/>
  <c r="R96" i="28"/>
  <c r="Q96" i="28"/>
  <c r="Q95" i="28" s="1"/>
  <c r="P96" i="28"/>
  <c r="O96" i="28"/>
  <c r="N96" i="28"/>
  <c r="M96" i="28"/>
  <c r="M95" i="28" s="1"/>
  <c r="L96" i="28"/>
  <c r="K96" i="28"/>
  <c r="J96" i="28"/>
  <c r="I96" i="28"/>
  <c r="I95" i="28" s="1"/>
  <c r="H96" i="28"/>
  <c r="G96" i="28" s="1"/>
  <c r="HZ95" i="28"/>
  <c r="HX95" i="28"/>
  <c r="HW95" i="28"/>
  <c r="HV95" i="28"/>
  <c r="HU95" i="28"/>
  <c r="HT95" i="28"/>
  <c r="HS95" i="28"/>
  <c r="HR95" i="28"/>
  <c r="HQ95" i="28"/>
  <c r="HP95" i="28"/>
  <c r="HO95" i="28"/>
  <c r="HN95" i="28"/>
  <c r="HM95" i="28"/>
  <c r="HL95" i="28"/>
  <c r="HK95" i="28"/>
  <c r="HJ95" i="28"/>
  <c r="HI95" i="28"/>
  <c r="HH95" i="28"/>
  <c r="HG95" i="28"/>
  <c r="HE95" i="28"/>
  <c r="HC95" i="28"/>
  <c r="HB95" i="28"/>
  <c r="HA95" i="28"/>
  <c r="GZ95" i="28"/>
  <c r="GY95" i="28"/>
  <c r="GX95" i="28"/>
  <c r="GW95" i="28"/>
  <c r="GV95" i="28"/>
  <c r="GU95" i="28"/>
  <c r="GT95" i="28"/>
  <c r="GS95" i="28"/>
  <c r="GR95" i="28"/>
  <c r="GQ95" i="28"/>
  <c r="GP95" i="28"/>
  <c r="GO95" i="28"/>
  <c r="GN95" i="28"/>
  <c r="GM95" i="28"/>
  <c r="GL95" i="28"/>
  <c r="GJ95" i="28"/>
  <c r="GI95" i="28"/>
  <c r="GH95" i="28"/>
  <c r="GG95" i="28"/>
  <c r="GF95" i="28"/>
  <c r="GE95" i="28"/>
  <c r="GD95" i="28"/>
  <c r="GC95" i="28"/>
  <c r="GB95" i="28"/>
  <c r="GA95" i="28"/>
  <c r="FZ95" i="28"/>
  <c r="FY95" i="28"/>
  <c r="FX95" i="28"/>
  <c r="FW95" i="28"/>
  <c r="FV95" i="28"/>
  <c r="FU95" i="28"/>
  <c r="FT95" i="28"/>
  <c r="FS95" i="28"/>
  <c r="FR95" i="28"/>
  <c r="FQ95" i="28"/>
  <c r="FO95" i="28"/>
  <c r="FN95" i="28"/>
  <c r="FM95" i="28"/>
  <c r="FL95" i="28"/>
  <c r="FK95" i="28"/>
  <c r="FJ95" i="28"/>
  <c r="FI95" i="28"/>
  <c r="FH95" i="28"/>
  <c r="FG95" i="28"/>
  <c r="FF95" i="28"/>
  <c r="FE95" i="28"/>
  <c r="FD95" i="28"/>
  <c r="FC95" i="28"/>
  <c r="FB95" i="28"/>
  <c r="FA95" i="28"/>
  <c r="EZ95" i="28"/>
  <c r="EY95" i="28"/>
  <c r="EX95" i="28"/>
  <c r="EW95" i="28"/>
  <c r="EV95" i="28"/>
  <c r="EU95" i="28"/>
  <c r="ET95" i="28"/>
  <c r="ES95" i="28"/>
  <c r="ER95" i="28"/>
  <c r="EQ95" i="28"/>
  <c r="EP95" i="28"/>
  <c r="EO95" i="28"/>
  <c r="EN95" i="28"/>
  <c r="EM95" i="28"/>
  <c r="EL95" i="28"/>
  <c r="EK95" i="28"/>
  <c r="EJ95" i="28"/>
  <c r="EI95" i="28"/>
  <c r="EH95" i="28"/>
  <c r="EG95" i="28"/>
  <c r="EF95" i="28"/>
  <c r="EE95" i="28"/>
  <c r="ED95" i="28"/>
  <c r="EC95" i="28"/>
  <c r="EB95" i="28"/>
  <c r="EA95" i="28"/>
  <c r="DY95" i="28"/>
  <c r="DX95" i="28"/>
  <c r="DW95" i="28"/>
  <c r="DV95" i="28"/>
  <c r="DU95" i="28"/>
  <c r="DT95" i="28"/>
  <c r="DS95" i="28"/>
  <c r="DR95" i="28"/>
  <c r="DQ95" i="28"/>
  <c r="DP95" i="28"/>
  <c r="DO95" i="28"/>
  <c r="DN95" i="28"/>
  <c r="DM95" i="28"/>
  <c r="DL95" i="28"/>
  <c r="DK95" i="28"/>
  <c r="DJ95" i="28"/>
  <c r="DI95" i="28"/>
  <c r="DH95" i="28"/>
  <c r="DG95" i="28"/>
  <c r="DF95" i="28"/>
  <c r="DD95" i="28"/>
  <c r="DC95" i="28"/>
  <c r="DB95" i="28"/>
  <c r="DA95" i="28"/>
  <c r="CZ95" i="28"/>
  <c r="CY95" i="28"/>
  <c r="CX95" i="28"/>
  <c r="CW95" i="28"/>
  <c r="CV95" i="28"/>
  <c r="CU95" i="28"/>
  <c r="CT95" i="28"/>
  <c r="CS95" i="28"/>
  <c r="CR95" i="28"/>
  <c r="CQ95" i="28"/>
  <c r="CP95" i="28"/>
  <c r="CO95" i="28"/>
  <c r="CN95" i="28"/>
  <c r="CM95" i="28"/>
  <c r="CL95" i="28"/>
  <c r="CK95" i="28"/>
  <c r="CI95" i="28"/>
  <c r="CH95" i="28"/>
  <c r="CG95" i="28"/>
  <c r="CF95" i="28"/>
  <c r="CE95" i="28"/>
  <c r="CD95" i="28"/>
  <c r="CC95" i="28"/>
  <c r="CB95" i="28"/>
  <c r="CA95" i="28"/>
  <c r="BZ95" i="28"/>
  <c r="BY95" i="28"/>
  <c r="BX95" i="28"/>
  <c r="BW95" i="28"/>
  <c r="BV95" i="28"/>
  <c r="BU95" i="28"/>
  <c r="BT95" i="28"/>
  <c r="BS95" i="28"/>
  <c r="BR95" i="28"/>
  <c r="BQ95" i="28"/>
  <c r="BP95" i="28"/>
  <c r="BO95" i="28"/>
  <c r="BN95" i="28"/>
  <c r="BM95" i="28"/>
  <c r="BL95" i="28"/>
  <c r="BK95" i="28"/>
  <c r="BJ95" i="28"/>
  <c r="BI95" i="28"/>
  <c r="BH95" i="28"/>
  <c r="BG95" i="28"/>
  <c r="BF95" i="28"/>
  <c r="BE95" i="28"/>
  <c r="BD95" i="28"/>
  <c r="BC95" i="28"/>
  <c r="BB95" i="28"/>
  <c r="BA95" i="28"/>
  <c r="AZ95" i="28"/>
  <c r="AY95" i="28"/>
  <c r="AX95" i="28"/>
  <c r="AW95" i="28"/>
  <c r="AV95" i="28"/>
  <c r="AU95" i="28"/>
  <c r="AS95" i="28"/>
  <c r="AR95" i="28"/>
  <c r="AQ95" i="28"/>
  <c r="AP95" i="28"/>
  <c r="AO95" i="28"/>
  <c r="AN95" i="28"/>
  <c r="AM95" i="28"/>
  <c r="AL95" i="28"/>
  <c r="AK95" i="28"/>
  <c r="AJ95" i="28"/>
  <c r="AI95" i="28"/>
  <c r="AH95" i="28"/>
  <c r="AG95" i="28"/>
  <c r="AF95" i="28"/>
  <c r="AE95" i="28"/>
  <c r="AD95" i="28"/>
  <c r="AC95" i="28"/>
  <c r="AB95" i="28"/>
  <c r="AA95" i="28"/>
  <c r="Z95" i="28"/>
  <c r="W95" i="28"/>
  <c r="S95" i="28"/>
  <c r="O95" i="28"/>
  <c r="K95" i="28"/>
  <c r="E95" i="28"/>
  <c r="HF94" i="28"/>
  <c r="HF91" i="28" s="1"/>
  <c r="GK94" i="28"/>
  <c r="FP94" i="28"/>
  <c r="EU94" i="28"/>
  <c r="ES94" i="28"/>
  <c r="ES91" i="28" s="1"/>
  <c r="DZ94" i="28"/>
  <c r="DE94" i="28"/>
  <c r="CJ94" i="28"/>
  <c r="BO94" i="28"/>
  <c r="AT94" i="28"/>
  <c r="Y94" i="28"/>
  <c r="X94" i="28"/>
  <c r="W94" i="28"/>
  <c r="V94" i="28"/>
  <c r="U94" i="28"/>
  <c r="T94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G94" i="28"/>
  <c r="F94" i="28" s="1"/>
  <c r="D94" i="28" s="1"/>
  <c r="HF93" i="28"/>
  <c r="GK93" i="28"/>
  <c r="FP93" i="28"/>
  <c r="GI93" i="28" s="1"/>
  <c r="GI91" i="28" s="1"/>
  <c r="EU93" i="28"/>
  <c r="EU91" i="28" s="1"/>
  <c r="DZ93" i="28"/>
  <c r="DE93" i="28"/>
  <c r="CJ93" i="28"/>
  <c r="BO93" i="28"/>
  <c r="BO91" i="28" s="1"/>
  <c r="AT93" i="28"/>
  <c r="Y93" i="28"/>
  <c r="X93" i="28"/>
  <c r="W93" i="28"/>
  <c r="W91" i="28" s="1"/>
  <c r="V93" i="28"/>
  <c r="U93" i="28"/>
  <c r="T93" i="28"/>
  <c r="S93" i="28"/>
  <c r="S91" i="28" s="1"/>
  <c r="R93" i="28"/>
  <c r="Q93" i="28"/>
  <c r="P93" i="28"/>
  <c r="O93" i="28"/>
  <c r="O91" i="28" s="1"/>
  <c r="N93" i="28"/>
  <c r="M93" i="28"/>
  <c r="L93" i="28"/>
  <c r="K93" i="28"/>
  <c r="K91" i="28" s="1"/>
  <c r="J93" i="28"/>
  <c r="I93" i="28"/>
  <c r="H93" i="28"/>
  <c r="GK91" i="28"/>
  <c r="DE91" i="28"/>
  <c r="AT91" i="28"/>
  <c r="V91" i="28"/>
  <c r="R91" i="28"/>
  <c r="N91" i="28"/>
  <c r="J91" i="28"/>
  <c r="HZ91" i="28"/>
  <c r="HY91" i="28"/>
  <c r="HX91" i="28"/>
  <c r="HW91" i="28"/>
  <c r="HV91" i="28"/>
  <c r="HU91" i="28"/>
  <c r="HT91" i="28"/>
  <c r="HS91" i="28"/>
  <c r="HR91" i="28"/>
  <c r="HQ91" i="28"/>
  <c r="HP91" i="28"/>
  <c r="HO91" i="28"/>
  <c r="HN91" i="28"/>
  <c r="HM91" i="28"/>
  <c r="HL91" i="28"/>
  <c r="HK91" i="28"/>
  <c r="HJ91" i="28"/>
  <c r="HI91" i="28"/>
  <c r="HH91" i="28"/>
  <c r="HG91" i="28"/>
  <c r="HE91" i="28"/>
  <c r="HD91" i="28"/>
  <c r="HC91" i="28"/>
  <c r="HB91" i="28"/>
  <c r="HA91" i="28"/>
  <c r="GZ91" i="28"/>
  <c r="GY91" i="28"/>
  <c r="GX91" i="28"/>
  <c r="GW91" i="28"/>
  <c r="GV91" i="28"/>
  <c r="GU91" i="28"/>
  <c r="GT91" i="28"/>
  <c r="GS91" i="28"/>
  <c r="GR91" i="28"/>
  <c r="GQ91" i="28"/>
  <c r="GP91" i="28"/>
  <c r="GO91" i="28"/>
  <c r="GN91" i="28"/>
  <c r="GM91" i="28"/>
  <c r="GL91" i="28"/>
  <c r="GJ91" i="28"/>
  <c r="GH91" i="28"/>
  <c r="GG91" i="28"/>
  <c r="GF91" i="28"/>
  <c r="GE91" i="28"/>
  <c r="GD91" i="28"/>
  <c r="GC91" i="28"/>
  <c r="GB91" i="28"/>
  <c r="GA91" i="28"/>
  <c r="FZ91" i="28"/>
  <c r="FY91" i="28"/>
  <c r="FX91" i="28"/>
  <c r="FW91" i="28"/>
  <c r="FV91" i="28"/>
  <c r="FU91" i="28"/>
  <c r="FT91" i="28"/>
  <c r="FS91" i="28"/>
  <c r="FR91" i="28"/>
  <c r="FQ91" i="28"/>
  <c r="FP91" i="28"/>
  <c r="FO91" i="28"/>
  <c r="FM91" i="28"/>
  <c r="FL91" i="28"/>
  <c r="FK91" i="28"/>
  <c r="FJ91" i="28"/>
  <c r="FI91" i="28"/>
  <c r="FH91" i="28"/>
  <c r="FG91" i="28"/>
  <c r="FF91" i="28"/>
  <c r="FE91" i="28"/>
  <c r="FD91" i="28"/>
  <c r="FC91" i="28"/>
  <c r="FB91" i="28"/>
  <c r="FA91" i="28"/>
  <c r="EZ91" i="28"/>
  <c r="EY91" i="28"/>
  <c r="EX91" i="28"/>
  <c r="EW91" i="28"/>
  <c r="EV91" i="28"/>
  <c r="ET91" i="28"/>
  <c r="ER91" i="28"/>
  <c r="EQ91" i="28"/>
  <c r="EP91" i="28"/>
  <c r="EO91" i="28"/>
  <c r="EN91" i="28"/>
  <c r="EM91" i="28"/>
  <c r="EL91" i="28"/>
  <c r="EK91" i="28"/>
  <c r="EJ91" i="28"/>
  <c r="EI91" i="28"/>
  <c r="EH91" i="28"/>
  <c r="EG91" i="28"/>
  <c r="EF91" i="28"/>
  <c r="EE91" i="28"/>
  <c r="ED91" i="28"/>
  <c r="EC91" i="28"/>
  <c r="EB91" i="28"/>
  <c r="EA91" i="28"/>
  <c r="DZ91" i="28"/>
  <c r="DY91" i="28"/>
  <c r="DX91" i="28"/>
  <c r="DW91" i="28"/>
  <c r="DV91" i="28"/>
  <c r="DU91" i="28"/>
  <c r="DT91" i="28"/>
  <c r="DS91" i="28"/>
  <c r="DR91" i="28"/>
  <c r="DQ91" i="28"/>
  <c r="DP91" i="28"/>
  <c r="DO91" i="28"/>
  <c r="DN91" i="28"/>
  <c r="DM91" i="28"/>
  <c r="DL91" i="28"/>
  <c r="DK91" i="28"/>
  <c r="DJ91" i="28"/>
  <c r="DI91" i="28"/>
  <c r="DH91" i="28"/>
  <c r="DG91" i="28"/>
  <c r="DF91" i="28"/>
  <c r="DD91" i="28"/>
  <c r="DC91" i="28"/>
  <c r="DB91" i="28"/>
  <c r="DA91" i="28"/>
  <c r="CZ91" i="28"/>
  <c r="CY91" i="28"/>
  <c r="CX91" i="28"/>
  <c r="CW91" i="28"/>
  <c r="CV91" i="28"/>
  <c r="CU91" i="28"/>
  <c r="CT91" i="28"/>
  <c r="CS91" i="28"/>
  <c r="CR91" i="28"/>
  <c r="CQ91" i="28"/>
  <c r="CP91" i="28"/>
  <c r="CO91" i="28"/>
  <c r="CN91" i="28"/>
  <c r="CM91" i="28"/>
  <c r="CL91" i="28"/>
  <c r="CK91" i="28"/>
  <c r="CJ91" i="28"/>
  <c r="CI91" i="28"/>
  <c r="CH91" i="28"/>
  <c r="CG91" i="28"/>
  <c r="CF91" i="28"/>
  <c r="CE91" i="28"/>
  <c r="CD91" i="28"/>
  <c r="CC91" i="28"/>
  <c r="CB91" i="28"/>
  <c r="CA91" i="28"/>
  <c r="BZ91" i="28"/>
  <c r="BY91" i="28"/>
  <c r="BX91" i="28"/>
  <c r="BW91" i="28"/>
  <c r="BV91" i="28"/>
  <c r="BU91" i="28"/>
  <c r="BT91" i="28"/>
  <c r="BS91" i="28"/>
  <c r="BR91" i="28"/>
  <c r="BQ91" i="28"/>
  <c r="BP91" i="28"/>
  <c r="BN91" i="28"/>
  <c r="BL91" i="28"/>
  <c r="BK91" i="28"/>
  <c r="BJ91" i="28"/>
  <c r="BI91" i="28"/>
  <c r="BH91" i="28"/>
  <c r="BG91" i="28"/>
  <c r="BF91" i="28"/>
  <c r="BE91" i="28"/>
  <c r="BD91" i="28"/>
  <c r="BC91" i="28"/>
  <c r="BB91" i="28"/>
  <c r="BA91" i="28"/>
  <c r="AZ91" i="28"/>
  <c r="AY91" i="28"/>
  <c r="AX91" i="28"/>
  <c r="AW91" i="28"/>
  <c r="AV91" i="28"/>
  <c r="AU91" i="28"/>
  <c r="AS91" i="28"/>
  <c r="AR91" i="28"/>
  <c r="AQ91" i="28"/>
  <c r="AP91" i="28"/>
  <c r="AO91" i="28"/>
  <c r="AN91" i="28"/>
  <c r="AM91" i="28"/>
  <c r="AL91" i="28"/>
  <c r="AK91" i="28"/>
  <c r="AJ91" i="28"/>
  <c r="AI91" i="28"/>
  <c r="AH91" i="28"/>
  <c r="AG91" i="28"/>
  <c r="AF91" i="28"/>
  <c r="AE91" i="28"/>
  <c r="AD91" i="28"/>
  <c r="AC91" i="28"/>
  <c r="AB91" i="28"/>
  <c r="AA91" i="28"/>
  <c r="Z91" i="28"/>
  <c r="Y91" i="28"/>
  <c r="X91" i="28"/>
  <c r="U91" i="28"/>
  <c r="T91" i="28"/>
  <c r="Q91" i="28"/>
  <c r="P91" i="28"/>
  <c r="M91" i="28"/>
  <c r="L91" i="28"/>
  <c r="I91" i="28"/>
  <c r="H91" i="28"/>
  <c r="E91" i="28"/>
  <c r="HF107" i="27"/>
  <c r="HY107" i="27" s="1"/>
  <c r="GK107" i="27"/>
  <c r="FP107" i="27"/>
  <c r="FP102" i="27" s="1"/>
  <c r="EU107" i="27"/>
  <c r="DZ107" i="27"/>
  <c r="DE107" i="27"/>
  <c r="CJ107" i="27"/>
  <c r="CJ102" i="27" s="1"/>
  <c r="BO107" i="27"/>
  <c r="AT107" i="27"/>
  <c r="Y107" i="27"/>
  <c r="X107" i="27"/>
  <c r="X102" i="27" s="1"/>
  <c r="W107" i="27"/>
  <c r="V107" i="27"/>
  <c r="U107" i="27"/>
  <c r="T107" i="27"/>
  <c r="T102" i="27" s="1"/>
  <c r="S107" i="27"/>
  <c r="R107" i="27"/>
  <c r="Q107" i="27"/>
  <c r="P107" i="27"/>
  <c r="P102" i="27" s="1"/>
  <c r="O107" i="27"/>
  <c r="N107" i="27"/>
  <c r="M107" i="27"/>
  <c r="L107" i="27"/>
  <c r="L102" i="27" s="1"/>
  <c r="K107" i="27"/>
  <c r="J107" i="27"/>
  <c r="I107" i="27"/>
  <c r="H107" i="27"/>
  <c r="G107" i="27" s="1"/>
  <c r="F107" i="27" s="1"/>
  <c r="D107" i="27" s="1"/>
  <c r="HY106" i="27"/>
  <c r="HF106" i="27"/>
  <c r="GK106" i="27"/>
  <c r="FP106" i="27"/>
  <c r="EU106" i="27"/>
  <c r="DZ106" i="27"/>
  <c r="DE106" i="27"/>
  <c r="CJ106" i="27"/>
  <c r="BO106" i="27"/>
  <c r="AT106" i="27"/>
  <c r="Y106" i="27"/>
  <c r="X106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G106" i="27" s="1"/>
  <c r="F106" i="27" s="1"/>
  <c r="D106" i="27" s="1"/>
  <c r="J106" i="27"/>
  <c r="I106" i="27"/>
  <c r="H106" i="27"/>
  <c r="HF105" i="27"/>
  <c r="HF102" i="27" s="1"/>
  <c r="GK105" i="27"/>
  <c r="FP105" i="27"/>
  <c r="EU105" i="27"/>
  <c r="DZ105" i="27"/>
  <c r="DZ102" i="27" s="1"/>
  <c r="DE105" i="27"/>
  <c r="CJ105" i="27"/>
  <c r="BO105" i="27"/>
  <c r="AT105" i="27"/>
  <c r="AT102" i="27" s="1"/>
  <c r="Y105" i="27"/>
  <c r="X105" i="27"/>
  <c r="W105" i="27"/>
  <c r="V105" i="27"/>
  <c r="V102" i="27" s="1"/>
  <c r="U105" i="27"/>
  <c r="T105" i="27"/>
  <c r="S105" i="27"/>
  <c r="R105" i="27"/>
  <c r="R102" i="27" s="1"/>
  <c r="Q105" i="27"/>
  <c r="P105" i="27"/>
  <c r="O105" i="27"/>
  <c r="N105" i="27"/>
  <c r="N102" i="27" s="1"/>
  <c r="M105" i="27"/>
  <c r="L105" i="27"/>
  <c r="K105" i="27"/>
  <c r="J105" i="27"/>
  <c r="J102" i="27" s="1"/>
  <c r="I105" i="27"/>
  <c r="H105" i="27"/>
  <c r="G105" i="27" s="1"/>
  <c r="F105" i="27" s="1"/>
  <c r="D105" i="27" s="1"/>
  <c r="HF104" i="27"/>
  <c r="GK104" i="27"/>
  <c r="GK102" i="27" s="1"/>
  <c r="FP104" i="27"/>
  <c r="EU104" i="27"/>
  <c r="DZ104" i="27"/>
  <c r="DE104" i="27"/>
  <c r="CJ104" i="27"/>
  <c r="BO104" i="27"/>
  <c r="AT104" i="27"/>
  <c r="Y104" i="27"/>
  <c r="X104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 s="1"/>
  <c r="F104" i="27" s="1"/>
  <c r="D104" i="27" s="1"/>
  <c r="HF103" i="27"/>
  <c r="GK103" i="27"/>
  <c r="HD103" i="27" s="1"/>
  <c r="GI103" i="27"/>
  <c r="FP103" i="27"/>
  <c r="EU103" i="27"/>
  <c r="DZ103" i="27"/>
  <c r="DE103" i="27"/>
  <c r="DE102" i="27" s="1"/>
  <c r="CJ103" i="27"/>
  <c r="BO103" i="27"/>
  <c r="AT103" i="27"/>
  <c r="Y103" i="27"/>
  <c r="Y102" i="27" s="1"/>
  <c r="X103" i="27"/>
  <c r="W103" i="27"/>
  <c r="V103" i="27"/>
  <c r="U103" i="27"/>
  <c r="U102" i="27" s="1"/>
  <c r="T103" i="27"/>
  <c r="S103" i="27"/>
  <c r="R103" i="27"/>
  <c r="Q103" i="27"/>
  <c r="Q102" i="27" s="1"/>
  <c r="P103" i="27"/>
  <c r="O103" i="27"/>
  <c r="N103" i="27"/>
  <c r="M103" i="27"/>
  <c r="M102" i="27" s="1"/>
  <c r="L103" i="27"/>
  <c r="K103" i="27"/>
  <c r="J103" i="27"/>
  <c r="I103" i="27"/>
  <c r="I102" i="27" s="1"/>
  <c r="H103" i="27"/>
  <c r="G103" i="27" s="1"/>
  <c r="HZ102" i="27"/>
  <c r="HX102" i="27"/>
  <c r="HW102" i="27"/>
  <c r="HV102" i="27"/>
  <c r="HU102" i="27"/>
  <c r="HT102" i="27"/>
  <c r="HS102" i="27"/>
  <c r="HR102" i="27"/>
  <c r="HQ102" i="27"/>
  <c r="HP102" i="27"/>
  <c r="HO102" i="27"/>
  <c r="HN102" i="27"/>
  <c r="HM102" i="27"/>
  <c r="HL102" i="27"/>
  <c r="HK102" i="27"/>
  <c r="HJ102" i="27"/>
  <c r="HI102" i="27"/>
  <c r="HH102" i="27"/>
  <c r="HG102" i="27"/>
  <c r="HE102" i="27"/>
  <c r="HC102" i="27"/>
  <c r="HB102" i="27"/>
  <c r="HA102" i="27"/>
  <c r="GZ102" i="27"/>
  <c r="GY102" i="27"/>
  <c r="GX102" i="27"/>
  <c r="GW102" i="27"/>
  <c r="GV102" i="27"/>
  <c r="GU102" i="27"/>
  <c r="GT102" i="27"/>
  <c r="GS102" i="27"/>
  <c r="GR102" i="27"/>
  <c r="GQ102" i="27"/>
  <c r="GP102" i="27"/>
  <c r="GO102" i="27"/>
  <c r="GN102" i="27"/>
  <c r="GM102" i="27"/>
  <c r="GL102" i="27"/>
  <c r="GJ102" i="27"/>
  <c r="GI102" i="27"/>
  <c r="GH102" i="27"/>
  <c r="GG102" i="27"/>
  <c r="GF102" i="27"/>
  <c r="GE102" i="27"/>
  <c r="GD102" i="27"/>
  <c r="GC102" i="27"/>
  <c r="GB102" i="27"/>
  <c r="GA102" i="27"/>
  <c r="FZ102" i="27"/>
  <c r="FY102" i="27"/>
  <c r="FX102" i="27"/>
  <c r="FW102" i="27"/>
  <c r="FV102" i="27"/>
  <c r="FU102" i="27"/>
  <c r="FT102" i="27"/>
  <c r="FS102" i="27"/>
  <c r="FR102" i="27"/>
  <c r="FQ102" i="27"/>
  <c r="FO102" i="27"/>
  <c r="FN102" i="27"/>
  <c r="FM102" i="27"/>
  <c r="FL102" i="27"/>
  <c r="FK102" i="27"/>
  <c r="FJ102" i="27"/>
  <c r="FI102" i="27"/>
  <c r="FH102" i="27"/>
  <c r="FG102" i="27"/>
  <c r="FF102" i="27"/>
  <c r="FE102" i="27"/>
  <c r="FD102" i="27"/>
  <c r="FC102" i="27"/>
  <c r="FB102" i="27"/>
  <c r="FA102" i="27"/>
  <c r="EZ102" i="27"/>
  <c r="EY102" i="27"/>
  <c r="EX102" i="27"/>
  <c r="EW102" i="27"/>
  <c r="EV102" i="27"/>
  <c r="EU102" i="27"/>
  <c r="ET102" i="27"/>
  <c r="ES102" i="27"/>
  <c r="ER102" i="27"/>
  <c r="EQ102" i="27"/>
  <c r="EP102" i="27"/>
  <c r="EO102" i="27"/>
  <c r="EN102" i="27"/>
  <c r="EM102" i="27"/>
  <c r="EL102" i="27"/>
  <c r="EK102" i="27"/>
  <c r="EJ102" i="27"/>
  <c r="EI102" i="27"/>
  <c r="EH102" i="27"/>
  <c r="EG102" i="27"/>
  <c r="EF102" i="27"/>
  <c r="EE102" i="27"/>
  <c r="ED102" i="27"/>
  <c r="EC102" i="27"/>
  <c r="EB102" i="27"/>
  <c r="EA102" i="27"/>
  <c r="DY102" i="27"/>
  <c r="DX102" i="27"/>
  <c r="DW102" i="27"/>
  <c r="DV102" i="27"/>
  <c r="DU102" i="27"/>
  <c r="DT102" i="27"/>
  <c r="DS102" i="27"/>
  <c r="DR102" i="27"/>
  <c r="DQ102" i="27"/>
  <c r="DP102" i="27"/>
  <c r="DO102" i="27"/>
  <c r="DN102" i="27"/>
  <c r="DM102" i="27"/>
  <c r="DL102" i="27"/>
  <c r="DK102" i="27"/>
  <c r="DJ102" i="27"/>
  <c r="DI102" i="27"/>
  <c r="DH102" i="27"/>
  <c r="DG102" i="27"/>
  <c r="DF102" i="27"/>
  <c r="DD102" i="27"/>
  <c r="DC102" i="27"/>
  <c r="DB102" i="27"/>
  <c r="DA102" i="27"/>
  <c r="CZ102" i="27"/>
  <c r="CY102" i="27"/>
  <c r="CX102" i="27"/>
  <c r="CW102" i="27"/>
  <c r="CV102" i="27"/>
  <c r="CU102" i="27"/>
  <c r="CT102" i="27"/>
  <c r="CS102" i="27"/>
  <c r="CR102" i="27"/>
  <c r="CQ102" i="27"/>
  <c r="CP102" i="27"/>
  <c r="CO102" i="27"/>
  <c r="CN102" i="27"/>
  <c r="CM102" i="27"/>
  <c r="CL102" i="27"/>
  <c r="CK102" i="27"/>
  <c r="CI102" i="27"/>
  <c r="CH102" i="27"/>
  <c r="CG102" i="27"/>
  <c r="CF102" i="27"/>
  <c r="CE102" i="27"/>
  <c r="CD102" i="27"/>
  <c r="CC102" i="27"/>
  <c r="CB102" i="27"/>
  <c r="CA102" i="27"/>
  <c r="BZ102" i="27"/>
  <c r="BY102" i="27"/>
  <c r="BX102" i="27"/>
  <c r="BW102" i="27"/>
  <c r="BV102" i="27"/>
  <c r="BU102" i="27"/>
  <c r="BT102" i="27"/>
  <c r="BS102" i="27"/>
  <c r="BR102" i="27"/>
  <c r="BQ102" i="27"/>
  <c r="BP102" i="27"/>
  <c r="BO102" i="27"/>
  <c r="BN102" i="27"/>
  <c r="BM102" i="27"/>
  <c r="BL102" i="27"/>
  <c r="BK102" i="27"/>
  <c r="BJ102" i="27"/>
  <c r="BI102" i="27"/>
  <c r="BH102" i="27"/>
  <c r="BG102" i="27"/>
  <c r="BF102" i="27"/>
  <c r="BE102" i="27"/>
  <c r="BD102" i="27"/>
  <c r="BC102" i="27"/>
  <c r="BB102" i="27"/>
  <c r="BA102" i="27"/>
  <c r="AZ102" i="27"/>
  <c r="AY102" i="27"/>
  <c r="AX102" i="27"/>
  <c r="AW102" i="27"/>
  <c r="AV102" i="27"/>
  <c r="AU102" i="27"/>
  <c r="AS102" i="27"/>
  <c r="AR102" i="27"/>
  <c r="AQ102" i="27"/>
  <c r="AP102" i="27"/>
  <c r="AO102" i="27"/>
  <c r="AN102" i="27"/>
  <c r="AM102" i="27"/>
  <c r="AL102" i="27"/>
  <c r="AK102" i="27"/>
  <c r="AJ102" i="27"/>
  <c r="AI102" i="27"/>
  <c r="AH102" i="27"/>
  <c r="AG102" i="27"/>
  <c r="AF102" i="27"/>
  <c r="AE102" i="27"/>
  <c r="AD102" i="27"/>
  <c r="AC102" i="27"/>
  <c r="AB102" i="27"/>
  <c r="AA102" i="27"/>
  <c r="Z102" i="27"/>
  <c r="W102" i="27"/>
  <c r="S102" i="27"/>
  <c r="O102" i="27"/>
  <c r="K102" i="27"/>
  <c r="E102" i="27"/>
  <c r="HF101" i="27"/>
  <c r="HF98" i="27" s="1"/>
  <c r="GK101" i="27"/>
  <c r="FP101" i="27"/>
  <c r="EU101" i="27"/>
  <c r="ES101" i="27"/>
  <c r="ES98" i="27" s="1"/>
  <c r="DZ101" i="27"/>
  <c r="DE101" i="27"/>
  <c r="CJ101" i="27"/>
  <c r="BO101" i="27"/>
  <c r="AT101" i="27"/>
  <c r="Y101" i="27"/>
  <c r="X101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G101" i="27" s="1"/>
  <c r="F101" i="27" s="1"/>
  <c r="D101" i="27" s="1"/>
  <c r="J101" i="27"/>
  <c r="I101" i="27"/>
  <c r="H101" i="27"/>
  <c r="HF100" i="27"/>
  <c r="GK100" i="27"/>
  <c r="FP100" i="27"/>
  <c r="GI100" i="27" s="1"/>
  <c r="GI98" i="27" s="1"/>
  <c r="EU100" i="27"/>
  <c r="EU98" i="27" s="1"/>
  <c r="DZ100" i="27"/>
  <c r="DE100" i="27"/>
  <c r="CJ100" i="27"/>
  <c r="BO100" i="27"/>
  <c r="BO98" i="27" s="1"/>
  <c r="AT100" i="27"/>
  <c r="Y100" i="27"/>
  <c r="X100" i="27"/>
  <c r="W100" i="27"/>
  <c r="W98" i="27" s="1"/>
  <c r="V100" i="27"/>
  <c r="U100" i="27"/>
  <c r="T100" i="27"/>
  <c r="S100" i="27"/>
  <c r="S98" i="27" s="1"/>
  <c r="R100" i="27"/>
  <c r="Q100" i="27"/>
  <c r="P100" i="27"/>
  <c r="O100" i="27"/>
  <c r="O98" i="27" s="1"/>
  <c r="N100" i="27"/>
  <c r="M100" i="27"/>
  <c r="L100" i="27"/>
  <c r="K100" i="27"/>
  <c r="K98" i="27" s="1"/>
  <c r="J100" i="27"/>
  <c r="I100" i="27"/>
  <c r="H100" i="27"/>
  <c r="GK98" i="27"/>
  <c r="DE98" i="27"/>
  <c r="AT98" i="27"/>
  <c r="V98" i="27"/>
  <c r="R98" i="27"/>
  <c r="N98" i="27"/>
  <c r="J98" i="27"/>
  <c r="HZ98" i="27"/>
  <c r="HY98" i="27"/>
  <c r="HX98" i="27"/>
  <c r="HW98" i="27"/>
  <c r="HV98" i="27"/>
  <c r="HU98" i="27"/>
  <c r="HT98" i="27"/>
  <c r="HS98" i="27"/>
  <c r="HR98" i="27"/>
  <c r="HQ98" i="27"/>
  <c r="HP98" i="27"/>
  <c r="HO98" i="27"/>
  <c r="HN98" i="27"/>
  <c r="HM98" i="27"/>
  <c r="HL98" i="27"/>
  <c r="HK98" i="27"/>
  <c r="HJ98" i="27"/>
  <c r="HI98" i="27"/>
  <c r="HH98" i="27"/>
  <c r="HG98" i="27"/>
  <c r="HE98" i="27"/>
  <c r="HD98" i="27"/>
  <c r="HC98" i="27"/>
  <c r="HB98" i="27"/>
  <c r="HA98" i="27"/>
  <c r="GZ98" i="27"/>
  <c r="GY98" i="27"/>
  <c r="GX98" i="27"/>
  <c r="GW98" i="27"/>
  <c r="GV98" i="27"/>
  <c r="GU98" i="27"/>
  <c r="GT98" i="27"/>
  <c r="GS98" i="27"/>
  <c r="GR98" i="27"/>
  <c r="GQ98" i="27"/>
  <c r="GP98" i="27"/>
  <c r="GO98" i="27"/>
  <c r="GN98" i="27"/>
  <c r="GM98" i="27"/>
  <c r="GL98" i="27"/>
  <c r="GJ98" i="27"/>
  <c r="GH98" i="27"/>
  <c r="GG98" i="27"/>
  <c r="GF98" i="27"/>
  <c r="GE98" i="27"/>
  <c r="GD98" i="27"/>
  <c r="GC98" i="27"/>
  <c r="GB98" i="27"/>
  <c r="GA98" i="27"/>
  <c r="FZ98" i="27"/>
  <c r="FY98" i="27"/>
  <c r="FX98" i="27"/>
  <c r="FW98" i="27"/>
  <c r="FV98" i="27"/>
  <c r="FU98" i="27"/>
  <c r="FT98" i="27"/>
  <c r="FS98" i="27"/>
  <c r="FR98" i="27"/>
  <c r="FQ98" i="27"/>
  <c r="FP98" i="27"/>
  <c r="FO98" i="27"/>
  <c r="FM98" i="27"/>
  <c r="FL98" i="27"/>
  <c r="FK98" i="27"/>
  <c r="FJ98" i="27"/>
  <c r="FI98" i="27"/>
  <c r="FH98" i="27"/>
  <c r="FG98" i="27"/>
  <c r="FF98" i="27"/>
  <c r="FE98" i="27"/>
  <c r="FD98" i="27"/>
  <c r="FC98" i="27"/>
  <c r="FB98" i="27"/>
  <c r="FA98" i="27"/>
  <c r="EZ98" i="27"/>
  <c r="EY98" i="27"/>
  <c r="EX98" i="27"/>
  <c r="EW98" i="27"/>
  <c r="EV98" i="27"/>
  <c r="ET98" i="27"/>
  <c r="ER98" i="27"/>
  <c r="EQ98" i="27"/>
  <c r="EP98" i="27"/>
  <c r="EO98" i="27"/>
  <c r="EN98" i="27"/>
  <c r="EM98" i="27"/>
  <c r="EL98" i="27"/>
  <c r="EK98" i="27"/>
  <c r="EJ98" i="27"/>
  <c r="EI98" i="27"/>
  <c r="EH98" i="27"/>
  <c r="EG98" i="27"/>
  <c r="EF98" i="27"/>
  <c r="EE98" i="27"/>
  <c r="ED98" i="27"/>
  <c r="EC98" i="27"/>
  <c r="EB98" i="27"/>
  <c r="EA98" i="27"/>
  <c r="DZ98" i="27"/>
  <c r="DY98" i="27"/>
  <c r="DX98" i="27"/>
  <c r="DW98" i="27"/>
  <c r="DV98" i="27"/>
  <c r="DU98" i="27"/>
  <c r="DT98" i="27"/>
  <c r="DS98" i="27"/>
  <c r="DR98" i="27"/>
  <c r="DQ98" i="27"/>
  <c r="DP98" i="27"/>
  <c r="DO98" i="27"/>
  <c r="DN98" i="27"/>
  <c r="DM98" i="27"/>
  <c r="DL98" i="27"/>
  <c r="DK98" i="27"/>
  <c r="DJ98" i="27"/>
  <c r="DI98" i="27"/>
  <c r="DH98" i="27"/>
  <c r="DG98" i="27"/>
  <c r="DF98" i="27"/>
  <c r="DD98" i="27"/>
  <c r="DC98" i="27"/>
  <c r="DB98" i="27"/>
  <c r="DA98" i="27"/>
  <c r="CZ98" i="27"/>
  <c r="CY98" i="27"/>
  <c r="CX98" i="27"/>
  <c r="CW98" i="27"/>
  <c r="CV98" i="27"/>
  <c r="CU98" i="27"/>
  <c r="CT98" i="27"/>
  <c r="CS98" i="27"/>
  <c r="CR98" i="27"/>
  <c r="CQ98" i="27"/>
  <c r="CP98" i="27"/>
  <c r="CO98" i="27"/>
  <c r="CN98" i="27"/>
  <c r="CM98" i="27"/>
  <c r="CL98" i="27"/>
  <c r="CK98" i="27"/>
  <c r="CJ98" i="27"/>
  <c r="CI98" i="27"/>
  <c r="CH98" i="27"/>
  <c r="CG98" i="27"/>
  <c r="CF98" i="27"/>
  <c r="CE98" i="27"/>
  <c r="CD98" i="27"/>
  <c r="CC98" i="27"/>
  <c r="CB98" i="27"/>
  <c r="CA98" i="27"/>
  <c r="BZ98" i="27"/>
  <c r="BY98" i="27"/>
  <c r="BX98" i="27"/>
  <c r="BW98" i="27"/>
  <c r="BV98" i="27"/>
  <c r="BU98" i="27"/>
  <c r="BT98" i="27"/>
  <c r="BS98" i="27"/>
  <c r="BR98" i="27"/>
  <c r="BQ98" i="27"/>
  <c r="BP98" i="27"/>
  <c r="BN98" i="27"/>
  <c r="BL98" i="27"/>
  <c r="BK98" i="27"/>
  <c r="BJ98" i="27"/>
  <c r="BI98" i="27"/>
  <c r="BH98" i="27"/>
  <c r="BG98" i="27"/>
  <c r="BF98" i="27"/>
  <c r="BE98" i="27"/>
  <c r="BD98" i="27"/>
  <c r="BC98" i="27"/>
  <c r="BB98" i="27"/>
  <c r="BA98" i="27"/>
  <c r="AZ98" i="27"/>
  <c r="AY98" i="27"/>
  <c r="AX98" i="27"/>
  <c r="AW98" i="27"/>
  <c r="AV98" i="27"/>
  <c r="AU98" i="27"/>
  <c r="AS98" i="27"/>
  <c r="AR98" i="27"/>
  <c r="AQ98" i="27"/>
  <c r="AP98" i="27"/>
  <c r="AO98" i="27"/>
  <c r="AN98" i="27"/>
  <c r="AM98" i="27"/>
  <c r="AL98" i="27"/>
  <c r="AK98" i="27"/>
  <c r="AJ98" i="27"/>
  <c r="AI98" i="27"/>
  <c r="AH98" i="27"/>
  <c r="AG98" i="27"/>
  <c r="AF98" i="27"/>
  <c r="AE98" i="27"/>
  <c r="AD98" i="27"/>
  <c r="AC98" i="27"/>
  <c r="AB98" i="27"/>
  <c r="AA98" i="27"/>
  <c r="Z98" i="27"/>
  <c r="Y98" i="27"/>
  <c r="X98" i="27"/>
  <c r="U98" i="27"/>
  <c r="T98" i="27"/>
  <c r="Q98" i="27"/>
  <c r="P98" i="27"/>
  <c r="M98" i="27"/>
  <c r="L98" i="27"/>
  <c r="I98" i="27"/>
  <c r="H98" i="27"/>
  <c r="E98" i="27"/>
  <c r="HY105" i="1"/>
  <c r="HF105" i="1"/>
  <c r="GK105" i="1"/>
  <c r="FP105" i="1"/>
  <c r="EU105" i="1"/>
  <c r="DZ105" i="1"/>
  <c r="DE105" i="1"/>
  <c r="CJ105" i="1"/>
  <c r="BO105" i="1"/>
  <c r="AT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 s="1"/>
  <c r="F105" i="1" s="1"/>
  <c r="D105" i="1" s="1"/>
  <c r="HY104" i="1"/>
  <c r="HF104" i="1"/>
  <c r="GK104" i="1"/>
  <c r="FP104" i="1"/>
  <c r="EU104" i="1"/>
  <c r="DZ104" i="1"/>
  <c r="DE104" i="1"/>
  <c r="CJ104" i="1"/>
  <c r="BO104" i="1"/>
  <c r="AT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G104" i="1" s="1"/>
  <c r="F104" i="1" s="1"/>
  <c r="D104" i="1" s="1"/>
  <c r="J104" i="1"/>
  <c r="I104" i="1"/>
  <c r="H104" i="1"/>
  <c r="HF103" i="1"/>
  <c r="HF100" i="1" s="1"/>
  <c r="GK103" i="1"/>
  <c r="FP103" i="1"/>
  <c r="EU103" i="1"/>
  <c r="DZ103" i="1"/>
  <c r="DZ100" i="1" s="1"/>
  <c r="DE103" i="1"/>
  <c r="CJ103" i="1"/>
  <c r="BO103" i="1"/>
  <c r="AT103" i="1"/>
  <c r="AT100" i="1" s="1"/>
  <c r="Y103" i="1"/>
  <c r="X103" i="1"/>
  <c r="W103" i="1"/>
  <c r="V103" i="1"/>
  <c r="V100" i="1" s="1"/>
  <c r="U103" i="1"/>
  <c r="T103" i="1"/>
  <c r="S103" i="1"/>
  <c r="R103" i="1"/>
  <c r="R100" i="1" s="1"/>
  <c r="Q103" i="1"/>
  <c r="P103" i="1"/>
  <c r="O103" i="1"/>
  <c r="N103" i="1"/>
  <c r="N100" i="1" s="1"/>
  <c r="M103" i="1"/>
  <c r="L103" i="1"/>
  <c r="K103" i="1"/>
  <c r="J103" i="1"/>
  <c r="J100" i="1" s="1"/>
  <c r="I103" i="1"/>
  <c r="G103" i="1" s="1"/>
  <c r="F103" i="1" s="1"/>
  <c r="D103" i="1" s="1"/>
  <c r="H103" i="1"/>
  <c r="HF102" i="1"/>
  <c r="GK102" i="1"/>
  <c r="GK100" i="1" s="1"/>
  <c r="FP102" i="1"/>
  <c r="EU102" i="1"/>
  <c r="DZ102" i="1"/>
  <c r="DE102" i="1"/>
  <c r="CJ102" i="1"/>
  <c r="BO102" i="1"/>
  <c r="AT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 s="1"/>
  <c r="F102" i="1" s="1"/>
  <c r="D102" i="1" s="1"/>
  <c r="HF101" i="1"/>
  <c r="GK101" i="1"/>
  <c r="HD101" i="1" s="1"/>
  <c r="GI101" i="1"/>
  <c r="FP101" i="1"/>
  <c r="FP100" i="1" s="1"/>
  <c r="EU101" i="1"/>
  <c r="DZ101" i="1"/>
  <c r="DE101" i="1"/>
  <c r="DE100" i="1" s="1"/>
  <c r="CJ101" i="1"/>
  <c r="CJ100" i="1" s="1"/>
  <c r="BO101" i="1"/>
  <c r="AT101" i="1"/>
  <c r="Y101" i="1"/>
  <c r="Y100" i="1" s="1"/>
  <c r="X101" i="1"/>
  <c r="X100" i="1" s="1"/>
  <c r="W101" i="1"/>
  <c r="V101" i="1"/>
  <c r="U101" i="1"/>
  <c r="U100" i="1" s="1"/>
  <c r="T101" i="1"/>
  <c r="T100" i="1" s="1"/>
  <c r="S101" i="1"/>
  <c r="R101" i="1"/>
  <c r="Q101" i="1"/>
  <c r="Q100" i="1" s="1"/>
  <c r="P101" i="1"/>
  <c r="P100" i="1" s="1"/>
  <c r="O101" i="1"/>
  <c r="N101" i="1"/>
  <c r="M101" i="1"/>
  <c r="M100" i="1" s="1"/>
  <c r="L101" i="1"/>
  <c r="L100" i="1" s="1"/>
  <c r="K101" i="1"/>
  <c r="J101" i="1"/>
  <c r="I101" i="1"/>
  <c r="I100" i="1" s="1"/>
  <c r="H101" i="1"/>
  <c r="G101" i="1" s="1"/>
  <c r="HZ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E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W100" i="1"/>
  <c r="S100" i="1"/>
  <c r="O100" i="1"/>
  <c r="K100" i="1"/>
  <c r="E100" i="1"/>
  <c r="HF99" i="1"/>
  <c r="HF96" i="1" s="1"/>
  <c r="GK99" i="1"/>
  <c r="FP99" i="1"/>
  <c r="EU99" i="1"/>
  <c r="ES99" i="1"/>
  <c r="ES96" i="1" s="1"/>
  <c r="DZ99" i="1"/>
  <c r="DE99" i="1"/>
  <c r="CJ99" i="1"/>
  <c r="BO99" i="1"/>
  <c r="AT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G99" i="1" s="1"/>
  <c r="F99" i="1" s="1"/>
  <c r="D99" i="1" s="1"/>
  <c r="J99" i="1"/>
  <c r="I99" i="1"/>
  <c r="H99" i="1"/>
  <c r="HF98" i="1"/>
  <c r="GK98" i="1"/>
  <c r="GI98" i="1"/>
  <c r="FP98" i="1"/>
  <c r="EU98" i="1"/>
  <c r="EU96" i="1" s="1"/>
  <c r="DZ98" i="1"/>
  <c r="DZ96" i="1" s="1"/>
  <c r="DE98" i="1"/>
  <c r="CJ98" i="1"/>
  <c r="BO98" i="1"/>
  <c r="BO96" i="1" s="1"/>
  <c r="AT98" i="1"/>
  <c r="Y98" i="1"/>
  <c r="X98" i="1"/>
  <c r="W98" i="1"/>
  <c r="W96" i="1" s="1"/>
  <c r="V98" i="1"/>
  <c r="U98" i="1"/>
  <c r="T98" i="1"/>
  <c r="S98" i="1"/>
  <c r="S96" i="1" s="1"/>
  <c r="R98" i="1"/>
  <c r="Q98" i="1"/>
  <c r="P98" i="1"/>
  <c r="O98" i="1"/>
  <c r="O96" i="1" s="1"/>
  <c r="N98" i="1"/>
  <c r="M98" i="1"/>
  <c r="L98" i="1"/>
  <c r="K98" i="1"/>
  <c r="K96" i="1" s="1"/>
  <c r="J98" i="1"/>
  <c r="I98" i="1"/>
  <c r="H98" i="1"/>
  <c r="GK96" i="1"/>
  <c r="DE96" i="1"/>
  <c r="AT96" i="1"/>
  <c r="Y96" i="1"/>
  <c r="V96" i="1"/>
  <c r="U96" i="1"/>
  <c r="R96" i="1"/>
  <c r="Q96" i="1"/>
  <c r="N96" i="1"/>
  <c r="M96" i="1"/>
  <c r="J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T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N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X96" i="1"/>
  <c r="T96" i="1"/>
  <c r="P96" i="1"/>
  <c r="L96" i="1"/>
  <c r="H96" i="1"/>
  <c r="E96" i="1"/>
  <c r="HY105" i="24"/>
  <c r="HF105" i="24"/>
  <c r="GK105" i="24"/>
  <c r="FP105" i="24"/>
  <c r="EU105" i="24"/>
  <c r="DZ105" i="24"/>
  <c r="DE105" i="24"/>
  <c r="CJ105" i="24"/>
  <c r="BO105" i="24"/>
  <c r="AT105" i="24"/>
  <c r="Y105" i="24"/>
  <c r="X105" i="24"/>
  <c r="W105" i="24"/>
  <c r="V105" i="24"/>
  <c r="U105" i="24"/>
  <c r="T105" i="24"/>
  <c r="S105" i="24"/>
  <c r="R105" i="24"/>
  <c r="Q105" i="24"/>
  <c r="P105" i="24"/>
  <c r="O105" i="24"/>
  <c r="N105" i="24"/>
  <c r="M105" i="24"/>
  <c r="L105" i="24"/>
  <c r="K105" i="24"/>
  <c r="J105" i="24"/>
  <c r="I105" i="24"/>
  <c r="H105" i="24"/>
  <c r="G105" i="24" s="1"/>
  <c r="F105" i="24" s="1"/>
  <c r="D105" i="24" s="1"/>
  <c r="HY104" i="24"/>
  <c r="HF104" i="24"/>
  <c r="GK104" i="24"/>
  <c r="FP104" i="24"/>
  <c r="EU104" i="24"/>
  <c r="DZ104" i="24"/>
  <c r="DE104" i="24"/>
  <c r="CJ104" i="24"/>
  <c r="BO104" i="24"/>
  <c r="AT104" i="24"/>
  <c r="Y104" i="24"/>
  <c r="X104" i="24"/>
  <c r="W104" i="24"/>
  <c r="V104" i="24"/>
  <c r="U104" i="24"/>
  <c r="T104" i="24"/>
  <c r="S104" i="24"/>
  <c r="R104" i="24"/>
  <c r="Q104" i="24"/>
  <c r="P104" i="24"/>
  <c r="O104" i="24"/>
  <c r="N104" i="24"/>
  <c r="M104" i="24"/>
  <c r="L104" i="24"/>
  <c r="K104" i="24"/>
  <c r="G104" i="24" s="1"/>
  <c r="F104" i="24" s="1"/>
  <c r="D104" i="24" s="1"/>
  <c r="J104" i="24"/>
  <c r="I104" i="24"/>
  <c r="H104" i="24"/>
  <c r="HF103" i="24"/>
  <c r="HF100" i="24" s="1"/>
  <c r="GK103" i="24"/>
  <c r="FP103" i="24"/>
  <c r="EU103" i="24"/>
  <c r="DZ103" i="24"/>
  <c r="DZ100" i="24" s="1"/>
  <c r="DE103" i="24"/>
  <c r="CJ103" i="24"/>
  <c r="BO103" i="24"/>
  <c r="AT103" i="24"/>
  <c r="AT100" i="24" s="1"/>
  <c r="Y103" i="24"/>
  <c r="X103" i="24"/>
  <c r="W103" i="24"/>
  <c r="V103" i="24"/>
  <c r="V100" i="24" s="1"/>
  <c r="U103" i="24"/>
  <c r="T103" i="24"/>
  <c r="S103" i="24"/>
  <c r="R103" i="24"/>
  <c r="R100" i="24" s="1"/>
  <c r="Q103" i="24"/>
  <c r="P103" i="24"/>
  <c r="O103" i="24"/>
  <c r="N103" i="24"/>
  <c r="N100" i="24" s="1"/>
  <c r="M103" i="24"/>
  <c r="L103" i="24"/>
  <c r="K103" i="24"/>
  <c r="J103" i="24"/>
  <c r="J100" i="24" s="1"/>
  <c r="I103" i="24"/>
  <c r="H103" i="24"/>
  <c r="G103" i="24" s="1"/>
  <c r="F103" i="24" s="1"/>
  <c r="D103" i="24" s="1"/>
  <c r="HF102" i="24"/>
  <c r="GK102" i="24"/>
  <c r="GK100" i="24" s="1"/>
  <c r="FP102" i="24"/>
  <c r="EU102" i="24"/>
  <c r="DZ102" i="24"/>
  <c r="DE102" i="24"/>
  <c r="CJ102" i="24"/>
  <c r="BO102" i="24"/>
  <c r="AT102" i="24"/>
  <c r="Y102" i="24"/>
  <c r="X102" i="24"/>
  <c r="W102" i="24"/>
  <c r="V102" i="24"/>
  <c r="U102" i="24"/>
  <c r="T102" i="24"/>
  <c r="S102" i="24"/>
  <c r="R102" i="24"/>
  <c r="Q102" i="24"/>
  <c r="P102" i="24"/>
  <c r="O102" i="24"/>
  <c r="N102" i="24"/>
  <c r="M102" i="24"/>
  <c r="L102" i="24"/>
  <c r="K102" i="24"/>
  <c r="J102" i="24"/>
  <c r="I102" i="24"/>
  <c r="H102" i="24"/>
  <c r="G102" i="24" s="1"/>
  <c r="F102" i="24" s="1"/>
  <c r="D102" i="24" s="1"/>
  <c r="HF101" i="24"/>
  <c r="HD101" i="24"/>
  <c r="GK101" i="24"/>
  <c r="GI101" i="24"/>
  <c r="FP101" i="24"/>
  <c r="FP100" i="24" s="1"/>
  <c r="EU101" i="24"/>
  <c r="DZ101" i="24"/>
  <c r="DE101" i="24"/>
  <c r="DE100" i="24" s="1"/>
  <c r="CJ101" i="24"/>
  <c r="CJ100" i="24" s="1"/>
  <c r="BO101" i="24"/>
  <c r="AT101" i="24"/>
  <c r="Y101" i="24"/>
  <c r="Y100" i="24" s="1"/>
  <c r="X101" i="24"/>
  <c r="X100" i="24" s="1"/>
  <c r="W101" i="24"/>
  <c r="V101" i="24"/>
  <c r="U101" i="24"/>
  <c r="U100" i="24" s="1"/>
  <c r="T101" i="24"/>
  <c r="T100" i="24" s="1"/>
  <c r="S101" i="24"/>
  <c r="R101" i="24"/>
  <c r="Q101" i="24"/>
  <c r="Q100" i="24" s="1"/>
  <c r="P101" i="24"/>
  <c r="P100" i="24" s="1"/>
  <c r="O101" i="24"/>
  <c r="N101" i="24"/>
  <c r="M101" i="24"/>
  <c r="M100" i="24" s="1"/>
  <c r="L101" i="24"/>
  <c r="L100" i="24" s="1"/>
  <c r="K101" i="24"/>
  <c r="J101" i="24"/>
  <c r="I101" i="24"/>
  <c r="I100" i="24" s="1"/>
  <c r="H101" i="24"/>
  <c r="G101" i="24" s="1"/>
  <c r="HZ100" i="24"/>
  <c r="HX100" i="24"/>
  <c r="HW100" i="24"/>
  <c r="HV100" i="24"/>
  <c r="HU100" i="24"/>
  <c r="HT100" i="24"/>
  <c r="HS100" i="24"/>
  <c r="HR100" i="24"/>
  <c r="HQ100" i="24"/>
  <c r="HP100" i="24"/>
  <c r="HO100" i="24"/>
  <c r="HN100" i="24"/>
  <c r="HM100" i="24"/>
  <c r="HL100" i="24"/>
  <c r="HK100" i="24"/>
  <c r="HJ100" i="24"/>
  <c r="HI100" i="24"/>
  <c r="HH100" i="24"/>
  <c r="HG100" i="24"/>
  <c r="HE100" i="24"/>
  <c r="HC100" i="24"/>
  <c r="HB100" i="24"/>
  <c r="HA100" i="24"/>
  <c r="GZ100" i="24"/>
  <c r="GY100" i="24"/>
  <c r="GX100" i="24"/>
  <c r="GW100" i="24"/>
  <c r="GV100" i="24"/>
  <c r="GU100" i="24"/>
  <c r="GT100" i="24"/>
  <c r="GS100" i="24"/>
  <c r="GR100" i="24"/>
  <c r="GQ100" i="24"/>
  <c r="GP100" i="24"/>
  <c r="GO100" i="24"/>
  <c r="GN100" i="24"/>
  <c r="GM100" i="24"/>
  <c r="GL100" i="24"/>
  <c r="GJ100" i="24"/>
  <c r="GI100" i="24"/>
  <c r="GH100" i="24"/>
  <c r="GG100" i="24"/>
  <c r="GF100" i="24"/>
  <c r="GE100" i="24"/>
  <c r="GD100" i="24"/>
  <c r="GC100" i="24"/>
  <c r="GB100" i="24"/>
  <c r="GA100" i="24"/>
  <c r="FZ100" i="24"/>
  <c r="FY100" i="24"/>
  <c r="FX100" i="24"/>
  <c r="FW100" i="24"/>
  <c r="FV100" i="24"/>
  <c r="FU100" i="24"/>
  <c r="FT100" i="24"/>
  <c r="FS100" i="24"/>
  <c r="FR100" i="24"/>
  <c r="FQ100" i="24"/>
  <c r="FO100" i="24"/>
  <c r="FN100" i="24"/>
  <c r="FM100" i="24"/>
  <c r="FL100" i="24"/>
  <c r="FK100" i="24"/>
  <c r="FJ100" i="24"/>
  <c r="FI100" i="24"/>
  <c r="FH100" i="24"/>
  <c r="FG100" i="24"/>
  <c r="FF100" i="24"/>
  <c r="FE100" i="24"/>
  <c r="FD100" i="24"/>
  <c r="FC100" i="24"/>
  <c r="FB100" i="24"/>
  <c r="FA100" i="24"/>
  <c r="EZ100" i="24"/>
  <c r="EY100" i="24"/>
  <c r="EX100" i="24"/>
  <c r="EW100" i="24"/>
  <c r="EV100" i="24"/>
  <c r="EU100" i="24"/>
  <c r="ET100" i="24"/>
  <c r="ES100" i="24"/>
  <c r="ER100" i="24"/>
  <c r="EQ100" i="24"/>
  <c r="EP100" i="24"/>
  <c r="EO100" i="24"/>
  <c r="EN100" i="24"/>
  <c r="EM100" i="24"/>
  <c r="EL100" i="24"/>
  <c r="EK100" i="24"/>
  <c r="EJ100" i="24"/>
  <c r="EI100" i="24"/>
  <c r="EH100" i="24"/>
  <c r="EG100" i="24"/>
  <c r="EF100" i="24"/>
  <c r="EE100" i="24"/>
  <c r="ED100" i="24"/>
  <c r="EC100" i="24"/>
  <c r="EB100" i="24"/>
  <c r="EA100" i="24"/>
  <c r="DY100" i="24"/>
  <c r="DX100" i="24"/>
  <c r="DW100" i="24"/>
  <c r="DV100" i="24"/>
  <c r="DU100" i="24"/>
  <c r="DT100" i="24"/>
  <c r="DS100" i="24"/>
  <c r="DR100" i="24"/>
  <c r="DQ100" i="24"/>
  <c r="DP100" i="24"/>
  <c r="DO100" i="24"/>
  <c r="DN100" i="24"/>
  <c r="DM100" i="24"/>
  <c r="DL100" i="24"/>
  <c r="DK100" i="24"/>
  <c r="DJ100" i="24"/>
  <c r="DI100" i="24"/>
  <c r="DH100" i="24"/>
  <c r="DG100" i="24"/>
  <c r="DF100" i="24"/>
  <c r="DD100" i="24"/>
  <c r="DC100" i="24"/>
  <c r="DB100" i="24"/>
  <c r="DA100" i="24"/>
  <c r="CZ100" i="24"/>
  <c r="CY100" i="24"/>
  <c r="CX100" i="24"/>
  <c r="CW100" i="24"/>
  <c r="CV100" i="24"/>
  <c r="CU100" i="24"/>
  <c r="CT100" i="24"/>
  <c r="CS100" i="24"/>
  <c r="CR100" i="24"/>
  <c r="CQ100" i="24"/>
  <c r="CP100" i="24"/>
  <c r="CO100" i="24"/>
  <c r="CN100" i="24"/>
  <c r="CM100" i="24"/>
  <c r="CL100" i="24"/>
  <c r="CK100" i="24"/>
  <c r="CI100" i="24"/>
  <c r="CH100" i="24"/>
  <c r="CG100" i="24"/>
  <c r="CF100" i="24"/>
  <c r="CE100" i="24"/>
  <c r="CD100" i="24"/>
  <c r="CC100" i="24"/>
  <c r="CB100" i="24"/>
  <c r="CA100" i="24"/>
  <c r="BZ100" i="24"/>
  <c r="BY100" i="24"/>
  <c r="BX100" i="24"/>
  <c r="BW100" i="24"/>
  <c r="BV100" i="24"/>
  <c r="BU100" i="24"/>
  <c r="BT100" i="24"/>
  <c r="BS100" i="24"/>
  <c r="BR100" i="24"/>
  <c r="BQ100" i="24"/>
  <c r="BP100" i="24"/>
  <c r="BO100" i="24"/>
  <c r="BN100" i="24"/>
  <c r="BM100" i="24"/>
  <c r="BL100" i="24"/>
  <c r="BK100" i="24"/>
  <c r="BJ100" i="24"/>
  <c r="BI100" i="24"/>
  <c r="BH100" i="24"/>
  <c r="BG100" i="24"/>
  <c r="BF100" i="24"/>
  <c r="BE100" i="24"/>
  <c r="BD100" i="24"/>
  <c r="BC100" i="24"/>
  <c r="BB100" i="24"/>
  <c r="BA100" i="24"/>
  <c r="AZ100" i="24"/>
  <c r="AY100" i="24"/>
  <c r="AX100" i="24"/>
  <c r="AW100" i="24"/>
  <c r="AV100" i="24"/>
  <c r="AU100" i="24"/>
  <c r="AS100" i="24"/>
  <c r="AR100" i="24"/>
  <c r="AQ100" i="24"/>
  <c r="AP100" i="24"/>
  <c r="AO100" i="24"/>
  <c r="AN100" i="24"/>
  <c r="AM100" i="24"/>
  <c r="AL100" i="24"/>
  <c r="AK100" i="24"/>
  <c r="AJ100" i="24"/>
  <c r="AI100" i="24"/>
  <c r="AH100" i="24"/>
  <c r="AG100" i="24"/>
  <c r="AF100" i="24"/>
  <c r="AE100" i="24"/>
  <c r="AD100" i="24"/>
  <c r="AC100" i="24"/>
  <c r="AB100" i="24"/>
  <c r="AA100" i="24"/>
  <c r="Z100" i="24"/>
  <c r="W100" i="24"/>
  <c r="S100" i="24"/>
  <c r="O100" i="24"/>
  <c r="K100" i="24"/>
  <c r="E100" i="24"/>
  <c r="HF99" i="24"/>
  <c r="HF96" i="24" s="1"/>
  <c r="GK99" i="24"/>
  <c r="FP99" i="24"/>
  <c r="EU99" i="24"/>
  <c r="ES99" i="24"/>
  <c r="ES96" i="24" s="1"/>
  <c r="DZ99" i="24"/>
  <c r="DE99" i="24"/>
  <c r="CJ99" i="24"/>
  <c r="BO99" i="24"/>
  <c r="AT99" i="24"/>
  <c r="Y99" i="24"/>
  <c r="X99" i="24"/>
  <c r="W99" i="24"/>
  <c r="V99" i="24"/>
  <c r="U99" i="24"/>
  <c r="T99" i="24"/>
  <c r="S99" i="24"/>
  <c r="R99" i="24"/>
  <c r="Q99" i="24"/>
  <c r="P99" i="24"/>
  <c r="O99" i="24"/>
  <c r="N99" i="24"/>
  <c r="M99" i="24"/>
  <c r="L99" i="24"/>
  <c r="K99" i="24"/>
  <c r="J99" i="24"/>
  <c r="I99" i="24"/>
  <c r="H99" i="24"/>
  <c r="G99" i="24"/>
  <c r="F99" i="24" s="1"/>
  <c r="D99" i="24" s="1"/>
  <c r="HF98" i="24"/>
  <c r="GK98" i="24"/>
  <c r="GI98" i="24"/>
  <c r="FP98" i="24"/>
  <c r="EU98" i="24"/>
  <c r="EU96" i="24" s="1"/>
  <c r="DZ98" i="24"/>
  <c r="DE98" i="24"/>
  <c r="CJ98" i="24"/>
  <c r="BO98" i="24"/>
  <c r="BO96" i="24" s="1"/>
  <c r="AT98" i="24"/>
  <c r="Y98" i="24"/>
  <c r="X98" i="24"/>
  <c r="W98" i="24"/>
  <c r="W96" i="24" s="1"/>
  <c r="V98" i="24"/>
  <c r="U98" i="24"/>
  <c r="T98" i="24"/>
  <c r="S98" i="24"/>
  <c r="S96" i="24" s="1"/>
  <c r="R98" i="24"/>
  <c r="Q98" i="24"/>
  <c r="P98" i="24"/>
  <c r="O98" i="24"/>
  <c r="O96" i="24" s="1"/>
  <c r="N98" i="24"/>
  <c r="M98" i="24"/>
  <c r="L98" i="24"/>
  <c r="K98" i="24"/>
  <c r="K96" i="24" s="1"/>
  <c r="J98" i="24"/>
  <c r="I98" i="24"/>
  <c r="H98" i="24"/>
  <c r="GK96" i="24"/>
  <c r="DE96" i="24"/>
  <c r="AT96" i="24"/>
  <c r="V96" i="24"/>
  <c r="R96" i="24"/>
  <c r="N96" i="24"/>
  <c r="J96" i="24"/>
  <c r="HZ96" i="24"/>
  <c r="HY96" i="24"/>
  <c r="HX96" i="24"/>
  <c r="HW96" i="24"/>
  <c r="HV96" i="24"/>
  <c r="HU96" i="24"/>
  <c r="HT96" i="24"/>
  <c r="HS96" i="24"/>
  <c r="HR96" i="24"/>
  <c r="HQ96" i="24"/>
  <c r="HP96" i="24"/>
  <c r="HO96" i="24"/>
  <c r="HN96" i="24"/>
  <c r="HM96" i="24"/>
  <c r="HL96" i="24"/>
  <c r="HK96" i="24"/>
  <c r="HJ96" i="24"/>
  <c r="HI96" i="24"/>
  <c r="HH96" i="24"/>
  <c r="HG96" i="24"/>
  <c r="HE96" i="24"/>
  <c r="HD96" i="24"/>
  <c r="HC96" i="24"/>
  <c r="HB96" i="24"/>
  <c r="HA96" i="24"/>
  <c r="GZ96" i="24"/>
  <c r="GY96" i="24"/>
  <c r="GX96" i="24"/>
  <c r="GW96" i="24"/>
  <c r="GV96" i="24"/>
  <c r="GU96" i="24"/>
  <c r="GT96" i="24"/>
  <c r="GS96" i="24"/>
  <c r="GR96" i="24"/>
  <c r="GQ96" i="24"/>
  <c r="GP96" i="24"/>
  <c r="GO96" i="24"/>
  <c r="GN96" i="24"/>
  <c r="GM96" i="24"/>
  <c r="GL96" i="24"/>
  <c r="GJ96" i="24"/>
  <c r="GI96" i="24"/>
  <c r="GH96" i="24"/>
  <c r="GG96" i="24"/>
  <c r="GF96" i="24"/>
  <c r="GE96" i="24"/>
  <c r="GD96" i="24"/>
  <c r="GC96" i="24"/>
  <c r="GB96" i="24"/>
  <c r="GA96" i="24"/>
  <c r="FZ96" i="24"/>
  <c r="FY96" i="24"/>
  <c r="FX96" i="24"/>
  <c r="FW96" i="24"/>
  <c r="FV96" i="24"/>
  <c r="FU96" i="24"/>
  <c r="FT96" i="24"/>
  <c r="FS96" i="24"/>
  <c r="FR96" i="24"/>
  <c r="FQ96" i="24"/>
  <c r="FP96" i="24"/>
  <c r="FO96" i="24"/>
  <c r="FM96" i="24"/>
  <c r="FL96" i="24"/>
  <c r="FK96" i="24"/>
  <c r="FJ96" i="24"/>
  <c r="FI96" i="24"/>
  <c r="FH96" i="24"/>
  <c r="FG96" i="24"/>
  <c r="FF96" i="24"/>
  <c r="FE96" i="24"/>
  <c r="FD96" i="24"/>
  <c r="FC96" i="24"/>
  <c r="FB96" i="24"/>
  <c r="FA96" i="24"/>
  <c r="EZ96" i="24"/>
  <c r="EY96" i="24"/>
  <c r="EX96" i="24"/>
  <c r="EW96" i="24"/>
  <c r="EV96" i="24"/>
  <c r="ET96" i="24"/>
  <c r="ER96" i="24"/>
  <c r="EQ96" i="24"/>
  <c r="EP96" i="24"/>
  <c r="EO96" i="24"/>
  <c r="EN96" i="24"/>
  <c r="EM96" i="24"/>
  <c r="EL96" i="24"/>
  <c r="EK96" i="24"/>
  <c r="EJ96" i="24"/>
  <c r="EI96" i="24"/>
  <c r="EH96" i="24"/>
  <c r="EG96" i="24"/>
  <c r="EF96" i="24"/>
  <c r="EE96" i="24"/>
  <c r="ED96" i="24"/>
  <c r="EC96" i="24"/>
  <c r="EB96" i="24"/>
  <c r="EA96" i="24"/>
  <c r="DZ96" i="24"/>
  <c r="DY96" i="24"/>
  <c r="DX96" i="24"/>
  <c r="DW96" i="24"/>
  <c r="DV96" i="24"/>
  <c r="DU96" i="24"/>
  <c r="DT96" i="24"/>
  <c r="DS96" i="24"/>
  <c r="DR96" i="24"/>
  <c r="DQ96" i="24"/>
  <c r="DP96" i="24"/>
  <c r="DO96" i="24"/>
  <c r="DN96" i="24"/>
  <c r="DM96" i="24"/>
  <c r="DL96" i="24"/>
  <c r="DK96" i="24"/>
  <c r="DJ96" i="24"/>
  <c r="DI96" i="24"/>
  <c r="DH96" i="24"/>
  <c r="DG96" i="24"/>
  <c r="DF96" i="24"/>
  <c r="DD96" i="24"/>
  <c r="DC96" i="24"/>
  <c r="DB96" i="24"/>
  <c r="DA96" i="24"/>
  <c r="CZ96" i="24"/>
  <c r="CY96" i="24"/>
  <c r="CX96" i="24"/>
  <c r="CW96" i="24"/>
  <c r="CV96" i="24"/>
  <c r="CU96" i="24"/>
  <c r="CT96" i="24"/>
  <c r="CS96" i="24"/>
  <c r="CR96" i="24"/>
  <c r="CQ96" i="24"/>
  <c r="CP96" i="24"/>
  <c r="CO96" i="24"/>
  <c r="CN96" i="24"/>
  <c r="CM96" i="24"/>
  <c r="CL96" i="24"/>
  <c r="CK96" i="24"/>
  <c r="CJ96" i="24"/>
  <c r="CI96" i="24"/>
  <c r="CH96" i="24"/>
  <c r="CG96" i="24"/>
  <c r="CF96" i="24"/>
  <c r="CE96" i="24"/>
  <c r="CD96" i="24"/>
  <c r="CC96" i="24"/>
  <c r="CB96" i="24"/>
  <c r="CA96" i="24"/>
  <c r="BZ96" i="24"/>
  <c r="BY96" i="24"/>
  <c r="BX96" i="24"/>
  <c r="BW96" i="24"/>
  <c r="BV96" i="24"/>
  <c r="BU96" i="24"/>
  <c r="BT96" i="24"/>
  <c r="BS96" i="24"/>
  <c r="BR96" i="24"/>
  <c r="BQ96" i="24"/>
  <c r="BP96" i="24"/>
  <c r="BN96" i="24"/>
  <c r="BL96" i="24"/>
  <c r="BK96" i="24"/>
  <c r="BJ96" i="24"/>
  <c r="BI96" i="24"/>
  <c r="BH96" i="24"/>
  <c r="BG96" i="24"/>
  <c r="BF96" i="24"/>
  <c r="BE96" i="24"/>
  <c r="BD96" i="24"/>
  <c r="BC96" i="24"/>
  <c r="BB96" i="24"/>
  <c r="BA96" i="24"/>
  <c r="AZ96" i="24"/>
  <c r="AY96" i="24"/>
  <c r="AX96" i="24"/>
  <c r="AW96" i="24"/>
  <c r="AV96" i="24"/>
  <c r="AU96" i="24"/>
  <c r="AS96" i="24"/>
  <c r="AR96" i="24"/>
  <c r="AQ96" i="24"/>
  <c r="AP96" i="24"/>
  <c r="AO96" i="24"/>
  <c r="AN96" i="24"/>
  <c r="AM96" i="24"/>
  <c r="AL96" i="24"/>
  <c r="AK96" i="24"/>
  <c r="AJ96" i="24"/>
  <c r="AI96" i="24"/>
  <c r="AH96" i="24"/>
  <c r="AG96" i="24"/>
  <c r="AF96" i="24"/>
  <c r="AE96" i="24"/>
  <c r="AD96" i="24"/>
  <c r="AC96" i="24"/>
  <c r="AB96" i="24"/>
  <c r="AA96" i="24"/>
  <c r="Z96" i="24"/>
  <c r="Y96" i="24"/>
  <c r="X96" i="24"/>
  <c r="U96" i="24"/>
  <c r="T96" i="24"/>
  <c r="Q96" i="24"/>
  <c r="P96" i="24"/>
  <c r="M96" i="24"/>
  <c r="L96" i="24"/>
  <c r="I96" i="24"/>
  <c r="H96" i="24"/>
  <c r="E96" i="24"/>
  <c r="HF105" i="23"/>
  <c r="HY105" i="23" s="1"/>
  <c r="GK105" i="23"/>
  <c r="FP105" i="23"/>
  <c r="FP100" i="23" s="1"/>
  <c r="EU105" i="23"/>
  <c r="DZ105" i="23"/>
  <c r="DE105" i="23"/>
  <c r="CJ105" i="23"/>
  <c r="CJ100" i="23" s="1"/>
  <c r="BO105" i="23"/>
  <c r="AT105" i="23"/>
  <c r="Y105" i="23"/>
  <c r="X105" i="23"/>
  <c r="X100" i="23" s="1"/>
  <c r="W105" i="23"/>
  <c r="V105" i="23"/>
  <c r="U105" i="23"/>
  <c r="T105" i="23"/>
  <c r="T100" i="23" s="1"/>
  <c r="S105" i="23"/>
  <c r="R105" i="23"/>
  <c r="Q105" i="23"/>
  <c r="P105" i="23"/>
  <c r="P100" i="23" s="1"/>
  <c r="O105" i="23"/>
  <c r="N105" i="23"/>
  <c r="M105" i="23"/>
  <c r="L105" i="23"/>
  <c r="L100" i="23" s="1"/>
  <c r="K105" i="23"/>
  <c r="J105" i="23"/>
  <c r="I105" i="23"/>
  <c r="H105" i="23"/>
  <c r="G105" i="23" s="1"/>
  <c r="F105" i="23" s="1"/>
  <c r="D105" i="23" s="1"/>
  <c r="HY104" i="23"/>
  <c r="HF104" i="23"/>
  <c r="GK104" i="23"/>
  <c r="FP104" i="23"/>
  <c r="EU104" i="23"/>
  <c r="DZ104" i="23"/>
  <c r="DE104" i="23"/>
  <c r="CJ104" i="23"/>
  <c r="BO104" i="23"/>
  <c r="AT104" i="23"/>
  <c r="Y104" i="23"/>
  <c r="X104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G104" i="23" s="1"/>
  <c r="F104" i="23" s="1"/>
  <c r="D104" i="23" s="1"/>
  <c r="J104" i="23"/>
  <c r="I104" i="23"/>
  <c r="H104" i="23"/>
  <c r="HF103" i="23"/>
  <c r="HF100" i="23" s="1"/>
  <c r="GK103" i="23"/>
  <c r="FP103" i="23"/>
  <c r="EU103" i="23"/>
  <c r="DZ103" i="23"/>
  <c r="DZ100" i="23" s="1"/>
  <c r="DE103" i="23"/>
  <c r="CJ103" i="23"/>
  <c r="BO103" i="23"/>
  <c r="AT103" i="23"/>
  <c r="AT100" i="23" s="1"/>
  <c r="Y103" i="23"/>
  <c r="X103" i="23"/>
  <c r="W103" i="23"/>
  <c r="V103" i="23"/>
  <c r="V100" i="23" s="1"/>
  <c r="U103" i="23"/>
  <c r="T103" i="23"/>
  <c r="S103" i="23"/>
  <c r="R103" i="23"/>
  <c r="R100" i="23" s="1"/>
  <c r="Q103" i="23"/>
  <c r="P103" i="23"/>
  <c r="O103" i="23"/>
  <c r="N103" i="23"/>
  <c r="N100" i="23" s="1"/>
  <c r="M103" i="23"/>
  <c r="L103" i="23"/>
  <c r="K103" i="23"/>
  <c r="J103" i="23"/>
  <c r="J100" i="23" s="1"/>
  <c r="I103" i="23"/>
  <c r="G103" i="23" s="1"/>
  <c r="F103" i="23" s="1"/>
  <c r="D103" i="23" s="1"/>
  <c r="H103" i="23"/>
  <c r="HF102" i="23"/>
  <c r="GK102" i="23"/>
  <c r="GK100" i="23" s="1"/>
  <c r="FP102" i="23"/>
  <c r="EU102" i="23"/>
  <c r="DZ102" i="23"/>
  <c r="DE102" i="23"/>
  <c r="CJ102" i="23"/>
  <c r="BO102" i="23"/>
  <c r="AT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 s="1"/>
  <c r="F102" i="23" s="1"/>
  <c r="D102" i="23" s="1"/>
  <c r="HF101" i="23"/>
  <c r="GK101" i="23"/>
  <c r="HD101" i="23" s="1"/>
  <c r="GI101" i="23"/>
  <c r="FP101" i="23"/>
  <c r="EU101" i="23"/>
  <c r="DZ101" i="23"/>
  <c r="DE101" i="23"/>
  <c r="DE100" i="23" s="1"/>
  <c r="CJ101" i="23"/>
  <c r="BO101" i="23"/>
  <c r="AT101" i="23"/>
  <c r="Y101" i="23"/>
  <c r="Y100" i="23" s="1"/>
  <c r="X101" i="23"/>
  <c r="W101" i="23"/>
  <c r="V101" i="23"/>
  <c r="U101" i="23"/>
  <c r="U100" i="23" s="1"/>
  <c r="T101" i="23"/>
  <c r="S101" i="23"/>
  <c r="R101" i="23"/>
  <c r="Q101" i="23"/>
  <c r="Q100" i="23" s="1"/>
  <c r="P101" i="23"/>
  <c r="O101" i="23"/>
  <c r="N101" i="23"/>
  <c r="M101" i="23"/>
  <c r="M100" i="23" s="1"/>
  <c r="L101" i="23"/>
  <c r="K101" i="23"/>
  <c r="J101" i="23"/>
  <c r="I101" i="23"/>
  <c r="I100" i="23" s="1"/>
  <c r="H101" i="23"/>
  <c r="G101" i="23" s="1"/>
  <c r="HZ100" i="23"/>
  <c r="HX100" i="23"/>
  <c r="HW100" i="23"/>
  <c r="HV100" i="23"/>
  <c r="HU100" i="23"/>
  <c r="HT100" i="23"/>
  <c r="HS100" i="23"/>
  <c r="HR100" i="23"/>
  <c r="HQ100" i="23"/>
  <c r="HP100" i="23"/>
  <c r="HO100" i="23"/>
  <c r="HN100" i="23"/>
  <c r="HM100" i="23"/>
  <c r="HL100" i="23"/>
  <c r="HK100" i="23"/>
  <c r="HJ100" i="23"/>
  <c r="HI100" i="23"/>
  <c r="HH100" i="23"/>
  <c r="HG100" i="23"/>
  <c r="HE100" i="23"/>
  <c r="HC100" i="23"/>
  <c r="HB100" i="23"/>
  <c r="HA100" i="23"/>
  <c r="GZ100" i="23"/>
  <c r="GY100" i="23"/>
  <c r="GX100" i="23"/>
  <c r="GW100" i="23"/>
  <c r="GV100" i="23"/>
  <c r="GU100" i="23"/>
  <c r="GT100" i="23"/>
  <c r="GS100" i="23"/>
  <c r="GR100" i="23"/>
  <c r="GQ100" i="23"/>
  <c r="GP100" i="23"/>
  <c r="GO100" i="23"/>
  <c r="GN100" i="23"/>
  <c r="GM100" i="23"/>
  <c r="GL100" i="23"/>
  <c r="GJ100" i="23"/>
  <c r="GI100" i="23"/>
  <c r="GH100" i="23"/>
  <c r="GG100" i="23"/>
  <c r="GF100" i="23"/>
  <c r="GE100" i="23"/>
  <c r="GD100" i="23"/>
  <c r="GC100" i="23"/>
  <c r="GB100" i="23"/>
  <c r="GA100" i="23"/>
  <c r="FZ100" i="23"/>
  <c r="FY100" i="23"/>
  <c r="FX100" i="23"/>
  <c r="FW100" i="23"/>
  <c r="FV100" i="23"/>
  <c r="FU100" i="23"/>
  <c r="FT100" i="23"/>
  <c r="FS100" i="23"/>
  <c r="FR100" i="23"/>
  <c r="FQ100" i="23"/>
  <c r="FO100" i="23"/>
  <c r="FN100" i="23"/>
  <c r="FM100" i="23"/>
  <c r="FL100" i="23"/>
  <c r="FK100" i="23"/>
  <c r="FJ100" i="23"/>
  <c r="FI100" i="23"/>
  <c r="FH100" i="23"/>
  <c r="FG100" i="23"/>
  <c r="FF100" i="23"/>
  <c r="FE100" i="23"/>
  <c r="FD100" i="23"/>
  <c r="FC100" i="23"/>
  <c r="FB100" i="23"/>
  <c r="FA100" i="23"/>
  <c r="EZ100" i="23"/>
  <c r="EY100" i="23"/>
  <c r="EX100" i="23"/>
  <c r="EW100" i="23"/>
  <c r="EV100" i="23"/>
  <c r="EU100" i="23"/>
  <c r="ET100" i="23"/>
  <c r="ES100" i="23"/>
  <c r="ER100" i="23"/>
  <c r="EQ100" i="23"/>
  <c r="EP100" i="23"/>
  <c r="EO100" i="23"/>
  <c r="EN100" i="23"/>
  <c r="EM100" i="23"/>
  <c r="EL100" i="23"/>
  <c r="EK100" i="23"/>
  <c r="EJ100" i="23"/>
  <c r="EI100" i="23"/>
  <c r="EH100" i="23"/>
  <c r="EG100" i="23"/>
  <c r="EF100" i="23"/>
  <c r="EE100" i="23"/>
  <c r="ED100" i="23"/>
  <c r="EC100" i="23"/>
  <c r="EB100" i="23"/>
  <c r="EA100" i="23"/>
  <c r="DY100" i="23"/>
  <c r="DX100" i="23"/>
  <c r="DW100" i="23"/>
  <c r="DV100" i="23"/>
  <c r="DU100" i="23"/>
  <c r="DT100" i="23"/>
  <c r="DS100" i="23"/>
  <c r="DR100" i="23"/>
  <c r="DQ100" i="23"/>
  <c r="DP100" i="23"/>
  <c r="DO100" i="23"/>
  <c r="DN100" i="23"/>
  <c r="DM100" i="23"/>
  <c r="DL100" i="23"/>
  <c r="DK100" i="23"/>
  <c r="DJ100" i="23"/>
  <c r="DI100" i="23"/>
  <c r="DH100" i="23"/>
  <c r="DG100" i="23"/>
  <c r="DF100" i="23"/>
  <c r="DD100" i="23"/>
  <c r="DC100" i="23"/>
  <c r="DB100" i="23"/>
  <c r="DA100" i="23"/>
  <c r="CZ100" i="23"/>
  <c r="CY100" i="23"/>
  <c r="CX100" i="23"/>
  <c r="CW100" i="23"/>
  <c r="CV100" i="23"/>
  <c r="CU100" i="23"/>
  <c r="CT100" i="23"/>
  <c r="CS100" i="23"/>
  <c r="CR100" i="23"/>
  <c r="CQ100" i="23"/>
  <c r="CP100" i="23"/>
  <c r="CO100" i="23"/>
  <c r="CN100" i="23"/>
  <c r="CM100" i="23"/>
  <c r="CL100" i="23"/>
  <c r="CK100" i="23"/>
  <c r="CI100" i="23"/>
  <c r="CH100" i="23"/>
  <c r="CG100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L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AZ100" i="23"/>
  <c r="AY100" i="23"/>
  <c r="AX100" i="23"/>
  <c r="AW100" i="23"/>
  <c r="AV100" i="23"/>
  <c r="AU100" i="23"/>
  <c r="AS100" i="23"/>
  <c r="AR100" i="23"/>
  <c r="AQ100" i="23"/>
  <c r="AP100" i="23"/>
  <c r="AO100" i="23"/>
  <c r="AN100" i="23"/>
  <c r="AM100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W100" i="23"/>
  <c r="S100" i="23"/>
  <c r="O100" i="23"/>
  <c r="K100" i="23"/>
  <c r="E100" i="23"/>
  <c r="HF99" i="23"/>
  <c r="HF96" i="23" s="1"/>
  <c r="GK99" i="23"/>
  <c r="FP99" i="23"/>
  <c r="EU99" i="23"/>
  <c r="ES99" i="23"/>
  <c r="ES96" i="23" s="1"/>
  <c r="DZ99" i="23"/>
  <c r="DE99" i="23"/>
  <c r="CJ99" i="23"/>
  <c r="BO99" i="23"/>
  <c r="AT99" i="23"/>
  <c r="Y99" i="23"/>
  <c r="X99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G99" i="23" s="1"/>
  <c r="F99" i="23" s="1"/>
  <c r="D99" i="23" s="1"/>
  <c r="J99" i="23"/>
  <c r="I99" i="23"/>
  <c r="H99" i="23"/>
  <c r="HF98" i="23"/>
  <c r="GK98" i="23"/>
  <c r="FP98" i="23"/>
  <c r="GI98" i="23" s="1"/>
  <c r="GI96" i="23" s="1"/>
  <c r="EU98" i="23"/>
  <c r="EU96" i="23" s="1"/>
  <c r="DZ98" i="23"/>
  <c r="DE98" i="23"/>
  <c r="CJ98" i="23"/>
  <c r="BO98" i="23"/>
  <c r="BO96" i="23" s="1"/>
  <c r="AT98" i="23"/>
  <c r="Y98" i="23"/>
  <c r="X98" i="23"/>
  <c r="W98" i="23"/>
  <c r="W96" i="23" s="1"/>
  <c r="V98" i="23"/>
  <c r="U98" i="23"/>
  <c r="T98" i="23"/>
  <c r="S98" i="23"/>
  <c r="S96" i="23" s="1"/>
  <c r="R98" i="23"/>
  <c r="Q98" i="23"/>
  <c r="P98" i="23"/>
  <c r="O98" i="23"/>
  <c r="O96" i="23" s="1"/>
  <c r="N98" i="23"/>
  <c r="M98" i="23"/>
  <c r="L98" i="23"/>
  <c r="K98" i="23"/>
  <c r="K96" i="23" s="1"/>
  <c r="J98" i="23"/>
  <c r="I98" i="23"/>
  <c r="H98" i="23"/>
  <c r="GK96" i="23"/>
  <c r="DE96" i="23"/>
  <c r="AT96" i="23"/>
  <c r="V96" i="23"/>
  <c r="R96" i="23"/>
  <c r="N96" i="23"/>
  <c r="J96" i="23"/>
  <c r="HZ96" i="23"/>
  <c r="HY96" i="23"/>
  <c r="HX96" i="23"/>
  <c r="HW96" i="23"/>
  <c r="HV96" i="23"/>
  <c r="HU96" i="23"/>
  <c r="HT96" i="23"/>
  <c r="HS96" i="23"/>
  <c r="HR96" i="23"/>
  <c r="HQ96" i="23"/>
  <c r="HP96" i="23"/>
  <c r="HO96" i="23"/>
  <c r="HN96" i="23"/>
  <c r="HM96" i="23"/>
  <c r="HL96" i="23"/>
  <c r="HK96" i="23"/>
  <c r="HJ96" i="23"/>
  <c r="HI96" i="23"/>
  <c r="HH96" i="23"/>
  <c r="HG96" i="23"/>
  <c r="HE96" i="23"/>
  <c r="HD96" i="23"/>
  <c r="HC96" i="23"/>
  <c r="HB96" i="23"/>
  <c r="HA96" i="23"/>
  <c r="GZ96" i="23"/>
  <c r="GY96" i="23"/>
  <c r="GX96" i="23"/>
  <c r="GW96" i="23"/>
  <c r="GV96" i="23"/>
  <c r="GU96" i="23"/>
  <c r="GT96" i="23"/>
  <c r="GS96" i="23"/>
  <c r="GR96" i="23"/>
  <c r="GQ96" i="23"/>
  <c r="GP96" i="23"/>
  <c r="GO96" i="23"/>
  <c r="GN96" i="23"/>
  <c r="GM96" i="23"/>
  <c r="GL96" i="23"/>
  <c r="GJ96" i="23"/>
  <c r="GH96" i="23"/>
  <c r="GG96" i="23"/>
  <c r="GF96" i="23"/>
  <c r="GE96" i="23"/>
  <c r="GD96" i="23"/>
  <c r="GC96" i="23"/>
  <c r="GB96" i="23"/>
  <c r="GA96" i="23"/>
  <c r="FZ96" i="23"/>
  <c r="FY96" i="23"/>
  <c r="FX96" i="23"/>
  <c r="FW96" i="23"/>
  <c r="FV96" i="23"/>
  <c r="FU96" i="23"/>
  <c r="FT96" i="23"/>
  <c r="FS96" i="23"/>
  <c r="FR96" i="23"/>
  <c r="FQ96" i="23"/>
  <c r="FP96" i="23"/>
  <c r="FO96" i="23"/>
  <c r="FM96" i="23"/>
  <c r="FL96" i="23"/>
  <c r="FK96" i="23"/>
  <c r="FJ96" i="23"/>
  <c r="FI96" i="23"/>
  <c r="FH96" i="23"/>
  <c r="FG96" i="23"/>
  <c r="FF96" i="23"/>
  <c r="FE96" i="23"/>
  <c r="FD96" i="23"/>
  <c r="FC96" i="23"/>
  <c r="FB96" i="23"/>
  <c r="FA96" i="23"/>
  <c r="EZ96" i="23"/>
  <c r="EY96" i="23"/>
  <c r="EX96" i="23"/>
  <c r="EW96" i="23"/>
  <c r="EV96" i="23"/>
  <c r="ET96" i="23"/>
  <c r="ER96" i="23"/>
  <c r="EQ96" i="23"/>
  <c r="EP96" i="23"/>
  <c r="EO96" i="23"/>
  <c r="EN96" i="23"/>
  <c r="EM96" i="23"/>
  <c r="EL96" i="23"/>
  <c r="EK96" i="23"/>
  <c r="EJ96" i="23"/>
  <c r="EI96" i="23"/>
  <c r="EH96" i="23"/>
  <c r="EG96" i="23"/>
  <c r="EF96" i="23"/>
  <c r="EE96" i="23"/>
  <c r="ED96" i="23"/>
  <c r="EC96" i="23"/>
  <c r="EB96" i="23"/>
  <c r="EA96" i="23"/>
  <c r="DZ96" i="23"/>
  <c r="DY96" i="23"/>
  <c r="DX96" i="23"/>
  <c r="DW96" i="23"/>
  <c r="DV96" i="23"/>
  <c r="DU96" i="23"/>
  <c r="DT96" i="23"/>
  <c r="DS96" i="23"/>
  <c r="DR96" i="23"/>
  <c r="DQ96" i="23"/>
  <c r="DP96" i="23"/>
  <c r="DO96" i="23"/>
  <c r="DN96" i="23"/>
  <c r="DM96" i="23"/>
  <c r="DL96" i="23"/>
  <c r="DK96" i="23"/>
  <c r="DJ96" i="23"/>
  <c r="DI96" i="23"/>
  <c r="DH96" i="23"/>
  <c r="DG96" i="23"/>
  <c r="DF96" i="23"/>
  <c r="DD96" i="23"/>
  <c r="DC96" i="23"/>
  <c r="DB96" i="23"/>
  <c r="DA96" i="23"/>
  <c r="CZ96" i="23"/>
  <c r="CY96" i="23"/>
  <c r="CX96" i="23"/>
  <c r="CW96" i="23"/>
  <c r="CV96" i="23"/>
  <c r="CU96" i="23"/>
  <c r="CT96" i="23"/>
  <c r="CS96" i="23"/>
  <c r="CR96" i="23"/>
  <c r="CQ96" i="23"/>
  <c r="CP96" i="23"/>
  <c r="CO96" i="23"/>
  <c r="CN96" i="23"/>
  <c r="CM96" i="23"/>
  <c r="CL96" i="23"/>
  <c r="CK96" i="23"/>
  <c r="CJ96" i="23"/>
  <c r="CI96" i="23"/>
  <c r="CH96" i="23"/>
  <c r="CG96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N96" i="23"/>
  <c r="BL96" i="23"/>
  <c r="BK96" i="23"/>
  <c r="BJ96" i="23"/>
  <c r="BI96" i="23"/>
  <c r="BH96" i="23"/>
  <c r="BG96" i="23"/>
  <c r="BF96" i="23"/>
  <c r="BE96" i="23"/>
  <c r="BD96" i="23"/>
  <c r="BC96" i="23"/>
  <c r="BB96" i="23"/>
  <c r="BA96" i="23"/>
  <c r="AZ96" i="23"/>
  <c r="AY96" i="23"/>
  <c r="AX96" i="23"/>
  <c r="AW96" i="23"/>
  <c r="AV96" i="23"/>
  <c r="AU96" i="23"/>
  <c r="AS96" i="23"/>
  <c r="AR96" i="23"/>
  <c r="AQ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U96" i="23"/>
  <c r="T96" i="23"/>
  <c r="Q96" i="23"/>
  <c r="P96" i="23"/>
  <c r="M96" i="23"/>
  <c r="L96" i="23"/>
  <c r="I96" i="23"/>
  <c r="H96" i="23"/>
  <c r="E96" i="23"/>
  <c r="HF105" i="26"/>
  <c r="HY105" i="26" s="1"/>
  <c r="GK105" i="26"/>
  <c r="FP105" i="26"/>
  <c r="FP100" i="26" s="1"/>
  <c r="EU105" i="26"/>
  <c r="DZ105" i="26"/>
  <c r="DE105" i="26"/>
  <c r="CJ105" i="26"/>
  <c r="CJ100" i="26" s="1"/>
  <c r="BO105" i="26"/>
  <c r="AT105" i="26"/>
  <c r="Y105" i="26"/>
  <c r="X105" i="26"/>
  <c r="X100" i="26" s="1"/>
  <c r="W105" i="26"/>
  <c r="V105" i="26"/>
  <c r="U105" i="26"/>
  <c r="T105" i="26"/>
  <c r="T100" i="26" s="1"/>
  <c r="S105" i="26"/>
  <c r="R105" i="26"/>
  <c r="Q105" i="26"/>
  <c r="P105" i="26"/>
  <c r="P100" i="26" s="1"/>
  <c r="O105" i="26"/>
  <c r="N105" i="26"/>
  <c r="M105" i="26"/>
  <c r="L105" i="26"/>
  <c r="L100" i="26" s="1"/>
  <c r="K105" i="26"/>
  <c r="J105" i="26"/>
  <c r="I105" i="26"/>
  <c r="H105" i="26"/>
  <c r="G105" i="26" s="1"/>
  <c r="F105" i="26" s="1"/>
  <c r="D105" i="26" s="1"/>
  <c r="HY104" i="26"/>
  <c r="HF104" i="26"/>
  <c r="GK104" i="26"/>
  <c r="FP104" i="26"/>
  <c r="EU104" i="26"/>
  <c r="DZ104" i="26"/>
  <c r="DE104" i="26"/>
  <c r="CJ104" i="26"/>
  <c r="BO104" i="26"/>
  <c r="AT104" i="26"/>
  <c r="Y104" i="26"/>
  <c r="X104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G104" i="26" s="1"/>
  <c r="F104" i="26" s="1"/>
  <c r="D104" i="26" s="1"/>
  <c r="J104" i="26"/>
  <c r="I104" i="26"/>
  <c r="H104" i="26"/>
  <c r="HF103" i="26"/>
  <c r="HF100" i="26" s="1"/>
  <c r="GK103" i="26"/>
  <c r="FP103" i="26"/>
  <c r="EU103" i="26"/>
  <c r="DZ103" i="26"/>
  <c r="DZ100" i="26" s="1"/>
  <c r="DE103" i="26"/>
  <c r="CJ103" i="26"/>
  <c r="BO103" i="26"/>
  <c r="AT103" i="26"/>
  <c r="AT100" i="26" s="1"/>
  <c r="Y103" i="26"/>
  <c r="X103" i="26"/>
  <c r="W103" i="26"/>
  <c r="V103" i="26"/>
  <c r="V100" i="26" s="1"/>
  <c r="U103" i="26"/>
  <c r="T103" i="26"/>
  <c r="S103" i="26"/>
  <c r="R103" i="26"/>
  <c r="R100" i="26" s="1"/>
  <c r="Q103" i="26"/>
  <c r="P103" i="26"/>
  <c r="O103" i="26"/>
  <c r="N103" i="26"/>
  <c r="N100" i="26" s="1"/>
  <c r="M103" i="26"/>
  <c r="L103" i="26"/>
  <c r="K103" i="26"/>
  <c r="J103" i="26"/>
  <c r="J100" i="26" s="1"/>
  <c r="I103" i="26"/>
  <c r="G103" i="26" s="1"/>
  <c r="F103" i="26" s="1"/>
  <c r="D103" i="26" s="1"/>
  <c r="H103" i="26"/>
  <c r="HF102" i="26"/>
  <c r="GK102" i="26"/>
  <c r="GK100" i="26" s="1"/>
  <c r="FP102" i="26"/>
  <c r="EU102" i="26"/>
  <c r="DZ102" i="26"/>
  <c r="DE102" i="26"/>
  <c r="CJ102" i="26"/>
  <c r="BO102" i="26"/>
  <c r="AT102" i="26"/>
  <c r="Y102" i="26"/>
  <c r="X102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 s="1"/>
  <c r="F102" i="26" s="1"/>
  <c r="D102" i="26" s="1"/>
  <c r="HF101" i="26"/>
  <c r="GK101" i="26"/>
  <c r="HD101" i="26" s="1"/>
  <c r="GI101" i="26"/>
  <c r="FP101" i="26"/>
  <c r="EU101" i="26"/>
  <c r="DZ101" i="26"/>
  <c r="DE101" i="26"/>
  <c r="DE100" i="26" s="1"/>
  <c r="CJ101" i="26"/>
  <c r="BO101" i="26"/>
  <c r="AT101" i="26"/>
  <c r="Y101" i="26"/>
  <c r="Y100" i="26" s="1"/>
  <c r="X101" i="26"/>
  <c r="W101" i="26"/>
  <c r="V101" i="26"/>
  <c r="U101" i="26"/>
  <c r="U100" i="26" s="1"/>
  <c r="T101" i="26"/>
  <c r="S101" i="26"/>
  <c r="R101" i="26"/>
  <c r="Q101" i="26"/>
  <c r="Q100" i="26" s="1"/>
  <c r="P101" i="26"/>
  <c r="O101" i="26"/>
  <c r="N101" i="26"/>
  <c r="M101" i="26"/>
  <c r="M100" i="26" s="1"/>
  <c r="L101" i="26"/>
  <c r="K101" i="26"/>
  <c r="J101" i="26"/>
  <c r="I101" i="26"/>
  <c r="I100" i="26" s="1"/>
  <c r="H101" i="26"/>
  <c r="G101" i="26" s="1"/>
  <c r="HZ100" i="26"/>
  <c r="HX100" i="26"/>
  <c r="HW100" i="26"/>
  <c r="HV100" i="26"/>
  <c r="HU100" i="26"/>
  <c r="HT100" i="26"/>
  <c r="HS100" i="26"/>
  <c r="HR100" i="26"/>
  <c r="HQ100" i="26"/>
  <c r="HP100" i="26"/>
  <c r="HO100" i="26"/>
  <c r="HN100" i="26"/>
  <c r="HM100" i="26"/>
  <c r="HL100" i="26"/>
  <c r="HK100" i="26"/>
  <c r="HJ100" i="26"/>
  <c r="HI100" i="26"/>
  <c r="HH100" i="26"/>
  <c r="HG100" i="26"/>
  <c r="HE100" i="26"/>
  <c r="HC100" i="26"/>
  <c r="HB100" i="26"/>
  <c r="HA100" i="26"/>
  <c r="GZ100" i="26"/>
  <c r="GY100" i="26"/>
  <c r="GX100" i="26"/>
  <c r="GW100" i="26"/>
  <c r="GV100" i="26"/>
  <c r="GU100" i="26"/>
  <c r="GT100" i="26"/>
  <c r="GS100" i="26"/>
  <c r="GR100" i="26"/>
  <c r="GQ100" i="26"/>
  <c r="GP100" i="26"/>
  <c r="GO100" i="26"/>
  <c r="GN100" i="26"/>
  <c r="GM100" i="26"/>
  <c r="GL100" i="26"/>
  <c r="GJ100" i="26"/>
  <c r="GI100" i="26"/>
  <c r="GH100" i="26"/>
  <c r="GG100" i="26"/>
  <c r="GF100" i="26"/>
  <c r="GE100" i="26"/>
  <c r="GD100" i="26"/>
  <c r="GC100" i="26"/>
  <c r="GB100" i="26"/>
  <c r="GA100" i="26"/>
  <c r="FZ100" i="26"/>
  <c r="FY100" i="26"/>
  <c r="FX100" i="26"/>
  <c r="FW100" i="26"/>
  <c r="FV100" i="26"/>
  <c r="FU100" i="26"/>
  <c r="FT100" i="26"/>
  <c r="FS100" i="26"/>
  <c r="FR100" i="26"/>
  <c r="FQ100" i="26"/>
  <c r="FO100" i="26"/>
  <c r="FN100" i="26"/>
  <c r="FM100" i="26"/>
  <c r="FL100" i="26"/>
  <c r="FK100" i="26"/>
  <c r="FJ100" i="26"/>
  <c r="FI100" i="26"/>
  <c r="FH100" i="26"/>
  <c r="FG100" i="26"/>
  <c r="FF100" i="26"/>
  <c r="FE100" i="26"/>
  <c r="FD100" i="26"/>
  <c r="FC100" i="26"/>
  <c r="FB100" i="26"/>
  <c r="FA100" i="26"/>
  <c r="EZ100" i="26"/>
  <c r="EY100" i="26"/>
  <c r="EX100" i="26"/>
  <c r="EW100" i="26"/>
  <c r="EV100" i="26"/>
  <c r="EU100" i="26"/>
  <c r="ET100" i="26"/>
  <c r="ES100" i="26"/>
  <c r="ER100" i="26"/>
  <c r="EQ100" i="26"/>
  <c r="EP100" i="26"/>
  <c r="EO100" i="26"/>
  <c r="EN100" i="26"/>
  <c r="EM100" i="26"/>
  <c r="EL100" i="26"/>
  <c r="EK100" i="26"/>
  <c r="EJ100" i="26"/>
  <c r="EI100" i="26"/>
  <c r="EH100" i="26"/>
  <c r="EG100" i="26"/>
  <c r="EF100" i="26"/>
  <c r="EE100" i="26"/>
  <c r="ED100" i="26"/>
  <c r="EC100" i="26"/>
  <c r="EB100" i="26"/>
  <c r="EA100" i="26"/>
  <c r="DY100" i="26"/>
  <c r="DX100" i="26"/>
  <c r="DW100" i="26"/>
  <c r="DV100" i="26"/>
  <c r="DU100" i="26"/>
  <c r="DT100" i="26"/>
  <c r="DS100" i="26"/>
  <c r="DR100" i="26"/>
  <c r="DQ100" i="26"/>
  <c r="DP100" i="26"/>
  <c r="DO100" i="26"/>
  <c r="DN100" i="26"/>
  <c r="DM100" i="26"/>
  <c r="DL100" i="26"/>
  <c r="DK100" i="26"/>
  <c r="DJ100" i="26"/>
  <c r="DI100" i="26"/>
  <c r="DH100" i="26"/>
  <c r="DG100" i="26"/>
  <c r="DF100" i="26"/>
  <c r="DD100" i="26"/>
  <c r="DC100" i="26"/>
  <c r="DB100" i="26"/>
  <c r="DA100" i="26"/>
  <c r="CZ100" i="26"/>
  <c r="CY100" i="26"/>
  <c r="CX100" i="26"/>
  <c r="CW100" i="26"/>
  <c r="CV100" i="26"/>
  <c r="CU100" i="26"/>
  <c r="CT100" i="26"/>
  <c r="CS100" i="26"/>
  <c r="CR100" i="26"/>
  <c r="CQ100" i="26"/>
  <c r="CP100" i="26"/>
  <c r="CO100" i="26"/>
  <c r="CN100" i="26"/>
  <c r="CM100" i="26"/>
  <c r="CL100" i="26"/>
  <c r="CK100" i="26"/>
  <c r="CI100" i="26"/>
  <c r="CH100" i="26"/>
  <c r="CG100" i="26"/>
  <c r="CF100" i="26"/>
  <c r="CE100" i="26"/>
  <c r="CD100" i="26"/>
  <c r="CC100" i="26"/>
  <c r="CB100" i="26"/>
  <c r="CA100" i="26"/>
  <c r="BZ100" i="26"/>
  <c r="BY100" i="26"/>
  <c r="BX100" i="26"/>
  <c r="BW100" i="26"/>
  <c r="BV100" i="26"/>
  <c r="BU100" i="26"/>
  <c r="BT100" i="26"/>
  <c r="BS100" i="26"/>
  <c r="BR100" i="26"/>
  <c r="BQ100" i="26"/>
  <c r="BP100" i="26"/>
  <c r="BO100" i="26"/>
  <c r="BN100" i="26"/>
  <c r="BM100" i="26"/>
  <c r="BL100" i="26"/>
  <c r="BK100" i="26"/>
  <c r="BJ100" i="26"/>
  <c r="BI100" i="26"/>
  <c r="BH100" i="26"/>
  <c r="BG100" i="26"/>
  <c r="BF100" i="26"/>
  <c r="BE100" i="26"/>
  <c r="BD100" i="26"/>
  <c r="BC100" i="26"/>
  <c r="BB100" i="26"/>
  <c r="BA100" i="26"/>
  <c r="AZ100" i="26"/>
  <c r="AY100" i="26"/>
  <c r="AX100" i="26"/>
  <c r="AW100" i="26"/>
  <c r="AV100" i="26"/>
  <c r="AU100" i="26"/>
  <c r="AS100" i="26"/>
  <c r="AR100" i="26"/>
  <c r="AQ100" i="26"/>
  <c r="AP100" i="26"/>
  <c r="AO100" i="26"/>
  <c r="AN100" i="26"/>
  <c r="AM100" i="26"/>
  <c r="AL100" i="26"/>
  <c r="AK100" i="26"/>
  <c r="AJ100" i="26"/>
  <c r="AI100" i="26"/>
  <c r="AH100" i="26"/>
  <c r="AG100" i="26"/>
  <c r="AF100" i="26"/>
  <c r="AE100" i="26"/>
  <c r="AD100" i="26"/>
  <c r="AC100" i="26"/>
  <c r="AB100" i="26"/>
  <c r="AA100" i="26"/>
  <c r="Z100" i="26"/>
  <c r="W100" i="26"/>
  <c r="S100" i="26"/>
  <c r="O100" i="26"/>
  <c r="K100" i="26"/>
  <c r="E100" i="26"/>
  <c r="HF99" i="26"/>
  <c r="HF96" i="26" s="1"/>
  <c r="GK99" i="26"/>
  <c r="FP99" i="26"/>
  <c r="EU99" i="26"/>
  <c r="ES99" i="26"/>
  <c r="ES96" i="26" s="1"/>
  <c r="DZ99" i="26"/>
  <c r="DE99" i="26"/>
  <c r="CJ99" i="26"/>
  <c r="BO99" i="26"/>
  <c r="AT99" i="26"/>
  <c r="Y99" i="26"/>
  <c r="X99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G99" i="26" s="1"/>
  <c r="F99" i="26" s="1"/>
  <c r="D99" i="26" s="1"/>
  <c r="J99" i="26"/>
  <c r="I99" i="26"/>
  <c r="H99" i="26"/>
  <c r="HF98" i="26"/>
  <c r="GK98" i="26"/>
  <c r="FP98" i="26"/>
  <c r="GI98" i="26" s="1"/>
  <c r="GI96" i="26" s="1"/>
  <c r="EU98" i="26"/>
  <c r="EU96" i="26" s="1"/>
  <c r="DZ98" i="26"/>
  <c r="DE98" i="26"/>
  <c r="CJ98" i="26"/>
  <c r="BO98" i="26"/>
  <c r="BO96" i="26" s="1"/>
  <c r="AT98" i="26"/>
  <c r="Y98" i="26"/>
  <c r="X98" i="26"/>
  <c r="W98" i="26"/>
  <c r="W96" i="26" s="1"/>
  <c r="V98" i="26"/>
  <c r="U98" i="26"/>
  <c r="T98" i="26"/>
  <c r="S98" i="26"/>
  <c r="S96" i="26" s="1"/>
  <c r="R98" i="26"/>
  <c r="Q98" i="26"/>
  <c r="P98" i="26"/>
  <c r="O98" i="26"/>
  <c r="O96" i="26" s="1"/>
  <c r="N98" i="26"/>
  <c r="M98" i="26"/>
  <c r="L98" i="26"/>
  <c r="K98" i="26"/>
  <c r="K96" i="26" s="1"/>
  <c r="J98" i="26"/>
  <c r="I98" i="26"/>
  <c r="H98" i="26"/>
  <c r="GK96" i="26"/>
  <c r="DE96" i="26"/>
  <c r="AT96" i="26"/>
  <c r="V96" i="26"/>
  <c r="R96" i="26"/>
  <c r="N96" i="26"/>
  <c r="J96" i="26"/>
  <c r="HZ96" i="26"/>
  <c r="HY96" i="26"/>
  <c r="HX96" i="26"/>
  <c r="HW96" i="26"/>
  <c r="HV96" i="26"/>
  <c r="HU96" i="26"/>
  <c r="HT96" i="26"/>
  <c r="HS96" i="26"/>
  <c r="HR96" i="26"/>
  <c r="HQ96" i="26"/>
  <c r="HP96" i="26"/>
  <c r="HO96" i="26"/>
  <c r="HN96" i="26"/>
  <c r="HM96" i="26"/>
  <c r="HL96" i="26"/>
  <c r="HK96" i="26"/>
  <c r="HJ96" i="26"/>
  <c r="HI96" i="26"/>
  <c r="HH96" i="26"/>
  <c r="HG96" i="26"/>
  <c r="HE96" i="26"/>
  <c r="HD96" i="26"/>
  <c r="HC96" i="26"/>
  <c r="HB96" i="26"/>
  <c r="HA96" i="26"/>
  <c r="GZ96" i="26"/>
  <c r="GY96" i="26"/>
  <c r="GX96" i="26"/>
  <c r="GW96" i="26"/>
  <c r="GV96" i="26"/>
  <c r="GU96" i="26"/>
  <c r="GT96" i="26"/>
  <c r="GS96" i="26"/>
  <c r="GR96" i="26"/>
  <c r="GQ96" i="26"/>
  <c r="GP96" i="26"/>
  <c r="GO96" i="26"/>
  <c r="GN96" i="26"/>
  <c r="GM96" i="26"/>
  <c r="GL96" i="26"/>
  <c r="GJ96" i="26"/>
  <c r="GH96" i="26"/>
  <c r="GG96" i="26"/>
  <c r="GF96" i="26"/>
  <c r="GE96" i="26"/>
  <c r="GD96" i="26"/>
  <c r="GC96" i="26"/>
  <c r="GB96" i="26"/>
  <c r="GA96" i="26"/>
  <c r="FZ96" i="26"/>
  <c r="FY96" i="26"/>
  <c r="FX96" i="26"/>
  <c r="FW96" i="26"/>
  <c r="FV96" i="26"/>
  <c r="FU96" i="26"/>
  <c r="FT96" i="26"/>
  <c r="FS96" i="26"/>
  <c r="FR96" i="26"/>
  <c r="FQ96" i="26"/>
  <c r="FP96" i="26"/>
  <c r="FO96" i="26"/>
  <c r="FM96" i="26"/>
  <c r="FL96" i="26"/>
  <c r="FK96" i="26"/>
  <c r="FJ96" i="26"/>
  <c r="FI96" i="26"/>
  <c r="FH96" i="26"/>
  <c r="FG96" i="26"/>
  <c r="FF96" i="26"/>
  <c r="FE96" i="26"/>
  <c r="FD96" i="26"/>
  <c r="FC96" i="26"/>
  <c r="FB96" i="26"/>
  <c r="FA96" i="26"/>
  <c r="EZ96" i="26"/>
  <c r="EY96" i="26"/>
  <c r="EX96" i="26"/>
  <c r="EW96" i="26"/>
  <c r="EV96" i="26"/>
  <c r="ET96" i="26"/>
  <c r="ER96" i="26"/>
  <c r="EQ96" i="26"/>
  <c r="EP96" i="26"/>
  <c r="EO96" i="26"/>
  <c r="EN96" i="26"/>
  <c r="EM96" i="26"/>
  <c r="EL96" i="26"/>
  <c r="EK96" i="26"/>
  <c r="EJ96" i="26"/>
  <c r="EI96" i="26"/>
  <c r="EH96" i="26"/>
  <c r="EG96" i="26"/>
  <c r="EF96" i="26"/>
  <c r="EE96" i="26"/>
  <c r="ED96" i="26"/>
  <c r="EC96" i="26"/>
  <c r="EB96" i="26"/>
  <c r="EA96" i="26"/>
  <c r="DZ96" i="26"/>
  <c r="DY96" i="26"/>
  <c r="DX96" i="26"/>
  <c r="DW96" i="26"/>
  <c r="DV96" i="26"/>
  <c r="DU96" i="26"/>
  <c r="DT96" i="26"/>
  <c r="DS96" i="26"/>
  <c r="DR96" i="26"/>
  <c r="DQ96" i="26"/>
  <c r="DP96" i="26"/>
  <c r="DO96" i="26"/>
  <c r="DN96" i="26"/>
  <c r="DM96" i="26"/>
  <c r="DL96" i="26"/>
  <c r="DK96" i="26"/>
  <c r="DJ96" i="26"/>
  <c r="DI96" i="26"/>
  <c r="DH96" i="26"/>
  <c r="DG96" i="26"/>
  <c r="DF96" i="26"/>
  <c r="DD96" i="26"/>
  <c r="DC96" i="26"/>
  <c r="DB96" i="26"/>
  <c r="DA96" i="26"/>
  <c r="CZ96" i="26"/>
  <c r="CY96" i="26"/>
  <c r="CX96" i="26"/>
  <c r="CW96" i="26"/>
  <c r="CV96" i="26"/>
  <c r="CU96" i="26"/>
  <c r="CT96" i="26"/>
  <c r="CS96" i="26"/>
  <c r="CR96" i="26"/>
  <c r="CQ96" i="26"/>
  <c r="CP96" i="26"/>
  <c r="CO96" i="26"/>
  <c r="CN96" i="26"/>
  <c r="CM96" i="26"/>
  <c r="CL96" i="26"/>
  <c r="CK96" i="26"/>
  <c r="CJ96" i="26"/>
  <c r="CI96" i="26"/>
  <c r="CH96" i="26"/>
  <c r="CG96" i="26"/>
  <c r="CF96" i="26"/>
  <c r="CE96" i="26"/>
  <c r="CD96" i="26"/>
  <c r="CC96" i="26"/>
  <c r="CB96" i="26"/>
  <c r="CA96" i="26"/>
  <c r="BZ96" i="26"/>
  <c r="BY96" i="26"/>
  <c r="BX96" i="26"/>
  <c r="BW96" i="26"/>
  <c r="BV96" i="26"/>
  <c r="BU96" i="26"/>
  <c r="BT96" i="26"/>
  <c r="BS96" i="26"/>
  <c r="BR96" i="26"/>
  <c r="BQ96" i="26"/>
  <c r="BP96" i="26"/>
  <c r="BN96" i="26"/>
  <c r="BL96" i="26"/>
  <c r="BK96" i="26"/>
  <c r="BJ96" i="26"/>
  <c r="BI96" i="26"/>
  <c r="BH96" i="26"/>
  <c r="BG96" i="26"/>
  <c r="BF96" i="26"/>
  <c r="BE96" i="26"/>
  <c r="BD96" i="26"/>
  <c r="BC96" i="26"/>
  <c r="BB96" i="26"/>
  <c r="BA96" i="26"/>
  <c r="AZ96" i="26"/>
  <c r="AY96" i="26"/>
  <c r="AX96" i="26"/>
  <c r="AW96" i="26"/>
  <c r="AV96" i="26"/>
  <c r="AU96" i="26"/>
  <c r="AS96" i="26"/>
  <c r="AR96" i="26"/>
  <c r="AQ96" i="26"/>
  <c r="AP96" i="26"/>
  <c r="AO96" i="26"/>
  <c r="AN96" i="26"/>
  <c r="AM96" i="26"/>
  <c r="AL96" i="26"/>
  <c r="AK96" i="26"/>
  <c r="AJ96" i="26"/>
  <c r="AI96" i="26"/>
  <c r="AH96" i="26"/>
  <c r="AG96" i="26"/>
  <c r="AF96" i="26"/>
  <c r="AE96" i="26"/>
  <c r="AD96" i="26"/>
  <c r="AC96" i="26"/>
  <c r="AB96" i="26"/>
  <c r="AA96" i="26"/>
  <c r="Z96" i="26"/>
  <c r="Y96" i="26"/>
  <c r="X96" i="26"/>
  <c r="U96" i="26"/>
  <c r="T96" i="26"/>
  <c r="Q96" i="26"/>
  <c r="P96" i="26"/>
  <c r="M96" i="26"/>
  <c r="L96" i="26"/>
  <c r="I96" i="26"/>
  <c r="H96" i="26"/>
  <c r="E96" i="26"/>
  <c r="HY105" i="25"/>
  <c r="HF105" i="25"/>
  <c r="GK105" i="25"/>
  <c r="FP105" i="25"/>
  <c r="EU105" i="25"/>
  <c r="DZ105" i="25"/>
  <c r="DE105" i="25"/>
  <c r="CJ105" i="25"/>
  <c r="CJ100" i="25" s="1"/>
  <c r="BO105" i="25"/>
  <c r="AT105" i="25"/>
  <c r="Y105" i="25"/>
  <c r="X105" i="25"/>
  <c r="X100" i="25" s="1"/>
  <c r="W105" i="25"/>
  <c r="V105" i="25"/>
  <c r="U105" i="25"/>
  <c r="T105" i="25"/>
  <c r="T100" i="25" s="1"/>
  <c r="S105" i="25"/>
  <c r="R105" i="25"/>
  <c r="Q105" i="25"/>
  <c r="P105" i="25"/>
  <c r="P100" i="25" s="1"/>
  <c r="O105" i="25"/>
  <c r="N105" i="25"/>
  <c r="M105" i="25"/>
  <c r="L105" i="25"/>
  <c r="L100" i="25" s="1"/>
  <c r="K105" i="25"/>
  <c r="J105" i="25"/>
  <c r="I105" i="25"/>
  <c r="H105" i="25"/>
  <c r="G105" i="25" s="1"/>
  <c r="F105" i="25" s="1"/>
  <c r="D105" i="25" s="1"/>
  <c r="HY104" i="25"/>
  <c r="HF104" i="25"/>
  <c r="GK104" i="25"/>
  <c r="FP104" i="25"/>
  <c r="EU104" i="25"/>
  <c r="DZ104" i="25"/>
  <c r="DE104" i="25"/>
  <c r="CJ104" i="25"/>
  <c r="BO104" i="25"/>
  <c r="AT104" i="25"/>
  <c r="Y104" i="25"/>
  <c r="X104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G104" i="25" s="1"/>
  <c r="F104" i="25" s="1"/>
  <c r="D104" i="25" s="1"/>
  <c r="J104" i="25"/>
  <c r="I104" i="25"/>
  <c r="H104" i="25"/>
  <c r="HF103" i="25"/>
  <c r="HF100" i="25" s="1"/>
  <c r="GK103" i="25"/>
  <c r="FP103" i="25"/>
  <c r="EU103" i="25"/>
  <c r="DZ103" i="25"/>
  <c r="DZ100" i="25" s="1"/>
  <c r="DE103" i="25"/>
  <c r="CJ103" i="25"/>
  <c r="BO103" i="25"/>
  <c r="AT103" i="25"/>
  <c r="AT100" i="25" s="1"/>
  <c r="Y103" i="25"/>
  <c r="X103" i="25"/>
  <c r="W103" i="25"/>
  <c r="V103" i="25"/>
  <c r="V100" i="25" s="1"/>
  <c r="U103" i="25"/>
  <c r="T103" i="25"/>
  <c r="S103" i="25"/>
  <c r="R103" i="25"/>
  <c r="R100" i="25" s="1"/>
  <c r="Q103" i="25"/>
  <c r="P103" i="25"/>
  <c r="O103" i="25"/>
  <c r="N103" i="25"/>
  <c r="N100" i="25" s="1"/>
  <c r="M103" i="25"/>
  <c r="L103" i="25"/>
  <c r="K103" i="25"/>
  <c r="J103" i="25"/>
  <c r="J100" i="25" s="1"/>
  <c r="I103" i="25"/>
  <c r="H103" i="25"/>
  <c r="G103" i="25" s="1"/>
  <c r="F103" i="25" s="1"/>
  <c r="D103" i="25" s="1"/>
  <c r="HF102" i="25"/>
  <c r="GK102" i="25"/>
  <c r="GK100" i="25" s="1"/>
  <c r="FP102" i="25"/>
  <c r="EU102" i="25"/>
  <c r="DZ102" i="25"/>
  <c r="DE102" i="25"/>
  <c r="CJ102" i="25"/>
  <c r="BO102" i="25"/>
  <c r="AT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 s="1"/>
  <c r="F102" i="25" s="1"/>
  <c r="D102" i="25" s="1"/>
  <c r="HF101" i="25"/>
  <c r="GK101" i="25"/>
  <c r="HD101" i="25" s="1"/>
  <c r="GI101" i="25"/>
  <c r="FP101" i="25"/>
  <c r="FP100" i="25" s="1"/>
  <c r="EU101" i="25"/>
  <c r="DZ101" i="25"/>
  <c r="DE101" i="25"/>
  <c r="DE100" i="25" s="1"/>
  <c r="CJ101" i="25"/>
  <c r="BO101" i="25"/>
  <c r="AT101" i="25"/>
  <c r="Y101" i="25"/>
  <c r="Y100" i="25" s="1"/>
  <c r="X101" i="25"/>
  <c r="W101" i="25"/>
  <c r="V101" i="25"/>
  <c r="U101" i="25"/>
  <c r="U100" i="25" s="1"/>
  <c r="T101" i="25"/>
  <c r="S101" i="25"/>
  <c r="R101" i="25"/>
  <c r="Q101" i="25"/>
  <c r="Q100" i="25" s="1"/>
  <c r="P101" i="25"/>
  <c r="O101" i="25"/>
  <c r="N101" i="25"/>
  <c r="M101" i="25"/>
  <c r="M100" i="25" s="1"/>
  <c r="L101" i="25"/>
  <c r="K101" i="25"/>
  <c r="J101" i="25"/>
  <c r="I101" i="25"/>
  <c r="I100" i="25" s="1"/>
  <c r="H101" i="25"/>
  <c r="G101" i="25" s="1"/>
  <c r="HZ100" i="25"/>
  <c r="HX100" i="25"/>
  <c r="HW100" i="25"/>
  <c r="HV100" i="25"/>
  <c r="HU100" i="25"/>
  <c r="HT100" i="25"/>
  <c r="HS100" i="25"/>
  <c r="HR100" i="25"/>
  <c r="HQ100" i="25"/>
  <c r="HP100" i="25"/>
  <c r="HO100" i="25"/>
  <c r="HN100" i="25"/>
  <c r="HM100" i="25"/>
  <c r="HL100" i="25"/>
  <c r="HK100" i="25"/>
  <c r="HJ100" i="25"/>
  <c r="HI100" i="25"/>
  <c r="HH100" i="25"/>
  <c r="HG100" i="25"/>
  <c r="HE100" i="25"/>
  <c r="HC100" i="25"/>
  <c r="HB100" i="25"/>
  <c r="HA100" i="25"/>
  <c r="GZ100" i="25"/>
  <c r="GY100" i="25"/>
  <c r="GX100" i="25"/>
  <c r="GW100" i="25"/>
  <c r="GV100" i="25"/>
  <c r="GU100" i="25"/>
  <c r="GT100" i="25"/>
  <c r="GS100" i="25"/>
  <c r="GR100" i="25"/>
  <c r="GQ100" i="25"/>
  <c r="GP100" i="25"/>
  <c r="GO100" i="25"/>
  <c r="GN100" i="25"/>
  <c r="GM100" i="25"/>
  <c r="GL100" i="25"/>
  <c r="GJ100" i="25"/>
  <c r="GI100" i="25"/>
  <c r="GH100" i="25"/>
  <c r="GG100" i="25"/>
  <c r="GF100" i="25"/>
  <c r="GE100" i="25"/>
  <c r="GD100" i="25"/>
  <c r="GC100" i="25"/>
  <c r="GB100" i="25"/>
  <c r="GA100" i="25"/>
  <c r="FZ100" i="25"/>
  <c r="FY100" i="25"/>
  <c r="FX100" i="25"/>
  <c r="FW100" i="25"/>
  <c r="FV100" i="25"/>
  <c r="FU100" i="25"/>
  <c r="FT100" i="25"/>
  <c r="FS100" i="25"/>
  <c r="FR100" i="25"/>
  <c r="FQ100" i="25"/>
  <c r="FO100" i="25"/>
  <c r="FN100" i="25"/>
  <c r="FM100" i="25"/>
  <c r="FL100" i="25"/>
  <c r="FK100" i="25"/>
  <c r="FJ100" i="25"/>
  <c r="FI100" i="25"/>
  <c r="FH100" i="25"/>
  <c r="FG100" i="25"/>
  <c r="FF100" i="25"/>
  <c r="FE100" i="25"/>
  <c r="FD100" i="25"/>
  <c r="FC100" i="25"/>
  <c r="FB100" i="25"/>
  <c r="FA100" i="25"/>
  <c r="EZ100" i="25"/>
  <c r="EY100" i="25"/>
  <c r="EX100" i="25"/>
  <c r="EW100" i="25"/>
  <c r="EV100" i="25"/>
  <c r="EU100" i="25"/>
  <c r="ET100" i="25"/>
  <c r="ES100" i="25"/>
  <c r="ER100" i="25"/>
  <c r="EQ100" i="25"/>
  <c r="EP100" i="25"/>
  <c r="EO100" i="25"/>
  <c r="EN100" i="25"/>
  <c r="EM100" i="25"/>
  <c r="EL100" i="25"/>
  <c r="EK100" i="25"/>
  <c r="EJ100" i="25"/>
  <c r="EI100" i="25"/>
  <c r="EH100" i="25"/>
  <c r="EG100" i="25"/>
  <c r="EF100" i="25"/>
  <c r="EE100" i="25"/>
  <c r="ED100" i="25"/>
  <c r="EC100" i="25"/>
  <c r="EB100" i="25"/>
  <c r="EA100" i="25"/>
  <c r="DY100" i="25"/>
  <c r="DX100" i="25"/>
  <c r="DW100" i="25"/>
  <c r="DV100" i="25"/>
  <c r="DU100" i="25"/>
  <c r="DT100" i="25"/>
  <c r="DS100" i="25"/>
  <c r="DR100" i="25"/>
  <c r="DQ100" i="25"/>
  <c r="DP100" i="25"/>
  <c r="DO100" i="25"/>
  <c r="DN100" i="25"/>
  <c r="DM100" i="25"/>
  <c r="DL100" i="25"/>
  <c r="DK100" i="25"/>
  <c r="DJ100" i="25"/>
  <c r="DI100" i="25"/>
  <c r="DH100" i="25"/>
  <c r="DG100" i="25"/>
  <c r="DF100" i="25"/>
  <c r="DD100" i="25"/>
  <c r="DC100" i="25"/>
  <c r="DB100" i="25"/>
  <c r="DA100" i="25"/>
  <c r="CZ100" i="25"/>
  <c r="CY100" i="25"/>
  <c r="CX100" i="25"/>
  <c r="CW100" i="25"/>
  <c r="CV100" i="25"/>
  <c r="CU100" i="25"/>
  <c r="CT100" i="25"/>
  <c r="CS100" i="25"/>
  <c r="CR100" i="25"/>
  <c r="CQ100" i="25"/>
  <c r="CP100" i="25"/>
  <c r="CO100" i="25"/>
  <c r="CN100" i="25"/>
  <c r="CM100" i="25"/>
  <c r="CL100" i="25"/>
  <c r="CK100" i="25"/>
  <c r="CI100" i="25"/>
  <c r="CH100" i="25"/>
  <c r="CG100" i="25"/>
  <c r="CF100" i="25"/>
  <c r="CE100" i="25"/>
  <c r="CD100" i="25"/>
  <c r="CC100" i="25"/>
  <c r="CB100" i="25"/>
  <c r="CA100" i="25"/>
  <c r="BZ100" i="25"/>
  <c r="BY100" i="25"/>
  <c r="BX100" i="25"/>
  <c r="BW100" i="25"/>
  <c r="BV100" i="25"/>
  <c r="BU100" i="25"/>
  <c r="BT100" i="25"/>
  <c r="BS100" i="25"/>
  <c r="BR100" i="25"/>
  <c r="BQ100" i="25"/>
  <c r="BP100" i="25"/>
  <c r="BO100" i="25"/>
  <c r="BN100" i="25"/>
  <c r="BM100" i="25"/>
  <c r="BL100" i="25"/>
  <c r="BK100" i="25"/>
  <c r="BJ100" i="25"/>
  <c r="BI100" i="25"/>
  <c r="BH100" i="25"/>
  <c r="BG100" i="25"/>
  <c r="BF100" i="25"/>
  <c r="BE100" i="25"/>
  <c r="BD100" i="25"/>
  <c r="BC100" i="25"/>
  <c r="BB100" i="25"/>
  <c r="BA100" i="25"/>
  <c r="AZ100" i="25"/>
  <c r="AY100" i="25"/>
  <c r="AX100" i="25"/>
  <c r="AW100" i="25"/>
  <c r="AV100" i="25"/>
  <c r="AU100" i="25"/>
  <c r="AS100" i="25"/>
  <c r="AR100" i="25"/>
  <c r="AQ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W100" i="25"/>
  <c r="S100" i="25"/>
  <c r="O100" i="25"/>
  <c r="K100" i="25"/>
  <c r="E100" i="25"/>
  <c r="HF99" i="25"/>
  <c r="HF96" i="25" s="1"/>
  <c r="GK99" i="25"/>
  <c r="FP99" i="25"/>
  <c r="EU99" i="25"/>
  <c r="ES99" i="25"/>
  <c r="ES96" i="25" s="1"/>
  <c r="DZ99" i="25"/>
  <c r="DE99" i="25"/>
  <c r="CJ99" i="25"/>
  <c r="BO99" i="25"/>
  <c r="AT99" i="25"/>
  <c r="Y99" i="25"/>
  <c r="X99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G99" i="25" s="1"/>
  <c r="F99" i="25" s="1"/>
  <c r="D99" i="25" s="1"/>
  <c r="J99" i="25"/>
  <c r="I99" i="25"/>
  <c r="H99" i="25"/>
  <c r="HF98" i="25"/>
  <c r="GK98" i="25"/>
  <c r="GI98" i="25"/>
  <c r="FP98" i="25"/>
  <c r="EU98" i="25"/>
  <c r="EU96" i="25" s="1"/>
  <c r="DZ98" i="25"/>
  <c r="DE98" i="25"/>
  <c r="CJ98" i="25"/>
  <c r="BO98" i="25"/>
  <c r="BO96" i="25" s="1"/>
  <c r="AT98" i="25"/>
  <c r="Y98" i="25"/>
  <c r="X98" i="25"/>
  <c r="W98" i="25"/>
  <c r="W96" i="25" s="1"/>
  <c r="V98" i="25"/>
  <c r="U98" i="25"/>
  <c r="T98" i="25"/>
  <c r="S98" i="25"/>
  <c r="S96" i="25" s="1"/>
  <c r="R98" i="25"/>
  <c r="Q98" i="25"/>
  <c r="P98" i="25"/>
  <c r="O98" i="25"/>
  <c r="O96" i="25" s="1"/>
  <c r="N98" i="25"/>
  <c r="M98" i="25"/>
  <c r="L98" i="25"/>
  <c r="K98" i="25"/>
  <c r="K96" i="25" s="1"/>
  <c r="J98" i="25"/>
  <c r="I98" i="25"/>
  <c r="H98" i="25"/>
  <c r="GK96" i="25"/>
  <c r="DE96" i="25"/>
  <c r="AT96" i="25"/>
  <c r="V96" i="25"/>
  <c r="R96" i="25"/>
  <c r="N96" i="25"/>
  <c r="J96" i="25"/>
  <c r="HZ96" i="25"/>
  <c r="HY96" i="25"/>
  <c r="HX96" i="25"/>
  <c r="HW96" i="25"/>
  <c r="HV96" i="25"/>
  <c r="HU96" i="25"/>
  <c r="HT96" i="25"/>
  <c r="HS96" i="25"/>
  <c r="HR96" i="25"/>
  <c r="HQ96" i="25"/>
  <c r="HP96" i="25"/>
  <c r="HO96" i="25"/>
  <c r="HN96" i="25"/>
  <c r="HM96" i="25"/>
  <c r="HL96" i="25"/>
  <c r="HK96" i="25"/>
  <c r="HJ96" i="25"/>
  <c r="HI96" i="25"/>
  <c r="HH96" i="25"/>
  <c r="HG96" i="25"/>
  <c r="HE96" i="25"/>
  <c r="HD96" i="25"/>
  <c r="HC96" i="25"/>
  <c r="HB96" i="25"/>
  <c r="HA96" i="25"/>
  <c r="GZ96" i="25"/>
  <c r="GY96" i="25"/>
  <c r="GX96" i="25"/>
  <c r="GW96" i="25"/>
  <c r="GV96" i="25"/>
  <c r="GU96" i="25"/>
  <c r="GT96" i="25"/>
  <c r="GS96" i="25"/>
  <c r="GR96" i="25"/>
  <c r="GQ96" i="25"/>
  <c r="GP96" i="25"/>
  <c r="GO96" i="25"/>
  <c r="GN96" i="25"/>
  <c r="GM96" i="25"/>
  <c r="GL96" i="25"/>
  <c r="GJ96" i="25"/>
  <c r="GI96" i="25"/>
  <c r="GH96" i="25"/>
  <c r="GG96" i="25"/>
  <c r="GF96" i="25"/>
  <c r="GE96" i="25"/>
  <c r="GD96" i="25"/>
  <c r="GC96" i="25"/>
  <c r="GB96" i="25"/>
  <c r="GA96" i="25"/>
  <c r="FZ96" i="25"/>
  <c r="FY96" i="25"/>
  <c r="FX96" i="25"/>
  <c r="FW96" i="25"/>
  <c r="FV96" i="25"/>
  <c r="FU96" i="25"/>
  <c r="FT96" i="25"/>
  <c r="FS96" i="25"/>
  <c r="FR96" i="25"/>
  <c r="FQ96" i="25"/>
  <c r="FP96" i="25"/>
  <c r="FO96" i="25"/>
  <c r="FM96" i="25"/>
  <c r="FL96" i="25"/>
  <c r="FK96" i="25"/>
  <c r="FJ96" i="25"/>
  <c r="FI96" i="25"/>
  <c r="FH96" i="25"/>
  <c r="FG96" i="25"/>
  <c r="FF96" i="25"/>
  <c r="FE96" i="25"/>
  <c r="FD96" i="25"/>
  <c r="FC96" i="25"/>
  <c r="FB96" i="25"/>
  <c r="FA96" i="25"/>
  <c r="EZ96" i="25"/>
  <c r="EY96" i="25"/>
  <c r="EX96" i="25"/>
  <c r="EW96" i="25"/>
  <c r="EV96" i="25"/>
  <c r="ET96" i="25"/>
  <c r="ER96" i="25"/>
  <c r="EQ96" i="25"/>
  <c r="EP96" i="25"/>
  <c r="EO96" i="25"/>
  <c r="EN96" i="25"/>
  <c r="EM96" i="25"/>
  <c r="EL96" i="25"/>
  <c r="EK96" i="25"/>
  <c r="EJ96" i="25"/>
  <c r="EI96" i="25"/>
  <c r="EH96" i="25"/>
  <c r="EG96" i="25"/>
  <c r="EF96" i="25"/>
  <c r="EE96" i="25"/>
  <c r="ED96" i="25"/>
  <c r="EC96" i="25"/>
  <c r="EB96" i="25"/>
  <c r="EA96" i="25"/>
  <c r="DZ96" i="25"/>
  <c r="DY96" i="25"/>
  <c r="DX96" i="25"/>
  <c r="DW96" i="25"/>
  <c r="DV96" i="25"/>
  <c r="DU96" i="25"/>
  <c r="DT96" i="25"/>
  <c r="DS96" i="25"/>
  <c r="DR96" i="25"/>
  <c r="DQ96" i="25"/>
  <c r="DP96" i="25"/>
  <c r="DO96" i="25"/>
  <c r="DN96" i="25"/>
  <c r="DM96" i="25"/>
  <c r="DL96" i="25"/>
  <c r="DK96" i="25"/>
  <c r="DJ96" i="25"/>
  <c r="DI96" i="25"/>
  <c r="DH96" i="25"/>
  <c r="DG96" i="25"/>
  <c r="DF96" i="25"/>
  <c r="DD96" i="25"/>
  <c r="DC96" i="25"/>
  <c r="DB96" i="25"/>
  <c r="DA96" i="25"/>
  <c r="CZ96" i="25"/>
  <c r="CY96" i="25"/>
  <c r="CX96" i="25"/>
  <c r="CW96" i="25"/>
  <c r="CV96" i="25"/>
  <c r="CU96" i="25"/>
  <c r="CT96" i="25"/>
  <c r="CS96" i="25"/>
  <c r="CR96" i="25"/>
  <c r="CQ96" i="25"/>
  <c r="CP96" i="25"/>
  <c r="CO96" i="25"/>
  <c r="CN96" i="25"/>
  <c r="CM96" i="25"/>
  <c r="CL96" i="25"/>
  <c r="CK96" i="25"/>
  <c r="CJ96" i="25"/>
  <c r="CI96" i="25"/>
  <c r="CH96" i="25"/>
  <c r="CG96" i="25"/>
  <c r="CF96" i="25"/>
  <c r="CE96" i="25"/>
  <c r="CD96" i="25"/>
  <c r="CC96" i="25"/>
  <c r="CB96" i="25"/>
  <c r="CA96" i="25"/>
  <c r="BZ96" i="25"/>
  <c r="BY96" i="25"/>
  <c r="BX96" i="25"/>
  <c r="BW96" i="25"/>
  <c r="BV96" i="25"/>
  <c r="BU96" i="25"/>
  <c r="BT96" i="25"/>
  <c r="BS96" i="25"/>
  <c r="BR96" i="25"/>
  <c r="BQ96" i="25"/>
  <c r="BP96" i="25"/>
  <c r="BN96" i="25"/>
  <c r="BL96" i="25"/>
  <c r="BK96" i="25"/>
  <c r="BJ96" i="25"/>
  <c r="BI96" i="25"/>
  <c r="BH96" i="25"/>
  <c r="BG96" i="25"/>
  <c r="BF96" i="25"/>
  <c r="BE96" i="25"/>
  <c r="BD96" i="25"/>
  <c r="BC96" i="25"/>
  <c r="BB96" i="25"/>
  <c r="BA96" i="25"/>
  <c r="AZ96" i="25"/>
  <c r="AY96" i="25"/>
  <c r="AX96" i="25"/>
  <c r="AW96" i="25"/>
  <c r="AV96" i="25"/>
  <c r="AU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U96" i="25"/>
  <c r="T96" i="25"/>
  <c r="Q96" i="25"/>
  <c r="P96" i="25"/>
  <c r="M96" i="25"/>
  <c r="L96" i="25"/>
  <c r="I96" i="25"/>
  <c r="H96" i="25"/>
  <c r="E96" i="25"/>
  <c r="HF106" i="22"/>
  <c r="HY106" i="22" s="1"/>
  <c r="GK106" i="22"/>
  <c r="FP106" i="22"/>
  <c r="EU106" i="22"/>
  <c r="DZ106" i="22"/>
  <c r="DE106" i="22"/>
  <c r="CJ106" i="22"/>
  <c r="CJ101" i="22" s="1"/>
  <c r="BO106" i="22"/>
  <c r="AT106" i="22"/>
  <c r="Y106" i="22"/>
  <c r="X106" i="22"/>
  <c r="X101" i="22" s="1"/>
  <c r="W106" i="22"/>
  <c r="V106" i="22"/>
  <c r="U106" i="22"/>
  <c r="T106" i="22"/>
  <c r="T101" i="22" s="1"/>
  <c r="S106" i="22"/>
  <c r="R106" i="22"/>
  <c r="Q106" i="22"/>
  <c r="P106" i="22"/>
  <c r="P101" i="22" s="1"/>
  <c r="O106" i="22"/>
  <c r="N106" i="22"/>
  <c r="M106" i="22"/>
  <c r="L106" i="22"/>
  <c r="L101" i="22" s="1"/>
  <c r="K106" i="22"/>
  <c r="J106" i="22"/>
  <c r="I106" i="22"/>
  <c r="H106" i="22"/>
  <c r="G106" i="22" s="1"/>
  <c r="F106" i="22" s="1"/>
  <c r="D106" i="22" s="1"/>
  <c r="HY105" i="22"/>
  <c r="HF105" i="22"/>
  <c r="GK105" i="22"/>
  <c r="FP105" i="22"/>
  <c r="EU105" i="22"/>
  <c r="DZ105" i="22"/>
  <c r="DE105" i="22"/>
  <c r="CJ105" i="22"/>
  <c r="BO105" i="22"/>
  <c r="AT105" i="22"/>
  <c r="Y105" i="22"/>
  <c r="X105" i="22"/>
  <c r="W105" i="22"/>
  <c r="V105" i="22"/>
  <c r="U105" i="22"/>
  <c r="T105" i="22"/>
  <c r="S105" i="22"/>
  <c r="R105" i="22"/>
  <c r="Q105" i="22"/>
  <c r="P105" i="22"/>
  <c r="O105" i="22"/>
  <c r="N105" i="22"/>
  <c r="M105" i="22"/>
  <c r="L105" i="22"/>
  <c r="K105" i="22"/>
  <c r="J105" i="22"/>
  <c r="I105" i="22"/>
  <c r="H105" i="22"/>
  <c r="G105" i="22"/>
  <c r="F105" i="22" s="1"/>
  <c r="D105" i="22" s="1"/>
  <c r="HF104" i="22"/>
  <c r="HF101" i="22" s="1"/>
  <c r="GK104" i="22"/>
  <c r="FP104" i="22"/>
  <c r="EU104" i="22"/>
  <c r="DZ104" i="22"/>
  <c r="DZ101" i="22" s="1"/>
  <c r="DE104" i="22"/>
  <c r="CJ104" i="22"/>
  <c r="BO104" i="22"/>
  <c r="AT104" i="22"/>
  <c r="AT101" i="22" s="1"/>
  <c r="Y104" i="22"/>
  <c r="X104" i="22"/>
  <c r="W104" i="22"/>
  <c r="V104" i="22"/>
  <c r="V101" i="22" s="1"/>
  <c r="U104" i="22"/>
  <c r="T104" i="22"/>
  <c r="S104" i="22"/>
  <c r="R104" i="22"/>
  <c r="R101" i="22" s="1"/>
  <c r="Q104" i="22"/>
  <c r="P104" i="22"/>
  <c r="O104" i="22"/>
  <c r="N104" i="22"/>
  <c r="N101" i="22" s="1"/>
  <c r="M104" i="22"/>
  <c r="L104" i="22"/>
  <c r="K104" i="22"/>
  <c r="J104" i="22"/>
  <c r="J101" i="22" s="1"/>
  <c r="I104" i="22"/>
  <c r="G104" i="22" s="1"/>
  <c r="F104" i="22" s="1"/>
  <c r="D104" i="22" s="1"/>
  <c r="H104" i="22"/>
  <c r="HF103" i="22"/>
  <c r="GK103" i="22"/>
  <c r="GK101" i="22" s="1"/>
  <c r="FP103" i="22"/>
  <c r="EU103" i="22"/>
  <c r="DZ103" i="22"/>
  <c r="DE103" i="22"/>
  <c r="CJ103" i="22"/>
  <c r="BO103" i="22"/>
  <c r="AT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 s="1"/>
  <c r="F103" i="22" s="1"/>
  <c r="D103" i="22" s="1"/>
  <c r="HF102" i="22"/>
  <c r="GK102" i="22"/>
  <c r="HD102" i="22" s="1"/>
  <c r="GI102" i="22"/>
  <c r="FP102" i="22"/>
  <c r="FP101" i="22" s="1"/>
  <c r="EU102" i="22"/>
  <c r="DZ102" i="22"/>
  <c r="DE102" i="22"/>
  <c r="DE101" i="22" s="1"/>
  <c r="CJ102" i="22"/>
  <c r="BO102" i="22"/>
  <c r="AT102" i="22"/>
  <c r="Y102" i="22"/>
  <c r="Y101" i="22" s="1"/>
  <c r="X102" i="22"/>
  <c r="W102" i="22"/>
  <c r="V102" i="22"/>
  <c r="U102" i="22"/>
  <c r="U101" i="22" s="1"/>
  <c r="T102" i="22"/>
  <c r="S102" i="22"/>
  <c r="R102" i="22"/>
  <c r="Q102" i="22"/>
  <c r="Q101" i="22" s="1"/>
  <c r="P102" i="22"/>
  <c r="O102" i="22"/>
  <c r="N102" i="22"/>
  <c r="M102" i="22"/>
  <c r="M101" i="22" s="1"/>
  <c r="L102" i="22"/>
  <c r="K102" i="22"/>
  <c r="J102" i="22"/>
  <c r="I102" i="22"/>
  <c r="I101" i="22" s="1"/>
  <c r="H102" i="22"/>
  <c r="G102" i="22" s="1"/>
  <c r="HZ101" i="22"/>
  <c r="HX101" i="22"/>
  <c r="HW101" i="22"/>
  <c r="HV101" i="22"/>
  <c r="HU101" i="22"/>
  <c r="HT101" i="22"/>
  <c r="HS101" i="22"/>
  <c r="HR101" i="22"/>
  <c r="HQ101" i="22"/>
  <c r="HP101" i="22"/>
  <c r="HO101" i="22"/>
  <c r="HN101" i="22"/>
  <c r="HM101" i="22"/>
  <c r="HL101" i="22"/>
  <c r="HK101" i="22"/>
  <c r="HJ101" i="22"/>
  <c r="HI101" i="22"/>
  <c r="HH101" i="22"/>
  <c r="HG101" i="22"/>
  <c r="HE101" i="22"/>
  <c r="HC101" i="22"/>
  <c r="HB101" i="22"/>
  <c r="HA101" i="22"/>
  <c r="GZ101" i="22"/>
  <c r="GY101" i="22"/>
  <c r="GX101" i="22"/>
  <c r="GW101" i="22"/>
  <c r="GV101" i="22"/>
  <c r="GU101" i="22"/>
  <c r="GT101" i="22"/>
  <c r="GS101" i="22"/>
  <c r="GR101" i="22"/>
  <c r="GQ101" i="22"/>
  <c r="GP101" i="22"/>
  <c r="GO101" i="22"/>
  <c r="GN101" i="22"/>
  <c r="GM101" i="22"/>
  <c r="GL101" i="22"/>
  <c r="GJ101" i="22"/>
  <c r="GI101" i="22"/>
  <c r="GH101" i="22"/>
  <c r="GG101" i="22"/>
  <c r="GF101" i="22"/>
  <c r="GE101" i="22"/>
  <c r="GD101" i="22"/>
  <c r="GC101" i="22"/>
  <c r="GB101" i="22"/>
  <c r="GA101" i="22"/>
  <c r="FZ101" i="22"/>
  <c r="FY101" i="22"/>
  <c r="FX101" i="22"/>
  <c r="FW101" i="22"/>
  <c r="FV101" i="22"/>
  <c r="FU101" i="22"/>
  <c r="FT101" i="22"/>
  <c r="FS101" i="22"/>
  <c r="FR101" i="22"/>
  <c r="FQ101" i="22"/>
  <c r="FO101" i="22"/>
  <c r="FN101" i="22"/>
  <c r="FM101" i="22"/>
  <c r="FL101" i="22"/>
  <c r="FK101" i="22"/>
  <c r="FJ101" i="22"/>
  <c r="FI101" i="22"/>
  <c r="FH101" i="22"/>
  <c r="FG101" i="22"/>
  <c r="FF101" i="22"/>
  <c r="FE101" i="22"/>
  <c r="FD101" i="22"/>
  <c r="FC101" i="22"/>
  <c r="FB101" i="22"/>
  <c r="FA101" i="22"/>
  <c r="EZ101" i="22"/>
  <c r="EY101" i="22"/>
  <c r="EX101" i="22"/>
  <c r="EW101" i="22"/>
  <c r="EV101" i="22"/>
  <c r="EU101" i="22"/>
  <c r="ET101" i="22"/>
  <c r="ES101" i="22"/>
  <c r="ER101" i="22"/>
  <c r="EQ101" i="22"/>
  <c r="EP101" i="22"/>
  <c r="EO101" i="22"/>
  <c r="EN101" i="22"/>
  <c r="EM101" i="22"/>
  <c r="EL101" i="22"/>
  <c r="EK101" i="22"/>
  <c r="EJ101" i="22"/>
  <c r="EI101" i="22"/>
  <c r="EH101" i="22"/>
  <c r="EG101" i="22"/>
  <c r="EF101" i="22"/>
  <c r="EE101" i="22"/>
  <c r="ED101" i="22"/>
  <c r="EC101" i="22"/>
  <c r="EB101" i="22"/>
  <c r="EA101" i="22"/>
  <c r="DY101" i="22"/>
  <c r="DX101" i="22"/>
  <c r="DW101" i="22"/>
  <c r="DV101" i="22"/>
  <c r="DU101" i="22"/>
  <c r="DT101" i="22"/>
  <c r="DS101" i="22"/>
  <c r="DR101" i="22"/>
  <c r="DQ101" i="22"/>
  <c r="DP101" i="22"/>
  <c r="DO101" i="22"/>
  <c r="DN101" i="22"/>
  <c r="DM101" i="22"/>
  <c r="DL101" i="22"/>
  <c r="DK101" i="22"/>
  <c r="DJ101" i="22"/>
  <c r="DI101" i="22"/>
  <c r="DH101" i="22"/>
  <c r="DG101" i="22"/>
  <c r="DF101" i="22"/>
  <c r="DD101" i="22"/>
  <c r="DC101" i="22"/>
  <c r="DB101" i="22"/>
  <c r="DA101" i="22"/>
  <c r="CZ101" i="22"/>
  <c r="CY101" i="22"/>
  <c r="CX101" i="22"/>
  <c r="CW101" i="22"/>
  <c r="CV101" i="22"/>
  <c r="CU101" i="22"/>
  <c r="CT101" i="22"/>
  <c r="CS101" i="22"/>
  <c r="CR101" i="22"/>
  <c r="CQ101" i="22"/>
  <c r="CP101" i="22"/>
  <c r="CO101" i="22"/>
  <c r="CN101" i="22"/>
  <c r="CM101" i="22"/>
  <c r="CL101" i="22"/>
  <c r="CK101" i="22"/>
  <c r="CI101" i="22"/>
  <c r="CH101" i="22"/>
  <c r="CG101" i="22"/>
  <c r="CF101" i="22"/>
  <c r="CE101" i="22"/>
  <c r="CD101" i="22"/>
  <c r="CC101" i="22"/>
  <c r="CB101" i="22"/>
  <c r="CA101" i="22"/>
  <c r="BZ101" i="22"/>
  <c r="BY101" i="22"/>
  <c r="BX101" i="22"/>
  <c r="BW101" i="22"/>
  <c r="BV101" i="22"/>
  <c r="BU101" i="22"/>
  <c r="BT101" i="22"/>
  <c r="BS101" i="22"/>
  <c r="BR101" i="22"/>
  <c r="BQ101" i="22"/>
  <c r="BP101" i="22"/>
  <c r="BO101" i="22"/>
  <c r="BN101" i="22"/>
  <c r="BM101" i="22"/>
  <c r="BL101" i="22"/>
  <c r="BK101" i="22"/>
  <c r="BJ101" i="22"/>
  <c r="BI101" i="22"/>
  <c r="BH101" i="22"/>
  <c r="BG101" i="22"/>
  <c r="BF101" i="22"/>
  <c r="BE101" i="22"/>
  <c r="BD101" i="22"/>
  <c r="BC101" i="22"/>
  <c r="BB101" i="22"/>
  <c r="BA101" i="22"/>
  <c r="AZ101" i="22"/>
  <c r="AY101" i="22"/>
  <c r="AX101" i="22"/>
  <c r="AW101" i="22"/>
  <c r="AV101" i="22"/>
  <c r="AU101" i="22"/>
  <c r="AS101" i="22"/>
  <c r="AR101" i="22"/>
  <c r="AQ101" i="22"/>
  <c r="AP101" i="22"/>
  <c r="AO101" i="22"/>
  <c r="AN101" i="22"/>
  <c r="AM101" i="22"/>
  <c r="AL101" i="22"/>
  <c r="AK101" i="22"/>
  <c r="AJ101" i="22"/>
  <c r="AI101" i="22"/>
  <c r="AH101" i="22"/>
  <c r="AG101" i="22"/>
  <c r="AF101" i="22"/>
  <c r="AE101" i="22"/>
  <c r="AD101" i="22"/>
  <c r="AC101" i="22"/>
  <c r="AB101" i="22"/>
  <c r="AA101" i="22"/>
  <c r="Z101" i="22"/>
  <c r="W101" i="22"/>
  <c r="S101" i="22"/>
  <c r="O101" i="22"/>
  <c r="K101" i="22"/>
  <c r="E101" i="22"/>
  <c r="HF100" i="22"/>
  <c r="HF97" i="22" s="1"/>
  <c r="GK100" i="22"/>
  <c r="FP100" i="22"/>
  <c r="EU100" i="22"/>
  <c r="ES100" i="22"/>
  <c r="ES97" i="22" s="1"/>
  <c r="DZ100" i="22"/>
  <c r="DE100" i="22"/>
  <c r="CJ100" i="22"/>
  <c r="BO100" i="22"/>
  <c r="AT100" i="22"/>
  <c r="Y100" i="22"/>
  <c r="X100" i="22"/>
  <c r="W100" i="22"/>
  <c r="V100" i="22"/>
  <c r="U100" i="22"/>
  <c r="T100" i="22"/>
  <c r="S100" i="22"/>
  <c r="R100" i="22"/>
  <c r="Q100" i="22"/>
  <c r="P100" i="22"/>
  <c r="O100" i="22"/>
  <c r="N100" i="22"/>
  <c r="M100" i="22"/>
  <c r="L100" i="22"/>
  <c r="K100" i="22"/>
  <c r="J100" i="22"/>
  <c r="I100" i="22"/>
  <c r="H100" i="22"/>
  <c r="G100" i="22"/>
  <c r="F100" i="22" s="1"/>
  <c r="D100" i="22" s="1"/>
  <c r="HF99" i="22"/>
  <c r="GK99" i="22"/>
  <c r="GI99" i="22"/>
  <c r="FP99" i="22"/>
  <c r="EU99" i="22"/>
  <c r="EU97" i="22" s="1"/>
  <c r="DZ99" i="22"/>
  <c r="DE99" i="22"/>
  <c r="CJ99" i="22"/>
  <c r="BO99" i="22"/>
  <c r="BO97" i="22" s="1"/>
  <c r="AT99" i="22"/>
  <c r="Y99" i="22"/>
  <c r="X99" i="22"/>
  <c r="W99" i="22"/>
  <c r="W97" i="22" s="1"/>
  <c r="V99" i="22"/>
  <c r="U99" i="22"/>
  <c r="T99" i="22"/>
  <c r="S99" i="22"/>
  <c r="S97" i="22" s="1"/>
  <c r="R99" i="22"/>
  <c r="Q99" i="22"/>
  <c r="P99" i="22"/>
  <c r="O99" i="22"/>
  <c r="O97" i="22" s="1"/>
  <c r="N99" i="22"/>
  <c r="M99" i="22"/>
  <c r="L99" i="22"/>
  <c r="K99" i="22"/>
  <c r="K97" i="22" s="1"/>
  <c r="J99" i="22"/>
  <c r="I99" i="22"/>
  <c r="H99" i="22"/>
  <c r="G99" i="22"/>
  <c r="F99" i="22" s="1"/>
  <c r="D99" i="22" s="1"/>
  <c r="GK97" i="22"/>
  <c r="DE97" i="22"/>
  <c r="AT97" i="22"/>
  <c r="V97" i="22"/>
  <c r="R97" i="22"/>
  <c r="N97" i="22"/>
  <c r="J97" i="22"/>
  <c r="HZ97" i="22"/>
  <c r="HY97" i="22"/>
  <c r="HX97" i="22"/>
  <c r="HW97" i="22"/>
  <c r="HV97" i="22"/>
  <c r="HU97" i="22"/>
  <c r="HT97" i="22"/>
  <c r="HS97" i="22"/>
  <c r="HR97" i="22"/>
  <c r="HQ97" i="22"/>
  <c r="HP97" i="22"/>
  <c r="HO97" i="22"/>
  <c r="HN97" i="22"/>
  <c r="HM97" i="22"/>
  <c r="HL97" i="22"/>
  <c r="HK97" i="22"/>
  <c r="HJ97" i="22"/>
  <c r="HI97" i="22"/>
  <c r="HH97" i="22"/>
  <c r="HG97" i="22"/>
  <c r="HE97" i="22"/>
  <c r="HD97" i="22"/>
  <c r="HC97" i="22"/>
  <c r="HB97" i="22"/>
  <c r="HA97" i="22"/>
  <c r="GZ97" i="22"/>
  <c r="GY97" i="22"/>
  <c r="GX97" i="22"/>
  <c r="GW97" i="22"/>
  <c r="GV97" i="22"/>
  <c r="GU97" i="22"/>
  <c r="GT97" i="22"/>
  <c r="GS97" i="22"/>
  <c r="GR97" i="22"/>
  <c r="GQ97" i="22"/>
  <c r="GP97" i="22"/>
  <c r="GO97" i="22"/>
  <c r="GN97" i="22"/>
  <c r="GM97" i="22"/>
  <c r="GL97" i="22"/>
  <c r="GJ97" i="22"/>
  <c r="GI97" i="22"/>
  <c r="GH97" i="22"/>
  <c r="GG97" i="22"/>
  <c r="GF97" i="22"/>
  <c r="GE97" i="22"/>
  <c r="GD97" i="22"/>
  <c r="GC97" i="22"/>
  <c r="GB97" i="22"/>
  <c r="GA97" i="22"/>
  <c r="FZ97" i="22"/>
  <c r="FY97" i="22"/>
  <c r="FX97" i="22"/>
  <c r="FW97" i="22"/>
  <c r="FV97" i="22"/>
  <c r="FU97" i="22"/>
  <c r="FT97" i="22"/>
  <c r="FS97" i="22"/>
  <c r="FR97" i="22"/>
  <c r="FQ97" i="22"/>
  <c r="FP97" i="22"/>
  <c r="FO97" i="22"/>
  <c r="FM97" i="22"/>
  <c r="FL97" i="22"/>
  <c r="FK97" i="22"/>
  <c r="FJ97" i="22"/>
  <c r="FI97" i="22"/>
  <c r="FH97" i="22"/>
  <c r="FG97" i="22"/>
  <c r="FF97" i="22"/>
  <c r="FE97" i="22"/>
  <c r="FD97" i="22"/>
  <c r="FC97" i="22"/>
  <c r="FB97" i="22"/>
  <c r="FA97" i="22"/>
  <c r="EZ97" i="22"/>
  <c r="EY97" i="22"/>
  <c r="EX97" i="22"/>
  <c r="EW97" i="22"/>
  <c r="EV97" i="22"/>
  <c r="ET97" i="22"/>
  <c r="ER97" i="22"/>
  <c r="EQ97" i="22"/>
  <c r="EP97" i="22"/>
  <c r="EO97" i="22"/>
  <c r="EN97" i="22"/>
  <c r="EM97" i="22"/>
  <c r="EL97" i="22"/>
  <c r="EK97" i="22"/>
  <c r="EJ97" i="22"/>
  <c r="EI97" i="22"/>
  <c r="EH97" i="22"/>
  <c r="EG97" i="22"/>
  <c r="EF97" i="22"/>
  <c r="EE97" i="22"/>
  <c r="ED97" i="22"/>
  <c r="EC97" i="22"/>
  <c r="EB97" i="22"/>
  <c r="EA97" i="22"/>
  <c r="DZ97" i="22"/>
  <c r="DY97" i="22"/>
  <c r="DX97" i="22"/>
  <c r="DW97" i="22"/>
  <c r="DV97" i="22"/>
  <c r="DU97" i="22"/>
  <c r="DT97" i="22"/>
  <c r="DS97" i="22"/>
  <c r="DR97" i="22"/>
  <c r="DQ97" i="22"/>
  <c r="DP97" i="22"/>
  <c r="DO97" i="22"/>
  <c r="DN97" i="22"/>
  <c r="DM97" i="22"/>
  <c r="DL97" i="22"/>
  <c r="DK97" i="22"/>
  <c r="DJ97" i="22"/>
  <c r="DI97" i="22"/>
  <c r="DH97" i="22"/>
  <c r="DG97" i="22"/>
  <c r="DF97" i="22"/>
  <c r="DD97" i="22"/>
  <c r="DC97" i="22"/>
  <c r="DB97" i="22"/>
  <c r="DA97" i="22"/>
  <c r="CZ97" i="22"/>
  <c r="CY97" i="22"/>
  <c r="CX97" i="22"/>
  <c r="CW97" i="22"/>
  <c r="CV97" i="22"/>
  <c r="CU97" i="22"/>
  <c r="CT97" i="22"/>
  <c r="CS97" i="22"/>
  <c r="CR97" i="22"/>
  <c r="CQ97" i="22"/>
  <c r="CP97" i="22"/>
  <c r="CO97" i="22"/>
  <c r="CN97" i="22"/>
  <c r="CM97" i="22"/>
  <c r="CL97" i="22"/>
  <c r="CK97" i="22"/>
  <c r="CJ97" i="22"/>
  <c r="CI97" i="22"/>
  <c r="CH97" i="22"/>
  <c r="CG97" i="22"/>
  <c r="CF97" i="22"/>
  <c r="CE97" i="22"/>
  <c r="CD97" i="22"/>
  <c r="CC97" i="22"/>
  <c r="CB97" i="22"/>
  <c r="CA97" i="22"/>
  <c r="BZ97" i="22"/>
  <c r="BY97" i="22"/>
  <c r="BX97" i="22"/>
  <c r="BW97" i="22"/>
  <c r="BV97" i="22"/>
  <c r="BU97" i="22"/>
  <c r="BT97" i="22"/>
  <c r="BS97" i="22"/>
  <c r="BR97" i="22"/>
  <c r="BQ97" i="22"/>
  <c r="BP97" i="22"/>
  <c r="BN97" i="22"/>
  <c r="BL97" i="22"/>
  <c r="BK97" i="22"/>
  <c r="BJ97" i="22"/>
  <c r="BI97" i="22"/>
  <c r="BH97" i="22"/>
  <c r="BG97" i="22"/>
  <c r="BF97" i="22"/>
  <c r="BE97" i="22"/>
  <c r="BD97" i="22"/>
  <c r="BC97" i="22"/>
  <c r="BB97" i="22"/>
  <c r="BA97" i="22"/>
  <c r="AZ97" i="22"/>
  <c r="AY97" i="22"/>
  <c r="AX97" i="22"/>
  <c r="AW97" i="22"/>
  <c r="AV97" i="22"/>
  <c r="AU97" i="22"/>
  <c r="AS97" i="22"/>
  <c r="AR97" i="22"/>
  <c r="AQ97" i="22"/>
  <c r="AP97" i="22"/>
  <c r="AO97" i="22"/>
  <c r="AN97" i="22"/>
  <c r="AM97" i="22"/>
  <c r="AL97" i="22"/>
  <c r="AK97" i="22"/>
  <c r="AJ97" i="22"/>
  <c r="AI97" i="22"/>
  <c r="AH97" i="22"/>
  <c r="AG97" i="22"/>
  <c r="AF97" i="22"/>
  <c r="AE97" i="22"/>
  <c r="AD97" i="22"/>
  <c r="AC97" i="22"/>
  <c r="AB97" i="22"/>
  <c r="AA97" i="22"/>
  <c r="Z97" i="22"/>
  <c r="Y97" i="22"/>
  <c r="X97" i="22"/>
  <c r="U97" i="22"/>
  <c r="T97" i="22"/>
  <c r="Q97" i="22"/>
  <c r="P97" i="22"/>
  <c r="M97" i="22"/>
  <c r="L97" i="22"/>
  <c r="I97" i="22"/>
  <c r="H97" i="22"/>
  <c r="E97" i="22"/>
  <c r="F96" i="28" l="1"/>
  <c r="G95" i="28"/>
  <c r="BM91" i="28"/>
  <c r="FN93" i="28"/>
  <c r="FN91" i="28" s="1"/>
  <c r="H95" i="28"/>
  <c r="HD97" i="28"/>
  <c r="HD95" i="28" s="1"/>
  <c r="HY98" i="28"/>
  <c r="HY95" i="28" s="1"/>
  <c r="G93" i="28"/>
  <c r="F93" i="28" s="1"/>
  <c r="D93" i="28" s="1"/>
  <c r="G102" i="27"/>
  <c r="F103" i="27"/>
  <c r="BM98" i="27"/>
  <c r="FN100" i="27"/>
  <c r="FN98" i="27" s="1"/>
  <c r="H102" i="27"/>
  <c r="HD104" i="27"/>
  <c r="HD102" i="27" s="1"/>
  <c r="HY105" i="27"/>
  <c r="HY102" i="27" s="1"/>
  <c r="G100" i="27"/>
  <c r="F100" i="27" s="1"/>
  <c r="D100" i="27" s="1"/>
  <c r="HD100" i="1"/>
  <c r="G100" i="1"/>
  <c r="F101" i="1"/>
  <c r="I96" i="1"/>
  <c r="BM96" i="1"/>
  <c r="FN98" i="1"/>
  <c r="FN96" i="1" s="1"/>
  <c r="H100" i="1"/>
  <c r="HD102" i="1"/>
  <c r="HY103" i="1"/>
  <c r="HY100" i="1" s="1"/>
  <c r="G98" i="1"/>
  <c r="F98" i="1" s="1"/>
  <c r="D98" i="1" s="1"/>
  <c r="G100" i="24"/>
  <c r="F101" i="24"/>
  <c r="G96" i="24"/>
  <c r="BM96" i="24"/>
  <c r="FN98" i="24"/>
  <c r="FN96" i="24" s="1"/>
  <c r="H100" i="24"/>
  <c r="HD102" i="24"/>
  <c r="HD100" i="24" s="1"/>
  <c r="HY103" i="24"/>
  <c r="HY100" i="24" s="1"/>
  <c r="G98" i="24"/>
  <c r="F98" i="24" s="1"/>
  <c r="D98" i="24" s="1"/>
  <c r="F101" i="23"/>
  <c r="G100" i="23"/>
  <c r="G98" i="23"/>
  <c r="F98" i="23" s="1"/>
  <c r="D98" i="23" s="1"/>
  <c r="BM96" i="23"/>
  <c r="FN98" i="23"/>
  <c r="FN96" i="23" s="1"/>
  <c r="H100" i="23"/>
  <c r="HD102" i="23"/>
  <c r="HD100" i="23" s="1"/>
  <c r="HY103" i="23"/>
  <c r="HY100" i="23" s="1"/>
  <c r="G100" i="26"/>
  <c r="F101" i="26"/>
  <c r="BM96" i="26"/>
  <c r="FN98" i="26"/>
  <c r="FN96" i="26" s="1"/>
  <c r="H100" i="26"/>
  <c r="HD102" i="26"/>
  <c r="HD100" i="26" s="1"/>
  <c r="HY103" i="26"/>
  <c r="HY100" i="26" s="1"/>
  <c r="G98" i="26"/>
  <c r="F98" i="26" s="1"/>
  <c r="D98" i="26" s="1"/>
  <c r="G100" i="25"/>
  <c r="F101" i="25"/>
  <c r="BM96" i="25"/>
  <c r="FN98" i="25"/>
  <c r="FN96" i="25" s="1"/>
  <c r="H100" i="25"/>
  <c r="HD102" i="25"/>
  <c r="HD100" i="25" s="1"/>
  <c r="HY103" i="25"/>
  <c r="HY100" i="25" s="1"/>
  <c r="G98" i="25"/>
  <c r="F98" i="25" s="1"/>
  <c r="D98" i="25" s="1"/>
  <c r="G101" i="22"/>
  <c r="F102" i="22"/>
  <c r="G97" i="22"/>
  <c r="BM97" i="22"/>
  <c r="FN99" i="22"/>
  <c r="FN97" i="22" s="1"/>
  <c r="H101" i="22"/>
  <c r="HD103" i="22"/>
  <c r="HD101" i="22" s="1"/>
  <c r="HY104" i="22"/>
  <c r="HY101" i="22" s="1"/>
  <c r="HD25" i="28"/>
  <c r="GI25" i="28"/>
  <c r="ES25" i="28"/>
  <c r="DX25" i="28"/>
  <c r="DC25" i="28"/>
  <c r="BO25" i="28"/>
  <c r="CH25" i="28" s="1"/>
  <c r="BM25" i="28"/>
  <c r="AT25" i="28"/>
  <c r="Y25" i="28"/>
  <c r="AR25" i="28" s="1"/>
  <c r="X25" i="28"/>
  <c r="W25" i="28"/>
  <c r="V25" i="28"/>
  <c r="U25" i="28"/>
  <c r="T25" i="28"/>
  <c r="S25" i="28"/>
  <c r="R25" i="28"/>
  <c r="P25" i="28"/>
  <c r="O25" i="28"/>
  <c r="N25" i="28"/>
  <c r="M25" i="28"/>
  <c r="L25" i="28"/>
  <c r="K25" i="28"/>
  <c r="J25" i="28"/>
  <c r="I25" i="28"/>
  <c r="H25" i="28"/>
  <c r="G25" i="28"/>
  <c r="F25" i="28" s="1"/>
  <c r="HD24" i="28"/>
  <c r="GI24" i="28"/>
  <c r="ES24" i="28"/>
  <c r="DX24" i="28"/>
  <c r="DC24" i="28"/>
  <c r="BO24" i="28"/>
  <c r="CH24" i="28" s="1"/>
  <c r="AT24" i="28"/>
  <c r="BM24" i="28" s="1"/>
  <c r="Y24" i="28"/>
  <c r="AR24" i="28" s="1"/>
  <c r="X24" i="28"/>
  <c r="W24" i="28"/>
  <c r="V24" i="28"/>
  <c r="U24" i="28"/>
  <c r="T24" i="28"/>
  <c r="S24" i="28"/>
  <c r="R24" i="28"/>
  <c r="P24" i="28"/>
  <c r="O24" i="28"/>
  <c r="N24" i="28"/>
  <c r="M24" i="28"/>
  <c r="L24" i="28"/>
  <c r="K24" i="28"/>
  <c r="J24" i="28"/>
  <c r="I24" i="28"/>
  <c r="H24" i="28"/>
  <c r="G24" i="28" s="1"/>
  <c r="F24" i="28" s="1"/>
  <c r="HD25" i="27"/>
  <c r="GI25" i="27"/>
  <c r="ES25" i="27"/>
  <c r="DX25" i="27"/>
  <c r="DC25" i="27"/>
  <c r="CH25" i="27"/>
  <c r="BO25" i="27"/>
  <c r="BM25" i="27"/>
  <c r="AT25" i="27"/>
  <c r="AR25" i="27"/>
  <c r="Y25" i="27"/>
  <c r="X25" i="27"/>
  <c r="W25" i="27"/>
  <c r="V25" i="27"/>
  <c r="U25" i="27"/>
  <c r="T25" i="27"/>
  <c r="S25" i="27"/>
  <c r="R25" i="27"/>
  <c r="P25" i="27"/>
  <c r="O25" i="27"/>
  <c r="N25" i="27"/>
  <c r="M25" i="27"/>
  <c r="L25" i="27"/>
  <c r="K25" i="27"/>
  <c r="J25" i="27"/>
  <c r="I25" i="27"/>
  <c r="H25" i="27"/>
  <c r="G25" i="27"/>
  <c r="F25" i="27" s="1"/>
  <c r="HD24" i="27"/>
  <c r="GI24" i="27"/>
  <c r="ES24" i="27"/>
  <c r="DX24" i="27"/>
  <c r="DC24" i="27"/>
  <c r="BO24" i="27"/>
  <c r="CH24" i="27" s="1"/>
  <c r="AT24" i="27"/>
  <c r="BM24" i="27" s="1"/>
  <c r="Y24" i="27"/>
  <c r="AR24" i="27" s="1"/>
  <c r="X24" i="27"/>
  <c r="W24" i="27"/>
  <c r="V24" i="27"/>
  <c r="U24" i="27"/>
  <c r="T24" i="27"/>
  <c r="S24" i="27"/>
  <c r="R24" i="27"/>
  <c r="P24" i="27"/>
  <c r="O24" i="27"/>
  <c r="N24" i="27"/>
  <c r="M24" i="27"/>
  <c r="L24" i="27"/>
  <c r="K24" i="27"/>
  <c r="J24" i="27"/>
  <c r="I24" i="27"/>
  <c r="H24" i="27"/>
  <c r="G24" i="27" s="1"/>
  <c r="F24" i="27" s="1"/>
  <c r="HD25" i="1"/>
  <c r="GI25" i="1"/>
  <c r="ES25" i="1"/>
  <c r="DX25" i="1"/>
  <c r="DC25" i="1"/>
  <c r="CH25" i="1"/>
  <c r="BO25" i="1"/>
  <c r="AT25" i="1"/>
  <c r="BM25" i="1" s="1"/>
  <c r="AR25" i="1"/>
  <c r="Y25" i="1"/>
  <c r="X25" i="1"/>
  <c r="W25" i="1"/>
  <c r="V25" i="1"/>
  <c r="U25" i="1"/>
  <c r="T25" i="1"/>
  <c r="S25" i="1"/>
  <c r="R25" i="1"/>
  <c r="P25" i="1"/>
  <c r="O25" i="1"/>
  <c r="N25" i="1"/>
  <c r="M25" i="1"/>
  <c r="L25" i="1"/>
  <c r="K25" i="1"/>
  <c r="J25" i="1"/>
  <c r="I25" i="1"/>
  <c r="G25" i="1" s="1"/>
  <c r="F25" i="1" s="1"/>
  <c r="H25" i="1"/>
  <c r="HD24" i="1"/>
  <c r="GI24" i="1"/>
  <c r="ES24" i="1"/>
  <c r="DX24" i="1"/>
  <c r="DC24" i="1"/>
  <c r="BO24" i="1"/>
  <c r="CH24" i="1" s="1"/>
  <c r="AT24" i="1"/>
  <c r="BM24" i="1" s="1"/>
  <c r="Y24" i="1"/>
  <c r="AR24" i="1" s="1"/>
  <c r="X24" i="1"/>
  <c r="W24" i="1"/>
  <c r="V24" i="1"/>
  <c r="U24" i="1"/>
  <c r="T24" i="1"/>
  <c r="S24" i="1"/>
  <c r="R24" i="1"/>
  <c r="P24" i="1"/>
  <c r="O24" i="1"/>
  <c r="N24" i="1"/>
  <c r="M24" i="1"/>
  <c r="L24" i="1"/>
  <c r="K24" i="1"/>
  <c r="J24" i="1"/>
  <c r="G24" i="1" s="1"/>
  <c r="F24" i="1" s="1"/>
  <c r="I24" i="1"/>
  <c r="H24" i="1"/>
  <c r="HD25" i="24"/>
  <c r="GI25" i="24"/>
  <c r="ES25" i="24"/>
  <c r="DX25" i="24"/>
  <c r="DC25" i="24"/>
  <c r="CH25" i="24"/>
  <c r="BO25" i="24"/>
  <c r="AT25" i="24"/>
  <c r="BM25" i="24" s="1"/>
  <c r="AR25" i="24"/>
  <c r="Y25" i="24"/>
  <c r="X25" i="24"/>
  <c r="W25" i="24"/>
  <c r="V25" i="24"/>
  <c r="U25" i="24"/>
  <c r="T25" i="24"/>
  <c r="S25" i="24"/>
  <c r="R25" i="24"/>
  <c r="P25" i="24"/>
  <c r="O25" i="24"/>
  <c r="N25" i="24"/>
  <c r="M25" i="24"/>
  <c r="L25" i="24"/>
  <c r="K25" i="24"/>
  <c r="J25" i="24"/>
  <c r="I25" i="24"/>
  <c r="G25" i="24" s="1"/>
  <c r="F25" i="24" s="1"/>
  <c r="H25" i="24"/>
  <c r="HD24" i="24"/>
  <c r="GI24" i="24"/>
  <c r="ES24" i="24"/>
  <c r="DX24" i="24"/>
  <c r="DC24" i="24"/>
  <c r="BO24" i="24"/>
  <c r="CH24" i="24" s="1"/>
  <c r="AT24" i="24"/>
  <c r="BM24" i="24" s="1"/>
  <c r="Y24" i="24"/>
  <c r="AR24" i="24" s="1"/>
  <c r="X24" i="24"/>
  <c r="W24" i="24"/>
  <c r="V24" i="24"/>
  <c r="U24" i="24"/>
  <c r="T24" i="24"/>
  <c r="S24" i="24"/>
  <c r="R24" i="24"/>
  <c r="P24" i="24"/>
  <c r="O24" i="24"/>
  <c r="N24" i="24"/>
  <c r="M24" i="24"/>
  <c r="L24" i="24"/>
  <c r="K24" i="24"/>
  <c r="J24" i="24"/>
  <c r="G24" i="24" s="1"/>
  <c r="F24" i="24" s="1"/>
  <c r="I24" i="24"/>
  <c r="H24" i="24"/>
  <c r="HD25" i="23"/>
  <c r="GI25" i="23"/>
  <c r="ES25" i="23"/>
  <c r="DX25" i="23"/>
  <c r="DC25" i="23"/>
  <c r="CH25" i="23"/>
  <c r="BO25" i="23"/>
  <c r="AT25" i="23"/>
  <c r="BM25" i="23" s="1"/>
  <c r="AR25" i="23"/>
  <c r="Y25" i="23"/>
  <c r="X25" i="23"/>
  <c r="W25" i="23"/>
  <c r="V25" i="23"/>
  <c r="U25" i="23"/>
  <c r="T25" i="23"/>
  <c r="S25" i="23"/>
  <c r="R25" i="23"/>
  <c r="P25" i="23"/>
  <c r="O25" i="23"/>
  <c r="N25" i="23"/>
  <c r="M25" i="23"/>
  <c r="L25" i="23"/>
  <c r="K25" i="23"/>
  <c r="J25" i="23"/>
  <c r="I25" i="23"/>
  <c r="G25" i="23" s="1"/>
  <c r="F25" i="23" s="1"/>
  <c r="H25" i="23"/>
  <c r="HD24" i="23"/>
  <c r="GI24" i="23"/>
  <c r="ES24" i="23"/>
  <c r="DX24" i="23"/>
  <c r="DC24" i="23"/>
  <c r="BO24" i="23"/>
  <c r="CH24" i="23" s="1"/>
  <c r="AT24" i="23"/>
  <c r="BM24" i="23" s="1"/>
  <c r="Y24" i="23"/>
  <c r="AR24" i="23" s="1"/>
  <c r="X24" i="23"/>
  <c r="W24" i="23"/>
  <c r="V24" i="23"/>
  <c r="U24" i="23"/>
  <c r="T24" i="23"/>
  <c r="S24" i="23"/>
  <c r="R24" i="23"/>
  <c r="P24" i="23"/>
  <c r="O24" i="23"/>
  <c r="N24" i="23"/>
  <c r="M24" i="23"/>
  <c r="L24" i="23"/>
  <c r="K24" i="23"/>
  <c r="J24" i="23"/>
  <c r="G24" i="23" s="1"/>
  <c r="F24" i="23" s="1"/>
  <c r="I24" i="23"/>
  <c r="H24" i="23"/>
  <c r="HD25" i="25"/>
  <c r="GI25" i="25"/>
  <c r="ES25" i="25"/>
  <c r="DX25" i="25"/>
  <c r="DC25" i="25"/>
  <c r="CH25" i="25"/>
  <c r="BO25" i="25"/>
  <c r="AT25" i="25"/>
  <c r="BM25" i="25" s="1"/>
  <c r="AR25" i="25"/>
  <c r="Y25" i="25"/>
  <c r="X25" i="25"/>
  <c r="W25" i="25"/>
  <c r="V25" i="25"/>
  <c r="U25" i="25"/>
  <c r="T25" i="25"/>
  <c r="S25" i="25"/>
  <c r="R25" i="25"/>
  <c r="P25" i="25"/>
  <c r="O25" i="25"/>
  <c r="N25" i="25"/>
  <c r="M25" i="25"/>
  <c r="L25" i="25"/>
  <c r="K25" i="25"/>
  <c r="J25" i="25"/>
  <c r="I25" i="25"/>
  <c r="G25" i="25" s="1"/>
  <c r="F25" i="25" s="1"/>
  <c r="H25" i="25"/>
  <c r="HD24" i="25"/>
  <c r="GI24" i="25"/>
  <c r="ES24" i="25"/>
  <c r="DX24" i="25"/>
  <c r="DC24" i="25"/>
  <c r="BO24" i="25"/>
  <c r="CH24" i="25" s="1"/>
  <c r="AT24" i="25"/>
  <c r="BM24" i="25" s="1"/>
  <c r="Y24" i="25"/>
  <c r="AR24" i="25" s="1"/>
  <c r="X24" i="25"/>
  <c r="W24" i="25"/>
  <c r="V24" i="25"/>
  <c r="U24" i="25"/>
  <c r="T24" i="25"/>
  <c r="S24" i="25"/>
  <c r="R24" i="25"/>
  <c r="P24" i="25"/>
  <c r="O24" i="25"/>
  <c r="N24" i="25"/>
  <c r="M24" i="25"/>
  <c r="L24" i="25"/>
  <c r="K24" i="25"/>
  <c r="J24" i="25"/>
  <c r="G24" i="25" s="1"/>
  <c r="F24" i="25" s="1"/>
  <c r="I24" i="25"/>
  <c r="H24" i="25"/>
  <c r="HD25" i="22"/>
  <c r="GI25" i="22"/>
  <c r="ES25" i="22"/>
  <c r="DX25" i="22"/>
  <c r="DC25" i="22"/>
  <c r="BO25" i="22"/>
  <c r="CH25" i="22" s="1"/>
  <c r="BM25" i="22"/>
  <c r="AT25" i="22"/>
  <c r="Y25" i="22"/>
  <c r="AR25" i="22" s="1"/>
  <c r="X25" i="22"/>
  <c r="W25" i="22"/>
  <c r="V25" i="22"/>
  <c r="U25" i="22"/>
  <c r="T25" i="22"/>
  <c r="S25" i="22"/>
  <c r="R25" i="22"/>
  <c r="P25" i="22"/>
  <c r="O25" i="22"/>
  <c r="N25" i="22"/>
  <c r="M25" i="22"/>
  <c r="L25" i="22"/>
  <c r="K25" i="22"/>
  <c r="G25" i="22" s="1"/>
  <c r="F25" i="22" s="1"/>
  <c r="J25" i="22"/>
  <c r="I25" i="22"/>
  <c r="H25" i="22"/>
  <c r="HD24" i="22"/>
  <c r="GI24" i="22"/>
  <c r="ES24" i="22"/>
  <c r="DX24" i="22"/>
  <c r="DC24" i="22"/>
  <c r="BO24" i="22"/>
  <c r="CH24" i="22" s="1"/>
  <c r="BM24" i="22"/>
  <c r="AT24" i="22"/>
  <c r="Y24" i="22"/>
  <c r="AR24" i="22" s="1"/>
  <c r="X24" i="22"/>
  <c r="W24" i="22"/>
  <c r="V24" i="22"/>
  <c r="U24" i="22"/>
  <c r="T24" i="22"/>
  <c r="S24" i="22"/>
  <c r="R24" i="22"/>
  <c r="P24" i="22"/>
  <c r="O24" i="22"/>
  <c r="N24" i="22"/>
  <c r="M24" i="22"/>
  <c r="L24" i="22"/>
  <c r="K24" i="22"/>
  <c r="J24" i="22"/>
  <c r="I24" i="22"/>
  <c r="H24" i="22"/>
  <c r="G24" i="22" s="1"/>
  <c r="F24" i="22" s="1"/>
  <c r="HD25" i="21"/>
  <c r="GI25" i="21"/>
  <c r="ES25" i="21"/>
  <c r="DX25" i="21"/>
  <c r="DC25" i="21"/>
  <c r="CH25" i="21"/>
  <c r="BO25" i="21"/>
  <c r="AT25" i="21"/>
  <c r="BM25" i="21" s="1"/>
  <c r="AR25" i="21"/>
  <c r="Y25" i="21"/>
  <c r="X25" i="21"/>
  <c r="W25" i="21"/>
  <c r="V25" i="21"/>
  <c r="U25" i="21"/>
  <c r="T25" i="21"/>
  <c r="S25" i="21"/>
  <c r="R25" i="21"/>
  <c r="P25" i="21"/>
  <c r="O25" i="21"/>
  <c r="N25" i="21"/>
  <c r="M25" i="21"/>
  <c r="L25" i="21"/>
  <c r="K25" i="21"/>
  <c r="J25" i="21"/>
  <c r="I25" i="21"/>
  <c r="G25" i="21" s="1"/>
  <c r="F25" i="21" s="1"/>
  <c r="H25" i="21"/>
  <c r="HD24" i="21"/>
  <c r="GI24" i="21"/>
  <c r="ES24" i="21"/>
  <c r="DX24" i="21"/>
  <c r="DC24" i="21"/>
  <c r="BO24" i="21"/>
  <c r="CH24" i="21" s="1"/>
  <c r="AT24" i="21"/>
  <c r="BM24" i="21" s="1"/>
  <c r="Y24" i="21"/>
  <c r="AR24" i="21" s="1"/>
  <c r="X24" i="21"/>
  <c r="W24" i="21"/>
  <c r="V24" i="21"/>
  <c r="U24" i="21"/>
  <c r="T24" i="21"/>
  <c r="S24" i="21"/>
  <c r="R24" i="21"/>
  <c r="P24" i="21"/>
  <c r="O24" i="21"/>
  <c r="N24" i="21"/>
  <c r="M24" i="21"/>
  <c r="L24" i="21"/>
  <c r="K24" i="21"/>
  <c r="J24" i="21"/>
  <c r="G24" i="21" s="1"/>
  <c r="F24" i="21" s="1"/>
  <c r="I24" i="21"/>
  <c r="H24" i="21"/>
  <c r="W25" i="26"/>
  <c r="F25" i="26" s="1"/>
  <c r="F24" i="26"/>
  <c r="W24" i="26"/>
  <c r="CH24" i="26"/>
  <c r="G91" i="28" l="1"/>
  <c r="F95" i="28"/>
  <c r="D96" i="28"/>
  <c r="D95" i="28" s="1"/>
  <c r="G98" i="27"/>
  <c r="F102" i="27"/>
  <c r="D103" i="27"/>
  <c r="D102" i="27" s="1"/>
  <c r="G96" i="1"/>
  <c r="F100" i="1"/>
  <c r="D101" i="1"/>
  <c r="D100" i="1" s="1"/>
  <c r="D96" i="1"/>
  <c r="F96" i="1"/>
  <c r="D96" i="24"/>
  <c r="F96" i="24"/>
  <c r="F100" i="24"/>
  <c r="D101" i="24"/>
  <c r="D100" i="24" s="1"/>
  <c r="F100" i="23"/>
  <c r="D101" i="23"/>
  <c r="D100" i="23" s="1"/>
  <c r="G96" i="23"/>
  <c r="D96" i="26"/>
  <c r="F96" i="26"/>
  <c r="G96" i="26"/>
  <c r="F100" i="26"/>
  <c r="D101" i="26"/>
  <c r="D100" i="26" s="1"/>
  <c r="G96" i="25"/>
  <c r="F100" i="25"/>
  <c r="D101" i="25"/>
  <c r="D100" i="25" s="1"/>
  <c r="F101" i="22"/>
  <c r="D102" i="22"/>
  <c r="D101" i="22" s="1"/>
  <c r="D97" i="22"/>
  <c r="F97" i="22"/>
  <c r="D91" i="28" l="1"/>
  <c r="F91" i="28"/>
  <c r="D98" i="27"/>
  <c r="F98" i="27"/>
  <c r="D96" i="23"/>
  <c r="F96" i="23"/>
  <c r="D96" i="25"/>
  <c r="F96" i="25"/>
  <c r="W83" i="28"/>
  <c r="W84" i="28"/>
  <c r="W85" i="28"/>
  <c r="W91" i="27"/>
  <c r="W92" i="27"/>
  <c r="HF33" i="1" l="1"/>
  <c r="GK33" i="1"/>
  <c r="FP33" i="1"/>
  <c r="EU33" i="1"/>
  <c r="DZ33" i="1"/>
  <c r="DX33" i="1"/>
  <c r="DE33" i="1"/>
  <c r="CJ33" i="1"/>
  <c r="DC33" i="1" s="1"/>
  <c r="BO33" i="1"/>
  <c r="AT33" i="1"/>
  <c r="Y33" i="1"/>
  <c r="X33" i="1"/>
  <c r="W33" i="1"/>
  <c r="V33" i="1"/>
  <c r="U33" i="1"/>
  <c r="T33" i="1"/>
  <c r="S33" i="1"/>
  <c r="R33" i="1"/>
  <c r="P33" i="1"/>
  <c r="O33" i="1"/>
  <c r="N33" i="1"/>
  <c r="M33" i="1"/>
  <c r="L33" i="1"/>
  <c r="K33" i="1"/>
  <c r="J33" i="1"/>
  <c r="G33" i="1" s="1"/>
  <c r="F33" i="1" s="1"/>
  <c r="D33" i="1" s="1"/>
  <c r="I33" i="1"/>
  <c r="H33" i="1"/>
  <c r="HF33" i="21"/>
  <c r="GK33" i="21"/>
  <c r="FP33" i="21"/>
  <c r="EU33" i="21"/>
  <c r="DZ33" i="21"/>
  <c r="DE33" i="21"/>
  <c r="DX33" i="21" s="1"/>
  <c r="DC33" i="21"/>
  <c r="CJ33" i="21"/>
  <c r="BO33" i="21"/>
  <c r="AT33" i="21"/>
  <c r="Y33" i="21"/>
  <c r="X33" i="21"/>
  <c r="W33" i="21"/>
  <c r="V33" i="21"/>
  <c r="U33" i="21"/>
  <c r="T33" i="21"/>
  <c r="S33" i="21"/>
  <c r="R33" i="21"/>
  <c r="P33" i="21"/>
  <c r="O33" i="21"/>
  <c r="N33" i="21"/>
  <c r="M33" i="21"/>
  <c r="L33" i="21"/>
  <c r="K33" i="21"/>
  <c r="J33" i="21"/>
  <c r="I33" i="21"/>
  <c r="H33" i="21"/>
  <c r="G33" i="21" s="1"/>
  <c r="F33" i="21" s="1"/>
  <c r="D33" i="21" s="1"/>
  <c r="HF33" i="22"/>
  <c r="GK33" i="22"/>
  <c r="FP33" i="22"/>
  <c r="EU33" i="22"/>
  <c r="DZ33" i="22"/>
  <c r="DX33" i="22"/>
  <c r="DE33" i="22"/>
  <c r="DC33" i="22"/>
  <c r="CJ33" i="22"/>
  <c r="BO33" i="22"/>
  <c r="AT33" i="22"/>
  <c r="Y33" i="22"/>
  <c r="X33" i="22"/>
  <c r="W33" i="22"/>
  <c r="V33" i="22"/>
  <c r="U33" i="22"/>
  <c r="T33" i="22"/>
  <c r="S33" i="22"/>
  <c r="R33" i="22"/>
  <c r="P33" i="22"/>
  <c r="O33" i="22"/>
  <c r="N33" i="22"/>
  <c r="M33" i="22"/>
  <c r="L33" i="22"/>
  <c r="K33" i="22"/>
  <c r="J33" i="22"/>
  <c r="I33" i="22"/>
  <c r="H33" i="22"/>
  <c r="G33" i="22" s="1"/>
  <c r="F33" i="22" s="1"/>
  <c r="D33" i="22" s="1"/>
  <c r="HF33" i="23"/>
  <c r="GK33" i="23"/>
  <c r="FP33" i="23"/>
  <c r="EU33" i="23"/>
  <c r="DZ33" i="23"/>
  <c r="DE33" i="23"/>
  <c r="DX33" i="23" s="1"/>
  <c r="DC33" i="23"/>
  <c r="CJ33" i="23"/>
  <c r="BO33" i="23"/>
  <c r="AT33" i="23"/>
  <c r="Y33" i="23"/>
  <c r="X33" i="23"/>
  <c r="W33" i="23"/>
  <c r="V33" i="23"/>
  <c r="U33" i="23"/>
  <c r="T33" i="23"/>
  <c r="S33" i="23"/>
  <c r="R33" i="23"/>
  <c r="P33" i="23"/>
  <c r="O33" i="23"/>
  <c r="N33" i="23"/>
  <c r="M33" i="23"/>
  <c r="L33" i="23"/>
  <c r="K33" i="23"/>
  <c r="J33" i="23"/>
  <c r="I33" i="23"/>
  <c r="H33" i="23"/>
  <c r="G33" i="23" s="1"/>
  <c r="F33" i="23" s="1"/>
  <c r="D33" i="23" s="1"/>
  <c r="HF33" i="24"/>
  <c r="GK33" i="24"/>
  <c r="FP33" i="24"/>
  <c r="EU33" i="24"/>
  <c r="DZ33" i="24"/>
  <c r="DE33" i="24"/>
  <c r="DX33" i="24" s="1"/>
  <c r="DC33" i="24"/>
  <c r="CJ33" i="24"/>
  <c r="BO33" i="24"/>
  <c r="AT33" i="24"/>
  <c r="Y33" i="24"/>
  <c r="X33" i="24"/>
  <c r="W33" i="24"/>
  <c r="V33" i="24"/>
  <c r="U33" i="24"/>
  <c r="T33" i="24"/>
  <c r="S33" i="24"/>
  <c r="R33" i="24"/>
  <c r="P33" i="24"/>
  <c r="O33" i="24"/>
  <c r="N33" i="24"/>
  <c r="M33" i="24"/>
  <c r="L33" i="24"/>
  <c r="K33" i="24"/>
  <c r="J33" i="24"/>
  <c r="I33" i="24"/>
  <c r="H33" i="24"/>
  <c r="G33" i="24" s="1"/>
  <c r="F33" i="24" s="1"/>
  <c r="D33" i="24" s="1"/>
  <c r="HF33" i="25"/>
  <c r="GK33" i="25"/>
  <c r="FP33" i="25"/>
  <c r="EU33" i="25"/>
  <c r="DZ33" i="25"/>
  <c r="DX33" i="25"/>
  <c r="DE33" i="25"/>
  <c r="CJ33" i="25"/>
  <c r="DC33" i="25" s="1"/>
  <c r="BO33" i="25"/>
  <c r="AT33" i="25"/>
  <c r="Y33" i="25"/>
  <c r="X33" i="25"/>
  <c r="W33" i="25"/>
  <c r="V33" i="25"/>
  <c r="U33" i="25"/>
  <c r="T33" i="25"/>
  <c r="S33" i="25"/>
  <c r="R33" i="25"/>
  <c r="P33" i="25"/>
  <c r="O33" i="25"/>
  <c r="N33" i="25"/>
  <c r="M33" i="25"/>
  <c r="L33" i="25"/>
  <c r="K33" i="25"/>
  <c r="J33" i="25"/>
  <c r="G33" i="25" s="1"/>
  <c r="F33" i="25" s="1"/>
  <c r="D33" i="25" s="1"/>
  <c r="I33" i="25"/>
  <c r="H33" i="25"/>
  <c r="HF33" i="27"/>
  <c r="GK33" i="27"/>
  <c r="FP33" i="27"/>
  <c r="EU33" i="27"/>
  <c r="DZ33" i="27"/>
  <c r="DE33" i="27"/>
  <c r="DX33" i="27" s="1"/>
  <c r="CJ33" i="27"/>
  <c r="DC33" i="27" s="1"/>
  <c r="BO33" i="27"/>
  <c r="AT33" i="27"/>
  <c r="Y33" i="27"/>
  <c r="X33" i="27"/>
  <c r="W33" i="27"/>
  <c r="V33" i="27"/>
  <c r="U33" i="27"/>
  <c r="T33" i="27"/>
  <c r="S33" i="27"/>
  <c r="R33" i="27"/>
  <c r="P33" i="27"/>
  <c r="O33" i="27"/>
  <c r="N33" i="27"/>
  <c r="M33" i="27"/>
  <c r="L33" i="27"/>
  <c r="K33" i="27"/>
  <c r="J33" i="27"/>
  <c r="I33" i="27"/>
  <c r="H33" i="27"/>
  <c r="HF33" i="28"/>
  <c r="GK33" i="28"/>
  <c r="FP33" i="28"/>
  <c r="EU33" i="28"/>
  <c r="DZ33" i="28"/>
  <c r="DX33" i="28"/>
  <c r="DE33" i="28"/>
  <c r="DC33" i="28"/>
  <c r="CJ33" i="28"/>
  <c r="BO33" i="28"/>
  <c r="AT33" i="28"/>
  <c r="Y33" i="28"/>
  <c r="X33" i="28"/>
  <c r="W33" i="28"/>
  <c r="V33" i="28"/>
  <c r="U33" i="28"/>
  <c r="T33" i="28"/>
  <c r="S33" i="28"/>
  <c r="R33" i="28"/>
  <c r="P33" i="28"/>
  <c r="O33" i="28"/>
  <c r="N33" i="28"/>
  <c r="M33" i="28"/>
  <c r="L33" i="28"/>
  <c r="K33" i="28"/>
  <c r="J33" i="28"/>
  <c r="I33" i="28"/>
  <c r="H33" i="28"/>
  <c r="G33" i="28" s="1"/>
  <c r="F33" i="28" s="1"/>
  <c r="D33" i="28" s="1"/>
  <c r="G33" i="27" l="1"/>
  <c r="F33" i="27" s="1"/>
  <c r="D33" i="27" s="1"/>
  <c r="HF77" i="26"/>
  <c r="HD77" i="26"/>
  <c r="GK77" i="26"/>
  <c r="FP77" i="26"/>
  <c r="GI77" i="26" s="1"/>
  <c r="FN77" i="26"/>
  <c r="EU77" i="26"/>
  <c r="DZ77" i="26"/>
  <c r="DE77" i="26"/>
  <c r="CJ77" i="26"/>
  <c r="BO77" i="26"/>
  <c r="AT77" i="26"/>
  <c r="Y77" i="26"/>
  <c r="X77" i="26"/>
  <c r="W77" i="26"/>
  <c r="V77" i="26"/>
  <c r="U77" i="26"/>
  <c r="T77" i="26"/>
  <c r="S77" i="26"/>
  <c r="R77" i="26"/>
  <c r="P77" i="26"/>
  <c r="O77" i="26"/>
  <c r="N77" i="26"/>
  <c r="M77" i="26"/>
  <c r="L77" i="26"/>
  <c r="K77" i="26"/>
  <c r="G77" i="26" s="1"/>
  <c r="F77" i="26" s="1"/>
  <c r="E77" i="26" s="1"/>
  <c r="J77" i="26"/>
  <c r="I77" i="26"/>
  <c r="H77" i="26"/>
  <c r="HF77" i="25"/>
  <c r="HD77" i="25"/>
  <c r="GK77" i="25"/>
  <c r="FP77" i="25"/>
  <c r="GI77" i="25" s="1"/>
  <c r="FN77" i="25"/>
  <c r="EU77" i="25"/>
  <c r="DZ77" i="25"/>
  <c r="DE77" i="25"/>
  <c r="CJ77" i="25"/>
  <c r="BO77" i="25"/>
  <c r="AT77" i="25"/>
  <c r="Y77" i="25"/>
  <c r="X77" i="25"/>
  <c r="W77" i="25"/>
  <c r="V77" i="25"/>
  <c r="U77" i="25"/>
  <c r="T77" i="25"/>
  <c r="S77" i="25"/>
  <c r="R77" i="25"/>
  <c r="P77" i="25"/>
  <c r="O77" i="25"/>
  <c r="N77" i="25"/>
  <c r="M77" i="25"/>
  <c r="L77" i="25"/>
  <c r="K77" i="25"/>
  <c r="J77" i="25"/>
  <c r="I77" i="25"/>
  <c r="H77" i="25"/>
  <c r="G77" i="25"/>
  <c r="F77" i="25" s="1"/>
  <c r="E77" i="25" s="1"/>
  <c r="HF77" i="24"/>
  <c r="HD77" i="24"/>
  <c r="GK77" i="24"/>
  <c r="FP77" i="24"/>
  <c r="GI77" i="24" s="1"/>
  <c r="FN77" i="24"/>
  <c r="EU77" i="24"/>
  <c r="DZ77" i="24"/>
  <c r="DE77" i="24"/>
  <c r="CJ77" i="24"/>
  <c r="BO77" i="24"/>
  <c r="AT77" i="24"/>
  <c r="Y77" i="24"/>
  <c r="X77" i="24"/>
  <c r="W77" i="24"/>
  <c r="V77" i="24"/>
  <c r="U77" i="24"/>
  <c r="T77" i="24"/>
  <c r="S77" i="24"/>
  <c r="R77" i="24"/>
  <c r="P77" i="24"/>
  <c r="O77" i="24"/>
  <c r="N77" i="24"/>
  <c r="M77" i="24"/>
  <c r="L77" i="24"/>
  <c r="K77" i="24"/>
  <c r="J77" i="24"/>
  <c r="I77" i="24"/>
  <c r="H77" i="24"/>
  <c r="G77" i="24"/>
  <c r="F77" i="24" s="1"/>
  <c r="E77" i="24" s="1"/>
  <c r="HF77" i="23"/>
  <c r="HD77" i="23"/>
  <c r="GK77" i="23"/>
  <c r="FP77" i="23"/>
  <c r="GI77" i="23" s="1"/>
  <c r="FN77" i="23"/>
  <c r="EU77" i="23"/>
  <c r="DZ77" i="23"/>
  <c r="DE77" i="23"/>
  <c r="CJ77" i="23"/>
  <c r="BO77" i="23"/>
  <c r="AT77" i="23"/>
  <c r="Y77" i="23"/>
  <c r="X77" i="23"/>
  <c r="W77" i="23"/>
  <c r="V77" i="23"/>
  <c r="U77" i="23"/>
  <c r="T77" i="23"/>
  <c r="S77" i="23"/>
  <c r="R77" i="23"/>
  <c r="P77" i="23"/>
  <c r="O77" i="23"/>
  <c r="N77" i="23"/>
  <c r="M77" i="23"/>
  <c r="L77" i="23"/>
  <c r="K77" i="23"/>
  <c r="J77" i="23"/>
  <c r="I77" i="23"/>
  <c r="H77" i="23"/>
  <c r="G77" i="23"/>
  <c r="F77" i="23" s="1"/>
  <c r="E77" i="23" s="1"/>
  <c r="HF77" i="22"/>
  <c r="HD77" i="22"/>
  <c r="GK77" i="22"/>
  <c r="FP77" i="22"/>
  <c r="GI77" i="22" s="1"/>
  <c r="FN77" i="22"/>
  <c r="EU77" i="22"/>
  <c r="DZ77" i="22"/>
  <c r="DE77" i="22"/>
  <c r="CJ77" i="22"/>
  <c r="BO77" i="22"/>
  <c r="AT77" i="22"/>
  <c r="Y77" i="22"/>
  <c r="X77" i="22"/>
  <c r="W77" i="22"/>
  <c r="V77" i="22"/>
  <c r="U77" i="22"/>
  <c r="T77" i="22"/>
  <c r="S77" i="22"/>
  <c r="R77" i="22"/>
  <c r="P77" i="22"/>
  <c r="O77" i="22"/>
  <c r="N77" i="22"/>
  <c r="M77" i="22"/>
  <c r="L77" i="22"/>
  <c r="K77" i="22"/>
  <c r="J77" i="22"/>
  <c r="I77" i="22"/>
  <c r="H77" i="22"/>
  <c r="G77" i="22"/>
  <c r="F77" i="22" s="1"/>
  <c r="E77" i="22" s="1"/>
  <c r="HF77" i="21"/>
  <c r="GK77" i="21"/>
  <c r="HD77" i="21" s="1"/>
  <c r="GI77" i="21"/>
  <c r="FP77" i="21"/>
  <c r="EU77" i="21"/>
  <c r="FN77" i="21" s="1"/>
  <c r="DZ77" i="21"/>
  <c r="DE77" i="21"/>
  <c r="CJ77" i="21"/>
  <c r="BO77" i="21"/>
  <c r="AT77" i="21"/>
  <c r="Y77" i="21"/>
  <c r="X77" i="21"/>
  <c r="W77" i="21"/>
  <c r="V77" i="21"/>
  <c r="U77" i="21"/>
  <c r="T77" i="21"/>
  <c r="S77" i="21"/>
  <c r="R77" i="21"/>
  <c r="P77" i="21"/>
  <c r="O77" i="21"/>
  <c r="N77" i="21"/>
  <c r="M77" i="21"/>
  <c r="L77" i="21"/>
  <c r="K77" i="21"/>
  <c r="J77" i="21"/>
  <c r="I77" i="21"/>
  <c r="H77" i="21"/>
  <c r="G77" i="21" s="1"/>
  <c r="F77" i="21" s="1"/>
  <c r="E77" i="21" s="1"/>
  <c r="I116" i="28" l="1"/>
  <c r="HF40" i="1" l="1"/>
  <c r="GK40" i="1"/>
  <c r="FP40" i="1"/>
  <c r="EU40" i="1"/>
  <c r="DZ40" i="1"/>
  <c r="DE40" i="1"/>
  <c r="CJ40" i="1"/>
  <c r="DC40" i="1" s="1"/>
  <c r="BO40" i="1"/>
  <c r="AT40" i="1"/>
  <c r="Y40" i="1"/>
  <c r="X40" i="1"/>
  <c r="W40" i="1"/>
  <c r="V40" i="1"/>
  <c r="U40" i="1"/>
  <c r="T40" i="1"/>
  <c r="S40" i="1"/>
  <c r="R40" i="1"/>
  <c r="P40" i="1"/>
  <c r="O40" i="1"/>
  <c r="N40" i="1"/>
  <c r="M40" i="1"/>
  <c r="L40" i="1"/>
  <c r="K40" i="1"/>
  <c r="J40" i="1"/>
  <c r="I40" i="1"/>
  <c r="G40" i="1" s="1"/>
  <c r="F40" i="1" s="1"/>
  <c r="D40" i="1" s="1"/>
  <c r="H40" i="1"/>
  <c r="HF40" i="21"/>
  <c r="GK40" i="21"/>
  <c r="FP40" i="21"/>
  <c r="EU40" i="21"/>
  <c r="DZ40" i="21"/>
  <c r="DE40" i="21"/>
  <c r="CJ40" i="21"/>
  <c r="DC40" i="21" s="1"/>
  <c r="BO40" i="21"/>
  <c r="AT40" i="21"/>
  <c r="Y40" i="21"/>
  <c r="X40" i="21"/>
  <c r="W40" i="21"/>
  <c r="V40" i="21"/>
  <c r="U40" i="21"/>
  <c r="T40" i="21"/>
  <c r="S40" i="21"/>
  <c r="R40" i="21"/>
  <c r="P40" i="21"/>
  <c r="O40" i="21"/>
  <c r="N40" i="21"/>
  <c r="M40" i="21"/>
  <c r="L40" i="21"/>
  <c r="K40" i="21"/>
  <c r="J40" i="21"/>
  <c r="I40" i="21"/>
  <c r="H40" i="21"/>
  <c r="G40" i="21"/>
  <c r="F40" i="21" s="1"/>
  <c r="D40" i="21" s="1"/>
  <c r="HF40" i="22"/>
  <c r="GK40" i="22"/>
  <c r="FP40" i="22"/>
  <c r="EU40" i="22"/>
  <c r="DZ40" i="22"/>
  <c r="DE40" i="22"/>
  <c r="CJ40" i="22"/>
  <c r="DC40" i="22" s="1"/>
  <c r="BO40" i="22"/>
  <c r="AT40" i="22"/>
  <c r="Y40" i="22"/>
  <c r="X40" i="22"/>
  <c r="W40" i="22"/>
  <c r="V40" i="22"/>
  <c r="U40" i="22"/>
  <c r="T40" i="22"/>
  <c r="S40" i="22"/>
  <c r="R40" i="22"/>
  <c r="P40" i="22"/>
  <c r="O40" i="22"/>
  <c r="N40" i="22"/>
  <c r="M40" i="22"/>
  <c r="L40" i="22"/>
  <c r="K40" i="22"/>
  <c r="J40" i="22"/>
  <c r="I40" i="22"/>
  <c r="H40" i="22"/>
  <c r="G40" i="22"/>
  <c r="F40" i="22" s="1"/>
  <c r="D40" i="22" s="1"/>
  <c r="HF40" i="23"/>
  <c r="GK40" i="23"/>
  <c r="FP40" i="23"/>
  <c r="EU40" i="23"/>
  <c r="DZ40" i="23"/>
  <c r="DE40" i="23"/>
  <c r="CJ40" i="23"/>
  <c r="DC40" i="23" s="1"/>
  <c r="BO40" i="23"/>
  <c r="AT40" i="23"/>
  <c r="Y40" i="23"/>
  <c r="X40" i="23"/>
  <c r="W40" i="23"/>
  <c r="V40" i="23"/>
  <c r="U40" i="23"/>
  <c r="T40" i="23"/>
  <c r="S40" i="23"/>
  <c r="R40" i="23"/>
  <c r="P40" i="23"/>
  <c r="O40" i="23"/>
  <c r="N40" i="23"/>
  <c r="M40" i="23"/>
  <c r="L40" i="23"/>
  <c r="K40" i="23"/>
  <c r="J40" i="23"/>
  <c r="I40" i="23"/>
  <c r="G40" i="23" s="1"/>
  <c r="F40" i="23" s="1"/>
  <c r="D40" i="23" s="1"/>
  <c r="H40" i="23"/>
  <c r="HF40" i="24"/>
  <c r="GK40" i="24"/>
  <c r="FP40" i="24"/>
  <c r="EU40" i="24"/>
  <c r="DZ40" i="24"/>
  <c r="DE40" i="24"/>
  <c r="CJ40" i="24"/>
  <c r="DC40" i="24" s="1"/>
  <c r="BO40" i="24"/>
  <c r="AT40" i="24"/>
  <c r="Y40" i="24"/>
  <c r="X40" i="24"/>
  <c r="W40" i="24"/>
  <c r="V40" i="24"/>
  <c r="U40" i="24"/>
  <c r="T40" i="24"/>
  <c r="S40" i="24"/>
  <c r="R40" i="24"/>
  <c r="P40" i="24"/>
  <c r="O40" i="24"/>
  <c r="N40" i="24"/>
  <c r="M40" i="24"/>
  <c r="L40" i="24"/>
  <c r="K40" i="24"/>
  <c r="J40" i="24"/>
  <c r="I40" i="24"/>
  <c r="H40" i="24"/>
  <c r="G40" i="24"/>
  <c r="F40" i="24" s="1"/>
  <c r="D40" i="24" s="1"/>
  <c r="HF40" i="25"/>
  <c r="GK40" i="25"/>
  <c r="FP40" i="25"/>
  <c r="EU40" i="25"/>
  <c r="DZ40" i="25"/>
  <c r="DE40" i="25"/>
  <c r="CJ40" i="25"/>
  <c r="DC40" i="25" s="1"/>
  <c r="BO40" i="25"/>
  <c r="AT40" i="25"/>
  <c r="Y40" i="25"/>
  <c r="X40" i="25"/>
  <c r="W40" i="25"/>
  <c r="V40" i="25"/>
  <c r="U40" i="25"/>
  <c r="T40" i="25"/>
  <c r="S40" i="25"/>
  <c r="R40" i="25"/>
  <c r="P40" i="25"/>
  <c r="O40" i="25"/>
  <c r="N40" i="25"/>
  <c r="M40" i="25"/>
  <c r="L40" i="25"/>
  <c r="K40" i="25"/>
  <c r="J40" i="25"/>
  <c r="I40" i="25"/>
  <c r="G40" i="25" s="1"/>
  <c r="F40" i="25" s="1"/>
  <c r="D40" i="25" s="1"/>
  <c r="H40" i="25"/>
  <c r="HF40" i="26"/>
  <c r="GK40" i="26"/>
  <c r="FP40" i="26"/>
  <c r="EU40" i="26"/>
  <c r="DZ40" i="26"/>
  <c r="DE40" i="26"/>
  <c r="CJ40" i="26"/>
  <c r="DC40" i="26" s="1"/>
  <c r="BO40" i="26"/>
  <c r="AT40" i="26"/>
  <c r="Y40" i="26"/>
  <c r="X40" i="26"/>
  <c r="W40" i="26"/>
  <c r="V40" i="26"/>
  <c r="U40" i="26"/>
  <c r="T40" i="26"/>
  <c r="S40" i="26"/>
  <c r="R40" i="26"/>
  <c r="P40" i="26"/>
  <c r="O40" i="26"/>
  <c r="N40" i="26"/>
  <c r="M40" i="26"/>
  <c r="L40" i="26"/>
  <c r="K40" i="26"/>
  <c r="J40" i="26"/>
  <c r="I40" i="26"/>
  <c r="H40" i="26"/>
  <c r="G40" i="26"/>
  <c r="F40" i="26" s="1"/>
  <c r="D40" i="26" s="1"/>
  <c r="HF40" i="27"/>
  <c r="GK40" i="27"/>
  <c r="FP40" i="27"/>
  <c r="EU40" i="27"/>
  <c r="DZ40" i="27"/>
  <c r="DE40" i="27"/>
  <c r="CJ40" i="27"/>
  <c r="DC40" i="27" s="1"/>
  <c r="BO40" i="27"/>
  <c r="AT40" i="27"/>
  <c r="Y40" i="27"/>
  <c r="X40" i="27"/>
  <c r="W40" i="27"/>
  <c r="V40" i="27"/>
  <c r="U40" i="27"/>
  <c r="T40" i="27"/>
  <c r="S40" i="27"/>
  <c r="R40" i="27"/>
  <c r="P40" i="27"/>
  <c r="O40" i="27"/>
  <c r="N40" i="27"/>
  <c r="M40" i="27"/>
  <c r="L40" i="27"/>
  <c r="K40" i="27"/>
  <c r="J40" i="27"/>
  <c r="I40" i="27"/>
  <c r="H40" i="27"/>
  <c r="HF40" i="28"/>
  <c r="GK40" i="28"/>
  <c r="FP40" i="28"/>
  <c r="EU40" i="28"/>
  <c r="DZ40" i="28"/>
  <c r="DE40" i="28"/>
  <c r="CJ40" i="28"/>
  <c r="DC40" i="28" s="1"/>
  <c r="BO40" i="28"/>
  <c r="AT40" i="28"/>
  <c r="Y40" i="28"/>
  <c r="X40" i="28"/>
  <c r="W40" i="28"/>
  <c r="V40" i="28"/>
  <c r="U40" i="28"/>
  <c r="T40" i="28"/>
  <c r="S40" i="28"/>
  <c r="R40" i="28"/>
  <c r="P40" i="28"/>
  <c r="O40" i="28"/>
  <c r="N40" i="28"/>
  <c r="M40" i="28"/>
  <c r="L40" i="28"/>
  <c r="K40" i="28"/>
  <c r="J40" i="28"/>
  <c r="G40" i="28" s="1"/>
  <c r="F40" i="28" s="1"/>
  <c r="D40" i="28" s="1"/>
  <c r="I40" i="28"/>
  <c r="H40" i="28"/>
  <c r="G40" i="27" l="1"/>
  <c r="F40" i="27" s="1"/>
  <c r="D40" i="27" s="1"/>
  <c r="HF68" i="1"/>
  <c r="GK68" i="1"/>
  <c r="FP68" i="1"/>
  <c r="EU68" i="1"/>
  <c r="FN68" i="1" s="1"/>
  <c r="DZ68" i="1"/>
  <c r="ES68" i="1" s="1"/>
  <c r="DE68" i="1"/>
  <c r="CJ68" i="1"/>
  <c r="BO68" i="1"/>
  <c r="AT68" i="1"/>
  <c r="Y68" i="1"/>
  <c r="X68" i="1"/>
  <c r="W68" i="1"/>
  <c r="V68" i="1"/>
  <c r="U68" i="1"/>
  <c r="T68" i="1"/>
  <c r="S68" i="1"/>
  <c r="R68" i="1"/>
  <c r="P68" i="1"/>
  <c r="O68" i="1"/>
  <c r="N68" i="1"/>
  <c r="M68" i="1"/>
  <c r="L68" i="1"/>
  <c r="K68" i="1"/>
  <c r="J68" i="1"/>
  <c r="I68" i="1"/>
  <c r="H68" i="1"/>
  <c r="HF69" i="21"/>
  <c r="GK69" i="21"/>
  <c r="FP69" i="21"/>
  <c r="EU69" i="21"/>
  <c r="FN69" i="21" s="1"/>
  <c r="DZ69" i="21"/>
  <c r="ES69" i="21" s="1"/>
  <c r="DE69" i="21"/>
  <c r="CJ69" i="21"/>
  <c r="BO69" i="21"/>
  <c r="AT69" i="21"/>
  <c r="Y69" i="21"/>
  <c r="X69" i="21"/>
  <c r="W69" i="21"/>
  <c r="V69" i="21"/>
  <c r="U69" i="21"/>
  <c r="T69" i="21"/>
  <c r="S69" i="21"/>
  <c r="R69" i="21"/>
  <c r="P69" i="21"/>
  <c r="O69" i="21"/>
  <c r="N69" i="21"/>
  <c r="M69" i="21"/>
  <c r="L69" i="21"/>
  <c r="K69" i="21"/>
  <c r="J69" i="21"/>
  <c r="I69" i="21"/>
  <c r="H69" i="21"/>
  <c r="HF68" i="21"/>
  <c r="GK68" i="21"/>
  <c r="FP68" i="21"/>
  <c r="EU68" i="21"/>
  <c r="FN68" i="21" s="1"/>
  <c r="DZ68" i="21"/>
  <c r="ES68" i="21" s="1"/>
  <c r="DE68" i="21"/>
  <c r="CJ68" i="21"/>
  <c r="BO68" i="21"/>
  <c r="AT68" i="21"/>
  <c r="Y68" i="21"/>
  <c r="X68" i="21"/>
  <c r="W68" i="21"/>
  <c r="V68" i="21"/>
  <c r="U68" i="21"/>
  <c r="T68" i="21"/>
  <c r="S68" i="21"/>
  <c r="R68" i="21"/>
  <c r="P68" i="21"/>
  <c r="O68" i="21"/>
  <c r="N68" i="21"/>
  <c r="M68" i="21"/>
  <c r="L68" i="21"/>
  <c r="K68" i="21"/>
  <c r="J68" i="21"/>
  <c r="I68" i="21"/>
  <c r="H68" i="21"/>
  <c r="HF68" i="22"/>
  <c r="GK68" i="22"/>
  <c r="FP68" i="22"/>
  <c r="EU68" i="22"/>
  <c r="FN68" i="22" s="1"/>
  <c r="DZ68" i="22"/>
  <c r="ES68" i="22" s="1"/>
  <c r="DE68" i="22"/>
  <c r="CJ68" i="22"/>
  <c r="BO68" i="22"/>
  <c r="AT68" i="22"/>
  <c r="Y68" i="22"/>
  <c r="X68" i="22"/>
  <c r="W68" i="22"/>
  <c r="V68" i="22"/>
  <c r="U68" i="22"/>
  <c r="T68" i="22"/>
  <c r="S68" i="22"/>
  <c r="R68" i="22"/>
  <c r="P68" i="22"/>
  <c r="O68" i="22"/>
  <c r="N68" i="22"/>
  <c r="M68" i="22"/>
  <c r="L68" i="22"/>
  <c r="K68" i="22"/>
  <c r="J68" i="22"/>
  <c r="I68" i="22"/>
  <c r="H68" i="22"/>
  <c r="HF68" i="23"/>
  <c r="GK68" i="23"/>
  <c r="FP68" i="23"/>
  <c r="EU68" i="23"/>
  <c r="FN68" i="23" s="1"/>
  <c r="DZ68" i="23"/>
  <c r="ES68" i="23" s="1"/>
  <c r="DE68" i="23"/>
  <c r="CJ68" i="23"/>
  <c r="BO68" i="23"/>
  <c r="AT68" i="23"/>
  <c r="Y68" i="23"/>
  <c r="X68" i="23"/>
  <c r="W68" i="23"/>
  <c r="V68" i="23"/>
  <c r="U68" i="23"/>
  <c r="T68" i="23"/>
  <c r="S68" i="23"/>
  <c r="R68" i="23"/>
  <c r="P68" i="23"/>
  <c r="O68" i="23"/>
  <c r="N68" i="23"/>
  <c r="M68" i="23"/>
  <c r="L68" i="23"/>
  <c r="K68" i="23"/>
  <c r="J68" i="23"/>
  <c r="I68" i="23"/>
  <c r="H68" i="23"/>
  <c r="HF68" i="24"/>
  <c r="GK68" i="24"/>
  <c r="FP68" i="24"/>
  <c r="EU68" i="24"/>
  <c r="FN68" i="24" s="1"/>
  <c r="DZ68" i="24"/>
  <c r="ES68" i="24" s="1"/>
  <c r="DE68" i="24"/>
  <c r="CJ68" i="24"/>
  <c r="BO68" i="24"/>
  <c r="AT68" i="24"/>
  <c r="Y68" i="24"/>
  <c r="X68" i="24"/>
  <c r="W68" i="24"/>
  <c r="V68" i="24"/>
  <c r="U68" i="24"/>
  <c r="T68" i="24"/>
  <c r="S68" i="24"/>
  <c r="R68" i="24"/>
  <c r="P68" i="24"/>
  <c r="O68" i="24"/>
  <c r="N68" i="24"/>
  <c r="M68" i="24"/>
  <c r="L68" i="24"/>
  <c r="K68" i="24"/>
  <c r="J68" i="24"/>
  <c r="I68" i="24"/>
  <c r="H68" i="24"/>
  <c r="HF68" i="25"/>
  <c r="GK68" i="25"/>
  <c r="FP68" i="25"/>
  <c r="EU68" i="25"/>
  <c r="FN68" i="25" s="1"/>
  <c r="DZ68" i="25"/>
  <c r="ES68" i="25" s="1"/>
  <c r="DE68" i="25"/>
  <c r="CJ68" i="25"/>
  <c r="BO68" i="25"/>
  <c r="AT68" i="25"/>
  <c r="Y68" i="25"/>
  <c r="X68" i="25"/>
  <c r="W68" i="25"/>
  <c r="V68" i="25"/>
  <c r="U68" i="25"/>
  <c r="T68" i="25"/>
  <c r="S68" i="25"/>
  <c r="R68" i="25"/>
  <c r="P68" i="25"/>
  <c r="O68" i="25"/>
  <c r="N68" i="25"/>
  <c r="M68" i="25"/>
  <c r="L68" i="25"/>
  <c r="K68" i="25"/>
  <c r="J68" i="25"/>
  <c r="I68" i="25"/>
  <c r="H68" i="25"/>
  <c r="HF68" i="26"/>
  <c r="GK68" i="26"/>
  <c r="FP68" i="26"/>
  <c r="EU68" i="26"/>
  <c r="FN68" i="26" s="1"/>
  <c r="DZ68" i="26"/>
  <c r="ES68" i="26" s="1"/>
  <c r="DE68" i="26"/>
  <c r="CJ68" i="26"/>
  <c r="BO68" i="26"/>
  <c r="AT68" i="26"/>
  <c r="Y68" i="26"/>
  <c r="X68" i="26"/>
  <c r="W68" i="26"/>
  <c r="V68" i="26"/>
  <c r="U68" i="26"/>
  <c r="T68" i="26"/>
  <c r="S68" i="26"/>
  <c r="R68" i="26"/>
  <c r="P68" i="26"/>
  <c r="O68" i="26"/>
  <c r="N68" i="26"/>
  <c r="M68" i="26"/>
  <c r="L68" i="26"/>
  <c r="K68" i="26"/>
  <c r="J68" i="26"/>
  <c r="I68" i="26"/>
  <c r="H68" i="26"/>
  <c r="HF68" i="27"/>
  <c r="GK68" i="27"/>
  <c r="FP68" i="27"/>
  <c r="EU68" i="27"/>
  <c r="FN68" i="27" s="1"/>
  <c r="DZ68" i="27"/>
  <c r="ES68" i="27" s="1"/>
  <c r="DE68" i="27"/>
  <c r="CJ68" i="27"/>
  <c r="BO68" i="27"/>
  <c r="AT68" i="27"/>
  <c r="Y68" i="27"/>
  <c r="X68" i="27"/>
  <c r="W68" i="27"/>
  <c r="V68" i="27"/>
  <c r="U68" i="27"/>
  <c r="T68" i="27"/>
  <c r="S68" i="27"/>
  <c r="R68" i="27"/>
  <c r="P68" i="27"/>
  <c r="O68" i="27"/>
  <c r="N68" i="27"/>
  <c r="M68" i="27"/>
  <c r="L68" i="27"/>
  <c r="K68" i="27"/>
  <c r="J68" i="27"/>
  <c r="I68" i="27"/>
  <c r="H68" i="27"/>
  <c r="HF68" i="28"/>
  <c r="GK68" i="28"/>
  <c r="FP68" i="28"/>
  <c r="EU68" i="28"/>
  <c r="FN68" i="28" s="1"/>
  <c r="DZ68" i="28"/>
  <c r="ES68" i="28" s="1"/>
  <c r="DE68" i="28"/>
  <c r="CJ68" i="28"/>
  <c r="BO68" i="28"/>
  <c r="AT68" i="28"/>
  <c r="Y68" i="28"/>
  <c r="X68" i="28"/>
  <c r="W68" i="28"/>
  <c r="V68" i="28"/>
  <c r="U68" i="28"/>
  <c r="T68" i="28"/>
  <c r="S68" i="28"/>
  <c r="R68" i="28"/>
  <c r="P68" i="28"/>
  <c r="O68" i="28"/>
  <c r="N68" i="28"/>
  <c r="M68" i="28"/>
  <c r="L68" i="28"/>
  <c r="K68" i="28"/>
  <c r="J68" i="28"/>
  <c r="I68" i="28"/>
  <c r="H68" i="28"/>
  <c r="G68" i="28" l="1"/>
  <c r="F68" i="28" s="1"/>
  <c r="D68" i="28" s="1"/>
  <c r="G68" i="27"/>
  <c r="F68" i="27" s="1"/>
  <c r="D68" i="27" s="1"/>
  <c r="G68" i="26"/>
  <c r="F68" i="26" s="1"/>
  <c r="D68" i="26" s="1"/>
  <c r="G68" i="25"/>
  <c r="F68" i="25" s="1"/>
  <c r="D68" i="25" s="1"/>
  <c r="G68" i="24"/>
  <c r="F68" i="24" s="1"/>
  <c r="D68" i="24" s="1"/>
  <c r="G68" i="23"/>
  <c r="F68" i="23" s="1"/>
  <c r="D68" i="23" s="1"/>
  <c r="G68" i="22"/>
  <c r="F68" i="22" s="1"/>
  <c r="D68" i="22" s="1"/>
  <c r="G68" i="21"/>
  <c r="F68" i="21" s="1"/>
  <c r="D68" i="21" s="1"/>
  <c r="G69" i="21"/>
  <c r="F69" i="21" s="1"/>
  <c r="D69" i="21" s="1"/>
  <c r="G68" i="1"/>
  <c r="F68" i="1" s="1"/>
  <c r="D68" i="1" s="1"/>
  <c r="HF105" i="21"/>
  <c r="HY105" i="21" s="1"/>
  <c r="GK105" i="21"/>
  <c r="FP105" i="21"/>
  <c r="EU105" i="21"/>
  <c r="DZ105" i="21"/>
  <c r="DE105" i="21"/>
  <c r="CJ105" i="21"/>
  <c r="BO105" i="21"/>
  <c r="AT105" i="21"/>
  <c r="Y105" i="21"/>
  <c r="X105" i="21"/>
  <c r="W105" i="21"/>
  <c r="V105" i="21"/>
  <c r="U105" i="21"/>
  <c r="T105" i="21"/>
  <c r="S105" i="21"/>
  <c r="R105" i="21"/>
  <c r="Q105" i="21"/>
  <c r="P105" i="21"/>
  <c r="O105" i="21"/>
  <c r="N105" i="21"/>
  <c r="M105" i="21"/>
  <c r="L105" i="21"/>
  <c r="K105" i="21"/>
  <c r="J105" i="21"/>
  <c r="I105" i="21"/>
  <c r="H105" i="21"/>
  <c r="G105" i="21" l="1"/>
  <c r="F105" i="21" s="1"/>
  <c r="D105" i="21" s="1"/>
  <c r="GI81" i="28"/>
  <c r="GK80" i="28"/>
  <c r="HD25" i="26" l="1"/>
  <c r="GI25" i="26"/>
  <c r="ES25" i="26"/>
  <c r="DX25" i="26"/>
  <c r="DC25" i="26"/>
  <c r="BO25" i="26"/>
  <c r="CH25" i="26" s="1"/>
  <c r="AT25" i="26"/>
  <c r="BM25" i="26" s="1"/>
  <c r="Y25" i="26"/>
  <c r="AR25" i="26" s="1"/>
  <c r="X25" i="26"/>
  <c r="V25" i="26"/>
  <c r="U25" i="26"/>
  <c r="T25" i="26"/>
  <c r="S25" i="26"/>
  <c r="R25" i="26"/>
  <c r="P25" i="26"/>
  <c r="O25" i="26"/>
  <c r="N25" i="26"/>
  <c r="M25" i="26"/>
  <c r="L25" i="26"/>
  <c r="K25" i="26"/>
  <c r="J25" i="26"/>
  <c r="I25" i="26"/>
  <c r="H25" i="26"/>
  <c r="HD24" i="26"/>
  <c r="GI24" i="26"/>
  <c r="ES24" i="26"/>
  <c r="DX24" i="26"/>
  <c r="DC24" i="26"/>
  <c r="BO24" i="26"/>
  <c r="AT24" i="26"/>
  <c r="BM24" i="26" s="1"/>
  <c r="Y24" i="26"/>
  <c r="AR24" i="26" s="1"/>
  <c r="X24" i="26"/>
  <c r="V24" i="26"/>
  <c r="U24" i="26"/>
  <c r="T24" i="26"/>
  <c r="S24" i="26"/>
  <c r="R24" i="26"/>
  <c r="P24" i="26"/>
  <c r="O24" i="26"/>
  <c r="N24" i="26"/>
  <c r="M24" i="26"/>
  <c r="L24" i="26"/>
  <c r="K24" i="26"/>
  <c r="J24" i="26"/>
  <c r="I24" i="26"/>
  <c r="H24" i="26"/>
  <c r="G24" i="26" l="1"/>
  <c r="G25" i="26"/>
  <c r="HF26" i="28"/>
  <c r="HD26" i="28"/>
  <c r="GK26" i="28"/>
  <c r="FP26" i="28"/>
  <c r="GI26" i="28" s="1"/>
  <c r="EU26" i="28"/>
  <c r="DZ26" i="28"/>
  <c r="ES26" i="28" s="1"/>
  <c r="DE26" i="28"/>
  <c r="DX26" i="28" s="1"/>
  <c r="CJ26" i="28"/>
  <c r="DC26" i="28" s="1"/>
  <c r="BO26" i="28"/>
  <c r="CH26" i="28" s="1"/>
  <c r="AT26" i="28"/>
  <c r="BM26" i="28" s="1"/>
  <c r="Y26" i="28"/>
  <c r="AR26" i="28" s="1"/>
  <c r="X26" i="28"/>
  <c r="W26" i="28"/>
  <c r="V26" i="28"/>
  <c r="U26" i="28"/>
  <c r="T26" i="28"/>
  <c r="S26" i="28"/>
  <c r="R26" i="28"/>
  <c r="P26" i="28"/>
  <c r="O26" i="28"/>
  <c r="N26" i="28"/>
  <c r="M26" i="28"/>
  <c r="L26" i="28"/>
  <c r="K26" i="28"/>
  <c r="J26" i="28"/>
  <c r="I26" i="28"/>
  <c r="H26" i="28"/>
  <c r="HF26" i="27"/>
  <c r="GK26" i="27"/>
  <c r="HD26" i="27" s="1"/>
  <c r="FP26" i="27"/>
  <c r="GI26" i="27" s="1"/>
  <c r="EU26" i="27"/>
  <c r="DZ26" i="27"/>
  <c r="ES26" i="27" s="1"/>
  <c r="DE26" i="27"/>
  <c r="DX26" i="27" s="1"/>
  <c r="CJ26" i="27"/>
  <c r="DC26" i="27" s="1"/>
  <c r="BO26" i="27"/>
  <c r="CH26" i="27" s="1"/>
  <c r="AT26" i="27"/>
  <c r="BM26" i="27" s="1"/>
  <c r="Y26" i="27"/>
  <c r="AR26" i="27" s="1"/>
  <c r="X26" i="27"/>
  <c r="W26" i="27"/>
  <c r="V26" i="27"/>
  <c r="U26" i="27"/>
  <c r="T26" i="27"/>
  <c r="S26" i="27"/>
  <c r="R26" i="27"/>
  <c r="P26" i="27"/>
  <c r="O26" i="27"/>
  <c r="N26" i="27"/>
  <c r="M26" i="27"/>
  <c r="L26" i="27"/>
  <c r="K26" i="27"/>
  <c r="J26" i="27"/>
  <c r="I26" i="27"/>
  <c r="H26" i="27"/>
  <c r="HF26" i="26"/>
  <c r="GK26" i="26"/>
  <c r="HD26" i="26" s="1"/>
  <c r="GI26" i="26"/>
  <c r="FP26" i="26"/>
  <c r="EU26" i="26"/>
  <c r="DZ26" i="26"/>
  <c r="ES26" i="26" s="1"/>
  <c r="DE26" i="26"/>
  <c r="DX26" i="26" s="1"/>
  <c r="CJ26" i="26"/>
  <c r="DC26" i="26" s="1"/>
  <c r="BO26" i="26"/>
  <c r="CH26" i="26" s="1"/>
  <c r="AT26" i="26"/>
  <c r="BM26" i="26" s="1"/>
  <c r="Y26" i="26"/>
  <c r="AR26" i="26" s="1"/>
  <c r="X26" i="26"/>
  <c r="W26" i="26"/>
  <c r="V26" i="26"/>
  <c r="U26" i="26"/>
  <c r="T26" i="26"/>
  <c r="S26" i="26"/>
  <c r="R26" i="26"/>
  <c r="P26" i="26"/>
  <c r="O26" i="26"/>
  <c r="N26" i="26"/>
  <c r="M26" i="26"/>
  <c r="L26" i="26"/>
  <c r="K26" i="26"/>
  <c r="J26" i="26"/>
  <c r="I26" i="26"/>
  <c r="H26" i="26"/>
  <c r="G26" i="26" s="1"/>
  <c r="F26" i="26" s="1"/>
  <c r="D26" i="26" s="1"/>
  <c r="HF26" i="25"/>
  <c r="GK26" i="25"/>
  <c r="HD26" i="25" s="1"/>
  <c r="FP26" i="25"/>
  <c r="GI26" i="25" s="1"/>
  <c r="EU26" i="25"/>
  <c r="DZ26" i="25"/>
  <c r="ES26" i="25" s="1"/>
  <c r="DE26" i="25"/>
  <c r="DX26" i="25" s="1"/>
  <c r="CJ26" i="25"/>
  <c r="DC26" i="25" s="1"/>
  <c r="BO26" i="25"/>
  <c r="CH26" i="25" s="1"/>
  <c r="AT26" i="25"/>
  <c r="BM26" i="25" s="1"/>
  <c r="Y26" i="25"/>
  <c r="AR26" i="25" s="1"/>
  <c r="X26" i="25"/>
  <c r="W26" i="25"/>
  <c r="V26" i="25"/>
  <c r="U26" i="25"/>
  <c r="T26" i="25"/>
  <c r="S26" i="25"/>
  <c r="R26" i="25"/>
  <c r="P26" i="25"/>
  <c r="O26" i="25"/>
  <c r="N26" i="25"/>
  <c r="M26" i="25"/>
  <c r="L26" i="25"/>
  <c r="K26" i="25"/>
  <c r="J26" i="25"/>
  <c r="I26" i="25"/>
  <c r="H26" i="25"/>
  <c r="HF26" i="24"/>
  <c r="GK26" i="24"/>
  <c r="HD26" i="24" s="1"/>
  <c r="FP26" i="24"/>
  <c r="GI26" i="24" s="1"/>
  <c r="EU26" i="24"/>
  <c r="DZ26" i="24"/>
  <c r="ES26" i="24" s="1"/>
  <c r="DE26" i="24"/>
  <c r="DX26" i="24" s="1"/>
  <c r="CJ26" i="24"/>
  <c r="DC26" i="24" s="1"/>
  <c r="BO26" i="24"/>
  <c r="CH26" i="24" s="1"/>
  <c r="AT26" i="24"/>
  <c r="BM26" i="24" s="1"/>
  <c r="Y26" i="24"/>
  <c r="AR26" i="24" s="1"/>
  <c r="X26" i="24"/>
  <c r="W26" i="24"/>
  <c r="V26" i="24"/>
  <c r="U26" i="24"/>
  <c r="T26" i="24"/>
  <c r="S26" i="24"/>
  <c r="R26" i="24"/>
  <c r="P26" i="24"/>
  <c r="O26" i="24"/>
  <c r="N26" i="24"/>
  <c r="M26" i="24"/>
  <c r="L26" i="24"/>
  <c r="K26" i="24"/>
  <c r="J26" i="24"/>
  <c r="I26" i="24"/>
  <c r="H26" i="24"/>
  <c r="HF26" i="23"/>
  <c r="GK26" i="23"/>
  <c r="HD26" i="23" s="1"/>
  <c r="FP26" i="23"/>
  <c r="GI26" i="23" s="1"/>
  <c r="EU26" i="23"/>
  <c r="DZ26" i="23"/>
  <c r="ES26" i="23" s="1"/>
  <c r="DE26" i="23"/>
  <c r="DX26" i="23" s="1"/>
  <c r="CJ26" i="23"/>
  <c r="DC26" i="23" s="1"/>
  <c r="BO26" i="23"/>
  <c r="CH26" i="23" s="1"/>
  <c r="AT26" i="23"/>
  <c r="BM26" i="23" s="1"/>
  <c r="Y26" i="23"/>
  <c r="AR26" i="23" s="1"/>
  <c r="X26" i="23"/>
  <c r="W26" i="23"/>
  <c r="V26" i="23"/>
  <c r="U26" i="23"/>
  <c r="T26" i="23"/>
  <c r="S26" i="23"/>
  <c r="R26" i="23"/>
  <c r="P26" i="23"/>
  <c r="O26" i="23"/>
  <c r="N26" i="23"/>
  <c r="M26" i="23"/>
  <c r="L26" i="23"/>
  <c r="K26" i="23"/>
  <c r="J26" i="23"/>
  <c r="I26" i="23"/>
  <c r="H26" i="23"/>
  <c r="G26" i="23" s="1"/>
  <c r="F26" i="23" s="1"/>
  <c r="D26" i="23" s="1"/>
  <c r="HF26" i="22"/>
  <c r="GK26" i="22"/>
  <c r="HD26" i="22" s="1"/>
  <c r="FP26" i="22"/>
  <c r="GI26" i="22" s="1"/>
  <c r="EU26" i="22"/>
  <c r="DZ26" i="22"/>
  <c r="ES26" i="22" s="1"/>
  <c r="DE26" i="22"/>
  <c r="DX26" i="22" s="1"/>
  <c r="CJ26" i="22"/>
  <c r="DC26" i="22" s="1"/>
  <c r="BO26" i="22"/>
  <c r="CH26" i="22" s="1"/>
  <c r="AT26" i="22"/>
  <c r="BM26" i="22" s="1"/>
  <c r="Y26" i="22"/>
  <c r="AR26" i="22" s="1"/>
  <c r="X26" i="22"/>
  <c r="W26" i="22"/>
  <c r="V26" i="22"/>
  <c r="U26" i="22"/>
  <c r="T26" i="22"/>
  <c r="S26" i="22"/>
  <c r="R26" i="22"/>
  <c r="P26" i="22"/>
  <c r="O26" i="22"/>
  <c r="N26" i="22"/>
  <c r="M26" i="22"/>
  <c r="L26" i="22"/>
  <c r="K26" i="22"/>
  <c r="J26" i="22"/>
  <c r="I26" i="22"/>
  <c r="H26" i="22"/>
  <c r="HF26" i="21"/>
  <c r="GK26" i="21"/>
  <c r="HD26" i="21" s="1"/>
  <c r="FP26" i="21"/>
  <c r="GI26" i="21" s="1"/>
  <c r="EU26" i="21"/>
  <c r="DZ26" i="21"/>
  <c r="ES26" i="21" s="1"/>
  <c r="DE26" i="21"/>
  <c r="DX26" i="21" s="1"/>
  <c r="CJ26" i="21"/>
  <c r="DC26" i="21" s="1"/>
  <c r="BO26" i="21"/>
  <c r="CH26" i="21" s="1"/>
  <c r="AT26" i="21"/>
  <c r="BM26" i="21" s="1"/>
  <c r="Y26" i="21"/>
  <c r="AR26" i="21" s="1"/>
  <c r="X26" i="21"/>
  <c r="W26" i="21"/>
  <c r="V26" i="21"/>
  <c r="U26" i="21"/>
  <c r="T26" i="21"/>
  <c r="S26" i="21"/>
  <c r="R26" i="21"/>
  <c r="P26" i="21"/>
  <c r="O26" i="21"/>
  <c r="N26" i="21"/>
  <c r="M26" i="21"/>
  <c r="L26" i="21"/>
  <c r="K26" i="21"/>
  <c r="J26" i="21"/>
  <c r="I26" i="21"/>
  <c r="H26" i="21"/>
  <c r="HF26" i="1"/>
  <c r="GK26" i="1"/>
  <c r="HD26" i="1" s="1"/>
  <c r="FP26" i="1"/>
  <c r="GI26" i="1" s="1"/>
  <c r="EU26" i="1"/>
  <c r="DZ26" i="1"/>
  <c r="ES26" i="1" s="1"/>
  <c r="DE26" i="1"/>
  <c r="DX26" i="1" s="1"/>
  <c r="CJ26" i="1"/>
  <c r="DC26" i="1" s="1"/>
  <c r="BO26" i="1"/>
  <c r="CH26" i="1" s="1"/>
  <c r="AT26" i="1"/>
  <c r="BM26" i="1" s="1"/>
  <c r="Y26" i="1"/>
  <c r="AR26" i="1" s="1"/>
  <c r="X26" i="1"/>
  <c r="W26" i="1"/>
  <c r="V26" i="1"/>
  <c r="U26" i="1"/>
  <c r="T26" i="1"/>
  <c r="S26" i="1"/>
  <c r="R26" i="1"/>
  <c r="P26" i="1"/>
  <c r="O26" i="1"/>
  <c r="N26" i="1"/>
  <c r="M26" i="1"/>
  <c r="L26" i="1"/>
  <c r="K26" i="1"/>
  <c r="J26" i="1"/>
  <c r="I26" i="1"/>
  <c r="H26" i="1"/>
  <c r="G26" i="28" l="1"/>
  <c r="F26" i="28" s="1"/>
  <c r="D26" i="28" s="1"/>
  <c r="G26" i="27"/>
  <c r="F26" i="27" s="1"/>
  <c r="D26" i="27" s="1"/>
  <c r="G26" i="25"/>
  <c r="F26" i="25" s="1"/>
  <c r="D26" i="25" s="1"/>
  <c r="G26" i="24"/>
  <c r="F26" i="24" s="1"/>
  <c r="D26" i="24" s="1"/>
  <c r="G26" i="22"/>
  <c r="F26" i="22" s="1"/>
  <c r="D26" i="22" s="1"/>
  <c r="G26" i="21"/>
  <c r="F26" i="21" s="1"/>
  <c r="D26" i="21" s="1"/>
  <c r="G26" i="1"/>
  <c r="F26" i="1" s="1"/>
  <c r="D26" i="1" s="1"/>
  <c r="W80" i="28"/>
  <c r="W83" i="27" l="1"/>
  <c r="W84" i="27"/>
  <c r="W85" i="27"/>
  <c r="W86" i="27"/>
  <c r="W87" i="27"/>
  <c r="W88" i="27"/>
  <c r="W82" i="27"/>
  <c r="W80" i="27" s="1"/>
  <c r="HU80" i="27" l="1"/>
  <c r="HV80" i="27"/>
  <c r="HW80" i="27"/>
  <c r="HX80" i="27"/>
  <c r="HT80" i="27"/>
  <c r="FP84" i="27"/>
  <c r="GI84" i="27" s="1"/>
  <c r="X84" i="27"/>
  <c r="V84" i="27"/>
  <c r="U84" i="27"/>
  <c r="T84" i="27"/>
  <c r="S84" i="27"/>
  <c r="R84" i="27"/>
  <c r="P84" i="27"/>
  <c r="O84" i="27"/>
  <c r="N84" i="27"/>
  <c r="M84" i="27"/>
  <c r="L84" i="27"/>
  <c r="K84" i="27"/>
  <c r="J84" i="27"/>
  <c r="I84" i="27"/>
  <c r="H84" i="27"/>
  <c r="FP83" i="27"/>
  <c r="GI83" i="27" s="1"/>
  <c r="X83" i="27"/>
  <c r="V83" i="27"/>
  <c r="U83" i="27"/>
  <c r="T83" i="27"/>
  <c r="S83" i="27"/>
  <c r="R83" i="27"/>
  <c r="P83" i="27"/>
  <c r="O83" i="27"/>
  <c r="N83" i="27"/>
  <c r="M83" i="27"/>
  <c r="L83" i="27"/>
  <c r="K83" i="27"/>
  <c r="J83" i="27"/>
  <c r="I83" i="27"/>
  <c r="H83" i="27"/>
  <c r="G83" i="27" l="1"/>
  <c r="F83" i="27" s="1"/>
  <c r="G84" i="27"/>
  <c r="F84" i="27" s="1"/>
  <c r="X82" i="26" l="1"/>
  <c r="X83" i="26"/>
  <c r="X84" i="26"/>
  <c r="X85" i="26"/>
  <c r="X86" i="26"/>
  <c r="X87" i="26"/>
  <c r="X88" i="26"/>
  <c r="X81" i="26"/>
  <c r="HF86" i="26"/>
  <c r="GK86" i="26"/>
  <c r="HD86" i="26" s="1"/>
  <c r="FP86" i="26"/>
  <c r="GI86" i="26" s="1"/>
  <c r="EU86" i="26"/>
  <c r="V86" i="26"/>
  <c r="U86" i="26"/>
  <c r="T86" i="26"/>
  <c r="S86" i="26"/>
  <c r="R86" i="26"/>
  <c r="P86" i="26"/>
  <c r="O86" i="26"/>
  <c r="N86" i="26"/>
  <c r="M86" i="26"/>
  <c r="L86" i="26"/>
  <c r="K86" i="26"/>
  <c r="J86" i="26"/>
  <c r="I86" i="26"/>
  <c r="H86" i="26"/>
  <c r="HF85" i="26"/>
  <c r="GK85" i="26"/>
  <c r="FP85" i="26"/>
  <c r="GI85" i="26" s="1"/>
  <c r="EU85" i="26"/>
  <c r="V85" i="26"/>
  <c r="U85" i="26"/>
  <c r="T85" i="26"/>
  <c r="S85" i="26"/>
  <c r="R85" i="26"/>
  <c r="P85" i="26"/>
  <c r="O85" i="26"/>
  <c r="N85" i="26"/>
  <c r="M85" i="26"/>
  <c r="L85" i="26"/>
  <c r="K85" i="26"/>
  <c r="J85" i="26"/>
  <c r="I85" i="26"/>
  <c r="H85" i="26"/>
  <c r="HF83" i="26"/>
  <c r="GK83" i="26"/>
  <c r="HD83" i="26" s="1"/>
  <c r="FP83" i="26"/>
  <c r="GI83" i="26" s="1"/>
  <c r="EU83" i="26"/>
  <c r="V83" i="26"/>
  <c r="U83" i="26"/>
  <c r="T83" i="26"/>
  <c r="S83" i="26"/>
  <c r="R83" i="26"/>
  <c r="P83" i="26"/>
  <c r="O83" i="26"/>
  <c r="N83" i="26"/>
  <c r="M83" i="26"/>
  <c r="L83" i="26"/>
  <c r="K83" i="26"/>
  <c r="J83" i="26"/>
  <c r="I83" i="26"/>
  <c r="H83" i="26"/>
  <c r="HF82" i="26"/>
  <c r="GK82" i="26"/>
  <c r="FP82" i="26"/>
  <c r="GI82" i="26" s="1"/>
  <c r="EU82" i="26"/>
  <c r="V82" i="26"/>
  <c r="U82" i="26"/>
  <c r="T82" i="26"/>
  <c r="S82" i="26"/>
  <c r="R82" i="26"/>
  <c r="P82" i="26"/>
  <c r="O82" i="26"/>
  <c r="N82" i="26"/>
  <c r="M82" i="26"/>
  <c r="L82" i="26"/>
  <c r="K82" i="26"/>
  <c r="J82" i="26"/>
  <c r="I82" i="26"/>
  <c r="H82" i="26"/>
  <c r="V83" i="25"/>
  <c r="X82" i="25"/>
  <c r="X83" i="25"/>
  <c r="X84" i="25"/>
  <c r="X85" i="25"/>
  <c r="X86" i="25"/>
  <c r="X87" i="25"/>
  <c r="X88" i="25"/>
  <c r="X81" i="25"/>
  <c r="GK87" i="25"/>
  <c r="HD87" i="25" s="1"/>
  <c r="GK84" i="25"/>
  <c r="HD84" i="25" s="1"/>
  <c r="GK85" i="25"/>
  <c r="HD85" i="25" s="1"/>
  <c r="GK86" i="25"/>
  <c r="HD86" i="25" s="1"/>
  <c r="GK81" i="25"/>
  <c r="HD81" i="25" s="1"/>
  <c r="GK82" i="25"/>
  <c r="HD82" i="25" s="1"/>
  <c r="GK83" i="25"/>
  <c r="HD83" i="25" s="1"/>
  <c r="HF85" i="25"/>
  <c r="FP85" i="25"/>
  <c r="GI85" i="25" s="1"/>
  <c r="EU85" i="25"/>
  <c r="V85" i="25"/>
  <c r="U85" i="25"/>
  <c r="T85" i="25"/>
  <c r="S85" i="25"/>
  <c r="R85" i="25"/>
  <c r="P85" i="25"/>
  <c r="O85" i="25"/>
  <c r="N85" i="25"/>
  <c r="M85" i="25"/>
  <c r="L85" i="25"/>
  <c r="K85" i="25"/>
  <c r="J85" i="25"/>
  <c r="I85" i="25"/>
  <c r="H85" i="25"/>
  <c r="HF84" i="25"/>
  <c r="FP84" i="25"/>
  <c r="GI84" i="25" s="1"/>
  <c r="EU84" i="25"/>
  <c r="V84" i="25"/>
  <c r="U84" i="25"/>
  <c r="T84" i="25"/>
  <c r="S84" i="25"/>
  <c r="R84" i="25"/>
  <c r="P84" i="25"/>
  <c r="O84" i="25"/>
  <c r="N84" i="25"/>
  <c r="M84" i="25"/>
  <c r="L84" i="25"/>
  <c r="K84" i="25"/>
  <c r="J84" i="25"/>
  <c r="I84" i="25"/>
  <c r="H84" i="25"/>
  <c r="HF83" i="25"/>
  <c r="FP83" i="25"/>
  <c r="GI83" i="25" s="1"/>
  <c r="EU83" i="25"/>
  <c r="U83" i="25"/>
  <c r="T83" i="25"/>
  <c r="S83" i="25"/>
  <c r="R83" i="25"/>
  <c r="P83" i="25"/>
  <c r="O83" i="25"/>
  <c r="N83" i="25"/>
  <c r="M83" i="25"/>
  <c r="L83" i="25"/>
  <c r="K83" i="25"/>
  <c r="J83" i="25"/>
  <c r="I83" i="25"/>
  <c r="H83" i="25"/>
  <c r="HF82" i="25"/>
  <c r="FP82" i="25"/>
  <c r="GI82" i="25" s="1"/>
  <c r="EU82" i="25"/>
  <c r="V82" i="25"/>
  <c r="U82" i="25"/>
  <c r="T82" i="25"/>
  <c r="S82" i="25"/>
  <c r="R82" i="25"/>
  <c r="P82" i="25"/>
  <c r="O82" i="25"/>
  <c r="N82" i="25"/>
  <c r="M82" i="25"/>
  <c r="L82" i="25"/>
  <c r="K82" i="25"/>
  <c r="J82" i="25"/>
  <c r="I82" i="25"/>
  <c r="H82" i="25"/>
  <c r="G86" i="26" l="1"/>
  <c r="F86" i="26" s="1"/>
  <c r="G85" i="26"/>
  <c r="F85" i="26" s="1"/>
  <c r="G83" i="26"/>
  <c r="F83" i="26" s="1"/>
  <c r="G82" i="26"/>
  <c r="F82" i="26" s="1"/>
  <c r="G85" i="25"/>
  <c r="F85" i="25" s="1"/>
  <c r="G84" i="25"/>
  <c r="F84" i="25" s="1"/>
  <c r="G82" i="25"/>
  <c r="F82" i="25" s="1"/>
  <c r="G83" i="25"/>
  <c r="F83" i="25" s="1"/>
  <c r="HF92" i="21" l="1"/>
  <c r="GK92" i="21"/>
  <c r="HD92" i="21" s="1"/>
  <c r="FP92" i="21"/>
  <c r="GI92" i="21" s="1"/>
  <c r="EU92" i="21"/>
  <c r="FN92" i="21" s="1"/>
  <c r="DZ92" i="21"/>
  <c r="ES92" i="21" s="1"/>
  <c r="DE92" i="21"/>
  <c r="DX92" i="21" s="1"/>
  <c r="BO92" i="21"/>
  <c r="CH92" i="21" s="1"/>
  <c r="AT92" i="21"/>
  <c r="BM92" i="21" s="1"/>
  <c r="Y92" i="21"/>
  <c r="AR92" i="21" s="1"/>
  <c r="X92" i="21"/>
  <c r="W92" i="21"/>
  <c r="V92" i="21"/>
  <c r="U92" i="21"/>
  <c r="T92" i="21"/>
  <c r="S92" i="21"/>
  <c r="R92" i="21"/>
  <c r="P92" i="21"/>
  <c r="O92" i="21"/>
  <c r="N92" i="21"/>
  <c r="M92" i="21"/>
  <c r="L92" i="21"/>
  <c r="K92" i="21"/>
  <c r="J92" i="21"/>
  <c r="I92" i="21"/>
  <c r="H92" i="21"/>
  <c r="G92" i="21" l="1"/>
  <c r="F92" i="21"/>
  <c r="FQ80" i="24"/>
  <c r="HF92" i="23"/>
  <c r="GK92" i="23"/>
  <c r="HD92" i="23" s="1"/>
  <c r="FP92" i="23"/>
  <c r="GI92" i="23" s="1"/>
  <c r="EU92" i="23"/>
  <c r="FN92" i="23" s="1"/>
  <c r="DZ92" i="23"/>
  <c r="ES92" i="23" s="1"/>
  <c r="DE92" i="23"/>
  <c r="DX92" i="23" s="1"/>
  <c r="CJ92" i="23"/>
  <c r="DC92" i="23" s="1"/>
  <c r="BO92" i="23"/>
  <c r="CH92" i="23" s="1"/>
  <c r="AT92" i="23"/>
  <c r="BM92" i="23" s="1"/>
  <c r="Y92" i="23"/>
  <c r="AR92" i="23" s="1"/>
  <c r="X92" i="23"/>
  <c r="W92" i="23"/>
  <c r="V92" i="23"/>
  <c r="U92" i="23"/>
  <c r="T92" i="23"/>
  <c r="S92" i="23"/>
  <c r="R92" i="23"/>
  <c r="P92" i="23"/>
  <c r="O92" i="23"/>
  <c r="N92" i="23"/>
  <c r="M92" i="23"/>
  <c r="L92" i="23"/>
  <c r="K92" i="23"/>
  <c r="J92" i="23"/>
  <c r="I92" i="23"/>
  <c r="H92" i="23"/>
  <c r="HF92" i="24"/>
  <c r="GK92" i="24"/>
  <c r="HD92" i="24" s="1"/>
  <c r="FP92" i="24"/>
  <c r="GI92" i="24" s="1"/>
  <c r="EU92" i="24"/>
  <c r="FN92" i="24" s="1"/>
  <c r="DZ92" i="24"/>
  <c r="ES92" i="24" s="1"/>
  <c r="DE92" i="24"/>
  <c r="DX92" i="24" s="1"/>
  <c r="CJ92" i="24"/>
  <c r="DC92" i="24" s="1"/>
  <c r="BO92" i="24"/>
  <c r="CH92" i="24" s="1"/>
  <c r="AT92" i="24"/>
  <c r="BM92" i="24" s="1"/>
  <c r="Y92" i="24"/>
  <c r="AR92" i="24" s="1"/>
  <c r="X92" i="24"/>
  <c r="W92" i="24"/>
  <c r="V92" i="24"/>
  <c r="U92" i="24"/>
  <c r="T92" i="24"/>
  <c r="S92" i="24"/>
  <c r="R92" i="24"/>
  <c r="P92" i="24"/>
  <c r="O92" i="24"/>
  <c r="N92" i="24"/>
  <c r="M92" i="24"/>
  <c r="L92" i="24"/>
  <c r="K92" i="24"/>
  <c r="J92" i="24"/>
  <c r="I92" i="24"/>
  <c r="H92" i="24"/>
  <c r="HF92" i="25"/>
  <c r="GK92" i="25"/>
  <c r="HD92" i="25" s="1"/>
  <c r="FP92" i="25"/>
  <c r="GI92" i="25" s="1"/>
  <c r="EU92" i="25"/>
  <c r="FN92" i="25" s="1"/>
  <c r="DZ92" i="25"/>
  <c r="ES92" i="25" s="1"/>
  <c r="DE92" i="25"/>
  <c r="DX92" i="25" s="1"/>
  <c r="CJ92" i="25"/>
  <c r="DC92" i="25" s="1"/>
  <c r="BO92" i="25"/>
  <c r="CH92" i="25" s="1"/>
  <c r="AT92" i="25"/>
  <c r="BM92" i="25" s="1"/>
  <c r="Y92" i="25"/>
  <c r="AR92" i="25" s="1"/>
  <c r="X92" i="25"/>
  <c r="W92" i="25"/>
  <c r="V92" i="25"/>
  <c r="U92" i="25"/>
  <c r="T92" i="25"/>
  <c r="S92" i="25"/>
  <c r="R92" i="25"/>
  <c r="P92" i="25"/>
  <c r="O92" i="25"/>
  <c r="N92" i="25"/>
  <c r="M92" i="25"/>
  <c r="L92" i="25"/>
  <c r="K92" i="25"/>
  <c r="J92" i="25"/>
  <c r="I92" i="25"/>
  <c r="H92" i="25"/>
  <c r="HF92" i="26"/>
  <c r="GK92" i="26"/>
  <c r="HD92" i="26" s="1"/>
  <c r="FP92" i="26"/>
  <c r="GI92" i="26" s="1"/>
  <c r="EU92" i="26"/>
  <c r="FN92" i="26" s="1"/>
  <c r="DZ92" i="26"/>
  <c r="ES92" i="26" s="1"/>
  <c r="DE92" i="26"/>
  <c r="DX92" i="26" s="1"/>
  <c r="CJ92" i="26"/>
  <c r="DC92" i="26" s="1"/>
  <c r="BO92" i="26"/>
  <c r="CH92" i="26" s="1"/>
  <c r="AT92" i="26"/>
  <c r="BM92" i="26" s="1"/>
  <c r="Y92" i="26"/>
  <c r="AR92" i="26" s="1"/>
  <c r="X92" i="26"/>
  <c r="W92" i="26"/>
  <c r="V92" i="26"/>
  <c r="U92" i="26"/>
  <c r="T92" i="26"/>
  <c r="S92" i="26"/>
  <c r="R92" i="26"/>
  <c r="P92" i="26"/>
  <c r="O92" i="26"/>
  <c r="N92" i="26"/>
  <c r="M92" i="26"/>
  <c r="L92" i="26"/>
  <c r="K92" i="26"/>
  <c r="J92" i="26"/>
  <c r="I92" i="26"/>
  <c r="H92" i="26"/>
  <c r="HF92" i="1"/>
  <c r="GK92" i="1"/>
  <c r="HD92" i="1" s="1"/>
  <c r="FP92" i="1"/>
  <c r="GI92" i="1" s="1"/>
  <c r="EU92" i="1"/>
  <c r="FN92" i="1" s="1"/>
  <c r="DZ92" i="1"/>
  <c r="ES92" i="1" s="1"/>
  <c r="DE92" i="1"/>
  <c r="DX92" i="1" s="1"/>
  <c r="CJ92" i="1"/>
  <c r="DC92" i="1" s="1"/>
  <c r="BO92" i="1"/>
  <c r="CH92" i="1" s="1"/>
  <c r="AT92" i="1"/>
  <c r="BM92" i="1" s="1"/>
  <c r="Y92" i="1"/>
  <c r="AR92" i="1" s="1"/>
  <c r="X92" i="1"/>
  <c r="W92" i="1"/>
  <c r="V92" i="1"/>
  <c r="U92" i="1"/>
  <c r="T92" i="1"/>
  <c r="S92" i="1"/>
  <c r="R92" i="1"/>
  <c r="P92" i="1"/>
  <c r="O92" i="1"/>
  <c r="N92" i="1"/>
  <c r="M92" i="1"/>
  <c r="L92" i="1"/>
  <c r="K92" i="1"/>
  <c r="J92" i="1"/>
  <c r="I92" i="1"/>
  <c r="H92" i="1"/>
  <c r="E92" i="21" l="1"/>
  <c r="G92" i="25"/>
  <c r="F92" i="25" s="1"/>
  <c r="E92" i="25" s="1"/>
  <c r="G92" i="24"/>
  <c r="F92" i="24" s="1"/>
  <c r="E92" i="24" s="1"/>
  <c r="G92" i="23"/>
  <c r="F92" i="23" s="1"/>
  <c r="E92" i="23" s="1"/>
  <c r="G92" i="26"/>
  <c r="F92" i="26" s="1"/>
  <c r="E92" i="26" s="1"/>
  <c r="G92" i="1"/>
  <c r="F92" i="1" s="1"/>
  <c r="E92" i="1" s="1"/>
  <c r="HF93" i="22"/>
  <c r="GK93" i="22"/>
  <c r="HD93" i="22" s="1"/>
  <c r="FP93" i="22"/>
  <c r="GI93" i="22" s="1"/>
  <c r="EU93" i="22"/>
  <c r="FN93" i="22" s="1"/>
  <c r="DZ93" i="22"/>
  <c r="ES93" i="22" s="1"/>
  <c r="DE93" i="22"/>
  <c r="DX93" i="22" s="1"/>
  <c r="CJ93" i="22"/>
  <c r="DC93" i="22" s="1"/>
  <c r="BO93" i="22"/>
  <c r="CH93" i="22" s="1"/>
  <c r="AT93" i="22"/>
  <c r="BM93" i="22" s="1"/>
  <c r="Y93" i="22"/>
  <c r="AR93" i="22" s="1"/>
  <c r="X93" i="22"/>
  <c r="W93" i="22"/>
  <c r="V93" i="22"/>
  <c r="U93" i="22"/>
  <c r="T93" i="22"/>
  <c r="S93" i="22"/>
  <c r="R93" i="22"/>
  <c r="P93" i="22"/>
  <c r="O93" i="22"/>
  <c r="N93" i="22"/>
  <c r="M93" i="22"/>
  <c r="L93" i="22"/>
  <c r="K93" i="22"/>
  <c r="J93" i="22"/>
  <c r="I93" i="22"/>
  <c r="H93" i="22"/>
  <c r="HF93" i="21"/>
  <c r="GK93" i="21"/>
  <c r="HD93" i="21" s="1"/>
  <c r="FP93" i="21"/>
  <c r="GI93" i="21" s="1"/>
  <c r="EU93" i="21"/>
  <c r="FN93" i="21" s="1"/>
  <c r="DZ93" i="21"/>
  <c r="ES93" i="21" s="1"/>
  <c r="DE93" i="21"/>
  <c r="DX93" i="21" s="1"/>
  <c r="CJ93" i="21"/>
  <c r="DC93" i="21" s="1"/>
  <c r="BO93" i="21"/>
  <c r="CH93" i="21" s="1"/>
  <c r="AT93" i="21"/>
  <c r="BM93" i="21" s="1"/>
  <c r="Y93" i="21"/>
  <c r="AR93" i="21" s="1"/>
  <c r="X93" i="21"/>
  <c r="W93" i="21"/>
  <c r="V93" i="21"/>
  <c r="U93" i="21"/>
  <c r="T93" i="21"/>
  <c r="S93" i="21"/>
  <c r="R93" i="21"/>
  <c r="P93" i="21"/>
  <c r="O93" i="21"/>
  <c r="N93" i="21"/>
  <c r="M93" i="21"/>
  <c r="L93" i="21"/>
  <c r="K93" i="21"/>
  <c r="J93" i="21"/>
  <c r="I93" i="21"/>
  <c r="H93" i="21"/>
  <c r="G93" i="22" l="1"/>
  <c r="F93" i="22" s="1"/>
  <c r="E93" i="22" s="1"/>
  <c r="G93" i="21"/>
  <c r="F93" i="21" s="1"/>
  <c r="E93" i="21" s="1"/>
  <c r="HF11" i="23"/>
  <c r="GK11" i="23"/>
  <c r="FP11" i="23"/>
  <c r="EU11" i="23"/>
  <c r="DZ11" i="23"/>
  <c r="ES11" i="23" s="1"/>
  <c r="DE11" i="23"/>
  <c r="DX11" i="23" s="1"/>
  <c r="CJ11" i="23"/>
  <c r="DC11" i="23" s="1"/>
  <c r="BO11" i="23"/>
  <c r="CH11" i="23" s="1"/>
  <c r="AT11" i="23"/>
  <c r="BM11" i="23" s="1"/>
  <c r="Y11" i="23"/>
  <c r="AR11" i="23" s="1"/>
  <c r="X11" i="23"/>
  <c r="W11" i="23"/>
  <c r="V11" i="23"/>
  <c r="U11" i="23"/>
  <c r="T11" i="23"/>
  <c r="S11" i="23"/>
  <c r="R11" i="23"/>
  <c r="P11" i="23"/>
  <c r="O11" i="23"/>
  <c r="N11" i="23"/>
  <c r="M11" i="23"/>
  <c r="L11" i="23"/>
  <c r="K11" i="23"/>
  <c r="J11" i="23"/>
  <c r="I11" i="23"/>
  <c r="H11" i="23"/>
  <c r="HF11" i="24"/>
  <c r="GK11" i="24"/>
  <c r="FP11" i="24"/>
  <c r="EU11" i="24"/>
  <c r="DZ11" i="24"/>
  <c r="ES11" i="24" s="1"/>
  <c r="DE11" i="24"/>
  <c r="DX11" i="24" s="1"/>
  <c r="CJ11" i="24"/>
  <c r="DC11" i="24" s="1"/>
  <c r="BO11" i="24"/>
  <c r="CH11" i="24" s="1"/>
  <c r="AT11" i="24"/>
  <c r="BM11" i="24" s="1"/>
  <c r="Y11" i="24"/>
  <c r="AR11" i="24" s="1"/>
  <c r="X11" i="24"/>
  <c r="W11" i="24"/>
  <c r="V11" i="24"/>
  <c r="U11" i="24"/>
  <c r="T11" i="24"/>
  <c r="S11" i="24"/>
  <c r="R11" i="24"/>
  <c r="P11" i="24"/>
  <c r="O11" i="24"/>
  <c r="N11" i="24"/>
  <c r="M11" i="24"/>
  <c r="L11" i="24"/>
  <c r="K11" i="24"/>
  <c r="J11" i="24"/>
  <c r="I11" i="24"/>
  <c r="H11" i="24"/>
  <c r="HF11" i="25"/>
  <c r="GK11" i="25"/>
  <c r="FP11" i="25"/>
  <c r="EU11" i="25"/>
  <c r="DZ11" i="25"/>
  <c r="ES11" i="25" s="1"/>
  <c r="DE11" i="25"/>
  <c r="DX11" i="25" s="1"/>
  <c r="CJ11" i="25"/>
  <c r="DC11" i="25" s="1"/>
  <c r="BO11" i="25"/>
  <c r="CH11" i="25" s="1"/>
  <c r="AT11" i="25"/>
  <c r="BM11" i="25" s="1"/>
  <c r="Y11" i="25"/>
  <c r="AR11" i="25" s="1"/>
  <c r="X11" i="25"/>
  <c r="W11" i="25"/>
  <c r="V11" i="25"/>
  <c r="U11" i="25"/>
  <c r="T11" i="25"/>
  <c r="S11" i="25"/>
  <c r="R11" i="25"/>
  <c r="P11" i="25"/>
  <c r="O11" i="25"/>
  <c r="N11" i="25"/>
  <c r="M11" i="25"/>
  <c r="L11" i="25"/>
  <c r="K11" i="25"/>
  <c r="J11" i="25"/>
  <c r="I11" i="25"/>
  <c r="H11" i="25"/>
  <c r="HF11" i="26"/>
  <c r="GK11" i="26"/>
  <c r="FP11" i="26"/>
  <c r="EU11" i="26"/>
  <c r="DZ11" i="26"/>
  <c r="ES11" i="26" s="1"/>
  <c r="DE11" i="26"/>
  <c r="DX11" i="26" s="1"/>
  <c r="CJ11" i="26"/>
  <c r="DC11" i="26" s="1"/>
  <c r="BO11" i="26"/>
  <c r="CH11" i="26" s="1"/>
  <c r="AT11" i="26"/>
  <c r="BM11" i="26" s="1"/>
  <c r="Y11" i="26"/>
  <c r="AR11" i="26" s="1"/>
  <c r="X11" i="26"/>
  <c r="W11" i="26"/>
  <c r="V11" i="26"/>
  <c r="U11" i="26"/>
  <c r="T11" i="26"/>
  <c r="S11" i="26"/>
  <c r="R11" i="26"/>
  <c r="P11" i="26"/>
  <c r="O11" i="26"/>
  <c r="N11" i="26"/>
  <c r="M11" i="26"/>
  <c r="L11" i="26"/>
  <c r="K11" i="26"/>
  <c r="J11" i="26"/>
  <c r="I11" i="26"/>
  <c r="H11" i="26"/>
  <c r="HF11" i="27"/>
  <c r="GK11" i="27"/>
  <c r="FP11" i="27"/>
  <c r="EU11" i="27"/>
  <c r="DZ11" i="27"/>
  <c r="ES11" i="27" s="1"/>
  <c r="DE11" i="27"/>
  <c r="DX11" i="27" s="1"/>
  <c r="CJ11" i="27"/>
  <c r="DC11" i="27" s="1"/>
  <c r="BO11" i="27"/>
  <c r="CH11" i="27" s="1"/>
  <c r="AT11" i="27"/>
  <c r="BM11" i="27" s="1"/>
  <c r="Y11" i="27"/>
  <c r="AR11" i="27" s="1"/>
  <c r="X11" i="27"/>
  <c r="W11" i="27"/>
  <c r="V11" i="27"/>
  <c r="U11" i="27"/>
  <c r="T11" i="27"/>
  <c r="S11" i="27"/>
  <c r="R11" i="27"/>
  <c r="P11" i="27"/>
  <c r="O11" i="27"/>
  <c r="N11" i="27"/>
  <c r="M11" i="27"/>
  <c r="L11" i="27"/>
  <c r="K11" i="27"/>
  <c r="J11" i="27"/>
  <c r="I11" i="27"/>
  <c r="H11" i="27"/>
  <c r="HF11" i="28"/>
  <c r="GK11" i="28"/>
  <c r="FP11" i="28"/>
  <c r="EU11" i="28"/>
  <c r="DZ11" i="28"/>
  <c r="ES11" i="28" s="1"/>
  <c r="DE11" i="28"/>
  <c r="DX11" i="28" s="1"/>
  <c r="CJ11" i="28"/>
  <c r="DC11" i="28" s="1"/>
  <c r="BO11" i="28"/>
  <c r="CH11" i="28" s="1"/>
  <c r="AT11" i="28"/>
  <c r="BM11" i="28" s="1"/>
  <c r="Y11" i="28"/>
  <c r="AR11" i="28" s="1"/>
  <c r="X11" i="28"/>
  <c r="W11" i="28"/>
  <c r="V11" i="28"/>
  <c r="U11" i="28"/>
  <c r="T11" i="28"/>
  <c r="S11" i="28"/>
  <c r="R11" i="28"/>
  <c r="P11" i="28"/>
  <c r="O11" i="28"/>
  <c r="N11" i="28"/>
  <c r="M11" i="28"/>
  <c r="L11" i="28"/>
  <c r="K11" i="28"/>
  <c r="J11" i="28"/>
  <c r="I11" i="28"/>
  <c r="H11" i="28"/>
  <c r="HF11" i="22"/>
  <c r="GK11" i="22"/>
  <c r="FP11" i="22"/>
  <c r="EU11" i="22"/>
  <c r="DZ11" i="22"/>
  <c r="ES11" i="22" s="1"/>
  <c r="DE11" i="22"/>
  <c r="DX11" i="22" s="1"/>
  <c r="CJ11" i="22"/>
  <c r="DC11" i="22" s="1"/>
  <c r="BO11" i="22"/>
  <c r="CH11" i="22" s="1"/>
  <c r="AT11" i="22"/>
  <c r="BM11" i="22" s="1"/>
  <c r="Y11" i="22"/>
  <c r="AR11" i="22" s="1"/>
  <c r="X11" i="22"/>
  <c r="W11" i="22"/>
  <c r="V11" i="22"/>
  <c r="U11" i="22"/>
  <c r="T11" i="22"/>
  <c r="S11" i="22"/>
  <c r="R11" i="22"/>
  <c r="P11" i="22"/>
  <c r="O11" i="22"/>
  <c r="N11" i="22"/>
  <c r="M11" i="22"/>
  <c r="L11" i="22"/>
  <c r="K11" i="22"/>
  <c r="J11" i="22"/>
  <c r="I11" i="22"/>
  <c r="H11" i="22"/>
  <c r="HF11" i="21"/>
  <c r="GK11" i="21"/>
  <c r="FP11" i="21"/>
  <c r="EU11" i="21"/>
  <c r="DZ11" i="21"/>
  <c r="DE11" i="21"/>
  <c r="CJ11" i="21"/>
  <c r="BO11" i="21"/>
  <c r="AT11" i="21"/>
  <c r="Y11" i="21"/>
  <c r="X11" i="21"/>
  <c r="W11" i="21"/>
  <c r="V11" i="21"/>
  <c r="U11" i="21"/>
  <c r="T11" i="21"/>
  <c r="S11" i="21"/>
  <c r="R11" i="21"/>
  <c r="P11" i="21"/>
  <c r="O11" i="21"/>
  <c r="N11" i="21"/>
  <c r="M11" i="21"/>
  <c r="L11" i="21"/>
  <c r="K11" i="21"/>
  <c r="J11" i="21"/>
  <c r="I11" i="21"/>
  <c r="H11" i="21"/>
  <c r="DX11" i="21" l="1"/>
  <c r="ES11" i="21"/>
  <c r="DC11" i="21"/>
  <c r="AR11" i="21"/>
  <c r="BM11" i="21"/>
  <c r="CH11" i="21"/>
  <c r="G11" i="25"/>
  <c r="F11" i="25" s="1"/>
  <c r="D11" i="25" s="1"/>
  <c r="G11" i="24"/>
  <c r="F11" i="24" s="1"/>
  <c r="D11" i="24" s="1"/>
  <c r="G11" i="22"/>
  <c r="F11" i="22" s="1"/>
  <c r="D11" i="22" s="1"/>
  <c r="G11" i="23"/>
  <c r="F11" i="23" s="1"/>
  <c r="D11" i="23" s="1"/>
  <c r="G11" i="28"/>
  <c r="F11" i="28" s="1"/>
  <c r="D11" i="28" s="1"/>
  <c r="G11" i="21"/>
  <c r="G11" i="27"/>
  <c r="F11" i="27" s="1"/>
  <c r="G11" i="26"/>
  <c r="F11" i="26" s="1"/>
  <c r="D11" i="26" s="1"/>
  <c r="HF88" i="27"/>
  <c r="HY88" i="27" s="1"/>
  <c r="X88" i="27"/>
  <c r="V88" i="27"/>
  <c r="U88" i="27"/>
  <c r="T88" i="27"/>
  <c r="S88" i="27"/>
  <c r="R88" i="27"/>
  <c r="P88" i="27"/>
  <c r="O88" i="27"/>
  <c r="N88" i="27"/>
  <c r="M88" i="27"/>
  <c r="L88" i="27"/>
  <c r="K88" i="27"/>
  <c r="J88" i="27"/>
  <c r="I88" i="27"/>
  <c r="H88" i="27"/>
  <c r="GK87" i="27"/>
  <c r="HD87" i="27" s="1"/>
  <c r="X87" i="27"/>
  <c r="V87" i="27"/>
  <c r="U87" i="27"/>
  <c r="T87" i="27"/>
  <c r="S87" i="27"/>
  <c r="R87" i="27"/>
  <c r="P87" i="27"/>
  <c r="O87" i="27"/>
  <c r="N87" i="27"/>
  <c r="M87" i="27"/>
  <c r="L87" i="27"/>
  <c r="K87" i="27"/>
  <c r="J87" i="27"/>
  <c r="I87" i="27"/>
  <c r="H87" i="27"/>
  <c r="GK86" i="27"/>
  <c r="HD86" i="27" s="1"/>
  <c r="X86" i="27"/>
  <c r="V86" i="27"/>
  <c r="U86" i="27"/>
  <c r="T86" i="27"/>
  <c r="S86" i="27"/>
  <c r="R86" i="27"/>
  <c r="P86" i="27"/>
  <c r="O86" i="27"/>
  <c r="N86" i="27"/>
  <c r="M86" i="27"/>
  <c r="L86" i="27"/>
  <c r="K86" i="27"/>
  <c r="J86" i="27"/>
  <c r="I86" i="27"/>
  <c r="H86" i="27"/>
  <c r="GK85" i="27"/>
  <c r="X85" i="27"/>
  <c r="V85" i="27"/>
  <c r="U85" i="27"/>
  <c r="T85" i="27"/>
  <c r="S85" i="27"/>
  <c r="R85" i="27"/>
  <c r="P85" i="27"/>
  <c r="O85" i="27"/>
  <c r="N85" i="27"/>
  <c r="M85" i="27"/>
  <c r="L85" i="27"/>
  <c r="K85" i="27"/>
  <c r="J85" i="27"/>
  <c r="I85" i="27"/>
  <c r="H85" i="27"/>
  <c r="EU82" i="27"/>
  <c r="EU80" i="27" s="1"/>
  <c r="X82" i="27"/>
  <c r="V82" i="27"/>
  <c r="U82" i="27"/>
  <c r="T82" i="27"/>
  <c r="S82" i="27"/>
  <c r="R82" i="27"/>
  <c r="P82" i="27"/>
  <c r="O82" i="27"/>
  <c r="N82" i="27"/>
  <c r="M82" i="27"/>
  <c r="L82" i="27"/>
  <c r="K82" i="27"/>
  <c r="J82" i="27"/>
  <c r="I82" i="27"/>
  <c r="H82" i="27"/>
  <c r="HY81" i="27"/>
  <c r="HD81" i="27"/>
  <c r="GI81" i="27"/>
  <c r="FN81" i="27"/>
  <c r="HZ80" i="27"/>
  <c r="HS80" i="27"/>
  <c r="HR80" i="27"/>
  <c r="HQ80" i="27"/>
  <c r="HP80" i="27"/>
  <c r="HO80" i="27"/>
  <c r="HN80" i="27"/>
  <c r="HM80" i="27"/>
  <c r="HL80" i="27"/>
  <c r="HK80" i="27"/>
  <c r="HJ80" i="27"/>
  <c r="HI80" i="27"/>
  <c r="HH80" i="27"/>
  <c r="HG80" i="27"/>
  <c r="HE80" i="27"/>
  <c r="GZ80" i="27"/>
  <c r="GY80" i="27"/>
  <c r="GX80" i="27"/>
  <c r="GW80" i="27"/>
  <c r="GV80" i="27"/>
  <c r="GU80" i="27"/>
  <c r="GT80" i="27"/>
  <c r="GS80" i="27"/>
  <c r="GR80" i="27"/>
  <c r="GQ80" i="27"/>
  <c r="GP80" i="27"/>
  <c r="GO80" i="27"/>
  <c r="GN80" i="27"/>
  <c r="GM80" i="27"/>
  <c r="GL80" i="27"/>
  <c r="GJ80" i="27"/>
  <c r="GE80" i="27"/>
  <c r="GD80" i="27"/>
  <c r="GC80" i="27"/>
  <c r="GB80" i="27"/>
  <c r="GA80" i="27"/>
  <c r="FZ80" i="27"/>
  <c r="FY80" i="27"/>
  <c r="FX80" i="27"/>
  <c r="FW80" i="27"/>
  <c r="FV80" i="27"/>
  <c r="FU80" i="27"/>
  <c r="FT80" i="27"/>
  <c r="FS80" i="27"/>
  <c r="FR80" i="27"/>
  <c r="FQ80" i="27"/>
  <c r="FO80" i="27"/>
  <c r="FJ80" i="27"/>
  <c r="FI80" i="27"/>
  <c r="T80" i="27" s="1"/>
  <c r="FH80" i="27"/>
  <c r="FG80" i="27"/>
  <c r="FF80" i="27"/>
  <c r="FE80" i="27"/>
  <c r="FD80" i="27"/>
  <c r="FC80" i="27"/>
  <c r="FB80" i="27"/>
  <c r="FA80" i="27"/>
  <c r="M80" i="27" s="1"/>
  <c r="EZ80" i="27"/>
  <c r="EY80" i="27"/>
  <c r="EX80" i="27"/>
  <c r="EW80" i="27"/>
  <c r="I80" i="27" s="1"/>
  <c r="EV80" i="27"/>
  <c r="DZ80" i="27"/>
  <c r="DE80" i="27"/>
  <c r="CJ80" i="27"/>
  <c r="BO80" i="27"/>
  <c r="AT80" i="27"/>
  <c r="Y80" i="27"/>
  <c r="HF89" i="27"/>
  <c r="GK89" i="27"/>
  <c r="HD89" i="27" s="1"/>
  <c r="FP89" i="27"/>
  <c r="GI89" i="27" s="1"/>
  <c r="EU89" i="27"/>
  <c r="DZ89" i="27"/>
  <c r="DE89" i="27"/>
  <c r="CJ89" i="27"/>
  <c r="BO89" i="27"/>
  <c r="AT89" i="27"/>
  <c r="Y89" i="27"/>
  <c r="V89" i="27"/>
  <c r="U89" i="27"/>
  <c r="T89" i="27"/>
  <c r="S89" i="27"/>
  <c r="R89" i="27"/>
  <c r="P89" i="27"/>
  <c r="O89" i="27"/>
  <c r="N89" i="27"/>
  <c r="M89" i="27"/>
  <c r="L89" i="27"/>
  <c r="K89" i="27"/>
  <c r="J89" i="27"/>
  <c r="I89" i="27"/>
  <c r="H89" i="27"/>
  <c r="HF82" i="28"/>
  <c r="GK82" i="28"/>
  <c r="HD82" i="28" s="1"/>
  <c r="FP82" i="28"/>
  <c r="GI82" i="28" s="1"/>
  <c r="EU82" i="28"/>
  <c r="DZ82" i="28"/>
  <c r="DE82" i="28"/>
  <c r="CJ82" i="28"/>
  <c r="BO82" i="28"/>
  <c r="AT82" i="28"/>
  <c r="Y82" i="28"/>
  <c r="V82" i="28"/>
  <c r="U82" i="28"/>
  <c r="T82" i="28"/>
  <c r="S82" i="28"/>
  <c r="R82" i="28"/>
  <c r="P82" i="28"/>
  <c r="O82" i="28"/>
  <c r="N82" i="28"/>
  <c r="M82" i="28"/>
  <c r="L82" i="28"/>
  <c r="K82" i="28"/>
  <c r="J82" i="28"/>
  <c r="I82" i="28"/>
  <c r="H82" i="28"/>
  <c r="HY81" i="28"/>
  <c r="HD81" i="28"/>
  <c r="FN81" i="28"/>
  <c r="HF80" i="28"/>
  <c r="HY80" i="28" s="1"/>
  <c r="HD80" i="28"/>
  <c r="FP80" i="28"/>
  <c r="GI80" i="28" s="1"/>
  <c r="EU80" i="28"/>
  <c r="FN80" i="28" s="1"/>
  <c r="DZ80" i="28"/>
  <c r="DE80" i="28"/>
  <c r="CJ80" i="28"/>
  <c r="BO80" i="28"/>
  <c r="AT80" i="28"/>
  <c r="Y80" i="28"/>
  <c r="V80" i="28"/>
  <c r="U80" i="28"/>
  <c r="T80" i="28"/>
  <c r="S80" i="28"/>
  <c r="R80" i="28"/>
  <c r="P80" i="28"/>
  <c r="O80" i="28"/>
  <c r="N80" i="28"/>
  <c r="M80" i="28"/>
  <c r="L80" i="28"/>
  <c r="K80" i="28"/>
  <c r="J80" i="28"/>
  <c r="I80" i="28"/>
  <c r="H80" i="28"/>
  <c r="D11" i="27" l="1"/>
  <c r="HF80" i="27"/>
  <c r="HY80" i="27" s="1"/>
  <c r="F11" i="21"/>
  <c r="G82" i="28"/>
  <c r="F82" i="28" s="1"/>
  <c r="E82" i="28" s="1"/>
  <c r="G80" i="28"/>
  <c r="F80" i="28" s="1"/>
  <c r="E80" i="28" s="1"/>
  <c r="N80" i="27"/>
  <c r="R80" i="27"/>
  <c r="S80" i="27"/>
  <c r="V80" i="27"/>
  <c r="FN80" i="27"/>
  <c r="J80" i="27"/>
  <c r="U80" i="27"/>
  <c r="G85" i="27"/>
  <c r="F85" i="27" s="1"/>
  <c r="G86" i="27"/>
  <c r="F86" i="27" s="1"/>
  <c r="G89" i="27"/>
  <c r="F89" i="27" s="1"/>
  <c r="E89" i="27" s="1"/>
  <c r="FP80" i="27"/>
  <c r="GI80" i="27" s="1"/>
  <c r="G82" i="27"/>
  <c r="F82" i="27" s="1"/>
  <c r="FN82" i="27"/>
  <c r="G87" i="27"/>
  <c r="F87" i="27" s="1"/>
  <c r="G88" i="27"/>
  <c r="F88" i="27" s="1"/>
  <c r="H80" i="27"/>
  <c r="L80" i="27"/>
  <c r="P80" i="27"/>
  <c r="K80" i="27"/>
  <c r="O80" i="27"/>
  <c r="GK80" i="27"/>
  <c r="HD80" i="27" s="1"/>
  <c r="HD85" i="27"/>
  <c r="D11" i="21" l="1"/>
  <c r="G80" i="27"/>
  <c r="F80" i="27" s="1"/>
  <c r="E80" i="27" s="1"/>
  <c r="HF74" i="27" l="1"/>
  <c r="GK74" i="27"/>
  <c r="HD74" i="27" s="1"/>
  <c r="FP74" i="27"/>
  <c r="GI74" i="27" s="1"/>
  <c r="EU74" i="27"/>
  <c r="DZ74" i="27"/>
  <c r="ES74" i="27" s="1"/>
  <c r="DE74" i="27"/>
  <c r="DX74" i="27" s="1"/>
  <c r="CJ74" i="27"/>
  <c r="DC74" i="27" s="1"/>
  <c r="BO74" i="27"/>
  <c r="CH74" i="27" s="1"/>
  <c r="AT74" i="27"/>
  <c r="BM74" i="27" s="1"/>
  <c r="Y74" i="27"/>
  <c r="X74" i="27"/>
  <c r="W74" i="27"/>
  <c r="V74" i="27"/>
  <c r="U74" i="27"/>
  <c r="T74" i="27"/>
  <c r="S74" i="27"/>
  <c r="R74" i="27"/>
  <c r="P74" i="27"/>
  <c r="O74" i="27"/>
  <c r="N74" i="27"/>
  <c r="M74" i="27"/>
  <c r="L74" i="27"/>
  <c r="K74" i="27"/>
  <c r="J74" i="27"/>
  <c r="I74" i="27"/>
  <c r="H74" i="27"/>
  <c r="HF74" i="26"/>
  <c r="GK74" i="26"/>
  <c r="HD74" i="26" s="1"/>
  <c r="FP74" i="26"/>
  <c r="GI74" i="26" s="1"/>
  <c r="EU74" i="26"/>
  <c r="DZ74" i="26"/>
  <c r="ES74" i="26" s="1"/>
  <c r="DE74" i="26"/>
  <c r="DX74" i="26" s="1"/>
  <c r="CJ74" i="26"/>
  <c r="DC74" i="26" s="1"/>
  <c r="BO74" i="26"/>
  <c r="CH74" i="26" s="1"/>
  <c r="AT74" i="26"/>
  <c r="BM74" i="26" s="1"/>
  <c r="Y74" i="26"/>
  <c r="X74" i="26"/>
  <c r="W74" i="26"/>
  <c r="V74" i="26"/>
  <c r="U74" i="26"/>
  <c r="T74" i="26"/>
  <c r="S74" i="26"/>
  <c r="R74" i="26"/>
  <c r="P74" i="26"/>
  <c r="O74" i="26"/>
  <c r="N74" i="26"/>
  <c r="M74" i="26"/>
  <c r="L74" i="26"/>
  <c r="K74" i="26"/>
  <c r="J74" i="26"/>
  <c r="I74" i="26"/>
  <c r="H74" i="26"/>
  <c r="HF74" i="25"/>
  <c r="GK74" i="25"/>
  <c r="HD74" i="25" s="1"/>
  <c r="FP74" i="25"/>
  <c r="GI74" i="25" s="1"/>
  <c r="EU74" i="25"/>
  <c r="DZ74" i="25"/>
  <c r="ES74" i="25" s="1"/>
  <c r="DE74" i="25"/>
  <c r="DX74" i="25" s="1"/>
  <c r="CJ74" i="25"/>
  <c r="DC74" i="25" s="1"/>
  <c r="BO74" i="25"/>
  <c r="CH74" i="25" s="1"/>
  <c r="AT74" i="25"/>
  <c r="BM74" i="25" s="1"/>
  <c r="Y74" i="25"/>
  <c r="X74" i="25"/>
  <c r="W74" i="25"/>
  <c r="V74" i="25"/>
  <c r="U74" i="25"/>
  <c r="T74" i="25"/>
  <c r="S74" i="25"/>
  <c r="R74" i="25"/>
  <c r="P74" i="25"/>
  <c r="O74" i="25"/>
  <c r="N74" i="25"/>
  <c r="M74" i="25"/>
  <c r="L74" i="25"/>
  <c r="K74" i="25"/>
  <c r="J74" i="25"/>
  <c r="I74" i="25"/>
  <c r="H74" i="25"/>
  <c r="HF74" i="24"/>
  <c r="GK74" i="24"/>
  <c r="HD74" i="24" s="1"/>
  <c r="FP74" i="24"/>
  <c r="GI74" i="24" s="1"/>
  <c r="EU74" i="24"/>
  <c r="DZ74" i="24"/>
  <c r="ES74" i="24" s="1"/>
  <c r="DE74" i="24"/>
  <c r="DX74" i="24" s="1"/>
  <c r="CJ74" i="24"/>
  <c r="DC74" i="24" s="1"/>
  <c r="BO74" i="24"/>
  <c r="CH74" i="24" s="1"/>
  <c r="AT74" i="24"/>
  <c r="BM74" i="24" s="1"/>
  <c r="Y74" i="24"/>
  <c r="X74" i="24"/>
  <c r="W74" i="24"/>
  <c r="V74" i="24"/>
  <c r="U74" i="24"/>
  <c r="T74" i="24"/>
  <c r="S74" i="24"/>
  <c r="R74" i="24"/>
  <c r="P74" i="24"/>
  <c r="O74" i="24"/>
  <c r="N74" i="24"/>
  <c r="M74" i="24"/>
  <c r="L74" i="24"/>
  <c r="K74" i="24"/>
  <c r="J74" i="24"/>
  <c r="I74" i="24"/>
  <c r="H74" i="24"/>
  <c r="HF74" i="23"/>
  <c r="GK74" i="23"/>
  <c r="HD74" i="23" s="1"/>
  <c r="FP74" i="23"/>
  <c r="GI74" i="23" s="1"/>
  <c r="EU74" i="23"/>
  <c r="DZ74" i="23"/>
  <c r="ES74" i="23" s="1"/>
  <c r="DE74" i="23"/>
  <c r="DX74" i="23" s="1"/>
  <c r="CJ74" i="23"/>
  <c r="DC74" i="23" s="1"/>
  <c r="BO74" i="23"/>
  <c r="CH74" i="23" s="1"/>
  <c r="AT74" i="23"/>
  <c r="BM74" i="23" s="1"/>
  <c r="Y74" i="23"/>
  <c r="X74" i="23"/>
  <c r="W74" i="23"/>
  <c r="V74" i="23"/>
  <c r="U74" i="23"/>
  <c r="T74" i="23"/>
  <c r="S74" i="23"/>
  <c r="R74" i="23"/>
  <c r="P74" i="23"/>
  <c r="O74" i="23"/>
  <c r="N74" i="23"/>
  <c r="M74" i="23"/>
  <c r="L74" i="23"/>
  <c r="K74" i="23"/>
  <c r="J74" i="23"/>
  <c r="I74" i="23"/>
  <c r="H74" i="23"/>
  <c r="HF74" i="22"/>
  <c r="GK74" i="22"/>
  <c r="HD74" i="22" s="1"/>
  <c r="FP74" i="22"/>
  <c r="GI74" i="22" s="1"/>
  <c r="EU74" i="22"/>
  <c r="DZ74" i="22"/>
  <c r="ES74" i="22" s="1"/>
  <c r="DE74" i="22"/>
  <c r="DX74" i="22" s="1"/>
  <c r="CJ74" i="22"/>
  <c r="DC74" i="22" s="1"/>
  <c r="BO74" i="22"/>
  <c r="CH74" i="22" s="1"/>
  <c r="AT74" i="22"/>
  <c r="BM74" i="22" s="1"/>
  <c r="Y74" i="22"/>
  <c r="X74" i="22"/>
  <c r="W74" i="22"/>
  <c r="V74" i="22"/>
  <c r="U74" i="22"/>
  <c r="T74" i="22"/>
  <c r="S74" i="22"/>
  <c r="R74" i="22"/>
  <c r="P74" i="22"/>
  <c r="O74" i="22"/>
  <c r="N74" i="22"/>
  <c r="M74" i="22"/>
  <c r="L74" i="22"/>
  <c r="K74" i="22"/>
  <c r="J74" i="22"/>
  <c r="I74" i="22"/>
  <c r="H74" i="22"/>
  <c r="HF74" i="21"/>
  <c r="GK74" i="21"/>
  <c r="HD74" i="21" s="1"/>
  <c r="FP74" i="21"/>
  <c r="GI74" i="21" s="1"/>
  <c r="EU74" i="21"/>
  <c r="DZ74" i="21"/>
  <c r="ES74" i="21" s="1"/>
  <c r="DE74" i="21"/>
  <c r="DX74" i="21" s="1"/>
  <c r="CJ74" i="21"/>
  <c r="DC74" i="21" s="1"/>
  <c r="BO74" i="21"/>
  <c r="CH74" i="21" s="1"/>
  <c r="AT74" i="21"/>
  <c r="BM74" i="21" s="1"/>
  <c r="Y74" i="21"/>
  <c r="X74" i="21"/>
  <c r="W74" i="21"/>
  <c r="V74" i="21"/>
  <c r="U74" i="21"/>
  <c r="T74" i="21"/>
  <c r="S74" i="21"/>
  <c r="R74" i="21"/>
  <c r="P74" i="21"/>
  <c r="O74" i="21"/>
  <c r="N74" i="21"/>
  <c r="M74" i="21"/>
  <c r="L74" i="21"/>
  <c r="K74" i="21"/>
  <c r="J74" i="21"/>
  <c r="I74" i="21"/>
  <c r="H74" i="21"/>
  <c r="HF74" i="1"/>
  <c r="GK74" i="1"/>
  <c r="HD74" i="1" s="1"/>
  <c r="FP74" i="1"/>
  <c r="GI74" i="1" s="1"/>
  <c r="EU74" i="1"/>
  <c r="DZ74" i="1"/>
  <c r="ES74" i="1" s="1"/>
  <c r="DE74" i="1"/>
  <c r="DX74" i="1" s="1"/>
  <c r="CJ74" i="1"/>
  <c r="DC74" i="1" s="1"/>
  <c r="BO74" i="1"/>
  <c r="CH74" i="1" s="1"/>
  <c r="AT74" i="1"/>
  <c r="BM74" i="1" s="1"/>
  <c r="Y74" i="1"/>
  <c r="X74" i="1"/>
  <c r="W74" i="1"/>
  <c r="V74" i="1"/>
  <c r="U74" i="1"/>
  <c r="T74" i="1"/>
  <c r="S74" i="1"/>
  <c r="R74" i="1"/>
  <c r="P74" i="1"/>
  <c r="O74" i="1"/>
  <c r="N74" i="1"/>
  <c r="M74" i="1"/>
  <c r="L74" i="1"/>
  <c r="K74" i="1"/>
  <c r="J74" i="1"/>
  <c r="I74" i="1"/>
  <c r="H74" i="1"/>
  <c r="G74" i="25" l="1"/>
  <c r="F74" i="25" s="1"/>
  <c r="E74" i="25" s="1"/>
  <c r="G74" i="24"/>
  <c r="F74" i="24" s="1"/>
  <c r="E74" i="24" s="1"/>
  <c r="G74" i="22"/>
  <c r="F74" i="22" s="1"/>
  <c r="E74" i="22" s="1"/>
  <c r="G74" i="23"/>
  <c r="F74" i="23" s="1"/>
  <c r="E74" i="23" s="1"/>
  <c r="G74" i="21"/>
  <c r="F74" i="21" s="1"/>
  <c r="E74" i="21" s="1"/>
  <c r="G74" i="27"/>
  <c r="F74" i="27" s="1"/>
  <c r="E74" i="27" s="1"/>
  <c r="G74" i="26"/>
  <c r="F74" i="26" s="1"/>
  <c r="E74" i="26" s="1"/>
  <c r="G74" i="1"/>
  <c r="F74" i="1" s="1"/>
  <c r="E74" i="1" s="1"/>
  <c r="DZ87" i="28"/>
  <c r="ES87" i="28" s="1"/>
  <c r="DE87" i="28"/>
  <c r="DX87" i="28" s="1"/>
  <c r="CJ87" i="28"/>
  <c r="DC87" i="28" s="1"/>
  <c r="BO87" i="28"/>
  <c r="CH87" i="28" s="1"/>
  <c r="AT87" i="28"/>
  <c r="BM87" i="28" s="1"/>
  <c r="Y87" i="28"/>
  <c r="AR87" i="28" s="1"/>
  <c r="X87" i="28"/>
  <c r="W87" i="28"/>
  <c r="V87" i="28"/>
  <c r="U87" i="28"/>
  <c r="T87" i="28"/>
  <c r="S87" i="28"/>
  <c r="R87" i="28"/>
  <c r="P87" i="28"/>
  <c r="O87" i="28"/>
  <c r="N87" i="28"/>
  <c r="M87" i="28"/>
  <c r="L87" i="28"/>
  <c r="K87" i="28"/>
  <c r="J87" i="28"/>
  <c r="I87" i="28"/>
  <c r="H87" i="28"/>
  <c r="DZ94" i="27"/>
  <c r="ES94" i="27" s="1"/>
  <c r="DE94" i="27"/>
  <c r="DX94" i="27" s="1"/>
  <c r="CJ94" i="27"/>
  <c r="DC94" i="27" s="1"/>
  <c r="BO94" i="27"/>
  <c r="CH94" i="27" s="1"/>
  <c r="AT94" i="27"/>
  <c r="BM94" i="27" s="1"/>
  <c r="Y94" i="27"/>
  <c r="AR94" i="27" s="1"/>
  <c r="X94" i="27"/>
  <c r="W94" i="27"/>
  <c r="V94" i="27"/>
  <c r="U94" i="27"/>
  <c r="T94" i="27"/>
  <c r="S94" i="27"/>
  <c r="R94" i="27"/>
  <c r="P94" i="27"/>
  <c r="O94" i="27"/>
  <c r="N94" i="27"/>
  <c r="M94" i="27"/>
  <c r="L94" i="27"/>
  <c r="K94" i="27"/>
  <c r="J94" i="27"/>
  <c r="I94" i="27"/>
  <c r="H94" i="27"/>
  <c r="G87" i="28" l="1"/>
  <c r="F87" i="28" s="1"/>
  <c r="E87" i="28" s="1"/>
  <c r="G94" i="27"/>
  <c r="F94" i="27" s="1"/>
  <c r="E94" i="27" s="1"/>
  <c r="HZ53" i="21"/>
  <c r="HY53" i="21"/>
  <c r="HX53" i="21"/>
  <c r="HW53" i="21"/>
  <c r="HV53" i="21"/>
  <c r="HU53" i="21"/>
  <c r="HT53" i="21"/>
  <c r="HS53" i="21"/>
  <c r="HR53" i="21"/>
  <c r="HQ53" i="21"/>
  <c r="HP53" i="21"/>
  <c r="HO53" i="21"/>
  <c r="HN53" i="21"/>
  <c r="HM53" i="21"/>
  <c r="HL53" i="21"/>
  <c r="HK53" i="21"/>
  <c r="HJ53" i="21"/>
  <c r="HI53" i="21"/>
  <c r="HH53" i="21"/>
  <c r="HG53" i="21"/>
  <c r="HE53" i="21"/>
  <c r="HC53" i="21"/>
  <c r="GZ53" i="21"/>
  <c r="GY53" i="21"/>
  <c r="GX53" i="21"/>
  <c r="GW53" i="21"/>
  <c r="GV53" i="21"/>
  <c r="GU53" i="21"/>
  <c r="GT53" i="21"/>
  <c r="GS53" i="21"/>
  <c r="GR53" i="21"/>
  <c r="GQ53" i="21"/>
  <c r="GP53" i="21"/>
  <c r="GO53" i="21"/>
  <c r="GN53" i="21"/>
  <c r="GM53" i="21"/>
  <c r="GL53" i="21"/>
  <c r="GJ53" i="21"/>
  <c r="GH53" i="21"/>
  <c r="GG53" i="21"/>
  <c r="GF53" i="21"/>
  <c r="GE53" i="21"/>
  <c r="GD53" i="21"/>
  <c r="GC53" i="21"/>
  <c r="GB53" i="21"/>
  <c r="GA53" i="21"/>
  <c r="FZ53" i="21"/>
  <c r="FY53" i="21"/>
  <c r="FX53" i="21"/>
  <c r="FW53" i="21"/>
  <c r="FV53" i="21"/>
  <c r="FU53" i="21"/>
  <c r="FT53" i="21"/>
  <c r="FS53" i="21"/>
  <c r="FR53" i="21"/>
  <c r="FQ53" i="21"/>
  <c r="FO53" i="21"/>
  <c r="FM53" i="21"/>
  <c r="FL53" i="21"/>
  <c r="FK53" i="21"/>
  <c r="FJ53" i="21"/>
  <c r="FI53" i="21"/>
  <c r="FH53" i="21"/>
  <c r="FG53" i="21"/>
  <c r="FF53" i="21"/>
  <c r="FE53" i="21"/>
  <c r="FD53" i="21"/>
  <c r="FC53" i="21"/>
  <c r="FB53" i="21"/>
  <c r="FA53" i="21"/>
  <c r="EZ53" i="21"/>
  <c r="EY53" i="21"/>
  <c r="EX53" i="21"/>
  <c r="EW53" i="21"/>
  <c r="EV53" i="21"/>
  <c r="ET53" i="21"/>
  <c r="ER53" i="21"/>
  <c r="EQ53" i="21"/>
  <c r="EP53" i="21"/>
  <c r="EO53" i="21"/>
  <c r="EN53" i="21"/>
  <c r="EM53" i="21"/>
  <c r="EL53" i="21"/>
  <c r="EK53" i="21"/>
  <c r="EJ53" i="21"/>
  <c r="EI53" i="21"/>
  <c r="EH53" i="21"/>
  <c r="EG53" i="21"/>
  <c r="EF53" i="21"/>
  <c r="EE53" i="21"/>
  <c r="ED53" i="21"/>
  <c r="EC53" i="21"/>
  <c r="EB53" i="21"/>
  <c r="EA53" i="21"/>
  <c r="DY53" i="21"/>
  <c r="DW53" i="21"/>
  <c r="DV53" i="21"/>
  <c r="DU53" i="21"/>
  <c r="DT53" i="21"/>
  <c r="DS53" i="21"/>
  <c r="DR53" i="21"/>
  <c r="DQ53" i="21"/>
  <c r="DP53" i="21"/>
  <c r="DO53" i="21"/>
  <c r="DN53" i="21"/>
  <c r="DM53" i="21"/>
  <c r="DL53" i="21"/>
  <c r="DK53" i="21"/>
  <c r="DJ53" i="21"/>
  <c r="DI53" i="21"/>
  <c r="DH53" i="21"/>
  <c r="DG53" i="21"/>
  <c r="DF53" i="21"/>
  <c r="DD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K53" i="21"/>
  <c r="CI53" i="21"/>
  <c r="CG53" i="21"/>
  <c r="CF53" i="21"/>
  <c r="CE53" i="21"/>
  <c r="CD53" i="21"/>
  <c r="CC53" i="21"/>
  <c r="CB53" i="21"/>
  <c r="CA53" i="21"/>
  <c r="BZ53" i="21"/>
  <c r="BY53" i="21"/>
  <c r="BX53" i="21"/>
  <c r="BW53" i="21"/>
  <c r="BV53" i="21"/>
  <c r="BU53" i="21"/>
  <c r="BT53" i="21"/>
  <c r="BS53" i="21"/>
  <c r="BR53" i="21"/>
  <c r="BQ53" i="21"/>
  <c r="BP53" i="21"/>
  <c r="BN53" i="21"/>
  <c r="BL53" i="21"/>
  <c r="BK53" i="21"/>
  <c r="BJ53" i="21"/>
  <c r="BI53" i="21"/>
  <c r="BH53" i="21"/>
  <c r="BG53" i="21"/>
  <c r="BF53" i="21"/>
  <c r="BE53" i="21"/>
  <c r="BD53" i="21"/>
  <c r="BC53" i="21"/>
  <c r="BB53" i="21"/>
  <c r="BA53" i="21"/>
  <c r="AZ53" i="21"/>
  <c r="AY53" i="21"/>
  <c r="AX53" i="21"/>
  <c r="AW53" i="21"/>
  <c r="AV53" i="21"/>
  <c r="AU53" i="21"/>
  <c r="AS53" i="21"/>
  <c r="AQ53" i="2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Q53" i="21"/>
  <c r="X53" i="21" l="1"/>
  <c r="Y114" i="23" l="1"/>
  <c r="E24" i="20" l="1"/>
  <c r="E25" i="20"/>
  <c r="E26" i="20"/>
  <c r="E23" i="20"/>
  <c r="E24" i="19"/>
  <c r="E25" i="19"/>
  <c r="E26" i="19"/>
  <c r="E23" i="19"/>
  <c r="E24" i="18"/>
  <c r="E25" i="18"/>
  <c r="E26" i="18"/>
  <c r="E23" i="18"/>
  <c r="E24" i="16"/>
  <c r="E25" i="16"/>
  <c r="E26" i="16"/>
  <c r="E23" i="16"/>
  <c r="E24" i="17"/>
  <c r="E25" i="17"/>
  <c r="E26" i="17"/>
  <c r="E23" i="17"/>
  <c r="E24" i="15"/>
  <c r="E25" i="15"/>
  <c r="E26" i="15"/>
  <c r="E23" i="15"/>
  <c r="E24" i="13"/>
  <c r="E25" i="13"/>
  <c r="E26" i="13"/>
  <c r="E23" i="13"/>
  <c r="A27" i="17"/>
  <c r="A26" i="17"/>
  <c r="A25" i="17"/>
  <c r="A24" i="17"/>
  <c r="A23" i="17"/>
  <c r="A27" i="15"/>
  <c r="A26" i="15"/>
  <c r="A25" i="15"/>
  <c r="A24" i="15"/>
  <c r="A23" i="15"/>
  <c r="A27" i="13"/>
  <c r="A26" i="13"/>
  <c r="A25" i="13"/>
  <c r="A24" i="13"/>
  <c r="A23" i="13"/>
  <c r="E24" i="14"/>
  <c r="E25" i="14"/>
  <c r="E26" i="14"/>
  <c r="E23" i="14"/>
  <c r="A27" i="20"/>
  <c r="A26" i="20"/>
  <c r="A25" i="20"/>
  <c r="A24" i="20"/>
  <c r="A23" i="20"/>
  <c r="A27" i="19"/>
  <c r="A26" i="19"/>
  <c r="A25" i="19"/>
  <c r="A24" i="19"/>
  <c r="A23" i="19"/>
  <c r="A27" i="18"/>
  <c r="A26" i="18"/>
  <c r="A25" i="18"/>
  <c r="A24" i="18"/>
  <c r="A23" i="18"/>
  <c r="A27" i="16"/>
  <c r="A26" i="16"/>
  <c r="A25" i="16"/>
  <c r="A24" i="16"/>
  <c r="A23" i="16"/>
  <c r="A27" i="14"/>
  <c r="A26" i="14"/>
  <c r="A25" i="14"/>
  <c r="A24" i="14"/>
  <c r="A23" i="14"/>
  <c r="E24" i="12"/>
  <c r="E25" i="12"/>
  <c r="E26" i="12"/>
  <c r="E23" i="12"/>
  <c r="J125" i="1"/>
  <c r="E27" i="12" s="1"/>
  <c r="J126" i="21"/>
  <c r="E27" i="14" s="1"/>
  <c r="J126" i="22"/>
  <c r="E27" i="13" s="1"/>
  <c r="J125" i="23"/>
  <c r="E27" i="15" s="1"/>
  <c r="J125" i="24"/>
  <c r="E27" i="17" s="1"/>
  <c r="J125" i="25"/>
  <c r="E27" i="16" s="1"/>
  <c r="J125" i="26"/>
  <c r="E27" i="18" s="1"/>
  <c r="J127" i="27"/>
  <c r="E27" i="19" s="1"/>
  <c r="J120" i="28"/>
  <c r="E27" i="20" s="1"/>
  <c r="HF91" i="27" l="1"/>
  <c r="HY91" i="27" s="1"/>
  <c r="GK91" i="27"/>
  <c r="HD91" i="27" s="1"/>
  <c r="FP91" i="27"/>
  <c r="GI91" i="27" s="1"/>
  <c r="EU91" i="27"/>
  <c r="DZ91" i="27"/>
  <c r="DE91" i="27"/>
  <c r="CJ91" i="27"/>
  <c r="BO91" i="27"/>
  <c r="AT91" i="27"/>
  <c r="Y91" i="27"/>
  <c r="V91" i="27"/>
  <c r="U91" i="27"/>
  <c r="T91" i="27"/>
  <c r="S91" i="27"/>
  <c r="R91" i="27"/>
  <c r="P91" i="27"/>
  <c r="O91" i="27"/>
  <c r="N91" i="27"/>
  <c r="M91" i="27"/>
  <c r="L91" i="27"/>
  <c r="K91" i="27"/>
  <c r="J91" i="27"/>
  <c r="I91" i="27"/>
  <c r="H91" i="27"/>
  <c r="HF84" i="28"/>
  <c r="HY84" i="28" s="1"/>
  <c r="GK84" i="28"/>
  <c r="HD84" i="28" s="1"/>
  <c r="FP84" i="28"/>
  <c r="GI84" i="28" s="1"/>
  <c r="EU84" i="28"/>
  <c r="DZ84" i="28"/>
  <c r="DE84" i="28"/>
  <c r="CJ84" i="28"/>
  <c r="BO84" i="28"/>
  <c r="AT84" i="28"/>
  <c r="Y84" i="28"/>
  <c r="V84" i="28"/>
  <c r="U84" i="28"/>
  <c r="T84" i="28"/>
  <c r="S84" i="28"/>
  <c r="R84" i="28"/>
  <c r="P84" i="28"/>
  <c r="O84" i="28"/>
  <c r="N84" i="28"/>
  <c r="M84" i="28"/>
  <c r="L84" i="28"/>
  <c r="K84" i="28"/>
  <c r="J84" i="28"/>
  <c r="I84" i="28"/>
  <c r="H84" i="28"/>
  <c r="HF77" i="28"/>
  <c r="GK77" i="28"/>
  <c r="FP77" i="28"/>
  <c r="GI77" i="28" s="1"/>
  <c r="EU77" i="28"/>
  <c r="FN77" i="28" s="1"/>
  <c r="DZ77" i="28"/>
  <c r="DE77" i="28"/>
  <c r="CJ77" i="28"/>
  <c r="BO77" i="28"/>
  <c r="AT77" i="28"/>
  <c r="Y77" i="28"/>
  <c r="V77" i="28"/>
  <c r="U77" i="28"/>
  <c r="T77" i="28"/>
  <c r="S77" i="28"/>
  <c r="R77" i="28"/>
  <c r="P77" i="28"/>
  <c r="O77" i="28"/>
  <c r="N77" i="28"/>
  <c r="M77" i="28"/>
  <c r="L77" i="28"/>
  <c r="K77" i="28"/>
  <c r="J77" i="28"/>
  <c r="I77" i="28"/>
  <c r="H77" i="28"/>
  <c r="HF77" i="27"/>
  <c r="GK77" i="27"/>
  <c r="FP77" i="27"/>
  <c r="GI77" i="27" s="1"/>
  <c r="EU77" i="27"/>
  <c r="FN77" i="27" s="1"/>
  <c r="DZ77" i="27"/>
  <c r="DE77" i="27"/>
  <c r="CJ77" i="27"/>
  <c r="BO77" i="27"/>
  <c r="AT77" i="27"/>
  <c r="Y77" i="27"/>
  <c r="V77" i="27"/>
  <c r="U77" i="27"/>
  <c r="T77" i="27"/>
  <c r="S77" i="27"/>
  <c r="R77" i="27"/>
  <c r="P77" i="27"/>
  <c r="O77" i="27"/>
  <c r="N77" i="27"/>
  <c r="M77" i="27"/>
  <c r="L77" i="27"/>
  <c r="K77" i="27"/>
  <c r="J77" i="27"/>
  <c r="I77" i="27"/>
  <c r="H77" i="27"/>
  <c r="HF89" i="26"/>
  <c r="HY89" i="26" s="1"/>
  <c r="GK89" i="26"/>
  <c r="HD89" i="26" s="1"/>
  <c r="FP89" i="26"/>
  <c r="GI89" i="26" s="1"/>
  <c r="EU89" i="26"/>
  <c r="DZ89" i="26"/>
  <c r="DE89" i="26"/>
  <c r="CJ89" i="26"/>
  <c r="BO89" i="26"/>
  <c r="AT89" i="26"/>
  <c r="Y89" i="26"/>
  <c r="V89" i="26"/>
  <c r="U89" i="26"/>
  <c r="T89" i="26"/>
  <c r="S89" i="26"/>
  <c r="R89" i="26"/>
  <c r="P89" i="26"/>
  <c r="O89" i="26"/>
  <c r="N89" i="26"/>
  <c r="M89" i="26"/>
  <c r="L89" i="26"/>
  <c r="K89" i="26"/>
  <c r="J89" i="26"/>
  <c r="I89" i="26"/>
  <c r="H89" i="26"/>
  <c r="HF89" i="25"/>
  <c r="HY89" i="25" s="1"/>
  <c r="GK89" i="25"/>
  <c r="HD89" i="25" s="1"/>
  <c r="FP89" i="25"/>
  <c r="GI89" i="25" s="1"/>
  <c r="EU89" i="25"/>
  <c r="DZ89" i="25"/>
  <c r="DE89" i="25"/>
  <c r="CJ89" i="25"/>
  <c r="BO89" i="25"/>
  <c r="AT89" i="25"/>
  <c r="Y89" i="25"/>
  <c r="V89" i="25"/>
  <c r="U89" i="25"/>
  <c r="T89" i="25"/>
  <c r="S89" i="25"/>
  <c r="R89" i="25"/>
  <c r="P89" i="25"/>
  <c r="O89" i="25"/>
  <c r="N89" i="25"/>
  <c r="M89" i="25"/>
  <c r="L89" i="25"/>
  <c r="K89" i="25"/>
  <c r="J89" i="25"/>
  <c r="I89" i="25"/>
  <c r="H89" i="25"/>
  <c r="G89" i="25" l="1"/>
  <c r="F89" i="25" s="1"/>
  <c r="E89" i="25" s="1"/>
  <c r="G77" i="28"/>
  <c r="F77" i="28" s="1"/>
  <c r="E77" i="28" s="1"/>
  <c r="G84" i="28"/>
  <c r="F84" i="28" s="1"/>
  <c r="E84" i="28" s="1"/>
  <c r="G91" i="27"/>
  <c r="F91" i="27" s="1"/>
  <c r="E91" i="27" s="1"/>
  <c r="G77" i="27"/>
  <c r="F77" i="27" s="1"/>
  <c r="E77" i="27" s="1"/>
  <c r="G89" i="26"/>
  <c r="F89" i="26" s="1"/>
  <c r="E89" i="26" s="1"/>
  <c r="HF110" i="28" l="1"/>
  <c r="GK110" i="28"/>
  <c r="FP110" i="28"/>
  <c r="EU110" i="28"/>
  <c r="DZ110" i="28"/>
  <c r="DE110" i="28"/>
  <c r="CJ110" i="28"/>
  <c r="BO110" i="28"/>
  <c r="AT110" i="28"/>
  <c r="Y110" i="28"/>
  <c r="HF109" i="28"/>
  <c r="GK109" i="28"/>
  <c r="FP109" i="28"/>
  <c r="EU109" i="28"/>
  <c r="DZ109" i="28"/>
  <c r="DE109" i="28"/>
  <c r="CJ109" i="28"/>
  <c r="BO109" i="28"/>
  <c r="AT109" i="28"/>
  <c r="Y109" i="28"/>
  <c r="HF108" i="28"/>
  <c r="GK108" i="28"/>
  <c r="FP108" i="28"/>
  <c r="EU108" i="28"/>
  <c r="DZ108" i="28"/>
  <c r="DE108" i="28"/>
  <c r="CJ108" i="28"/>
  <c r="BO108" i="28"/>
  <c r="AT108" i="28"/>
  <c r="Y108" i="28"/>
  <c r="HF104" i="28"/>
  <c r="GK104" i="28"/>
  <c r="FP104" i="28"/>
  <c r="EU104" i="28"/>
  <c r="DZ104" i="28"/>
  <c r="DE104" i="28"/>
  <c r="CJ104" i="28"/>
  <c r="BO104" i="28"/>
  <c r="AT104" i="28"/>
  <c r="Y104" i="28"/>
  <c r="V104" i="28"/>
  <c r="U104" i="28"/>
  <c r="T104" i="28"/>
  <c r="S104" i="28"/>
  <c r="R104" i="28"/>
  <c r="P104" i="28"/>
  <c r="O104" i="28"/>
  <c r="N104" i="28"/>
  <c r="M104" i="28"/>
  <c r="L104" i="28"/>
  <c r="K104" i="28"/>
  <c r="J104" i="28"/>
  <c r="I104" i="28"/>
  <c r="H104" i="28"/>
  <c r="D104" i="28"/>
  <c r="HF103" i="28"/>
  <c r="GK103" i="28"/>
  <c r="FP103" i="28"/>
  <c r="EU103" i="28"/>
  <c r="DZ103" i="28"/>
  <c r="DE103" i="28"/>
  <c r="CJ103" i="28"/>
  <c r="BO103" i="28"/>
  <c r="AT103" i="28"/>
  <c r="Y103" i="28"/>
  <c r="V103" i="28"/>
  <c r="U103" i="28"/>
  <c r="T103" i="28"/>
  <c r="S103" i="28"/>
  <c r="R103" i="28"/>
  <c r="P103" i="28"/>
  <c r="O103" i="28"/>
  <c r="N103" i="28"/>
  <c r="M103" i="28"/>
  <c r="L103" i="28"/>
  <c r="K103" i="28"/>
  <c r="J103" i="28"/>
  <c r="I103" i="28"/>
  <c r="H103" i="28"/>
  <c r="D103" i="28"/>
  <c r="HY103" i="28" s="1"/>
  <c r="HF102" i="28"/>
  <c r="GK102" i="28"/>
  <c r="FP102" i="28"/>
  <c r="EU102" i="28"/>
  <c r="DZ102" i="28"/>
  <c r="DE102" i="28"/>
  <c r="CJ102" i="28"/>
  <c r="BO102" i="28"/>
  <c r="AT102" i="28"/>
  <c r="Y102" i="28"/>
  <c r="V102" i="28"/>
  <c r="U102" i="28"/>
  <c r="T102" i="28"/>
  <c r="S102" i="28"/>
  <c r="R102" i="28"/>
  <c r="P102" i="28"/>
  <c r="O102" i="28"/>
  <c r="N102" i="28"/>
  <c r="M102" i="28"/>
  <c r="L102" i="28"/>
  <c r="K102" i="28"/>
  <c r="J102" i="28"/>
  <c r="I102" i="28"/>
  <c r="H102" i="28"/>
  <c r="D102" i="28"/>
  <c r="HY102" i="28" s="1"/>
  <c r="EQ105" i="28"/>
  <c r="HF88" i="28"/>
  <c r="GK88" i="28"/>
  <c r="HD88" i="28" s="1"/>
  <c r="FP88" i="28"/>
  <c r="GI88" i="28" s="1"/>
  <c r="FN88" i="28"/>
  <c r="DZ88" i="28"/>
  <c r="ES88" i="28" s="1"/>
  <c r="DE88" i="28"/>
  <c r="DX88" i="28" s="1"/>
  <c r="CJ88" i="28"/>
  <c r="DC88" i="28" s="1"/>
  <c r="BO88" i="28"/>
  <c r="CH88" i="28" s="1"/>
  <c r="AT88" i="28"/>
  <c r="BM88" i="28" s="1"/>
  <c r="Y88" i="28"/>
  <c r="AR88" i="28" s="1"/>
  <c r="X88" i="28"/>
  <c r="W88" i="28"/>
  <c r="V88" i="28"/>
  <c r="U88" i="28"/>
  <c r="T88" i="28"/>
  <c r="S88" i="28"/>
  <c r="R88" i="28"/>
  <c r="P88" i="28"/>
  <c r="O88" i="28"/>
  <c r="N88" i="28"/>
  <c r="M88" i="28"/>
  <c r="L88" i="28"/>
  <c r="K88" i="28"/>
  <c r="J88" i="28"/>
  <c r="I88" i="28"/>
  <c r="H88" i="28"/>
  <c r="HF87" i="28"/>
  <c r="GK87" i="28"/>
  <c r="HD87" i="28" s="1"/>
  <c r="FP87" i="28"/>
  <c r="GI87" i="28" s="1"/>
  <c r="EU87" i="28"/>
  <c r="FN87" i="28" s="1"/>
  <c r="HF86" i="28"/>
  <c r="GK86" i="28"/>
  <c r="HD86" i="28" s="1"/>
  <c r="FP86" i="28"/>
  <c r="GI86" i="28" s="1"/>
  <c r="EU86" i="28"/>
  <c r="FN86" i="28" s="1"/>
  <c r="DZ86" i="28"/>
  <c r="ES86" i="28" s="1"/>
  <c r="DE86" i="28"/>
  <c r="DX86" i="28" s="1"/>
  <c r="BO86" i="28"/>
  <c r="CH86" i="28" s="1"/>
  <c r="AT86" i="28"/>
  <c r="BM86" i="28" s="1"/>
  <c r="Y86" i="28"/>
  <c r="AR86" i="28" s="1"/>
  <c r="X86" i="28"/>
  <c r="W86" i="28"/>
  <c r="V86" i="28"/>
  <c r="U86" i="28"/>
  <c r="T86" i="28"/>
  <c r="S86" i="28"/>
  <c r="R86" i="28"/>
  <c r="P86" i="28"/>
  <c r="O86" i="28"/>
  <c r="N86" i="28"/>
  <c r="M86" i="28"/>
  <c r="L86" i="28"/>
  <c r="K86" i="28"/>
  <c r="J86" i="28"/>
  <c r="I86" i="28"/>
  <c r="H86" i="28"/>
  <c r="HF117" i="27"/>
  <c r="GK117" i="27"/>
  <c r="FP117" i="27"/>
  <c r="EU117" i="27"/>
  <c r="DZ117" i="27"/>
  <c r="DE117" i="27"/>
  <c r="CJ117" i="27"/>
  <c r="BO117" i="27"/>
  <c r="AT117" i="27"/>
  <c r="Y117" i="27"/>
  <c r="HF116" i="27"/>
  <c r="GK116" i="27"/>
  <c r="FP116" i="27"/>
  <c r="EU116" i="27"/>
  <c r="DZ116" i="27"/>
  <c r="DE116" i="27"/>
  <c r="CJ116" i="27"/>
  <c r="BO116" i="27"/>
  <c r="AT116" i="27"/>
  <c r="Y116" i="27"/>
  <c r="HF115" i="27"/>
  <c r="GK115" i="27"/>
  <c r="FP115" i="27"/>
  <c r="EU115" i="27"/>
  <c r="DZ115" i="27"/>
  <c r="DE115" i="27"/>
  <c r="CJ115" i="27"/>
  <c r="BO115" i="27"/>
  <c r="AT115" i="27"/>
  <c r="Y115" i="27"/>
  <c r="HF111" i="27"/>
  <c r="GK111" i="27"/>
  <c r="FP111" i="27"/>
  <c r="EU111" i="27"/>
  <c r="DZ111" i="27"/>
  <c r="DE111" i="27"/>
  <c r="CJ111" i="27"/>
  <c r="BO111" i="27"/>
  <c r="AT111" i="27"/>
  <c r="Y111" i="27"/>
  <c r="V111" i="27"/>
  <c r="U111" i="27"/>
  <c r="T111" i="27"/>
  <c r="S111" i="27"/>
  <c r="R111" i="27"/>
  <c r="P111" i="27"/>
  <c r="O111" i="27"/>
  <c r="N111" i="27"/>
  <c r="M111" i="27"/>
  <c r="L111" i="27"/>
  <c r="K111" i="27"/>
  <c r="J111" i="27"/>
  <c r="I111" i="27"/>
  <c r="H111" i="27"/>
  <c r="D111" i="27"/>
  <c r="HF110" i="27"/>
  <c r="GK110" i="27"/>
  <c r="FP110" i="27"/>
  <c r="EU110" i="27"/>
  <c r="DZ110" i="27"/>
  <c r="DE110" i="27"/>
  <c r="CJ110" i="27"/>
  <c r="BO110" i="27"/>
  <c r="AT110" i="27"/>
  <c r="Y110" i="27"/>
  <c r="V110" i="27"/>
  <c r="U110" i="27"/>
  <c r="T110" i="27"/>
  <c r="S110" i="27"/>
  <c r="R110" i="27"/>
  <c r="P110" i="27"/>
  <c r="O110" i="27"/>
  <c r="N110" i="27"/>
  <c r="M110" i="27"/>
  <c r="L110" i="27"/>
  <c r="K110" i="27"/>
  <c r="J110" i="27"/>
  <c r="I110" i="27"/>
  <c r="H110" i="27"/>
  <c r="D110" i="27"/>
  <c r="HF109" i="27"/>
  <c r="GK109" i="27"/>
  <c r="FP109" i="27"/>
  <c r="EU109" i="27"/>
  <c r="DZ109" i="27"/>
  <c r="DE109" i="27"/>
  <c r="CJ109" i="27"/>
  <c r="BO109" i="27"/>
  <c r="AT109" i="27"/>
  <c r="Y109" i="27"/>
  <c r="V109" i="27"/>
  <c r="U109" i="27"/>
  <c r="T109" i="27"/>
  <c r="S109" i="27"/>
  <c r="R109" i="27"/>
  <c r="P109" i="27"/>
  <c r="O109" i="27"/>
  <c r="N109" i="27"/>
  <c r="M109" i="27"/>
  <c r="L109" i="27"/>
  <c r="K109" i="27"/>
  <c r="J109" i="27"/>
  <c r="I109" i="27"/>
  <c r="H109" i="27"/>
  <c r="D109" i="27"/>
  <c r="HY109" i="27" s="1"/>
  <c r="EP112" i="27"/>
  <c r="HF95" i="27"/>
  <c r="GK95" i="27"/>
  <c r="HD95" i="27" s="1"/>
  <c r="FP95" i="27"/>
  <c r="GI95" i="27" s="1"/>
  <c r="FN95" i="27"/>
  <c r="DZ95" i="27"/>
  <c r="ES95" i="27" s="1"/>
  <c r="DE95" i="27"/>
  <c r="DX95" i="27" s="1"/>
  <c r="CJ95" i="27"/>
  <c r="DC95" i="27" s="1"/>
  <c r="BO95" i="27"/>
  <c r="CH95" i="27" s="1"/>
  <c r="AT95" i="27"/>
  <c r="BM95" i="27" s="1"/>
  <c r="Y95" i="27"/>
  <c r="AR95" i="27" s="1"/>
  <c r="X95" i="27"/>
  <c r="W95" i="27"/>
  <c r="V95" i="27"/>
  <c r="U95" i="27"/>
  <c r="T95" i="27"/>
  <c r="S95" i="27"/>
  <c r="R95" i="27"/>
  <c r="P95" i="27"/>
  <c r="O95" i="27"/>
  <c r="N95" i="27"/>
  <c r="M95" i="27"/>
  <c r="L95" i="27"/>
  <c r="K95" i="27"/>
  <c r="J95" i="27"/>
  <c r="I95" i="27"/>
  <c r="H95" i="27"/>
  <c r="HF94" i="27"/>
  <c r="GK94" i="27"/>
  <c r="HD94" i="27" s="1"/>
  <c r="FP94" i="27"/>
  <c r="GI94" i="27" s="1"/>
  <c r="EU94" i="27"/>
  <c r="FN94" i="27" s="1"/>
  <c r="HF93" i="27"/>
  <c r="GK93" i="27"/>
  <c r="HD93" i="27" s="1"/>
  <c r="FP93" i="27"/>
  <c r="GI93" i="27" s="1"/>
  <c r="EU93" i="27"/>
  <c r="FN93" i="27" s="1"/>
  <c r="DZ93" i="27"/>
  <c r="ES93" i="27" s="1"/>
  <c r="DE93" i="27"/>
  <c r="DX93" i="27" s="1"/>
  <c r="BO93" i="27"/>
  <c r="CH93" i="27" s="1"/>
  <c r="AT93" i="27"/>
  <c r="BM93" i="27" s="1"/>
  <c r="Y93" i="27"/>
  <c r="AR93" i="27" s="1"/>
  <c r="X93" i="27"/>
  <c r="W93" i="27"/>
  <c r="V93" i="27"/>
  <c r="U93" i="27"/>
  <c r="T93" i="27"/>
  <c r="S93" i="27"/>
  <c r="R93" i="27"/>
  <c r="P93" i="27"/>
  <c r="O93" i="27"/>
  <c r="N93" i="27"/>
  <c r="M93" i="27"/>
  <c r="L93" i="27"/>
  <c r="K93" i="27"/>
  <c r="J93" i="27"/>
  <c r="I93" i="27"/>
  <c r="H93" i="27"/>
  <c r="HF115" i="26"/>
  <c r="GK115" i="26"/>
  <c r="FP115" i="26"/>
  <c r="EU115" i="26"/>
  <c r="DZ115" i="26"/>
  <c r="DE115" i="26"/>
  <c r="CJ115" i="26"/>
  <c r="BO115" i="26"/>
  <c r="AT115" i="26"/>
  <c r="Y115" i="26"/>
  <c r="HF114" i="26"/>
  <c r="GK114" i="26"/>
  <c r="FP114" i="26"/>
  <c r="EU114" i="26"/>
  <c r="DZ114" i="26"/>
  <c r="DE114" i="26"/>
  <c r="CJ114" i="26"/>
  <c r="BO114" i="26"/>
  <c r="AT114" i="26"/>
  <c r="Y114" i="26"/>
  <c r="HF113" i="26"/>
  <c r="GK113" i="26"/>
  <c r="FP113" i="26"/>
  <c r="EU113" i="26"/>
  <c r="DZ113" i="26"/>
  <c r="DE113" i="26"/>
  <c r="CJ113" i="26"/>
  <c r="BO113" i="26"/>
  <c r="AT113" i="26"/>
  <c r="Y113" i="26"/>
  <c r="ER110" i="26"/>
  <c r="EQ110" i="26"/>
  <c r="EP110" i="26"/>
  <c r="HF109" i="26"/>
  <c r="GK109" i="26"/>
  <c r="FP109" i="26"/>
  <c r="EU109" i="26"/>
  <c r="DZ109" i="26"/>
  <c r="DE109" i="26"/>
  <c r="CJ109" i="26"/>
  <c r="BO109" i="26"/>
  <c r="AT109" i="26"/>
  <c r="Y109" i="26"/>
  <c r="V109" i="26"/>
  <c r="U109" i="26"/>
  <c r="T109" i="26"/>
  <c r="S109" i="26"/>
  <c r="R109" i="26"/>
  <c r="P109" i="26"/>
  <c r="O109" i="26"/>
  <c r="N109" i="26"/>
  <c r="M109" i="26"/>
  <c r="L109" i="26"/>
  <c r="K109" i="26"/>
  <c r="J109" i="26"/>
  <c r="I109" i="26"/>
  <c r="H109" i="26"/>
  <c r="D109" i="26"/>
  <c r="HF108" i="26"/>
  <c r="GK108" i="26"/>
  <c r="FP108" i="26"/>
  <c r="EU108" i="26"/>
  <c r="DZ108" i="26"/>
  <c r="DE108" i="26"/>
  <c r="CJ108" i="26"/>
  <c r="BO108" i="26"/>
  <c r="AT108" i="26"/>
  <c r="Y108" i="26"/>
  <c r="V108" i="26"/>
  <c r="U108" i="26"/>
  <c r="T108" i="26"/>
  <c r="S108" i="26"/>
  <c r="R108" i="26"/>
  <c r="P108" i="26"/>
  <c r="O108" i="26"/>
  <c r="N108" i="26"/>
  <c r="M108" i="26"/>
  <c r="L108" i="26"/>
  <c r="K108" i="26"/>
  <c r="J108" i="26"/>
  <c r="I108" i="26"/>
  <c r="H108" i="26"/>
  <c r="D108" i="26"/>
  <c r="HY108" i="26" s="1"/>
  <c r="HF107" i="26"/>
  <c r="GK107" i="26"/>
  <c r="FP107" i="26"/>
  <c r="EU107" i="26"/>
  <c r="DZ107" i="26"/>
  <c r="DE107" i="26"/>
  <c r="CJ107" i="26"/>
  <c r="BO107" i="26"/>
  <c r="AT107" i="26"/>
  <c r="Y107" i="26"/>
  <c r="V107" i="26"/>
  <c r="U107" i="26"/>
  <c r="T107" i="26"/>
  <c r="S107" i="26"/>
  <c r="R107" i="26"/>
  <c r="P107" i="26"/>
  <c r="O107" i="26"/>
  <c r="N107" i="26"/>
  <c r="M107" i="26"/>
  <c r="L107" i="26"/>
  <c r="K107" i="26"/>
  <c r="J107" i="26"/>
  <c r="I107" i="26"/>
  <c r="H107" i="26"/>
  <c r="D107" i="26"/>
  <c r="HY107" i="26" s="1"/>
  <c r="HF93" i="26"/>
  <c r="GK93" i="26"/>
  <c r="HD93" i="26" s="1"/>
  <c r="FP93" i="26"/>
  <c r="GI93" i="26" s="1"/>
  <c r="FN93" i="26"/>
  <c r="DZ93" i="26"/>
  <c r="ES93" i="26" s="1"/>
  <c r="DE93" i="26"/>
  <c r="DX93" i="26" s="1"/>
  <c r="CJ93" i="26"/>
  <c r="DC93" i="26" s="1"/>
  <c r="BO93" i="26"/>
  <c r="CH93" i="26" s="1"/>
  <c r="AT93" i="26"/>
  <c r="BM93" i="26" s="1"/>
  <c r="Y93" i="26"/>
  <c r="AR93" i="26" s="1"/>
  <c r="X93" i="26"/>
  <c r="W93" i="26"/>
  <c r="V93" i="26"/>
  <c r="U93" i="26"/>
  <c r="T93" i="26"/>
  <c r="S93" i="26"/>
  <c r="R93" i="26"/>
  <c r="P93" i="26"/>
  <c r="O93" i="26"/>
  <c r="N93" i="26"/>
  <c r="M93" i="26"/>
  <c r="L93" i="26"/>
  <c r="K93" i="26"/>
  <c r="J93" i="26"/>
  <c r="I93" i="26"/>
  <c r="H93" i="26"/>
  <c r="HF91" i="26"/>
  <c r="GK91" i="26"/>
  <c r="HD91" i="26" s="1"/>
  <c r="FP91" i="26"/>
  <c r="GI91" i="26" s="1"/>
  <c r="EU91" i="26"/>
  <c r="FN91" i="26" s="1"/>
  <c r="DZ91" i="26"/>
  <c r="ES91" i="26" s="1"/>
  <c r="DE91" i="26"/>
  <c r="DX91" i="26" s="1"/>
  <c r="BO91" i="26"/>
  <c r="CH91" i="26" s="1"/>
  <c r="AT91" i="26"/>
  <c r="BM91" i="26" s="1"/>
  <c r="Y91" i="26"/>
  <c r="AR91" i="26" s="1"/>
  <c r="X91" i="26"/>
  <c r="W91" i="26"/>
  <c r="V91" i="26"/>
  <c r="U91" i="26"/>
  <c r="T91" i="26"/>
  <c r="S91" i="26"/>
  <c r="R91" i="26"/>
  <c r="P91" i="26"/>
  <c r="O91" i="26"/>
  <c r="N91" i="26"/>
  <c r="M91" i="26"/>
  <c r="L91" i="26"/>
  <c r="K91" i="26"/>
  <c r="J91" i="26"/>
  <c r="I91" i="26"/>
  <c r="H91" i="26"/>
  <c r="HF115" i="25"/>
  <c r="GK115" i="25"/>
  <c r="FP115" i="25"/>
  <c r="EU115" i="25"/>
  <c r="DZ115" i="25"/>
  <c r="DE115" i="25"/>
  <c r="CJ115" i="25"/>
  <c r="BO115" i="25"/>
  <c r="AT115" i="25"/>
  <c r="Y115" i="25"/>
  <c r="HF114" i="25"/>
  <c r="GK114" i="25"/>
  <c r="FP114" i="25"/>
  <c r="EU114" i="25"/>
  <c r="DZ114" i="25"/>
  <c r="DE114" i="25"/>
  <c r="CJ114" i="25"/>
  <c r="BO114" i="25"/>
  <c r="AT114" i="25"/>
  <c r="Y114" i="25"/>
  <c r="HF113" i="25"/>
  <c r="GK113" i="25"/>
  <c r="FP113" i="25"/>
  <c r="EU113" i="25"/>
  <c r="DZ113" i="25"/>
  <c r="DE113" i="25"/>
  <c r="CJ113" i="25"/>
  <c r="BO113" i="25"/>
  <c r="AT113" i="25"/>
  <c r="Y113" i="25"/>
  <c r="ER110" i="25"/>
  <c r="EQ110" i="25"/>
  <c r="EP110" i="25"/>
  <c r="HF109" i="25"/>
  <c r="GK109" i="25"/>
  <c r="FP109" i="25"/>
  <c r="EU109" i="25"/>
  <c r="DZ109" i="25"/>
  <c r="DE109" i="25"/>
  <c r="CJ109" i="25"/>
  <c r="BO109" i="25"/>
  <c r="AT109" i="25"/>
  <c r="Y109" i="25"/>
  <c r="V109" i="25"/>
  <c r="U109" i="25"/>
  <c r="T109" i="25"/>
  <c r="S109" i="25"/>
  <c r="R109" i="25"/>
  <c r="P109" i="25"/>
  <c r="O109" i="25"/>
  <c r="N109" i="25"/>
  <c r="M109" i="25"/>
  <c r="L109" i="25"/>
  <c r="K109" i="25"/>
  <c r="J109" i="25"/>
  <c r="I109" i="25"/>
  <c r="H109" i="25"/>
  <c r="D109" i="25"/>
  <c r="HF108" i="25"/>
  <c r="GK108" i="25"/>
  <c r="FP108" i="25"/>
  <c r="EU108" i="25"/>
  <c r="DZ108" i="25"/>
  <c r="DE108" i="25"/>
  <c r="CJ108" i="25"/>
  <c r="BO108" i="25"/>
  <c r="AT108" i="25"/>
  <c r="Y108" i="25"/>
  <c r="V108" i="25"/>
  <c r="U108" i="25"/>
  <c r="T108" i="25"/>
  <c r="S108" i="25"/>
  <c r="R108" i="25"/>
  <c r="P108" i="25"/>
  <c r="O108" i="25"/>
  <c r="N108" i="25"/>
  <c r="M108" i="25"/>
  <c r="L108" i="25"/>
  <c r="K108" i="25"/>
  <c r="J108" i="25"/>
  <c r="I108" i="25"/>
  <c r="H108" i="25"/>
  <c r="D108" i="25"/>
  <c r="HY108" i="25" s="1"/>
  <c r="HF107" i="25"/>
  <c r="GK107" i="25"/>
  <c r="FP107" i="25"/>
  <c r="EU107" i="25"/>
  <c r="DZ107" i="25"/>
  <c r="DE107" i="25"/>
  <c r="CJ107" i="25"/>
  <c r="BO107" i="25"/>
  <c r="AT107" i="25"/>
  <c r="Y107" i="25"/>
  <c r="V107" i="25"/>
  <c r="U107" i="25"/>
  <c r="T107" i="25"/>
  <c r="S107" i="25"/>
  <c r="R107" i="25"/>
  <c r="P107" i="25"/>
  <c r="O107" i="25"/>
  <c r="N107" i="25"/>
  <c r="M107" i="25"/>
  <c r="L107" i="25"/>
  <c r="K107" i="25"/>
  <c r="J107" i="25"/>
  <c r="I107" i="25"/>
  <c r="H107" i="25"/>
  <c r="D107" i="25"/>
  <c r="HY107" i="25" s="1"/>
  <c r="HF93" i="25"/>
  <c r="GK93" i="25"/>
  <c r="HD93" i="25" s="1"/>
  <c r="FP93" i="25"/>
  <c r="GI93" i="25" s="1"/>
  <c r="FN93" i="25"/>
  <c r="DZ93" i="25"/>
  <c r="ES93" i="25" s="1"/>
  <c r="DE93" i="25"/>
  <c r="DX93" i="25" s="1"/>
  <c r="CJ93" i="25"/>
  <c r="DC93" i="25" s="1"/>
  <c r="BO93" i="25"/>
  <c r="CH93" i="25" s="1"/>
  <c r="AT93" i="25"/>
  <c r="BM93" i="25" s="1"/>
  <c r="Y93" i="25"/>
  <c r="AR93" i="25" s="1"/>
  <c r="X93" i="25"/>
  <c r="W93" i="25"/>
  <c r="V93" i="25"/>
  <c r="U93" i="25"/>
  <c r="T93" i="25"/>
  <c r="S93" i="25"/>
  <c r="R93" i="25"/>
  <c r="P93" i="25"/>
  <c r="O93" i="25"/>
  <c r="N93" i="25"/>
  <c r="M93" i="25"/>
  <c r="L93" i="25"/>
  <c r="K93" i="25"/>
  <c r="J93" i="25"/>
  <c r="I93" i="25"/>
  <c r="H93" i="25"/>
  <c r="HF91" i="25"/>
  <c r="GK91" i="25"/>
  <c r="HD91" i="25" s="1"/>
  <c r="FP91" i="25"/>
  <c r="GI91" i="25" s="1"/>
  <c r="EU91" i="25"/>
  <c r="FN91" i="25" s="1"/>
  <c r="DZ91" i="25"/>
  <c r="ES91" i="25" s="1"/>
  <c r="DE91" i="25"/>
  <c r="DX91" i="25" s="1"/>
  <c r="BO91" i="25"/>
  <c r="CH91" i="25" s="1"/>
  <c r="AT91" i="25"/>
  <c r="BM91" i="25" s="1"/>
  <c r="Y91" i="25"/>
  <c r="AR91" i="25" s="1"/>
  <c r="X91" i="25"/>
  <c r="W91" i="25"/>
  <c r="V91" i="25"/>
  <c r="U91" i="25"/>
  <c r="T91" i="25"/>
  <c r="S91" i="25"/>
  <c r="R91" i="25"/>
  <c r="P91" i="25"/>
  <c r="O91" i="25"/>
  <c r="N91" i="25"/>
  <c r="M91" i="25"/>
  <c r="L91" i="25"/>
  <c r="K91" i="25"/>
  <c r="J91" i="25"/>
  <c r="I91" i="25"/>
  <c r="H91" i="25"/>
  <c r="HF115" i="24"/>
  <c r="GK115" i="24"/>
  <c r="FP115" i="24"/>
  <c r="EU115" i="24"/>
  <c r="DZ115" i="24"/>
  <c r="DE115" i="24"/>
  <c r="CJ115" i="24"/>
  <c r="BO115" i="24"/>
  <c r="AT115" i="24"/>
  <c r="Y115" i="24"/>
  <c r="HF114" i="24"/>
  <c r="GK114" i="24"/>
  <c r="FP114" i="24"/>
  <c r="EU114" i="24"/>
  <c r="DZ114" i="24"/>
  <c r="DE114" i="24"/>
  <c r="CJ114" i="24"/>
  <c r="BO114" i="24"/>
  <c r="AT114" i="24"/>
  <c r="Y114" i="24"/>
  <c r="HF113" i="24"/>
  <c r="GK113" i="24"/>
  <c r="FP113" i="24"/>
  <c r="EU113" i="24"/>
  <c r="DZ113" i="24"/>
  <c r="DE113" i="24"/>
  <c r="CJ113" i="24"/>
  <c r="BO113" i="24"/>
  <c r="AT113" i="24"/>
  <c r="Y113" i="24"/>
  <c r="HF109" i="24"/>
  <c r="GK109" i="24"/>
  <c r="FP109" i="24"/>
  <c r="EU109" i="24"/>
  <c r="DZ109" i="24"/>
  <c r="DE109" i="24"/>
  <c r="CJ109" i="24"/>
  <c r="BO109" i="24"/>
  <c r="AT109" i="24"/>
  <c r="Y109" i="24"/>
  <c r="V109" i="24"/>
  <c r="U109" i="24"/>
  <c r="T109" i="24"/>
  <c r="S109" i="24"/>
  <c r="R109" i="24"/>
  <c r="P109" i="24"/>
  <c r="O109" i="24"/>
  <c r="N109" i="24"/>
  <c r="M109" i="24"/>
  <c r="L109" i="24"/>
  <c r="K109" i="24"/>
  <c r="J109" i="24"/>
  <c r="I109" i="24"/>
  <c r="H109" i="24"/>
  <c r="D109" i="24"/>
  <c r="HF108" i="24"/>
  <c r="GK108" i="24"/>
  <c r="FP108" i="24"/>
  <c r="EU108" i="24"/>
  <c r="DZ108" i="24"/>
  <c r="DE108" i="24"/>
  <c r="CJ108" i="24"/>
  <c r="BO108" i="24"/>
  <c r="AT108" i="24"/>
  <c r="Y108" i="24"/>
  <c r="V108" i="24"/>
  <c r="U108" i="24"/>
  <c r="T108" i="24"/>
  <c r="S108" i="24"/>
  <c r="R108" i="24"/>
  <c r="P108" i="24"/>
  <c r="O108" i="24"/>
  <c r="N108" i="24"/>
  <c r="M108" i="24"/>
  <c r="L108" i="24"/>
  <c r="K108" i="24"/>
  <c r="J108" i="24"/>
  <c r="I108" i="24"/>
  <c r="H108" i="24"/>
  <c r="D108" i="24"/>
  <c r="HY108" i="24" s="1"/>
  <c r="HF107" i="24"/>
  <c r="GK107" i="24"/>
  <c r="FP107" i="24"/>
  <c r="EU107" i="24"/>
  <c r="DZ107" i="24"/>
  <c r="DE107" i="24"/>
  <c r="CJ107" i="24"/>
  <c r="BO107" i="24"/>
  <c r="AT107" i="24"/>
  <c r="Y107" i="24"/>
  <c r="V107" i="24"/>
  <c r="U107" i="24"/>
  <c r="T107" i="24"/>
  <c r="S107" i="24"/>
  <c r="R107" i="24"/>
  <c r="P107" i="24"/>
  <c r="O107" i="24"/>
  <c r="N107" i="24"/>
  <c r="M107" i="24"/>
  <c r="L107" i="24"/>
  <c r="K107" i="24"/>
  <c r="J107" i="24"/>
  <c r="I107" i="24"/>
  <c r="H107" i="24"/>
  <c r="D107" i="24"/>
  <c r="HY107" i="24" s="1"/>
  <c r="HF93" i="24"/>
  <c r="GK93" i="24"/>
  <c r="HD93" i="24" s="1"/>
  <c r="FP93" i="24"/>
  <c r="GI93" i="24" s="1"/>
  <c r="FN93" i="24"/>
  <c r="DZ93" i="24"/>
  <c r="ES93" i="24" s="1"/>
  <c r="DE93" i="24"/>
  <c r="DX93" i="24" s="1"/>
  <c r="CJ93" i="24"/>
  <c r="DC93" i="24" s="1"/>
  <c r="BO93" i="24"/>
  <c r="CH93" i="24" s="1"/>
  <c r="AT93" i="24"/>
  <c r="BM93" i="24" s="1"/>
  <c r="Y93" i="24"/>
  <c r="AR93" i="24" s="1"/>
  <c r="X93" i="24"/>
  <c r="W93" i="24"/>
  <c r="V93" i="24"/>
  <c r="U93" i="24"/>
  <c r="T93" i="24"/>
  <c r="S93" i="24"/>
  <c r="R93" i="24"/>
  <c r="P93" i="24"/>
  <c r="O93" i="24"/>
  <c r="N93" i="24"/>
  <c r="M93" i="24"/>
  <c r="L93" i="24"/>
  <c r="K93" i="24"/>
  <c r="J93" i="24"/>
  <c r="I93" i="24"/>
  <c r="H93" i="24"/>
  <c r="HF91" i="24"/>
  <c r="GK91" i="24"/>
  <c r="HD91" i="24" s="1"/>
  <c r="FP91" i="24"/>
  <c r="GI91" i="24" s="1"/>
  <c r="EU91" i="24"/>
  <c r="FN91" i="24" s="1"/>
  <c r="DZ91" i="24"/>
  <c r="ES91" i="24" s="1"/>
  <c r="DE91" i="24"/>
  <c r="DX91" i="24" s="1"/>
  <c r="BO91" i="24"/>
  <c r="CH91" i="24" s="1"/>
  <c r="AT91" i="24"/>
  <c r="BM91" i="24" s="1"/>
  <c r="Y91" i="24"/>
  <c r="AR91" i="24" s="1"/>
  <c r="X91" i="24"/>
  <c r="W91" i="24"/>
  <c r="V91" i="24"/>
  <c r="U91" i="24"/>
  <c r="T91" i="24"/>
  <c r="S91" i="24"/>
  <c r="R91" i="24"/>
  <c r="P91" i="24"/>
  <c r="O91" i="24"/>
  <c r="N91" i="24"/>
  <c r="M91" i="24"/>
  <c r="L91" i="24"/>
  <c r="K91" i="24"/>
  <c r="J91" i="24"/>
  <c r="I91" i="24"/>
  <c r="H91" i="24"/>
  <c r="HF115" i="23"/>
  <c r="GK115" i="23"/>
  <c r="FP115" i="23"/>
  <c r="EU115" i="23"/>
  <c r="DZ115" i="23"/>
  <c r="DE115" i="23"/>
  <c r="CJ115" i="23"/>
  <c r="BO115" i="23"/>
  <c r="AT115" i="23"/>
  <c r="Y115" i="23"/>
  <c r="HF114" i="23"/>
  <c r="GK114" i="23"/>
  <c r="FP114" i="23"/>
  <c r="EU114" i="23"/>
  <c r="DZ114" i="23"/>
  <c r="DE114" i="23"/>
  <c r="CJ114" i="23"/>
  <c r="BO114" i="23"/>
  <c r="AT114" i="23"/>
  <c r="HF113" i="23"/>
  <c r="GK113" i="23"/>
  <c r="FP113" i="23"/>
  <c r="EU113" i="23"/>
  <c r="DZ113" i="23"/>
  <c r="DE113" i="23"/>
  <c r="CJ113" i="23"/>
  <c r="BO113" i="23"/>
  <c r="AT113" i="23"/>
  <c r="Y113" i="23"/>
  <c r="ER110" i="23"/>
  <c r="EQ110" i="23"/>
  <c r="EP110" i="23"/>
  <c r="HF109" i="23"/>
  <c r="GK109" i="23"/>
  <c r="FP109" i="23"/>
  <c r="EU109" i="23"/>
  <c r="DZ109" i="23"/>
  <c r="DE109" i="23"/>
  <c r="CJ109" i="23"/>
  <c r="BO109" i="23"/>
  <c r="AT109" i="23"/>
  <c r="Y109" i="23"/>
  <c r="V109" i="23"/>
  <c r="U109" i="23"/>
  <c r="T109" i="23"/>
  <c r="S109" i="23"/>
  <c r="R109" i="23"/>
  <c r="P109" i="23"/>
  <c r="O109" i="23"/>
  <c r="N109" i="23"/>
  <c r="M109" i="23"/>
  <c r="L109" i="23"/>
  <c r="K109" i="23"/>
  <c r="J109" i="23"/>
  <c r="I109" i="23"/>
  <c r="H109" i="23"/>
  <c r="D109" i="23"/>
  <c r="HF108" i="23"/>
  <c r="GK108" i="23"/>
  <c r="FP108" i="23"/>
  <c r="EU108" i="23"/>
  <c r="DZ108" i="23"/>
  <c r="DE108" i="23"/>
  <c r="CJ108" i="23"/>
  <c r="BO108" i="23"/>
  <c r="AT108" i="23"/>
  <c r="Y108" i="23"/>
  <c r="V108" i="23"/>
  <c r="U108" i="23"/>
  <c r="T108" i="23"/>
  <c r="S108" i="23"/>
  <c r="R108" i="23"/>
  <c r="P108" i="23"/>
  <c r="O108" i="23"/>
  <c r="N108" i="23"/>
  <c r="M108" i="23"/>
  <c r="L108" i="23"/>
  <c r="K108" i="23"/>
  <c r="J108" i="23"/>
  <c r="I108" i="23"/>
  <c r="H108" i="23"/>
  <c r="D108" i="23"/>
  <c r="HY108" i="23" s="1"/>
  <c r="HF107" i="23"/>
  <c r="GK107" i="23"/>
  <c r="FP107" i="23"/>
  <c r="EU107" i="23"/>
  <c r="DZ107" i="23"/>
  <c r="DE107" i="23"/>
  <c r="CJ107" i="23"/>
  <c r="BO107" i="23"/>
  <c r="AT107" i="23"/>
  <c r="Y107" i="23"/>
  <c r="V107" i="23"/>
  <c r="U107" i="23"/>
  <c r="T107" i="23"/>
  <c r="S107" i="23"/>
  <c r="R107" i="23"/>
  <c r="P107" i="23"/>
  <c r="O107" i="23"/>
  <c r="N107" i="23"/>
  <c r="M107" i="23"/>
  <c r="L107" i="23"/>
  <c r="K107" i="23"/>
  <c r="J107" i="23"/>
  <c r="I107" i="23"/>
  <c r="H107" i="23"/>
  <c r="D107" i="23"/>
  <c r="HY107" i="23" s="1"/>
  <c r="HF93" i="23"/>
  <c r="GK93" i="23"/>
  <c r="HD93" i="23" s="1"/>
  <c r="FP93" i="23"/>
  <c r="GI93" i="23" s="1"/>
  <c r="FN93" i="23"/>
  <c r="DZ93" i="23"/>
  <c r="ES93" i="23" s="1"/>
  <c r="DE93" i="23"/>
  <c r="DX93" i="23" s="1"/>
  <c r="CJ93" i="23"/>
  <c r="DC93" i="23" s="1"/>
  <c r="BO93" i="23"/>
  <c r="CH93" i="23" s="1"/>
  <c r="AT93" i="23"/>
  <c r="BM93" i="23" s="1"/>
  <c r="Y93" i="23"/>
  <c r="AR93" i="23" s="1"/>
  <c r="X93" i="23"/>
  <c r="W93" i="23"/>
  <c r="V93" i="23"/>
  <c r="U93" i="23"/>
  <c r="T93" i="23"/>
  <c r="S93" i="23"/>
  <c r="R93" i="23"/>
  <c r="P93" i="23"/>
  <c r="O93" i="23"/>
  <c r="N93" i="23"/>
  <c r="M93" i="23"/>
  <c r="L93" i="23"/>
  <c r="K93" i="23"/>
  <c r="J93" i="23"/>
  <c r="I93" i="23"/>
  <c r="H93" i="23"/>
  <c r="HF91" i="23"/>
  <c r="GK91" i="23"/>
  <c r="HD91" i="23" s="1"/>
  <c r="FP91" i="23"/>
  <c r="GI91" i="23" s="1"/>
  <c r="EU91" i="23"/>
  <c r="FN91" i="23" s="1"/>
  <c r="DZ91" i="23"/>
  <c r="ES91" i="23" s="1"/>
  <c r="DE91" i="23"/>
  <c r="DX91" i="23" s="1"/>
  <c r="BO91" i="23"/>
  <c r="CH91" i="23" s="1"/>
  <c r="AT91" i="23"/>
  <c r="BM91" i="23" s="1"/>
  <c r="Y91" i="23"/>
  <c r="AR91" i="23" s="1"/>
  <c r="X91" i="23"/>
  <c r="W91" i="23"/>
  <c r="V91" i="23"/>
  <c r="U91" i="23"/>
  <c r="T91" i="23"/>
  <c r="S91" i="23"/>
  <c r="R91" i="23"/>
  <c r="P91" i="23"/>
  <c r="O91" i="23"/>
  <c r="N91" i="23"/>
  <c r="M91" i="23"/>
  <c r="L91" i="23"/>
  <c r="K91" i="23"/>
  <c r="J91" i="23"/>
  <c r="I91" i="23"/>
  <c r="H91" i="23"/>
  <c r="HF116" i="22"/>
  <c r="GK116" i="22"/>
  <c r="FP116" i="22"/>
  <c r="EU116" i="22"/>
  <c r="DZ116" i="22"/>
  <c r="DE116" i="22"/>
  <c r="CJ116" i="22"/>
  <c r="BO116" i="22"/>
  <c r="AT116" i="22"/>
  <c r="Y116" i="22"/>
  <c r="HF115" i="22"/>
  <c r="GK115" i="22"/>
  <c r="FP115" i="22"/>
  <c r="EU115" i="22"/>
  <c r="DZ115" i="22"/>
  <c r="DE115" i="22"/>
  <c r="CJ115" i="22"/>
  <c r="BO115" i="22"/>
  <c r="AT115" i="22"/>
  <c r="Y115" i="22"/>
  <c r="HF114" i="22"/>
  <c r="GK114" i="22"/>
  <c r="FP114" i="22"/>
  <c r="EU114" i="22"/>
  <c r="DZ114" i="22"/>
  <c r="DE114" i="22"/>
  <c r="CJ114" i="22"/>
  <c r="BO114" i="22"/>
  <c r="AT114" i="22"/>
  <c r="Y114" i="22"/>
  <c r="HF110" i="22"/>
  <c r="GK110" i="22"/>
  <c r="FP110" i="22"/>
  <c r="EU110" i="22"/>
  <c r="DZ110" i="22"/>
  <c r="DE110" i="22"/>
  <c r="CJ110" i="22"/>
  <c r="BO110" i="22"/>
  <c r="AT110" i="22"/>
  <c r="Y110" i="22"/>
  <c r="V110" i="22"/>
  <c r="U110" i="22"/>
  <c r="T110" i="22"/>
  <c r="S110" i="22"/>
  <c r="R110" i="22"/>
  <c r="P110" i="22"/>
  <c r="O110" i="22"/>
  <c r="N110" i="22"/>
  <c r="M110" i="22"/>
  <c r="L110" i="22"/>
  <c r="K110" i="22"/>
  <c r="J110" i="22"/>
  <c r="I110" i="22"/>
  <c r="H110" i="22"/>
  <c r="D110" i="22"/>
  <c r="HF109" i="22"/>
  <c r="GK109" i="22"/>
  <c r="FP109" i="22"/>
  <c r="EU109" i="22"/>
  <c r="DZ109" i="22"/>
  <c r="DE109" i="22"/>
  <c r="CJ109" i="22"/>
  <c r="BO109" i="22"/>
  <c r="AT109" i="22"/>
  <c r="Y109" i="22"/>
  <c r="V109" i="22"/>
  <c r="U109" i="22"/>
  <c r="T109" i="22"/>
  <c r="S109" i="22"/>
  <c r="R109" i="22"/>
  <c r="P109" i="22"/>
  <c r="O109" i="22"/>
  <c r="N109" i="22"/>
  <c r="M109" i="22"/>
  <c r="L109" i="22"/>
  <c r="K109" i="22"/>
  <c r="J109" i="22"/>
  <c r="I109" i="22"/>
  <c r="H109" i="22"/>
  <c r="D109" i="22"/>
  <c r="HY109" i="22" s="1"/>
  <c r="HF108" i="22"/>
  <c r="GK108" i="22"/>
  <c r="FP108" i="22"/>
  <c r="EU108" i="22"/>
  <c r="DZ108" i="22"/>
  <c r="DE108" i="22"/>
  <c r="CJ108" i="22"/>
  <c r="BO108" i="22"/>
  <c r="AT108" i="22"/>
  <c r="Y108" i="22"/>
  <c r="V108" i="22"/>
  <c r="U108" i="22"/>
  <c r="T108" i="22"/>
  <c r="S108" i="22"/>
  <c r="R108" i="22"/>
  <c r="P108" i="22"/>
  <c r="O108" i="22"/>
  <c r="N108" i="22"/>
  <c r="M108" i="22"/>
  <c r="L108" i="22"/>
  <c r="K108" i="22"/>
  <c r="J108" i="22"/>
  <c r="I108" i="22"/>
  <c r="H108" i="22"/>
  <c r="D108" i="22"/>
  <c r="HY108" i="22" s="1"/>
  <c r="HF94" i="22"/>
  <c r="GK94" i="22"/>
  <c r="HD94" i="22" s="1"/>
  <c r="FP94" i="22"/>
  <c r="GI94" i="22" s="1"/>
  <c r="FN94" i="22"/>
  <c r="DZ94" i="22"/>
  <c r="ES94" i="22" s="1"/>
  <c r="DE94" i="22"/>
  <c r="DX94" i="22" s="1"/>
  <c r="CJ94" i="22"/>
  <c r="DC94" i="22" s="1"/>
  <c r="BO94" i="22"/>
  <c r="CH94" i="22" s="1"/>
  <c r="AT94" i="22"/>
  <c r="BM94" i="22" s="1"/>
  <c r="Y94" i="22"/>
  <c r="AR94" i="22" s="1"/>
  <c r="X94" i="22"/>
  <c r="W94" i="22"/>
  <c r="V94" i="22"/>
  <c r="U94" i="22"/>
  <c r="T94" i="22"/>
  <c r="S94" i="22"/>
  <c r="R94" i="22"/>
  <c r="P94" i="22"/>
  <c r="O94" i="22"/>
  <c r="N94" i="22"/>
  <c r="M94" i="22"/>
  <c r="L94" i="22"/>
  <c r="K94" i="22"/>
  <c r="J94" i="22"/>
  <c r="I94" i="22"/>
  <c r="H94" i="22"/>
  <c r="HF92" i="22"/>
  <c r="GK92" i="22"/>
  <c r="HD92" i="22" s="1"/>
  <c r="FP92" i="22"/>
  <c r="GI92" i="22" s="1"/>
  <c r="EU92" i="22"/>
  <c r="FN92" i="22" s="1"/>
  <c r="DZ92" i="22"/>
  <c r="ES92" i="22" s="1"/>
  <c r="DE92" i="22"/>
  <c r="DX92" i="22" s="1"/>
  <c r="BO92" i="22"/>
  <c r="CH92" i="22" s="1"/>
  <c r="AT92" i="22"/>
  <c r="BM92" i="22" s="1"/>
  <c r="Y92" i="22"/>
  <c r="AR92" i="22" s="1"/>
  <c r="X92" i="22"/>
  <c r="W92" i="22"/>
  <c r="V92" i="22"/>
  <c r="U92" i="22"/>
  <c r="T92" i="22"/>
  <c r="S92" i="22"/>
  <c r="R92" i="22"/>
  <c r="P92" i="22"/>
  <c r="O92" i="22"/>
  <c r="N92" i="22"/>
  <c r="M92" i="22"/>
  <c r="L92" i="22"/>
  <c r="K92" i="22"/>
  <c r="J92" i="22"/>
  <c r="I92" i="22"/>
  <c r="H92" i="22"/>
  <c r="HF116" i="21"/>
  <c r="GK116" i="21"/>
  <c r="FP116" i="21"/>
  <c r="EU116" i="21"/>
  <c r="DZ116" i="21"/>
  <c r="DE116" i="21"/>
  <c r="CJ116" i="21"/>
  <c r="BO116" i="21"/>
  <c r="AT116" i="21"/>
  <c r="Y116" i="21"/>
  <c r="HF115" i="21"/>
  <c r="GK115" i="21"/>
  <c r="FP115" i="21"/>
  <c r="EU115" i="21"/>
  <c r="DZ115" i="21"/>
  <c r="DE115" i="21"/>
  <c r="CJ115" i="21"/>
  <c r="BO115" i="21"/>
  <c r="AT115" i="21"/>
  <c r="Y115" i="21"/>
  <c r="HF114" i="21"/>
  <c r="GK114" i="21"/>
  <c r="FP114" i="21"/>
  <c r="EU114" i="21"/>
  <c r="DZ114" i="21"/>
  <c r="DE114" i="21"/>
  <c r="CJ114" i="21"/>
  <c r="BO114" i="21"/>
  <c r="AT114" i="21"/>
  <c r="Y114" i="21"/>
  <c r="HF110" i="21"/>
  <c r="GK110" i="21"/>
  <c r="FP110" i="21"/>
  <c r="EU110" i="21"/>
  <c r="DZ110" i="21"/>
  <c r="DE110" i="21"/>
  <c r="CJ110" i="21"/>
  <c r="BO110" i="21"/>
  <c r="AT110" i="21"/>
  <c r="Y110" i="21"/>
  <c r="V110" i="21"/>
  <c r="U110" i="21"/>
  <c r="T110" i="21"/>
  <c r="S110" i="21"/>
  <c r="R110" i="21"/>
  <c r="P110" i="21"/>
  <c r="O110" i="21"/>
  <c r="N110" i="21"/>
  <c r="M110" i="21"/>
  <c r="L110" i="21"/>
  <c r="K110" i="21"/>
  <c r="J110" i="21"/>
  <c r="I110" i="21"/>
  <c r="H110" i="21"/>
  <c r="D110" i="21"/>
  <c r="HF109" i="21"/>
  <c r="GK109" i="21"/>
  <c r="FP109" i="21"/>
  <c r="EU109" i="21"/>
  <c r="DZ109" i="21"/>
  <c r="DE109" i="21"/>
  <c r="CJ109" i="21"/>
  <c r="BO109" i="21"/>
  <c r="AT109" i="21"/>
  <c r="Y109" i="21"/>
  <c r="V109" i="21"/>
  <c r="U109" i="21"/>
  <c r="T109" i="21"/>
  <c r="S109" i="21"/>
  <c r="R109" i="21"/>
  <c r="P109" i="21"/>
  <c r="O109" i="21"/>
  <c r="N109" i="21"/>
  <c r="M109" i="21"/>
  <c r="L109" i="21"/>
  <c r="K109" i="21"/>
  <c r="J109" i="21"/>
  <c r="I109" i="21"/>
  <c r="H109" i="21"/>
  <c r="D109" i="21"/>
  <c r="HY109" i="21" s="1"/>
  <c r="HF108" i="21"/>
  <c r="GK108" i="21"/>
  <c r="FP108" i="21"/>
  <c r="EU108" i="21"/>
  <c r="DZ108" i="21"/>
  <c r="DE108" i="21"/>
  <c r="CJ108" i="21"/>
  <c r="BO108" i="21"/>
  <c r="AT108" i="21"/>
  <c r="Y108" i="21"/>
  <c r="V108" i="21"/>
  <c r="U108" i="21"/>
  <c r="T108" i="21"/>
  <c r="S108" i="21"/>
  <c r="R108" i="21"/>
  <c r="P108" i="21"/>
  <c r="O108" i="21"/>
  <c r="N108" i="21"/>
  <c r="M108" i="21"/>
  <c r="L108" i="21"/>
  <c r="K108" i="21"/>
  <c r="J108" i="21"/>
  <c r="I108" i="21"/>
  <c r="H108" i="21"/>
  <c r="D108" i="21"/>
  <c r="HY108" i="21" s="1"/>
  <c r="HF106" i="21"/>
  <c r="HY106" i="21" s="1"/>
  <c r="GK106" i="21"/>
  <c r="FP106" i="21"/>
  <c r="EU106" i="21"/>
  <c r="DZ106" i="21"/>
  <c r="DE106" i="21"/>
  <c r="CJ106" i="21"/>
  <c r="BO106" i="21"/>
  <c r="AT106" i="21"/>
  <c r="Y106" i="21"/>
  <c r="X106" i="2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K106" i="21"/>
  <c r="J106" i="21"/>
  <c r="I106" i="21"/>
  <c r="H106" i="21"/>
  <c r="HF104" i="21"/>
  <c r="HY104" i="21" s="1"/>
  <c r="GK104" i="21"/>
  <c r="FP104" i="21"/>
  <c r="EU104" i="21"/>
  <c r="DZ104" i="21"/>
  <c r="DE104" i="21"/>
  <c r="CJ104" i="21"/>
  <c r="BO104" i="21"/>
  <c r="AT104" i="21"/>
  <c r="Y104" i="21"/>
  <c r="X104" i="21"/>
  <c r="W104" i="21"/>
  <c r="V104" i="21"/>
  <c r="U104" i="21"/>
  <c r="T104" i="21"/>
  <c r="S104" i="21"/>
  <c r="R104" i="21"/>
  <c r="Q104" i="21"/>
  <c r="P104" i="21"/>
  <c r="O104" i="21"/>
  <c r="N104" i="21"/>
  <c r="M104" i="21"/>
  <c r="L104" i="21"/>
  <c r="K104" i="21"/>
  <c r="J104" i="21"/>
  <c r="I104" i="21"/>
  <c r="H104" i="21"/>
  <c r="HF103" i="21"/>
  <c r="GK103" i="21"/>
  <c r="FP103" i="21"/>
  <c r="EU103" i="21"/>
  <c r="DZ103" i="21"/>
  <c r="DE103" i="21"/>
  <c r="CJ103" i="21"/>
  <c r="BO103" i="21"/>
  <c r="AT103" i="21"/>
  <c r="Y103" i="21"/>
  <c r="X103" i="21"/>
  <c r="W103" i="21"/>
  <c r="V103" i="21"/>
  <c r="U103" i="21"/>
  <c r="T103" i="21"/>
  <c r="S103" i="21"/>
  <c r="R103" i="21"/>
  <c r="Q103" i="21"/>
  <c r="P103" i="21"/>
  <c r="O103" i="21"/>
  <c r="N103" i="21"/>
  <c r="M103" i="21"/>
  <c r="L103" i="21"/>
  <c r="K103" i="21"/>
  <c r="J103" i="21"/>
  <c r="I103" i="21"/>
  <c r="H103" i="21"/>
  <c r="HF102" i="21"/>
  <c r="GK102" i="21"/>
  <c r="HD102" i="21" s="1"/>
  <c r="FP102" i="21"/>
  <c r="EU102" i="21"/>
  <c r="DZ102" i="21"/>
  <c r="DE102" i="21"/>
  <c r="CJ102" i="21"/>
  <c r="BO102" i="21"/>
  <c r="AT102" i="21"/>
  <c r="Y102" i="21"/>
  <c r="X102" i="21"/>
  <c r="W102" i="21"/>
  <c r="V102" i="21"/>
  <c r="U102" i="21"/>
  <c r="T102" i="21"/>
  <c r="S102" i="21"/>
  <c r="R102" i="21"/>
  <c r="Q102" i="21"/>
  <c r="P102" i="21"/>
  <c r="O102" i="21"/>
  <c r="N102" i="21"/>
  <c r="M102" i="21"/>
  <c r="L102" i="21"/>
  <c r="K102" i="21"/>
  <c r="J102" i="21"/>
  <c r="I102" i="21"/>
  <c r="H102" i="21"/>
  <c r="HZ101" i="21"/>
  <c r="HX101" i="21"/>
  <c r="HW101" i="21"/>
  <c r="HV101" i="21"/>
  <c r="HU101" i="21"/>
  <c r="HT101" i="21"/>
  <c r="HS101" i="21"/>
  <c r="HR101" i="21"/>
  <c r="HQ101" i="21"/>
  <c r="HP101" i="21"/>
  <c r="HO101" i="21"/>
  <c r="HN101" i="21"/>
  <c r="HM101" i="21"/>
  <c r="HL101" i="21"/>
  <c r="HK101" i="21"/>
  <c r="HJ101" i="21"/>
  <c r="HI101" i="21"/>
  <c r="HH101" i="21"/>
  <c r="HG101" i="21"/>
  <c r="HE101" i="21"/>
  <c r="HC101" i="21"/>
  <c r="HB101" i="21"/>
  <c r="HA101" i="21"/>
  <c r="GZ101" i="21"/>
  <c r="GY101" i="21"/>
  <c r="GX101" i="21"/>
  <c r="GW101" i="21"/>
  <c r="GV101" i="21"/>
  <c r="GU101" i="21"/>
  <c r="GT101" i="21"/>
  <c r="GS101" i="21"/>
  <c r="GR101" i="21"/>
  <c r="GQ101" i="21"/>
  <c r="GP101" i="21"/>
  <c r="GO101" i="21"/>
  <c r="GN101" i="21"/>
  <c r="GM101" i="21"/>
  <c r="GL101" i="21"/>
  <c r="GJ101" i="21"/>
  <c r="GH101" i="21"/>
  <c r="GG101" i="21"/>
  <c r="GF101" i="21"/>
  <c r="GE101" i="21"/>
  <c r="GD101" i="21"/>
  <c r="GC101" i="21"/>
  <c r="GB101" i="21"/>
  <c r="GA101" i="21"/>
  <c r="FZ101" i="21"/>
  <c r="FY101" i="21"/>
  <c r="FX101" i="21"/>
  <c r="FW101" i="21"/>
  <c r="FV101" i="21"/>
  <c r="FU101" i="21"/>
  <c r="FT101" i="21"/>
  <c r="FS101" i="21"/>
  <c r="FR101" i="21"/>
  <c r="FQ101" i="21"/>
  <c r="FO101" i="21"/>
  <c r="FN101" i="21"/>
  <c r="FM101" i="21"/>
  <c r="FL101" i="21"/>
  <c r="FK101" i="21"/>
  <c r="FJ101" i="21"/>
  <c r="FI101" i="21"/>
  <c r="FH101" i="21"/>
  <c r="FG101" i="21"/>
  <c r="FF101" i="21"/>
  <c r="FE101" i="21"/>
  <c r="FD101" i="21"/>
  <c r="FC101" i="21"/>
  <c r="FB101" i="21"/>
  <c r="FA101" i="21"/>
  <c r="EZ101" i="21"/>
  <c r="EY101" i="21"/>
  <c r="EX101" i="21"/>
  <c r="EW101" i="21"/>
  <c r="EV101" i="21"/>
  <c r="ET101" i="21"/>
  <c r="ES101" i="21"/>
  <c r="ER101" i="21"/>
  <c r="EQ101" i="21"/>
  <c r="EP101" i="21"/>
  <c r="EO101" i="21"/>
  <c r="EN101" i="21"/>
  <c r="EM101" i="21"/>
  <c r="EL101" i="21"/>
  <c r="EK101" i="21"/>
  <c r="EJ101" i="21"/>
  <c r="EI101" i="21"/>
  <c r="EH101" i="21"/>
  <c r="EG101" i="21"/>
  <c r="EF101" i="21"/>
  <c r="EE101" i="21"/>
  <c r="ED101" i="21"/>
  <c r="EC101" i="21"/>
  <c r="EB101" i="21"/>
  <c r="EA101" i="21"/>
  <c r="DY101" i="21"/>
  <c r="DX101" i="21"/>
  <c r="DW101" i="21"/>
  <c r="DV101" i="21"/>
  <c r="DU101" i="21"/>
  <c r="DT101" i="21"/>
  <c r="DS101" i="21"/>
  <c r="DR101" i="21"/>
  <c r="DQ101" i="21"/>
  <c r="DP101" i="21"/>
  <c r="DO101" i="21"/>
  <c r="DN101" i="21"/>
  <c r="DM101" i="21"/>
  <c r="DL101" i="21"/>
  <c r="DK101" i="21"/>
  <c r="DJ101" i="21"/>
  <c r="DI101" i="21"/>
  <c r="DH101" i="21"/>
  <c r="DG101" i="21"/>
  <c r="DF101" i="21"/>
  <c r="DD101" i="21"/>
  <c r="DC101" i="21"/>
  <c r="DB101" i="21"/>
  <c r="DA101" i="21"/>
  <c r="CZ101" i="21"/>
  <c r="CY101" i="21"/>
  <c r="CX101" i="21"/>
  <c r="CW101" i="21"/>
  <c r="CV101" i="21"/>
  <c r="CU101" i="21"/>
  <c r="CT101" i="21"/>
  <c r="CS101" i="21"/>
  <c r="CR101" i="21"/>
  <c r="CQ101" i="21"/>
  <c r="CP101" i="21"/>
  <c r="CO101" i="21"/>
  <c r="CN101" i="21"/>
  <c r="CM101" i="21"/>
  <c r="CL101" i="21"/>
  <c r="CK101" i="21"/>
  <c r="CI101" i="21"/>
  <c r="CH101" i="21"/>
  <c r="CG101" i="21"/>
  <c r="CF101" i="21"/>
  <c r="CE101" i="21"/>
  <c r="CD101" i="21"/>
  <c r="CC101" i="21"/>
  <c r="CB101" i="21"/>
  <c r="CA101" i="21"/>
  <c r="BZ101" i="21"/>
  <c r="BY101" i="21"/>
  <c r="BX101" i="21"/>
  <c r="BW101" i="21"/>
  <c r="BV101" i="21"/>
  <c r="BU101" i="21"/>
  <c r="BT101" i="21"/>
  <c r="BS101" i="21"/>
  <c r="BR101" i="21"/>
  <c r="BQ101" i="21"/>
  <c r="BP101" i="21"/>
  <c r="BN101" i="21"/>
  <c r="BM101" i="21"/>
  <c r="BL101" i="21"/>
  <c r="BK101" i="21"/>
  <c r="BJ101" i="21"/>
  <c r="BI101" i="21"/>
  <c r="BH101" i="21"/>
  <c r="BG101" i="21"/>
  <c r="BF101" i="21"/>
  <c r="BE101" i="21"/>
  <c r="BD101" i="21"/>
  <c r="BC101" i="21"/>
  <c r="BB101" i="21"/>
  <c r="BA101" i="21"/>
  <c r="AZ101" i="21"/>
  <c r="AY101" i="21"/>
  <c r="AX101" i="21"/>
  <c r="AW101" i="21"/>
  <c r="AV101" i="21"/>
  <c r="AU101" i="21"/>
  <c r="AS101" i="21"/>
  <c r="AR101" i="21"/>
  <c r="AQ101" i="21"/>
  <c r="AP101" i="21"/>
  <c r="AO101" i="21"/>
  <c r="AN101" i="21"/>
  <c r="AM101" i="21"/>
  <c r="AL101" i="21"/>
  <c r="AK101" i="21"/>
  <c r="AJ101" i="21"/>
  <c r="AI101" i="21"/>
  <c r="AH101" i="21"/>
  <c r="AG101" i="21"/>
  <c r="AF101" i="21"/>
  <c r="AE101" i="21"/>
  <c r="AD101" i="21"/>
  <c r="AC101" i="21"/>
  <c r="AB101" i="21"/>
  <c r="AA101" i="21"/>
  <c r="Z101" i="21"/>
  <c r="E101" i="21"/>
  <c r="HF100" i="21"/>
  <c r="GK100" i="21"/>
  <c r="FP100" i="21"/>
  <c r="EU100" i="21"/>
  <c r="DZ100" i="21"/>
  <c r="ES100" i="21" s="1"/>
  <c r="DE100" i="21"/>
  <c r="CJ100" i="21"/>
  <c r="BO100" i="21"/>
  <c r="AT100" i="21"/>
  <c r="Y100" i="21"/>
  <c r="X100" i="21"/>
  <c r="W100" i="21"/>
  <c r="V100" i="21"/>
  <c r="U100" i="21"/>
  <c r="T100" i="21"/>
  <c r="S100" i="21"/>
  <c r="R100" i="21"/>
  <c r="Q100" i="21"/>
  <c r="P100" i="21"/>
  <c r="O100" i="21"/>
  <c r="N100" i="21"/>
  <c r="M100" i="21"/>
  <c r="L100" i="21"/>
  <c r="K100" i="21"/>
  <c r="J100" i="21"/>
  <c r="I100" i="21"/>
  <c r="H100" i="21"/>
  <c r="HF99" i="21"/>
  <c r="GK99" i="21"/>
  <c r="FP99" i="21"/>
  <c r="GI99" i="21" s="1"/>
  <c r="GI97" i="21" s="1"/>
  <c r="EU99" i="21"/>
  <c r="FN99" i="21" s="1"/>
  <c r="DZ99" i="21"/>
  <c r="DE99" i="21"/>
  <c r="CJ99" i="21"/>
  <c r="BO99" i="21"/>
  <c r="AT99" i="21"/>
  <c r="Y99" i="21"/>
  <c r="X99" i="21"/>
  <c r="W99" i="21"/>
  <c r="V99" i="21"/>
  <c r="U99" i="21"/>
  <c r="T99" i="21"/>
  <c r="S99" i="21"/>
  <c r="R99" i="21"/>
  <c r="Q99" i="21"/>
  <c r="P99" i="21"/>
  <c r="O99" i="21"/>
  <c r="N99" i="21"/>
  <c r="M99" i="21"/>
  <c r="L99" i="21"/>
  <c r="K99" i="21"/>
  <c r="J99" i="21"/>
  <c r="I99" i="21"/>
  <c r="H99" i="21"/>
  <c r="HZ97" i="21"/>
  <c r="HY97" i="21"/>
  <c r="HX97" i="21"/>
  <c r="HW97" i="21"/>
  <c r="HV97" i="21"/>
  <c r="HU97" i="21"/>
  <c r="HT97" i="21"/>
  <c r="HS97" i="21"/>
  <c r="HR97" i="21"/>
  <c r="HQ97" i="21"/>
  <c r="HP97" i="21"/>
  <c r="HO97" i="21"/>
  <c r="HN97" i="21"/>
  <c r="HM97" i="21"/>
  <c r="HL97" i="21"/>
  <c r="HK97" i="21"/>
  <c r="HJ97" i="21"/>
  <c r="HI97" i="21"/>
  <c r="HH97" i="21"/>
  <c r="HG97" i="21"/>
  <c r="HE97" i="21"/>
  <c r="HD97" i="21"/>
  <c r="HC97" i="21"/>
  <c r="HB97" i="21"/>
  <c r="HA97" i="21"/>
  <c r="GZ97" i="21"/>
  <c r="GY97" i="21"/>
  <c r="GX97" i="21"/>
  <c r="GW97" i="21"/>
  <c r="GV97" i="21"/>
  <c r="GU97" i="21"/>
  <c r="GT97" i="21"/>
  <c r="GS97" i="21"/>
  <c r="GR97" i="21"/>
  <c r="GQ97" i="21"/>
  <c r="GP97" i="21"/>
  <c r="GO97" i="21"/>
  <c r="GN97" i="21"/>
  <c r="GM97" i="21"/>
  <c r="GL97" i="21"/>
  <c r="GJ97" i="21"/>
  <c r="GH97" i="21"/>
  <c r="GG97" i="21"/>
  <c r="GF97" i="21"/>
  <c r="GE97" i="21"/>
  <c r="GD97" i="21"/>
  <c r="GC97" i="21"/>
  <c r="GB97" i="21"/>
  <c r="GA97" i="21"/>
  <c r="FZ97" i="21"/>
  <c r="FY97" i="21"/>
  <c r="FX97" i="21"/>
  <c r="FW97" i="21"/>
  <c r="FV97" i="21"/>
  <c r="FU97" i="21"/>
  <c r="FT97" i="21"/>
  <c r="FS97" i="21"/>
  <c r="FR97" i="21"/>
  <c r="FQ97" i="21"/>
  <c r="FO97" i="21"/>
  <c r="FM97" i="21"/>
  <c r="FL97" i="21"/>
  <c r="FK97" i="21"/>
  <c r="FJ97" i="21"/>
  <c r="FI97" i="21"/>
  <c r="FH97" i="21"/>
  <c r="FG97" i="21"/>
  <c r="FF97" i="21"/>
  <c r="FE97" i="21"/>
  <c r="FD97" i="21"/>
  <c r="FC97" i="21"/>
  <c r="FB97" i="21"/>
  <c r="FA97" i="21"/>
  <c r="EZ97" i="21"/>
  <c r="EY97" i="21"/>
  <c r="EX97" i="21"/>
  <c r="EW97" i="21"/>
  <c r="EV97" i="21"/>
  <c r="ET97" i="21"/>
  <c r="ER97" i="21"/>
  <c r="ER111" i="21" s="1"/>
  <c r="EQ97" i="21"/>
  <c r="EP97" i="21"/>
  <c r="EO97" i="21"/>
  <c r="EN97" i="21"/>
  <c r="EM97" i="21"/>
  <c r="EL97" i="21"/>
  <c r="EK97" i="21"/>
  <c r="EJ97" i="21"/>
  <c r="EI97" i="21"/>
  <c r="EH97" i="21"/>
  <c r="EG97" i="21"/>
  <c r="EF97" i="21"/>
  <c r="EE97" i="21"/>
  <c r="ED97" i="21"/>
  <c r="EC97" i="21"/>
  <c r="EB97" i="21"/>
  <c r="EA97" i="21"/>
  <c r="DY97" i="21"/>
  <c r="DX97" i="21"/>
  <c r="DW97" i="21"/>
  <c r="DV97" i="21"/>
  <c r="DU97" i="21"/>
  <c r="DT97" i="21"/>
  <c r="DS97" i="21"/>
  <c r="DR97" i="21"/>
  <c r="DQ97" i="21"/>
  <c r="DP97" i="21"/>
  <c r="DO97" i="21"/>
  <c r="DN97" i="21"/>
  <c r="DM97" i="21"/>
  <c r="DL97" i="21"/>
  <c r="DK97" i="21"/>
  <c r="DJ97" i="21"/>
  <c r="DI97" i="21"/>
  <c r="DH97" i="21"/>
  <c r="DG97" i="21"/>
  <c r="DF97" i="21"/>
  <c r="DD97" i="21"/>
  <c r="DC97" i="21"/>
  <c r="DB97" i="21"/>
  <c r="DA97" i="21"/>
  <c r="CZ97" i="21"/>
  <c r="CY97" i="21"/>
  <c r="CX97" i="21"/>
  <c r="CW97" i="21"/>
  <c r="CV97" i="21"/>
  <c r="CU97" i="21"/>
  <c r="CT97" i="21"/>
  <c r="CS97" i="21"/>
  <c r="CR97" i="21"/>
  <c r="CQ97" i="21"/>
  <c r="CP97" i="21"/>
  <c r="CO97" i="21"/>
  <c r="CN97" i="21"/>
  <c r="CM97" i="21"/>
  <c r="CL97" i="21"/>
  <c r="CK97" i="21"/>
  <c r="CI97" i="21"/>
  <c r="CH97" i="21"/>
  <c r="CG97" i="21"/>
  <c r="CF97" i="21"/>
  <c r="CE97" i="21"/>
  <c r="CD97" i="21"/>
  <c r="CC97" i="21"/>
  <c r="CB97" i="21"/>
  <c r="CA97" i="21"/>
  <c r="BZ97" i="21"/>
  <c r="BY97" i="21"/>
  <c r="BX97" i="21"/>
  <c r="BW97" i="21"/>
  <c r="BV97" i="21"/>
  <c r="BU97" i="21"/>
  <c r="BT97" i="21"/>
  <c r="BS97" i="21"/>
  <c r="BR97" i="21"/>
  <c r="BQ97" i="21"/>
  <c r="BP97" i="21"/>
  <c r="BN97" i="21"/>
  <c r="BL97" i="21"/>
  <c r="BK97" i="21"/>
  <c r="BJ97" i="21"/>
  <c r="BI97" i="21"/>
  <c r="BH97" i="21"/>
  <c r="BG97" i="21"/>
  <c r="BF97" i="21"/>
  <c r="BE97" i="21"/>
  <c r="BD97" i="21"/>
  <c r="BC97" i="21"/>
  <c r="BB97" i="21"/>
  <c r="BA97" i="21"/>
  <c r="AZ97" i="21"/>
  <c r="AY97" i="21"/>
  <c r="AX97" i="21"/>
  <c r="AW97" i="21"/>
  <c r="AV97" i="21"/>
  <c r="AU97" i="21"/>
  <c r="AS97" i="21"/>
  <c r="AR97" i="21"/>
  <c r="AQ97" i="21"/>
  <c r="AP97" i="21"/>
  <c r="AO97" i="21"/>
  <c r="AN97" i="21"/>
  <c r="AM97" i="21"/>
  <c r="AL97" i="21"/>
  <c r="AK97" i="21"/>
  <c r="AJ97" i="21"/>
  <c r="AI97" i="21"/>
  <c r="AH97" i="21"/>
  <c r="AG97" i="21"/>
  <c r="AF97" i="21"/>
  <c r="AE97" i="21"/>
  <c r="AD97" i="21"/>
  <c r="AC97" i="21"/>
  <c r="AB97" i="21"/>
  <c r="AA97" i="21"/>
  <c r="Z97" i="21"/>
  <c r="E97" i="21"/>
  <c r="HF94" i="21"/>
  <c r="GK94" i="21"/>
  <c r="HD94" i="21" s="1"/>
  <c r="FP94" i="21"/>
  <c r="GI94" i="21" s="1"/>
  <c r="FN94" i="21"/>
  <c r="DZ94" i="21"/>
  <c r="ES94" i="21" s="1"/>
  <c r="DE94" i="21"/>
  <c r="DX94" i="21" s="1"/>
  <c r="CJ94" i="21"/>
  <c r="DC94" i="21" s="1"/>
  <c r="BO94" i="21"/>
  <c r="CH94" i="21" s="1"/>
  <c r="AT94" i="21"/>
  <c r="BM94" i="21" s="1"/>
  <c r="Y94" i="21"/>
  <c r="AR94" i="21" s="1"/>
  <c r="X94" i="21"/>
  <c r="W94" i="21"/>
  <c r="V94" i="21"/>
  <c r="U94" i="21"/>
  <c r="T94" i="21"/>
  <c r="S94" i="21"/>
  <c r="R94" i="21"/>
  <c r="P94" i="21"/>
  <c r="O94" i="21"/>
  <c r="N94" i="21"/>
  <c r="M94" i="21"/>
  <c r="L94" i="21"/>
  <c r="K94" i="21"/>
  <c r="J94" i="21"/>
  <c r="I94" i="21"/>
  <c r="H94" i="21"/>
  <c r="HF89" i="24"/>
  <c r="HY89" i="24" s="1"/>
  <c r="GK89" i="24"/>
  <c r="HD89" i="24" s="1"/>
  <c r="FP89" i="24"/>
  <c r="GI89" i="24" s="1"/>
  <c r="EU89" i="24"/>
  <c r="DZ89" i="24"/>
  <c r="DE89" i="24"/>
  <c r="CJ89" i="24"/>
  <c r="BO89" i="24"/>
  <c r="AT89" i="24"/>
  <c r="Y89" i="24"/>
  <c r="X89" i="24"/>
  <c r="W89" i="24"/>
  <c r="V89" i="24"/>
  <c r="U89" i="24"/>
  <c r="T89" i="24"/>
  <c r="S89" i="24"/>
  <c r="R89" i="24"/>
  <c r="P89" i="24"/>
  <c r="O89" i="24"/>
  <c r="N89" i="24"/>
  <c r="M89" i="24"/>
  <c r="L89" i="24"/>
  <c r="K89" i="24"/>
  <c r="J89" i="24"/>
  <c r="I89" i="24"/>
  <c r="H89" i="24"/>
  <c r="HF89" i="23"/>
  <c r="HY89" i="23" s="1"/>
  <c r="GK89" i="23"/>
  <c r="HD89" i="23" s="1"/>
  <c r="FP89" i="23"/>
  <c r="GI89" i="23" s="1"/>
  <c r="EU89" i="23"/>
  <c r="DZ89" i="23"/>
  <c r="DE89" i="23"/>
  <c r="CJ89" i="23"/>
  <c r="BO89" i="23"/>
  <c r="AT89" i="23"/>
  <c r="Y89" i="23"/>
  <c r="X89" i="23"/>
  <c r="W89" i="23"/>
  <c r="V89" i="23"/>
  <c r="U89" i="23"/>
  <c r="T89" i="23"/>
  <c r="S89" i="23"/>
  <c r="R89" i="23"/>
  <c r="P89" i="23"/>
  <c r="O89" i="23"/>
  <c r="N89" i="23"/>
  <c r="M89" i="23"/>
  <c r="L89" i="23"/>
  <c r="K89" i="23"/>
  <c r="J89" i="23"/>
  <c r="I89" i="23"/>
  <c r="H89" i="23"/>
  <c r="HF90" i="22"/>
  <c r="HY90" i="22" s="1"/>
  <c r="GK90" i="22"/>
  <c r="HD90" i="22" s="1"/>
  <c r="FP90" i="22"/>
  <c r="GI90" i="22" s="1"/>
  <c r="EU90" i="22"/>
  <c r="DZ90" i="22"/>
  <c r="DE90" i="22"/>
  <c r="CJ90" i="22"/>
  <c r="BO90" i="22"/>
  <c r="AT90" i="22"/>
  <c r="Y90" i="22"/>
  <c r="X90" i="22"/>
  <c r="W90" i="22"/>
  <c r="V90" i="22"/>
  <c r="U90" i="22"/>
  <c r="T90" i="22"/>
  <c r="S90" i="22"/>
  <c r="R90" i="22"/>
  <c r="P90" i="22"/>
  <c r="O90" i="22"/>
  <c r="N90" i="22"/>
  <c r="M90" i="22"/>
  <c r="L90" i="22"/>
  <c r="K90" i="22"/>
  <c r="J90" i="22"/>
  <c r="I90" i="22"/>
  <c r="H90" i="22"/>
  <c r="HF90" i="21"/>
  <c r="HY90" i="21" s="1"/>
  <c r="GK90" i="21"/>
  <c r="HD90" i="21" s="1"/>
  <c r="FP90" i="21"/>
  <c r="GI90" i="21" s="1"/>
  <c r="EU90" i="21"/>
  <c r="DZ90" i="21"/>
  <c r="DE90" i="21"/>
  <c r="CJ90" i="21"/>
  <c r="BO90" i="21"/>
  <c r="AT90" i="21"/>
  <c r="Y90" i="21"/>
  <c r="X90" i="21"/>
  <c r="W90" i="21"/>
  <c r="V90" i="21"/>
  <c r="U90" i="21"/>
  <c r="T90" i="21"/>
  <c r="S90" i="21"/>
  <c r="R90" i="21"/>
  <c r="P90" i="21"/>
  <c r="O90" i="21"/>
  <c r="N90" i="21"/>
  <c r="M90" i="21"/>
  <c r="L90" i="21"/>
  <c r="K90" i="21"/>
  <c r="J90" i="21"/>
  <c r="I90" i="21"/>
  <c r="H90" i="21"/>
  <c r="FP79" i="28"/>
  <c r="GI79" i="28" s="1"/>
  <c r="EU79" i="28"/>
  <c r="FN79" i="28" s="1"/>
  <c r="X79" i="28"/>
  <c r="W79" i="28"/>
  <c r="V79" i="28"/>
  <c r="U79" i="28"/>
  <c r="T79" i="28"/>
  <c r="S79" i="28"/>
  <c r="R79" i="28"/>
  <c r="P79" i="28"/>
  <c r="O79" i="28"/>
  <c r="N79" i="28"/>
  <c r="M79" i="28"/>
  <c r="L79" i="28"/>
  <c r="K79" i="28"/>
  <c r="J79" i="28"/>
  <c r="I79" i="28"/>
  <c r="H79" i="28"/>
  <c r="FP79" i="27"/>
  <c r="GI79" i="27" s="1"/>
  <c r="EU79" i="27"/>
  <c r="FN79" i="27" s="1"/>
  <c r="X79" i="27"/>
  <c r="W79" i="27"/>
  <c r="V79" i="27"/>
  <c r="U79" i="27"/>
  <c r="T79" i="27"/>
  <c r="S79" i="27"/>
  <c r="R79" i="27"/>
  <c r="P79" i="27"/>
  <c r="O79" i="27"/>
  <c r="N79" i="27"/>
  <c r="M79" i="27"/>
  <c r="L79" i="27"/>
  <c r="K79" i="27"/>
  <c r="J79" i="27"/>
  <c r="I79" i="27"/>
  <c r="H79" i="27"/>
  <c r="FP79" i="26"/>
  <c r="GI79" i="26" s="1"/>
  <c r="EU79" i="26"/>
  <c r="FN79" i="26" s="1"/>
  <c r="X79" i="26"/>
  <c r="W79" i="26"/>
  <c r="V79" i="26"/>
  <c r="U79" i="26"/>
  <c r="T79" i="26"/>
  <c r="S79" i="26"/>
  <c r="R79" i="26"/>
  <c r="P79" i="26"/>
  <c r="O79" i="26"/>
  <c r="N79" i="26"/>
  <c r="M79" i="26"/>
  <c r="L79" i="26"/>
  <c r="K79" i="26"/>
  <c r="J79" i="26"/>
  <c r="I79" i="26"/>
  <c r="H79" i="26"/>
  <c r="FP79" i="25"/>
  <c r="GI79" i="25" s="1"/>
  <c r="EU79" i="25"/>
  <c r="FN79" i="25" s="1"/>
  <c r="X79" i="25"/>
  <c r="W79" i="25"/>
  <c r="V79" i="25"/>
  <c r="U79" i="25"/>
  <c r="T79" i="25"/>
  <c r="S79" i="25"/>
  <c r="R79" i="25"/>
  <c r="P79" i="25"/>
  <c r="O79" i="25"/>
  <c r="N79" i="25"/>
  <c r="M79" i="25"/>
  <c r="L79" i="25"/>
  <c r="K79" i="25"/>
  <c r="J79" i="25"/>
  <c r="I79" i="25"/>
  <c r="H79" i="25"/>
  <c r="FP79" i="24"/>
  <c r="GI79" i="24" s="1"/>
  <c r="EU79" i="24"/>
  <c r="FN79" i="24" s="1"/>
  <c r="X79" i="24"/>
  <c r="W79" i="24"/>
  <c r="V79" i="24"/>
  <c r="U79" i="24"/>
  <c r="T79" i="24"/>
  <c r="S79" i="24"/>
  <c r="R79" i="24"/>
  <c r="P79" i="24"/>
  <c r="O79" i="24"/>
  <c r="N79" i="24"/>
  <c r="M79" i="24"/>
  <c r="L79" i="24"/>
  <c r="K79" i="24"/>
  <c r="J79" i="24"/>
  <c r="I79" i="24"/>
  <c r="H79" i="24"/>
  <c r="FP79" i="23"/>
  <c r="GI79" i="23" s="1"/>
  <c r="EU79" i="23"/>
  <c r="FN79" i="23" s="1"/>
  <c r="X79" i="23"/>
  <c r="W79" i="23"/>
  <c r="V79" i="23"/>
  <c r="U79" i="23"/>
  <c r="T79" i="23"/>
  <c r="S79" i="23"/>
  <c r="R79" i="23"/>
  <c r="P79" i="23"/>
  <c r="O79" i="23"/>
  <c r="N79" i="23"/>
  <c r="M79" i="23"/>
  <c r="L79" i="23"/>
  <c r="K79" i="23"/>
  <c r="J79" i="23"/>
  <c r="I79" i="23"/>
  <c r="H79" i="23"/>
  <c r="FP79" i="22"/>
  <c r="GI79" i="22" s="1"/>
  <c r="EU79" i="22"/>
  <c r="FN79" i="22" s="1"/>
  <c r="X79" i="22"/>
  <c r="W79" i="22"/>
  <c r="V79" i="22"/>
  <c r="U79" i="22"/>
  <c r="T79" i="22"/>
  <c r="S79" i="22"/>
  <c r="R79" i="22"/>
  <c r="P79" i="22"/>
  <c r="O79" i="22"/>
  <c r="N79" i="22"/>
  <c r="M79" i="22"/>
  <c r="L79" i="22"/>
  <c r="K79" i="22"/>
  <c r="J79" i="22"/>
  <c r="I79" i="22"/>
  <c r="H79" i="22"/>
  <c r="FP79" i="21"/>
  <c r="GI79" i="21" s="1"/>
  <c r="EU79" i="21"/>
  <c r="FN79" i="21" s="1"/>
  <c r="X79" i="21"/>
  <c r="W79" i="21"/>
  <c r="V79" i="21"/>
  <c r="U79" i="21"/>
  <c r="T79" i="21"/>
  <c r="S79" i="21"/>
  <c r="R79" i="21"/>
  <c r="P79" i="21"/>
  <c r="O79" i="21"/>
  <c r="N79" i="21"/>
  <c r="M79" i="21"/>
  <c r="L79" i="21"/>
  <c r="K79" i="21"/>
  <c r="J79" i="21"/>
  <c r="I79" i="21"/>
  <c r="H79" i="21"/>
  <c r="HF73" i="24"/>
  <c r="GK73" i="24"/>
  <c r="HD73" i="24" s="1"/>
  <c r="FP73" i="24"/>
  <c r="GI73" i="24" s="1"/>
  <c r="EU73" i="24"/>
  <c r="DZ73" i="24"/>
  <c r="ES73" i="24" s="1"/>
  <c r="DE73" i="24"/>
  <c r="DX73" i="24" s="1"/>
  <c r="CJ73" i="24"/>
  <c r="DC73" i="24" s="1"/>
  <c r="BO73" i="24"/>
  <c r="CH73" i="24" s="1"/>
  <c r="AT73" i="24"/>
  <c r="BM73" i="24" s="1"/>
  <c r="Y73" i="24"/>
  <c r="X73" i="24"/>
  <c r="W73" i="24"/>
  <c r="V73" i="24"/>
  <c r="U73" i="24"/>
  <c r="T73" i="24"/>
  <c r="S73" i="24"/>
  <c r="R73" i="24"/>
  <c r="P73" i="24"/>
  <c r="O73" i="24"/>
  <c r="N73" i="24"/>
  <c r="M73" i="24"/>
  <c r="L73" i="24"/>
  <c r="K73" i="24"/>
  <c r="J73" i="24"/>
  <c r="I73" i="24"/>
  <c r="H73" i="24"/>
  <c r="EU70" i="24"/>
  <c r="FN70" i="24" s="1"/>
  <c r="CJ70" i="24"/>
  <c r="DC70" i="24" s="1"/>
  <c r="X70" i="24"/>
  <c r="W70" i="24"/>
  <c r="V70" i="24"/>
  <c r="U70" i="24"/>
  <c r="T70" i="24"/>
  <c r="S70" i="24"/>
  <c r="R70" i="24"/>
  <c r="P70" i="24"/>
  <c r="O70" i="24"/>
  <c r="N70" i="24"/>
  <c r="M70" i="24"/>
  <c r="L70" i="24"/>
  <c r="K70" i="24"/>
  <c r="J70" i="24"/>
  <c r="I70" i="24"/>
  <c r="H70" i="24"/>
  <c r="HF67" i="24"/>
  <c r="GK67" i="24"/>
  <c r="FP67" i="24"/>
  <c r="EU67" i="24"/>
  <c r="FN67" i="24" s="1"/>
  <c r="DZ67" i="24"/>
  <c r="DE67" i="24"/>
  <c r="CJ67" i="24"/>
  <c r="BO67" i="24"/>
  <c r="AT67" i="24"/>
  <c r="Y67" i="24"/>
  <c r="X67" i="24"/>
  <c r="W67" i="24"/>
  <c r="V67" i="24"/>
  <c r="U67" i="24"/>
  <c r="T67" i="24"/>
  <c r="S67" i="24"/>
  <c r="R67" i="24"/>
  <c r="P67" i="24"/>
  <c r="O67" i="24"/>
  <c r="N67" i="24"/>
  <c r="M67" i="24"/>
  <c r="L67" i="24"/>
  <c r="K67" i="24"/>
  <c r="J67" i="24"/>
  <c r="I67" i="24"/>
  <c r="H67" i="24"/>
  <c r="HF66" i="24"/>
  <c r="GK66" i="24"/>
  <c r="FP66" i="24"/>
  <c r="EU66" i="24"/>
  <c r="FN66" i="24" s="1"/>
  <c r="DZ66" i="24"/>
  <c r="DE66" i="24"/>
  <c r="CJ66" i="24"/>
  <c r="BO66" i="24"/>
  <c r="AT66" i="24"/>
  <c r="Y66" i="24"/>
  <c r="X66" i="24"/>
  <c r="W66" i="24"/>
  <c r="V66" i="24"/>
  <c r="U66" i="24"/>
  <c r="T66" i="24"/>
  <c r="S66" i="24"/>
  <c r="R66" i="24"/>
  <c r="P66" i="24"/>
  <c r="O66" i="24"/>
  <c r="N66" i="24"/>
  <c r="M66" i="24"/>
  <c r="L66" i="24"/>
  <c r="K66" i="24"/>
  <c r="J66" i="24"/>
  <c r="I66" i="24"/>
  <c r="H66" i="24"/>
  <c r="HF65" i="24"/>
  <c r="GK65" i="24"/>
  <c r="FP65" i="24"/>
  <c r="EU65" i="24"/>
  <c r="DZ65" i="24"/>
  <c r="ES65" i="24" s="1"/>
  <c r="DE65" i="24"/>
  <c r="CJ65" i="24"/>
  <c r="BO65" i="24"/>
  <c r="AT65" i="24"/>
  <c r="Y65" i="24"/>
  <c r="X65" i="24"/>
  <c r="W65" i="24"/>
  <c r="V65" i="24"/>
  <c r="U65" i="24"/>
  <c r="T65" i="24"/>
  <c r="S65" i="24"/>
  <c r="R65" i="24"/>
  <c r="P65" i="24"/>
  <c r="O65" i="24"/>
  <c r="N65" i="24"/>
  <c r="M65" i="24"/>
  <c r="L65" i="24"/>
  <c r="K65" i="24"/>
  <c r="J65" i="24"/>
  <c r="I65" i="24"/>
  <c r="H65" i="24"/>
  <c r="ER110" i="24"/>
  <c r="EQ110" i="24"/>
  <c r="EP110" i="24"/>
  <c r="DZ112" i="24"/>
  <c r="EO110" i="24"/>
  <c r="EN110" i="24"/>
  <c r="EK110" i="24"/>
  <c r="EJ110" i="24"/>
  <c r="EG110" i="24"/>
  <c r="EF110" i="24"/>
  <c r="EC110" i="24"/>
  <c r="EB110" i="24"/>
  <c r="DY110" i="24"/>
  <c r="DT110" i="24"/>
  <c r="DP110" i="24"/>
  <c r="DL110" i="24"/>
  <c r="DH110" i="24"/>
  <c r="CJ112" i="24"/>
  <c r="DB110" i="24"/>
  <c r="CX110" i="24"/>
  <c r="CT110" i="24"/>
  <c r="CP110" i="24"/>
  <c r="CL110" i="24"/>
  <c r="HF49" i="24"/>
  <c r="GK49" i="24"/>
  <c r="FP49" i="24"/>
  <c r="EU49" i="24"/>
  <c r="DZ49" i="24"/>
  <c r="DE49" i="24"/>
  <c r="DX49" i="24" s="1"/>
  <c r="CJ49" i="24"/>
  <c r="BO49" i="24"/>
  <c r="AT49" i="24"/>
  <c r="Y49" i="24"/>
  <c r="X49" i="24"/>
  <c r="W49" i="24"/>
  <c r="V49" i="24"/>
  <c r="U49" i="24"/>
  <c r="T49" i="24"/>
  <c r="S49" i="24"/>
  <c r="R49" i="24"/>
  <c r="P49" i="24"/>
  <c r="O49" i="24"/>
  <c r="N49" i="24"/>
  <c r="M49" i="24"/>
  <c r="L49" i="24"/>
  <c r="K49" i="24"/>
  <c r="J49" i="24"/>
  <c r="I49" i="24"/>
  <c r="H49" i="24"/>
  <c r="HF48" i="24"/>
  <c r="GK48" i="24"/>
  <c r="HD48" i="24" s="1"/>
  <c r="FP48" i="24"/>
  <c r="GI48" i="24" s="1"/>
  <c r="EU48" i="24"/>
  <c r="DZ48" i="24"/>
  <c r="ES48" i="24" s="1"/>
  <c r="DE48" i="24"/>
  <c r="DX48" i="24" s="1"/>
  <c r="CJ48" i="24"/>
  <c r="DC48" i="24" s="1"/>
  <c r="BO48" i="24"/>
  <c r="CH48" i="24" s="1"/>
  <c r="AT48" i="24"/>
  <c r="BM48" i="24" s="1"/>
  <c r="Y48" i="24"/>
  <c r="AR48" i="24" s="1"/>
  <c r="X48" i="24"/>
  <c r="W48" i="24"/>
  <c r="V48" i="24"/>
  <c r="U48" i="24"/>
  <c r="T48" i="24"/>
  <c r="S48" i="24"/>
  <c r="R48" i="24"/>
  <c r="P48" i="24"/>
  <c r="O48" i="24"/>
  <c r="N48" i="24"/>
  <c r="M48" i="24"/>
  <c r="L48" i="24"/>
  <c r="K48" i="24"/>
  <c r="J48" i="24"/>
  <c r="I48" i="24"/>
  <c r="H48" i="24"/>
  <c r="HF47" i="24"/>
  <c r="GK47" i="24"/>
  <c r="FP47" i="24"/>
  <c r="EU47" i="24"/>
  <c r="FN47" i="24" s="1"/>
  <c r="DZ47" i="24"/>
  <c r="ES47" i="24" s="1"/>
  <c r="DE47" i="24"/>
  <c r="CJ47" i="24"/>
  <c r="DC47" i="24" s="1"/>
  <c r="BO47" i="24"/>
  <c r="AT47" i="24"/>
  <c r="Y47" i="24"/>
  <c r="X47" i="24"/>
  <c r="W47" i="24"/>
  <c r="V47" i="24"/>
  <c r="U47" i="24"/>
  <c r="T47" i="24"/>
  <c r="S47" i="24"/>
  <c r="R47" i="24"/>
  <c r="P47" i="24"/>
  <c r="O47" i="24"/>
  <c r="N47" i="24"/>
  <c r="M47" i="24"/>
  <c r="L47" i="24"/>
  <c r="K47" i="24"/>
  <c r="J47" i="24"/>
  <c r="I47" i="24"/>
  <c r="H47" i="24"/>
  <c r="HF46" i="24"/>
  <c r="GK46" i="24"/>
  <c r="FP46" i="24"/>
  <c r="EU46" i="24"/>
  <c r="DZ46" i="24"/>
  <c r="ES46" i="24" s="1"/>
  <c r="DE46" i="24"/>
  <c r="CJ46" i="24"/>
  <c r="BO46" i="24"/>
  <c r="AT46" i="24"/>
  <c r="Y46" i="24"/>
  <c r="X46" i="24"/>
  <c r="W46" i="24"/>
  <c r="V46" i="24"/>
  <c r="U46" i="24"/>
  <c r="T46" i="24"/>
  <c r="S46" i="24"/>
  <c r="R46" i="24"/>
  <c r="P46" i="24"/>
  <c r="O46" i="24"/>
  <c r="N46" i="24"/>
  <c r="M46" i="24"/>
  <c r="L46" i="24"/>
  <c r="K46" i="24"/>
  <c r="J46" i="24"/>
  <c r="I46" i="24"/>
  <c r="H46" i="24"/>
  <c r="HF45" i="24"/>
  <c r="GK45" i="24"/>
  <c r="FP45" i="24"/>
  <c r="EU45" i="24"/>
  <c r="DZ45" i="24"/>
  <c r="DE45" i="24"/>
  <c r="DX45" i="24" s="1"/>
  <c r="CJ45" i="24"/>
  <c r="BO45" i="24"/>
  <c r="AT45" i="24"/>
  <c r="Y45" i="24"/>
  <c r="X45" i="24"/>
  <c r="W45" i="24"/>
  <c r="V45" i="24"/>
  <c r="U45" i="24"/>
  <c r="T45" i="24"/>
  <c r="S45" i="24"/>
  <c r="R45" i="24"/>
  <c r="P45" i="24"/>
  <c r="O45" i="24"/>
  <c r="N45" i="24"/>
  <c r="M45" i="24"/>
  <c r="L45" i="24"/>
  <c r="K45" i="24"/>
  <c r="J45" i="24"/>
  <c r="I45" i="24"/>
  <c r="H45" i="24"/>
  <c r="HF44" i="24"/>
  <c r="GK44" i="24"/>
  <c r="FP44" i="24"/>
  <c r="EU44" i="24"/>
  <c r="DZ44" i="24"/>
  <c r="ES44" i="24" s="1"/>
  <c r="DE44" i="24"/>
  <c r="CJ44" i="24"/>
  <c r="BO44" i="24"/>
  <c r="AT44" i="24"/>
  <c r="Y44" i="24"/>
  <c r="X44" i="24"/>
  <c r="W44" i="24"/>
  <c r="V44" i="24"/>
  <c r="U44" i="24"/>
  <c r="T44" i="24"/>
  <c r="S44" i="24"/>
  <c r="R44" i="24"/>
  <c r="P44" i="24"/>
  <c r="O44" i="24"/>
  <c r="N44" i="24"/>
  <c r="M44" i="24"/>
  <c r="L44" i="24"/>
  <c r="K44" i="24"/>
  <c r="J44" i="24"/>
  <c r="I44" i="24"/>
  <c r="H44" i="24"/>
  <c r="HF43" i="24"/>
  <c r="GK43" i="24"/>
  <c r="FP43" i="24"/>
  <c r="EU43" i="24"/>
  <c r="DZ43" i="24"/>
  <c r="ES43" i="24" s="1"/>
  <c r="DE43" i="24"/>
  <c r="CJ43" i="24"/>
  <c r="BO43" i="24"/>
  <c r="AT43" i="24"/>
  <c r="Y43" i="24"/>
  <c r="X43" i="24"/>
  <c r="W43" i="24"/>
  <c r="V43" i="24"/>
  <c r="U43" i="24"/>
  <c r="T43" i="24"/>
  <c r="S43" i="24"/>
  <c r="R43" i="24"/>
  <c r="P43" i="24"/>
  <c r="O43" i="24"/>
  <c r="N43" i="24"/>
  <c r="M43" i="24"/>
  <c r="L43" i="24"/>
  <c r="K43" i="24"/>
  <c r="J43" i="24"/>
  <c r="I43" i="24"/>
  <c r="H43" i="24"/>
  <c r="HF42" i="24"/>
  <c r="GK42" i="24"/>
  <c r="FP42" i="24"/>
  <c r="EU42" i="24"/>
  <c r="DZ42" i="24"/>
  <c r="DE42" i="24"/>
  <c r="DX42" i="24" s="1"/>
  <c r="CJ42" i="24"/>
  <c r="BO42" i="24"/>
  <c r="AT42" i="24"/>
  <c r="Y42" i="24"/>
  <c r="X42" i="24"/>
  <c r="W42" i="24"/>
  <c r="V42" i="24"/>
  <c r="U42" i="24"/>
  <c r="T42" i="24"/>
  <c r="S42" i="24"/>
  <c r="R42" i="24"/>
  <c r="P42" i="24"/>
  <c r="O42" i="24"/>
  <c r="N42" i="24"/>
  <c r="M42" i="24"/>
  <c r="L42" i="24"/>
  <c r="K42" i="24"/>
  <c r="J42" i="24"/>
  <c r="I42" i="24"/>
  <c r="H42" i="24"/>
  <c r="HF41" i="24"/>
  <c r="GK41" i="24"/>
  <c r="FP41" i="24"/>
  <c r="EU41" i="24"/>
  <c r="DZ41" i="24"/>
  <c r="DE41" i="24"/>
  <c r="CJ41" i="24"/>
  <c r="DC41" i="24" s="1"/>
  <c r="BO41" i="24"/>
  <c r="AT41" i="24"/>
  <c r="Y41" i="24"/>
  <c r="X41" i="24"/>
  <c r="W41" i="24"/>
  <c r="V41" i="24"/>
  <c r="U41" i="24"/>
  <c r="T41" i="24"/>
  <c r="S41" i="24"/>
  <c r="R41" i="24"/>
  <c r="P41" i="24"/>
  <c r="O41" i="24"/>
  <c r="N41" i="24"/>
  <c r="M41" i="24"/>
  <c r="L41" i="24"/>
  <c r="K41" i="24"/>
  <c r="J41" i="24"/>
  <c r="I41" i="24"/>
  <c r="H41" i="24"/>
  <c r="HF39" i="24"/>
  <c r="GK39" i="24"/>
  <c r="FP39" i="24"/>
  <c r="EU39" i="24"/>
  <c r="DZ39" i="24"/>
  <c r="ES39" i="24" s="1"/>
  <c r="DE39" i="24"/>
  <c r="CJ39" i="24"/>
  <c r="BO39" i="24"/>
  <c r="AT39" i="24"/>
  <c r="Y39" i="24"/>
  <c r="X39" i="24"/>
  <c r="W39" i="24"/>
  <c r="V39" i="24"/>
  <c r="U39" i="24"/>
  <c r="T39" i="24"/>
  <c r="S39" i="24"/>
  <c r="R39" i="24"/>
  <c r="P39" i="24"/>
  <c r="O39" i="24"/>
  <c r="N39" i="24"/>
  <c r="M39" i="24"/>
  <c r="L39" i="24"/>
  <c r="K39" i="24"/>
  <c r="J39" i="24"/>
  <c r="I39" i="24"/>
  <c r="H39" i="24"/>
  <c r="HF38" i="24"/>
  <c r="GK38" i="24"/>
  <c r="FP38" i="24"/>
  <c r="EU38" i="24"/>
  <c r="DZ38" i="24"/>
  <c r="DE38" i="24"/>
  <c r="CJ38" i="24"/>
  <c r="BO38" i="24"/>
  <c r="CH38" i="24" s="1"/>
  <c r="AT38" i="24"/>
  <c r="Y38" i="24"/>
  <c r="X38" i="24"/>
  <c r="W38" i="24"/>
  <c r="V38" i="24"/>
  <c r="U38" i="24"/>
  <c r="T38" i="24"/>
  <c r="S38" i="24"/>
  <c r="R38" i="24"/>
  <c r="P38" i="24"/>
  <c r="O38" i="24"/>
  <c r="N38" i="24"/>
  <c r="M38" i="24"/>
  <c r="L38" i="24"/>
  <c r="K38" i="24"/>
  <c r="J38" i="24"/>
  <c r="I38" i="24"/>
  <c r="H38" i="24"/>
  <c r="HF37" i="24"/>
  <c r="GK37" i="24"/>
  <c r="FP37" i="24"/>
  <c r="EU37" i="24"/>
  <c r="DZ37" i="24"/>
  <c r="DE37" i="24"/>
  <c r="CJ37" i="24"/>
  <c r="DC37" i="24" s="1"/>
  <c r="BO37" i="24"/>
  <c r="AT37" i="24"/>
  <c r="Y37" i="24"/>
  <c r="X37" i="24"/>
  <c r="W37" i="24"/>
  <c r="V37" i="24"/>
  <c r="U37" i="24"/>
  <c r="T37" i="24"/>
  <c r="S37" i="24"/>
  <c r="R37" i="24"/>
  <c r="P37" i="24"/>
  <c r="O37" i="24"/>
  <c r="N37" i="24"/>
  <c r="M37" i="24"/>
  <c r="L37" i="24"/>
  <c r="K37" i="24"/>
  <c r="J37" i="24"/>
  <c r="I37" i="24"/>
  <c r="H37" i="24"/>
  <c r="HF36" i="24"/>
  <c r="GK36" i="24"/>
  <c r="FP36" i="24"/>
  <c r="EU36" i="24"/>
  <c r="DZ36" i="24"/>
  <c r="DE36" i="24"/>
  <c r="CJ36" i="24"/>
  <c r="BO36" i="24"/>
  <c r="CH36" i="24" s="1"/>
  <c r="AT36" i="24"/>
  <c r="Y36" i="24"/>
  <c r="X36" i="24"/>
  <c r="W36" i="24"/>
  <c r="V36" i="24"/>
  <c r="U36" i="24"/>
  <c r="T36" i="24"/>
  <c r="S36" i="24"/>
  <c r="R36" i="24"/>
  <c r="P36" i="24"/>
  <c r="O36" i="24"/>
  <c r="N36" i="24"/>
  <c r="M36" i="24"/>
  <c r="L36" i="24"/>
  <c r="K36" i="24"/>
  <c r="J36" i="24"/>
  <c r="I36" i="24"/>
  <c r="H36" i="24"/>
  <c r="HF35" i="24"/>
  <c r="GK35" i="24"/>
  <c r="FP35" i="24"/>
  <c r="EU35" i="24"/>
  <c r="DZ35" i="24"/>
  <c r="DE35" i="24"/>
  <c r="CJ35" i="24"/>
  <c r="BO35" i="24"/>
  <c r="AT35" i="24"/>
  <c r="BM35" i="24" s="1"/>
  <c r="Y35" i="24"/>
  <c r="X35" i="24"/>
  <c r="W35" i="24"/>
  <c r="V35" i="24"/>
  <c r="U35" i="24"/>
  <c r="T35" i="24"/>
  <c r="S35" i="24"/>
  <c r="R35" i="24"/>
  <c r="P35" i="24"/>
  <c r="O35" i="24"/>
  <c r="N35" i="24"/>
  <c r="M35" i="24"/>
  <c r="L35" i="24"/>
  <c r="K35" i="24"/>
  <c r="J35" i="24"/>
  <c r="I35" i="24"/>
  <c r="H35" i="24"/>
  <c r="HF34" i="24"/>
  <c r="GK34" i="24"/>
  <c r="FP34" i="24"/>
  <c r="EU34" i="24"/>
  <c r="DZ34" i="24"/>
  <c r="DE34" i="24"/>
  <c r="CJ34" i="24"/>
  <c r="DC34" i="24" s="1"/>
  <c r="BO34" i="24"/>
  <c r="AT34" i="24"/>
  <c r="Y34" i="24"/>
  <c r="X34" i="24"/>
  <c r="W34" i="24"/>
  <c r="V34" i="24"/>
  <c r="U34" i="24"/>
  <c r="T34" i="24"/>
  <c r="S34" i="24"/>
  <c r="R34" i="24"/>
  <c r="P34" i="24"/>
  <c r="O34" i="24"/>
  <c r="N34" i="24"/>
  <c r="M34" i="24"/>
  <c r="L34" i="24"/>
  <c r="K34" i="24"/>
  <c r="J34" i="24"/>
  <c r="I34" i="24"/>
  <c r="H34" i="24"/>
  <c r="HF32" i="24"/>
  <c r="GK32" i="24"/>
  <c r="FP32" i="24"/>
  <c r="EU32" i="24"/>
  <c r="DZ32" i="24"/>
  <c r="DE32" i="24"/>
  <c r="CJ32" i="24"/>
  <c r="DC32" i="24" s="1"/>
  <c r="BO32" i="24"/>
  <c r="AT32" i="24"/>
  <c r="Y32" i="24"/>
  <c r="X32" i="24"/>
  <c r="W32" i="24"/>
  <c r="V32" i="24"/>
  <c r="U32" i="24"/>
  <c r="T32" i="24"/>
  <c r="S32" i="24"/>
  <c r="R32" i="24"/>
  <c r="P32" i="24"/>
  <c r="O32" i="24"/>
  <c r="N32" i="24"/>
  <c r="M32" i="24"/>
  <c r="L32" i="24"/>
  <c r="K32" i="24"/>
  <c r="J32" i="24"/>
  <c r="I32" i="24"/>
  <c r="H32" i="24"/>
  <c r="HF31" i="24"/>
  <c r="GK31" i="24"/>
  <c r="FP31" i="24"/>
  <c r="EU31" i="24"/>
  <c r="DZ31" i="24"/>
  <c r="DE31" i="24"/>
  <c r="CJ31" i="24"/>
  <c r="BO31" i="24"/>
  <c r="AT31" i="24"/>
  <c r="BM31" i="24" s="1"/>
  <c r="Y31" i="24"/>
  <c r="X31" i="24"/>
  <c r="W31" i="24"/>
  <c r="V31" i="24"/>
  <c r="U31" i="24"/>
  <c r="T31" i="24"/>
  <c r="S31" i="24"/>
  <c r="R31" i="24"/>
  <c r="P31" i="24"/>
  <c r="O31" i="24"/>
  <c r="N31" i="24"/>
  <c r="M31" i="24"/>
  <c r="L31" i="24"/>
  <c r="K31" i="24"/>
  <c r="J31" i="24"/>
  <c r="I31" i="24"/>
  <c r="H31" i="24"/>
  <c r="HF30" i="24"/>
  <c r="GK30" i="24"/>
  <c r="FP30" i="24"/>
  <c r="EU30" i="24"/>
  <c r="DZ30" i="24"/>
  <c r="DE30" i="24"/>
  <c r="CJ30" i="24"/>
  <c r="BO30" i="24"/>
  <c r="CH30" i="24" s="1"/>
  <c r="AT30" i="24"/>
  <c r="Y30" i="24"/>
  <c r="X30" i="24"/>
  <c r="W30" i="24"/>
  <c r="V30" i="24"/>
  <c r="U30" i="24"/>
  <c r="T30" i="24"/>
  <c r="S30" i="24"/>
  <c r="R30" i="24"/>
  <c r="P30" i="24"/>
  <c r="O30" i="24"/>
  <c r="N30" i="24"/>
  <c r="M30" i="24"/>
  <c r="L30" i="24"/>
  <c r="K30" i="24"/>
  <c r="J30" i="24"/>
  <c r="I30" i="24"/>
  <c r="H30" i="24"/>
  <c r="HF28" i="24"/>
  <c r="GK28" i="24"/>
  <c r="HD28" i="24" s="1"/>
  <c r="FP28" i="24"/>
  <c r="GI28" i="24" s="1"/>
  <c r="EU28" i="24"/>
  <c r="DZ28" i="24"/>
  <c r="ES28" i="24" s="1"/>
  <c r="DE28" i="24"/>
  <c r="DX28" i="24" s="1"/>
  <c r="CJ28" i="24"/>
  <c r="DC28" i="24" s="1"/>
  <c r="BO28" i="24"/>
  <c r="CH28" i="24" s="1"/>
  <c r="AT28" i="24"/>
  <c r="BM28" i="24" s="1"/>
  <c r="Y28" i="24"/>
  <c r="AR28" i="24" s="1"/>
  <c r="X28" i="24"/>
  <c r="W28" i="24"/>
  <c r="V28" i="24"/>
  <c r="U28" i="24"/>
  <c r="T28" i="24"/>
  <c r="S28" i="24"/>
  <c r="R28" i="24"/>
  <c r="P28" i="24"/>
  <c r="O28" i="24"/>
  <c r="N28" i="24"/>
  <c r="M28" i="24"/>
  <c r="L28" i="24"/>
  <c r="K28" i="24"/>
  <c r="J28" i="24"/>
  <c r="I28" i="24"/>
  <c r="H28" i="24"/>
  <c r="HF27" i="24"/>
  <c r="GK27" i="24"/>
  <c r="FP27" i="24"/>
  <c r="EU27" i="24"/>
  <c r="DZ27" i="24"/>
  <c r="DE27" i="24"/>
  <c r="CJ27" i="24"/>
  <c r="BO27" i="24"/>
  <c r="AT27" i="24"/>
  <c r="BM27" i="24" s="1"/>
  <c r="Y27" i="24"/>
  <c r="AR27" i="24" s="1"/>
  <c r="X27" i="24"/>
  <c r="W27" i="24"/>
  <c r="V27" i="24"/>
  <c r="U27" i="24"/>
  <c r="T27" i="24"/>
  <c r="S27" i="24"/>
  <c r="R27" i="24"/>
  <c r="P27" i="24"/>
  <c r="O27" i="24"/>
  <c r="N27" i="24"/>
  <c r="M27" i="24"/>
  <c r="L27" i="24"/>
  <c r="K27" i="24"/>
  <c r="J27" i="24"/>
  <c r="I27" i="24"/>
  <c r="H27" i="24"/>
  <c r="HD23" i="24"/>
  <c r="GI23" i="24"/>
  <c r="ES23" i="24"/>
  <c r="DX23" i="24"/>
  <c r="DC23" i="24"/>
  <c r="BO23" i="24"/>
  <c r="CH23" i="24" s="1"/>
  <c r="AT23" i="24"/>
  <c r="Y23" i="24"/>
  <c r="AR23" i="24" s="1"/>
  <c r="X23" i="24"/>
  <c r="W23" i="24"/>
  <c r="V23" i="24"/>
  <c r="U23" i="24"/>
  <c r="T23" i="24"/>
  <c r="S23" i="24"/>
  <c r="R23" i="24"/>
  <c r="P23" i="24"/>
  <c r="O23" i="24"/>
  <c r="N23" i="24"/>
  <c r="M23" i="24"/>
  <c r="L23" i="24"/>
  <c r="K23" i="24"/>
  <c r="J23" i="24"/>
  <c r="I23" i="24"/>
  <c r="H23" i="24"/>
  <c r="HD22" i="24"/>
  <c r="GI22" i="24"/>
  <c r="ES22" i="24"/>
  <c r="DX22" i="24"/>
  <c r="DC22" i="24"/>
  <c r="BO22" i="24"/>
  <c r="CH22" i="24" s="1"/>
  <c r="AT22" i="24"/>
  <c r="BM22" i="24" s="1"/>
  <c r="Y22" i="24"/>
  <c r="AR22" i="24" s="1"/>
  <c r="X22" i="24"/>
  <c r="W22" i="24"/>
  <c r="V22" i="24"/>
  <c r="U22" i="24"/>
  <c r="T22" i="24"/>
  <c r="S22" i="24"/>
  <c r="R22" i="24"/>
  <c r="P22" i="24"/>
  <c r="O22" i="24"/>
  <c r="N22" i="24"/>
  <c r="M22" i="24"/>
  <c r="L22" i="24"/>
  <c r="K22" i="24"/>
  <c r="J22" i="24"/>
  <c r="I22" i="24"/>
  <c r="H22" i="24"/>
  <c r="HD21" i="24"/>
  <c r="GI21" i="24"/>
  <c r="ES21" i="24"/>
  <c r="DX21" i="24"/>
  <c r="DC21" i="24"/>
  <c r="BO21" i="24"/>
  <c r="CH21" i="24" s="1"/>
  <c r="AT21" i="24"/>
  <c r="BM21" i="24" s="1"/>
  <c r="Y21" i="24"/>
  <c r="AR21" i="24" s="1"/>
  <c r="X21" i="24"/>
  <c r="W21" i="24"/>
  <c r="V21" i="24"/>
  <c r="U21" i="24"/>
  <c r="T21" i="24"/>
  <c r="S21" i="24"/>
  <c r="R21" i="24"/>
  <c r="P21" i="24"/>
  <c r="O21" i="24"/>
  <c r="N21" i="24"/>
  <c r="M21" i="24"/>
  <c r="L21" i="24"/>
  <c r="K21" i="24"/>
  <c r="J21" i="24"/>
  <c r="I21" i="24"/>
  <c r="H21" i="24"/>
  <c r="HF20" i="24"/>
  <c r="GK20" i="24"/>
  <c r="HD20" i="24" s="1"/>
  <c r="FP20" i="24"/>
  <c r="GI20" i="24" s="1"/>
  <c r="EU20" i="24"/>
  <c r="DZ20" i="24"/>
  <c r="ES20" i="24" s="1"/>
  <c r="DE20" i="24"/>
  <c r="DX20" i="24" s="1"/>
  <c r="CJ20" i="24"/>
  <c r="DC20" i="24" s="1"/>
  <c r="CI20" i="24"/>
  <c r="CG20" i="24"/>
  <c r="CF20" i="24"/>
  <c r="CE20" i="24"/>
  <c r="CD20" i="24"/>
  <c r="CC20" i="24"/>
  <c r="CB20" i="24"/>
  <c r="CA20" i="24"/>
  <c r="BZ20" i="24"/>
  <c r="BY20" i="24"/>
  <c r="BX20" i="24"/>
  <c r="BW20" i="24"/>
  <c r="BV20" i="24"/>
  <c r="BU20" i="24"/>
  <c r="BT20" i="24"/>
  <c r="BS20" i="24"/>
  <c r="BR20" i="24"/>
  <c r="BQ20" i="24"/>
  <c r="BP20" i="24"/>
  <c r="BN20" i="24"/>
  <c r="BL20" i="24"/>
  <c r="BK20" i="24"/>
  <c r="BJ20" i="24"/>
  <c r="BI20" i="24"/>
  <c r="BH20" i="24"/>
  <c r="BG20" i="24"/>
  <c r="BF20" i="24"/>
  <c r="BE20" i="24"/>
  <c r="BD20" i="24"/>
  <c r="BC20" i="24"/>
  <c r="BB20" i="24"/>
  <c r="BA20" i="24"/>
  <c r="AZ20" i="24"/>
  <c r="AY20" i="24"/>
  <c r="AX20" i="24"/>
  <c r="AW20" i="24"/>
  <c r="AV20" i="24"/>
  <c r="AU20" i="24"/>
  <c r="AS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Q20" i="24"/>
  <c r="E20" i="24"/>
  <c r="HF18" i="24"/>
  <c r="GK18" i="24"/>
  <c r="FP18" i="24"/>
  <c r="GI18" i="24" s="1"/>
  <c r="EU18" i="24"/>
  <c r="DZ18" i="24"/>
  <c r="ES18" i="24" s="1"/>
  <c r="DE18" i="24"/>
  <c r="DX18" i="24" s="1"/>
  <c r="CJ18" i="24"/>
  <c r="DC18" i="24" s="1"/>
  <c r="BO18" i="24"/>
  <c r="CH18" i="24" s="1"/>
  <c r="AT18" i="24"/>
  <c r="BM18" i="24" s="1"/>
  <c r="Y18" i="24"/>
  <c r="AR18" i="24" s="1"/>
  <c r="X18" i="24"/>
  <c r="W18" i="24"/>
  <c r="V18" i="24"/>
  <c r="U18" i="24"/>
  <c r="T18" i="24"/>
  <c r="S18" i="24"/>
  <c r="R18" i="24"/>
  <c r="P18" i="24"/>
  <c r="O18" i="24"/>
  <c r="N18" i="24"/>
  <c r="M18" i="24"/>
  <c r="L18" i="24"/>
  <c r="K18" i="24"/>
  <c r="J18" i="24"/>
  <c r="I18" i="24"/>
  <c r="H18" i="24"/>
  <c r="HF17" i="24"/>
  <c r="HY17" i="24" s="1"/>
  <c r="GK17" i="24"/>
  <c r="FP17" i="24"/>
  <c r="GI17" i="24" s="1"/>
  <c r="EU17" i="24"/>
  <c r="DZ17" i="24"/>
  <c r="ES17" i="24" s="1"/>
  <c r="DE17" i="24"/>
  <c r="DX17" i="24" s="1"/>
  <c r="CJ17" i="24"/>
  <c r="DC17" i="24" s="1"/>
  <c r="BO17" i="24"/>
  <c r="CH17" i="24" s="1"/>
  <c r="AT17" i="24"/>
  <c r="BM17" i="24" s="1"/>
  <c r="Y17" i="24"/>
  <c r="X17" i="24"/>
  <c r="W17" i="24"/>
  <c r="V17" i="24"/>
  <c r="U17" i="24"/>
  <c r="T17" i="24"/>
  <c r="S17" i="24"/>
  <c r="R17" i="24"/>
  <c r="P17" i="24"/>
  <c r="O17" i="24"/>
  <c r="N17" i="24"/>
  <c r="M17" i="24"/>
  <c r="L17" i="24"/>
  <c r="K17" i="24"/>
  <c r="J17" i="24"/>
  <c r="I17" i="24"/>
  <c r="H17" i="24"/>
  <c r="HF16" i="24"/>
  <c r="GK16" i="24"/>
  <c r="FP16" i="24"/>
  <c r="GI16" i="24" s="1"/>
  <c r="EU16" i="24"/>
  <c r="DZ16" i="24"/>
  <c r="ES16" i="24" s="1"/>
  <c r="DE16" i="24"/>
  <c r="DX16" i="24" s="1"/>
  <c r="CJ16" i="24"/>
  <c r="DC16" i="24" s="1"/>
  <c r="BO16" i="24"/>
  <c r="CH16" i="24" s="1"/>
  <c r="AT16" i="24"/>
  <c r="BM16" i="24" s="1"/>
  <c r="Y16" i="24"/>
  <c r="X16" i="24"/>
  <c r="W16" i="24"/>
  <c r="V16" i="24"/>
  <c r="U16" i="24"/>
  <c r="T16" i="24"/>
  <c r="S16" i="24"/>
  <c r="R16" i="24"/>
  <c r="P16" i="24"/>
  <c r="O16" i="24"/>
  <c r="N16" i="24"/>
  <c r="M16" i="24"/>
  <c r="L16" i="24"/>
  <c r="K16" i="24"/>
  <c r="J16" i="24"/>
  <c r="I16" i="24"/>
  <c r="H16" i="24"/>
  <c r="HF15" i="24"/>
  <c r="GK15" i="24"/>
  <c r="FP15" i="24"/>
  <c r="GI15" i="24" s="1"/>
  <c r="EU15" i="24"/>
  <c r="DZ15" i="24"/>
  <c r="ES15" i="24" s="1"/>
  <c r="DE15" i="24"/>
  <c r="DX15" i="24" s="1"/>
  <c r="CJ15" i="24"/>
  <c r="DC15" i="24" s="1"/>
  <c r="BO15" i="24"/>
  <c r="CH15" i="24" s="1"/>
  <c r="AT15" i="24"/>
  <c r="BM15" i="24" s="1"/>
  <c r="Y15" i="24"/>
  <c r="X15" i="24"/>
  <c r="W15" i="24"/>
  <c r="V15" i="24"/>
  <c r="U15" i="24"/>
  <c r="T15" i="24"/>
  <c r="S15" i="24"/>
  <c r="R15" i="24"/>
  <c r="P15" i="24"/>
  <c r="O15" i="24"/>
  <c r="N15" i="24"/>
  <c r="M15" i="24"/>
  <c r="L15" i="24"/>
  <c r="K15" i="24"/>
  <c r="J15" i="24"/>
  <c r="I15" i="24"/>
  <c r="H15" i="24"/>
  <c r="HF14" i="24"/>
  <c r="GK14" i="24"/>
  <c r="FP14" i="24"/>
  <c r="GI14" i="24" s="1"/>
  <c r="EU14" i="24"/>
  <c r="FN14" i="24" s="1"/>
  <c r="DZ14" i="24"/>
  <c r="ES14" i="24" s="1"/>
  <c r="DE14" i="24"/>
  <c r="DX14" i="24" s="1"/>
  <c r="CJ14" i="24"/>
  <c r="DC14" i="24" s="1"/>
  <c r="BO14" i="24"/>
  <c r="CH14" i="24" s="1"/>
  <c r="AT14" i="24"/>
  <c r="BM14" i="24" s="1"/>
  <c r="Y14" i="24"/>
  <c r="X14" i="24"/>
  <c r="W14" i="24"/>
  <c r="V14" i="24"/>
  <c r="U14" i="24"/>
  <c r="T14" i="24"/>
  <c r="S14" i="24"/>
  <c r="R14" i="24"/>
  <c r="P14" i="24"/>
  <c r="O14" i="24"/>
  <c r="M14" i="24"/>
  <c r="L14" i="24"/>
  <c r="J14" i="24"/>
  <c r="I14" i="24"/>
  <c r="H14" i="24"/>
  <c r="HF13" i="24"/>
  <c r="GK13" i="24"/>
  <c r="FP13" i="24"/>
  <c r="EU13" i="24"/>
  <c r="DZ13" i="24"/>
  <c r="ES13" i="24" s="1"/>
  <c r="DE13" i="24"/>
  <c r="DX13" i="24" s="1"/>
  <c r="CJ13" i="24"/>
  <c r="DC13" i="24" s="1"/>
  <c r="BO13" i="24"/>
  <c r="CH13" i="24" s="1"/>
  <c r="AT13" i="24"/>
  <c r="BM13" i="24" s="1"/>
  <c r="Y13" i="24"/>
  <c r="X13" i="24"/>
  <c r="W13" i="24"/>
  <c r="V13" i="24"/>
  <c r="U13" i="24"/>
  <c r="T13" i="24"/>
  <c r="S13" i="24"/>
  <c r="R13" i="24"/>
  <c r="P13" i="24"/>
  <c r="O13" i="24"/>
  <c r="N13" i="24"/>
  <c r="M13" i="24"/>
  <c r="L13" i="24"/>
  <c r="K13" i="24"/>
  <c r="J13" i="24"/>
  <c r="I13" i="24"/>
  <c r="H13" i="24"/>
  <c r="HF12" i="24"/>
  <c r="GK12" i="24"/>
  <c r="FP12" i="24"/>
  <c r="EU12" i="24"/>
  <c r="DZ12" i="24"/>
  <c r="ES12" i="24" s="1"/>
  <c r="DE12" i="24"/>
  <c r="DX12" i="24" s="1"/>
  <c r="CJ12" i="24"/>
  <c r="DC12" i="24" s="1"/>
  <c r="BO12" i="24"/>
  <c r="AT12" i="24"/>
  <c r="BM12" i="24" s="1"/>
  <c r="Y12" i="24"/>
  <c r="X12" i="24"/>
  <c r="W12" i="24"/>
  <c r="V12" i="24"/>
  <c r="U12" i="24"/>
  <c r="T12" i="24"/>
  <c r="S12" i="24"/>
  <c r="R12" i="24"/>
  <c r="P12" i="24"/>
  <c r="O12" i="24"/>
  <c r="N12" i="24"/>
  <c r="M12" i="24"/>
  <c r="L12" i="24"/>
  <c r="K12" i="24"/>
  <c r="J12" i="24"/>
  <c r="I12" i="24"/>
  <c r="H12" i="24"/>
  <c r="HF73" i="25"/>
  <c r="GK73" i="25"/>
  <c r="HD73" i="25" s="1"/>
  <c r="FP73" i="25"/>
  <c r="GI73" i="25" s="1"/>
  <c r="EU73" i="25"/>
  <c r="DZ73" i="25"/>
  <c r="ES73" i="25" s="1"/>
  <c r="DE73" i="25"/>
  <c r="DX73" i="25" s="1"/>
  <c r="CJ73" i="25"/>
  <c r="DC73" i="25" s="1"/>
  <c r="BO73" i="25"/>
  <c r="CH73" i="25" s="1"/>
  <c r="AT73" i="25"/>
  <c r="BM73" i="25" s="1"/>
  <c r="Y73" i="25"/>
  <c r="X73" i="25"/>
  <c r="W73" i="25"/>
  <c r="V73" i="25"/>
  <c r="U73" i="25"/>
  <c r="T73" i="25"/>
  <c r="S73" i="25"/>
  <c r="R73" i="25"/>
  <c r="P73" i="25"/>
  <c r="O73" i="25"/>
  <c r="N73" i="25"/>
  <c r="M73" i="25"/>
  <c r="L73" i="25"/>
  <c r="K73" i="25"/>
  <c r="J73" i="25"/>
  <c r="I73" i="25"/>
  <c r="H73" i="25"/>
  <c r="EU70" i="25"/>
  <c r="FN70" i="25" s="1"/>
  <c r="CJ70" i="25"/>
  <c r="DC70" i="25" s="1"/>
  <c r="X70" i="25"/>
  <c r="W70" i="25"/>
  <c r="V70" i="25"/>
  <c r="U70" i="25"/>
  <c r="T70" i="25"/>
  <c r="S70" i="25"/>
  <c r="R70" i="25"/>
  <c r="P70" i="25"/>
  <c r="O70" i="25"/>
  <c r="N70" i="25"/>
  <c r="M70" i="25"/>
  <c r="L70" i="25"/>
  <c r="K70" i="25"/>
  <c r="J70" i="25"/>
  <c r="I70" i="25"/>
  <c r="H70" i="25"/>
  <c r="HF67" i="25"/>
  <c r="GK67" i="25"/>
  <c r="FP67" i="25"/>
  <c r="EU67" i="25"/>
  <c r="FN67" i="25" s="1"/>
  <c r="DZ67" i="25"/>
  <c r="DE67" i="25"/>
  <c r="CJ67" i="25"/>
  <c r="BO67" i="25"/>
  <c r="AT67" i="25"/>
  <c r="Y67" i="25"/>
  <c r="X67" i="25"/>
  <c r="W67" i="25"/>
  <c r="V67" i="25"/>
  <c r="U67" i="25"/>
  <c r="T67" i="25"/>
  <c r="S67" i="25"/>
  <c r="R67" i="25"/>
  <c r="P67" i="25"/>
  <c r="O67" i="25"/>
  <c r="N67" i="25"/>
  <c r="M67" i="25"/>
  <c r="L67" i="25"/>
  <c r="K67" i="25"/>
  <c r="J67" i="25"/>
  <c r="I67" i="25"/>
  <c r="H67" i="25"/>
  <c r="HF66" i="25"/>
  <c r="GK66" i="25"/>
  <c r="FP66" i="25"/>
  <c r="EU66" i="25"/>
  <c r="FN66" i="25" s="1"/>
  <c r="DZ66" i="25"/>
  <c r="DE66" i="25"/>
  <c r="CJ66" i="25"/>
  <c r="BO66" i="25"/>
  <c r="AT66" i="25"/>
  <c r="Y66" i="25"/>
  <c r="X66" i="25"/>
  <c r="W66" i="25"/>
  <c r="V66" i="25"/>
  <c r="U66" i="25"/>
  <c r="T66" i="25"/>
  <c r="S66" i="25"/>
  <c r="R66" i="25"/>
  <c r="P66" i="25"/>
  <c r="O66" i="25"/>
  <c r="N66" i="25"/>
  <c r="M66" i="25"/>
  <c r="L66" i="25"/>
  <c r="K66" i="25"/>
  <c r="J66" i="25"/>
  <c r="I66" i="25"/>
  <c r="H66" i="25"/>
  <c r="HF65" i="25"/>
  <c r="GK65" i="25"/>
  <c r="FP65" i="25"/>
  <c r="EU65" i="25"/>
  <c r="DZ65" i="25"/>
  <c r="ES65" i="25" s="1"/>
  <c r="DE65" i="25"/>
  <c r="CJ65" i="25"/>
  <c r="BO65" i="25"/>
  <c r="AT65" i="25"/>
  <c r="Y65" i="25"/>
  <c r="X65" i="25"/>
  <c r="W65" i="25"/>
  <c r="V65" i="25"/>
  <c r="U65" i="25"/>
  <c r="T65" i="25"/>
  <c r="S65" i="25"/>
  <c r="R65" i="25"/>
  <c r="P65" i="25"/>
  <c r="O65" i="25"/>
  <c r="N65" i="25"/>
  <c r="M65" i="25"/>
  <c r="L65" i="25"/>
  <c r="K65" i="25"/>
  <c r="J65" i="25"/>
  <c r="I65" i="25"/>
  <c r="H65" i="25"/>
  <c r="DZ112" i="25"/>
  <c r="EO110" i="25"/>
  <c r="EN110" i="25"/>
  <c r="EM110" i="25"/>
  <c r="EL110" i="25"/>
  <c r="EK110" i="25"/>
  <c r="EJ110" i="25"/>
  <c r="EI110" i="25"/>
  <c r="EH110" i="25"/>
  <c r="EG110" i="25"/>
  <c r="EF110" i="25"/>
  <c r="EE110" i="25"/>
  <c r="ED110" i="25"/>
  <c r="EC110" i="25"/>
  <c r="EB110" i="25"/>
  <c r="EA110" i="25"/>
  <c r="DE112" i="25"/>
  <c r="DV110" i="25"/>
  <c r="DU110" i="25"/>
  <c r="DT110" i="25"/>
  <c r="DS110" i="25"/>
  <c r="DR110" i="25"/>
  <c r="DQ110" i="25"/>
  <c r="DP110" i="25"/>
  <c r="DO110" i="25"/>
  <c r="DN110" i="25"/>
  <c r="DM110" i="25"/>
  <c r="DL110" i="25"/>
  <c r="DK110" i="25"/>
  <c r="DJ110" i="25"/>
  <c r="DI110" i="25"/>
  <c r="DH110" i="25"/>
  <c r="DG110" i="25"/>
  <c r="DF110" i="25"/>
  <c r="DB110" i="25"/>
  <c r="DA110" i="25"/>
  <c r="CZ110" i="25"/>
  <c r="CY110" i="25"/>
  <c r="CX110" i="25"/>
  <c r="CW110" i="25"/>
  <c r="CV110" i="25"/>
  <c r="CU110" i="25"/>
  <c r="CT110" i="25"/>
  <c r="CS110" i="25"/>
  <c r="CR110" i="25"/>
  <c r="CQ110" i="25"/>
  <c r="CP110" i="25"/>
  <c r="CO110" i="25"/>
  <c r="CN110" i="25"/>
  <c r="CM110" i="25"/>
  <c r="CL110" i="25"/>
  <c r="CK110" i="25"/>
  <c r="HF49" i="25"/>
  <c r="GK49" i="25"/>
  <c r="FP49" i="25"/>
  <c r="EU49" i="25"/>
  <c r="DZ49" i="25"/>
  <c r="DE49" i="25"/>
  <c r="DX49" i="25" s="1"/>
  <c r="CJ49" i="25"/>
  <c r="BO49" i="25"/>
  <c r="AT49" i="25"/>
  <c r="Y49" i="25"/>
  <c r="X49" i="25"/>
  <c r="W49" i="25"/>
  <c r="V49" i="25"/>
  <c r="U49" i="25"/>
  <c r="T49" i="25"/>
  <c r="S49" i="25"/>
  <c r="R49" i="25"/>
  <c r="P49" i="25"/>
  <c r="O49" i="25"/>
  <c r="N49" i="25"/>
  <c r="M49" i="25"/>
  <c r="L49" i="25"/>
  <c r="K49" i="25"/>
  <c r="J49" i="25"/>
  <c r="I49" i="25"/>
  <c r="H49" i="25"/>
  <c r="HF48" i="25"/>
  <c r="GK48" i="25"/>
  <c r="HD48" i="25" s="1"/>
  <c r="FP48" i="25"/>
  <c r="GI48" i="25" s="1"/>
  <c r="EU48" i="25"/>
  <c r="DZ48" i="25"/>
  <c r="ES48" i="25" s="1"/>
  <c r="DE48" i="25"/>
  <c r="DX48" i="25" s="1"/>
  <c r="CJ48" i="25"/>
  <c r="DC48" i="25" s="1"/>
  <c r="BO48" i="25"/>
  <c r="CH48" i="25" s="1"/>
  <c r="AT48" i="25"/>
  <c r="BM48" i="25" s="1"/>
  <c r="Y48" i="25"/>
  <c r="AR48" i="25" s="1"/>
  <c r="X48" i="25"/>
  <c r="W48" i="25"/>
  <c r="V48" i="25"/>
  <c r="U48" i="25"/>
  <c r="T48" i="25"/>
  <c r="S48" i="25"/>
  <c r="R48" i="25"/>
  <c r="P48" i="25"/>
  <c r="O48" i="25"/>
  <c r="N48" i="25"/>
  <c r="M48" i="25"/>
  <c r="L48" i="25"/>
  <c r="K48" i="25"/>
  <c r="J48" i="25"/>
  <c r="I48" i="25"/>
  <c r="H48" i="25"/>
  <c r="HF46" i="25"/>
  <c r="GK46" i="25"/>
  <c r="FP46" i="25"/>
  <c r="EU46" i="25"/>
  <c r="DZ46" i="25"/>
  <c r="ES46" i="25" s="1"/>
  <c r="DE46" i="25"/>
  <c r="CJ46" i="25"/>
  <c r="BO46" i="25"/>
  <c r="AT46" i="25"/>
  <c r="Y46" i="25"/>
  <c r="X46" i="25"/>
  <c r="W46" i="25"/>
  <c r="V46" i="25"/>
  <c r="U46" i="25"/>
  <c r="T46" i="25"/>
  <c r="S46" i="25"/>
  <c r="R46" i="25"/>
  <c r="P46" i="25"/>
  <c r="O46" i="25"/>
  <c r="N46" i="25"/>
  <c r="M46" i="25"/>
  <c r="L46" i="25"/>
  <c r="K46" i="25"/>
  <c r="J46" i="25"/>
  <c r="I46" i="25"/>
  <c r="H46" i="25"/>
  <c r="HF45" i="25"/>
  <c r="GK45" i="25"/>
  <c r="FP45" i="25"/>
  <c r="EU45" i="25"/>
  <c r="DZ45" i="25"/>
  <c r="DE45" i="25"/>
  <c r="DX45" i="25" s="1"/>
  <c r="CJ45" i="25"/>
  <c r="BO45" i="25"/>
  <c r="AT45" i="25"/>
  <c r="Y45" i="25"/>
  <c r="X45" i="25"/>
  <c r="W45" i="25"/>
  <c r="V45" i="25"/>
  <c r="U45" i="25"/>
  <c r="T45" i="25"/>
  <c r="S45" i="25"/>
  <c r="R45" i="25"/>
  <c r="P45" i="25"/>
  <c r="O45" i="25"/>
  <c r="N45" i="25"/>
  <c r="M45" i="25"/>
  <c r="L45" i="25"/>
  <c r="K45" i="25"/>
  <c r="J45" i="25"/>
  <c r="I45" i="25"/>
  <c r="H45" i="25"/>
  <c r="HF44" i="25"/>
  <c r="GK44" i="25"/>
  <c r="FP44" i="25"/>
  <c r="EU44" i="25"/>
  <c r="DZ44" i="25"/>
  <c r="ES44" i="25" s="1"/>
  <c r="DE44" i="25"/>
  <c r="CJ44" i="25"/>
  <c r="BO44" i="25"/>
  <c r="AT44" i="25"/>
  <c r="Y44" i="25"/>
  <c r="X44" i="25"/>
  <c r="W44" i="25"/>
  <c r="V44" i="25"/>
  <c r="U44" i="25"/>
  <c r="T44" i="25"/>
  <c r="S44" i="25"/>
  <c r="R44" i="25"/>
  <c r="P44" i="25"/>
  <c r="O44" i="25"/>
  <c r="N44" i="25"/>
  <c r="M44" i="25"/>
  <c r="L44" i="25"/>
  <c r="K44" i="25"/>
  <c r="J44" i="25"/>
  <c r="I44" i="25"/>
  <c r="H44" i="25"/>
  <c r="HF43" i="25"/>
  <c r="GK43" i="25"/>
  <c r="FP43" i="25"/>
  <c r="EU43" i="25"/>
  <c r="DZ43" i="25"/>
  <c r="ES43" i="25" s="1"/>
  <c r="DE43" i="25"/>
  <c r="CJ43" i="25"/>
  <c r="BO43" i="25"/>
  <c r="AT43" i="25"/>
  <c r="Y43" i="25"/>
  <c r="X43" i="25"/>
  <c r="W43" i="25"/>
  <c r="V43" i="25"/>
  <c r="U43" i="25"/>
  <c r="T43" i="25"/>
  <c r="S43" i="25"/>
  <c r="R43" i="25"/>
  <c r="P43" i="25"/>
  <c r="O43" i="25"/>
  <c r="N43" i="25"/>
  <c r="M43" i="25"/>
  <c r="L43" i="25"/>
  <c r="K43" i="25"/>
  <c r="J43" i="25"/>
  <c r="I43" i="25"/>
  <c r="H43" i="25"/>
  <c r="HF42" i="25"/>
  <c r="GK42" i="25"/>
  <c r="FP42" i="25"/>
  <c r="EU42" i="25"/>
  <c r="DZ42" i="25"/>
  <c r="DE42" i="25"/>
  <c r="DX42" i="25" s="1"/>
  <c r="CJ42" i="25"/>
  <c r="BO42" i="25"/>
  <c r="AT42" i="25"/>
  <c r="Y42" i="25"/>
  <c r="X42" i="25"/>
  <c r="W42" i="25"/>
  <c r="V42" i="25"/>
  <c r="U42" i="25"/>
  <c r="T42" i="25"/>
  <c r="S42" i="25"/>
  <c r="R42" i="25"/>
  <c r="P42" i="25"/>
  <c r="O42" i="25"/>
  <c r="N42" i="25"/>
  <c r="M42" i="25"/>
  <c r="L42" i="25"/>
  <c r="K42" i="25"/>
  <c r="J42" i="25"/>
  <c r="I42" i="25"/>
  <c r="H42" i="25"/>
  <c r="HF41" i="25"/>
  <c r="GK41" i="25"/>
  <c r="FP41" i="25"/>
  <c r="EU41" i="25"/>
  <c r="DZ41" i="25"/>
  <c r="DE41" i="25"/>
  <c r="CJ41" i="25"/>
  <c r="DC41" i="25" s="1"/>
  <c r="BO41" i="25"/>
  <c r="AT41" i="25"/>
  <c r="Y41" i="25"/>
  <c r="X41" i="25"/>
  <c r="W41" i="25"/>
  <c r="V41" i="25"/>
  <c r="U41" i="25"/>
  <c r="T41" i="25"/>
  <c r="S41" i="25"/>
  <c r="R41" i="25"/>
  <c r="P41" i="25"/>
  <c r="O41" i="25"/>
  <c r="N41" i="25"/>
  <c r="M41" i="25"/>
  <c r="L41" i="25"/>
  <c r="K41" i="25"/>
  <c r="J41" i="25"/>
  <c r="I41" i="25"/>
  <c r="H41" i="25"/>
  <c r="HF39" i="25"/>
  <c r="GK39" i="25"/>
  <c r="FP39" i="25"/>
  <c r="EU39" i="25"/>
  <c r="DZ39" i="25"/>
  <c r="ES39" i="25" s="1"/>
  <c r="DE39" i="25"/>
  <c r="CJ39" i="25"/>
  <c r="BO39" i="25"/>
  <c r="AT39" i="25"/>
  <c r="Y39" i="25"/>
  <c r="X39" i="25"/>
  <c r="W39" i="25"/>
  <c r="V39" i="25"/>
  <c r="U39" i="25"/>
  <c r="T39" i="25"/>
  <c r="S39" i="25"/>
  <c r="R39" i="25"/>
  <c r="P39" i="25"/>
  <c r="O39" i="25"/>
  <c r="N39" i="25"/>
  <c r="M39" i="25"/>
  <c r="L39" i="25"/>
  <c r="K39" i="25"/>
  <c r="J39" i="25"/>
  <c r="I39" i="25"/>
  <c r="H39" i="25"/>
  <c r="HF38" i="25"/>
  <c r="GK38" i="25"/>
  <c r="FP38" i="25"/>
  <c r="EU38" i="25"/>
  <c r="DZ38" i="25"/>
  <c r="DE38" i="25"/>
  <c r="CJ38" i="25"/>
  <c r="BO38" i="25"/>
  <c r="CH38" i="25" s="1"/>
  <c r="AT38" i="25"/>
  <c r="Y38" i="25"/>
  <c r="X38" i="25"/>
  <c r="W38" i="25"/>
  <c r="V38" i="25"/>
  <c r="U38" i="25"/>
  <c r="T38" i="25"/>
  <c r="S38" i="25"/>
  <c r="R38" i="25"/>
  <c r="P38" i="25"/>
  <c r="O38" i="25"/>
  <c r="N38" i="25"/>
  <c r="M38" i="25"/>
  <c r="L38" i="25"/>
  <c r="K38" i="25"/>
  <c r="J38" i="25"/>
  <c r="I38" i="25"/>
  <c r="H38" i="25"/>
  <c r="HF37" i="25"/>
  <c r="GK37" i="25"/>
  <c r="FP37" i="25"/>
  <c r="EU37" i="25"/>
  <c r="DZ37" i="25"/>
  <c r="DE37" i="25"/>
  <c r="CJ37" i="25"/>
  <c r="DC37" i="25" s="1"/>
  <c r="BO37" i="25"/>
  <c r="AT37" i="25"/>
  <c r="Y37" i="25"/>
  <c r="X37" i="25"/>
  <c r="W37" i="25"/>
  <c r="V37" i="25"/>
  <c r="U37" i="25"/>
  <c r="T37" i="25"/>
  <c r="S37" i="25"/>
  <c r="R37" i="25"/>
  <c r="P37" i="25"/>
  <c r="O37" i="25"/>
  <c r="N37" i="25"/>
  <c r="M37" i="25"/>
  <c r="L37" i="25"/>
  <c r="K37" i="25"/>
  <c r="J37" i="25"/>
  <c r="I37" i="25"/>
  <c r="H37" i="25"/>
  <c r="HF36" i="25"/>
  <c r="GK36" i="25"/>
  <c r="FP36" i="25"/>
  <c r="EU36" i="25"/>
  <c r="DZ36" i="25"/>
  <c r="DE36" i="25"/>
  <c r="CJ36" i="25"/>
  <c r="BO36" i="25"/>
  <c r="CH36" i="25" s="1"/>
  <c r="AT36" i="25"/>
  <c r="Y36" i="25"/>
  <c r="X36" i="25"/>
  <c r="W36" i="25"/>
  <c r="V36" i="25"/>
  <c r="U36" i="25"/>
  <c r="T36" i="25"/>
  <c r="S36" i="25"/>
  <c r="R36" i="25"/>
  <c r="P36" i="25"/>
  <c r="O36" i="25"/>
  <c r="N36" i="25"/>
  <c r="M36" i="25"/>
  <c r="L36" i="25"/>
  <c r="K36" i="25"/>
  <c r="J36" i="25"/>
  <c r="I36" i="25"/>
  <c r="H36" i="25"/>
  <c r="HF35" i="25"/>
  <c r="GK35" i="25"/>
  <c r="FP35" i="25"/>
  <c r="EU35" i="25"/>
  <c r="DZ35" i="25"/>
  <c r="DE35" i="25"/>
  <c r="CJ35" i="25"/>
  <c r="BO35" i="25"/>
  <c r="AT35" i="25"/>
  <c r="BM35" i="25" s="1"/>
  <c r="Y35" i="25"/>
  <c r="X35" i="25"/>
  <c r="W35" i="25"/>
  <c r="V35" i="25"/>
  <c r="U35" i="25"/>
  <c r="T35" i="25"/>
  <c r="S35" i="25"/>
  <c r="R35" i="25"/>
  <c r="P35" i="25"/>
  <c r="O35" i="25"/>
  <c r="N35" i="25"/>
  <c r="M35" i="25"/>
  <c r="L35" i="25"/>
  <c r="K35" i="25"/>
  <c r="J35" i="25"/>
  <c r="I35" i="25"/>
  <c r="H35" i="25"/>
  <c r="HF34" i="25"/>
  <c r="GK34" i="25"/>
  <c r="FP34" i="25"/>
  <c r="EU34" i="25"/>
  <c r="DZ34" i="25"/>
  <c r="DE34" i="25"/>
  <c r="CJ34" i="25"/>
  <c r="DC34" i="25" s="1"/>
  <c r="BO34" i="25"/>
  <c r="AT34" i="25"/>
  <c r="Y34" i="25"/>
  <c r="X34" i="25"/>
  <c r="W34" i="25"/>
  <c r="V34" i="25"/>
  <c r="U34" i="25"/>
  <c r="T34" i="25"/>
  <c r="S34" i="25"/>
  <c r="R34" i="25"/>
  <c r="P34" i="25"/>
  <c r="O34" i="25"/>
  <c r="N34" i="25"/>
  <c r="M34" i="25"/>
  <c r="L34" i="25"/>
  <c r="K34" i="25"/>
  <c r="J34" i="25"/>
  <c r="I34" i="25"/>
  <c r="H34" i="25"/>
  <c r="HF32" i="25"/>
  <c r="GK32" i="25"/>
  <c r="FP32" i="25"/>
  <c r="EU32" i="25"/>
  <c r="DZ32" i="25"/>
  <c r="DE32" i="25"/>
  <c r="CJ32" i="25"/>
  <c r="DC32" i="25" s="1"/>
  <c r="BO32" i="25"/>
  <c r="AT32" i="25"/>
  <c r="Y32" i="25"/>
  <c r="X32" i="25"/>
  <c r="W32" i="25"/>
  <c r="V32" i="25"/>
  <c r="U32" i="25"/>
  <c r="T32" i="25"/>
  <c r="S32" i="25"/>
  <c r="R32" i="25"/>
  <c r="P32" i="25"/>
  <c r="O32" i="25"/>
  <c r="N32" i="25"/>
  <c r="M32" i="25"/>
  <c r="L32" i="25"/>
  <c r="K32" i="25"/>
  <c r="J32" i="25"/>
  <c r="I32" i="25"/>
  <c r="H32" i="25"/>
  <c r="HF31" i="25"/>
  <c r="GK31" i="25"/>
  <c r="FP31" i="25"/>
  <c r="EU31" i="25"/>
  <c r="DZ31" i="25"/>
  <c r="DE31" i="25"/>
  <c r="CJ31" i="25"/>
  <c r="BO31" i="25"/>
  <c r="AT31" i="25"/>
  <c r="BM31" i="25" s="1"/>
  <c r="Y31" i="25"/>
  <c r="X31" i="25"/>
  <c r="W31" i="25"/>
  <c r="V31" i="25"/>
  <c r="U31" i="25"/>
  <c r="T31" i="25"/>
  <c r="S31" i="25"/>
  <c r="R31" i="25"/>
  <c r="P31" i="25"/>
  <c r="O31" i="25"/>
  <c r="N31" i="25"/>
  <c r="M31" i="25"/>
  <c r="L31" i="25"/>
  <c r="K31" i="25"/>
  <c r="J31" i="25"/>
  <c r="I31" i="25"/>
  <c r="H31" i="25"/>
  <c r="HF30" i="25"/>
  <c r="GK30" i="25"/>
  <c r="FP30" i="25"/>
  <c r="EU30" i="25"/>
  <c r="DZ30" i="25"/>
  <c r="DE30" i="25"/>
  <c r="CJ30" i="25"/>
  <c r="BO30" i="25"/>
  <c r="CH30" i="25" s="1"/>
  <c r="AT30" i="25"/>
  <c r="Y30" i="25"/>
  <c r="X30" i="25"/>
  <c r="W30" i="25"/>
  <c r="V30" i="25"/>
  <c r="U30" i="25"/>
  <c r="T30" i="25"/>
  <c r="S30" i="25"/>
  <c r="R30" i="25"/>
  <c r="P30" i="25"/>
  <c r="O30" i="25"/>
  <c r="N30" i="25"/>
  <c r="M30" i="25"/>
  <c r="L30" i="25"/>
  <c r="K30" i="25"/>
  <c r="J30" i="25"/>
  <c r="I30" i="25"/>
  <c r="H30" i="25"/>
  <c r="HF28" i="25"/>
  <c r="GK28" i="25"/>
  <c r="HD28" i="25" s="1"/>
  <c r="FP28" i="25"/>
  <c r="GI28" i="25" s="1"/>
  <c r="EU28" i="25"/>
  <c r="DZ28" i="25"/>
  <c r="ES28" i="25" s="1"/>
  <c r="DE28" i="25"/>
  <c r="DX28" i="25" s="1"/>
  <c r="CJ28" i="25"/>
  <c r="DC28" i="25" s="1"/>
  <c r="BO28" i="25"/>
  <c r="CH28" i="25" s="1"/>
  <c r="AT28" i="25"/>
  <c r="BM28" i="25" s="1"/>
  <c r="Y28" i="25"/>
  <c r="AR28" i="25" s="1"/>
  <c r="X28" i="25"/>
  <c r="W28" i="25"/>
  <c r="V28" i="25"/>
  <c r="U28" i="25"/>
  <c r="T28" i="25"/>
  <c r="S28" i="25"/>
  <c r="R28" i="25"/>
  <c r="P28" i="25"/>
  <c r="O28" i="25"/>
  <c r="N28" i="25"/>
  <c r="M28" i="25"/>
  <c r="L28" i="25"/>
  <c r="K28" i="25"/>
  <c r="J28" i="25"/>
  <c r="I28" i="25"/>
  <c r="H28" i="25"/>
  <c r="HF27" i="25"/>
  <c r="GK27" i="25"/>
  <c r="FP27" i="25"/>
  <c r="EU27" i="25"/>
  <c r="DZ27" i="25"/>
  <c r="DE27" i="25"/>
  <c r="CJ27" i="25"/>
  <c r="BO27" i="25"/>
  <c r="AT27" i="25"/>
  <c r="BM27" i="25" s="1"/>
  <c r="Y27" i="25"/>
  <c r="AR27" i="25" s="1"/>
  <c r="X27" i="25"/>
  <c r="W27" i="25"/>
  <c r="V27" i="25"/>
  <c r="U27" i="25"/>
  <c r="T27" i="25"/>
  <c r="S27" i="25"/>
  <c r="R27" i="25"/>
  <c r="P27" i="25"/>
  <c r="O27" i="25"/>
  <c r="N27" i="25"/>
  <c r="M27" i="25"/>
  <c r="L27" i="25"/>
  <c r="K27" i="25"/>
  <c r="J27" i="25"/>
  <c r="I27" i="25"/>
  <c r="H27" i="25"/>
  <c r="HD23" i="25"/>
  <c r="GI23" i="25"/>
  <c r="ES23" i="25"/>
  <c r="DX23" i="25"/>
  <c r="DC23" i="25"/>
  <c r="BO23" i="25"/>
  <c r="CH23" i="25" s="1"/>
  <c r="AT23" i="25"/>
  <c r="BM23" i="25" s="1"/>
  <c r="Y23" i="25"/>
  <c r="AR23" i="25" s="1"/>
  <c r="X23" i="25"/>
  <c r="W23" i="25"/>
  <c r="V23" i="25"/>
  <c r="U23" i="25"/>
  <c r="T23" i="25"/>
  <c r="S23" i="25"/>
  <c r="R23" i="25"/>
  <c r="P23" i="25"/>
  <c r="O23" i="25"/>
  <c r="N23" i="25"/>
  <c r="M23" i="25"/>
  <c r="L23" i="25"/>
  <c r="K23" i="25"/>
  <c r="J23" i="25"/>
  <c r="I23" i="25"/>
  <c r="H23" i="25"/>
  <c r="HD22" i="25"/>
  <c r="GI22" i="25"/>
  <c r="ES22" i="25"/>
  <c r="DX22" i="25"/>
  <c r="DC22" i="25"/>
  <c r="BO22" i="25"/>
  <c r="CH22" i="25" s="1"/>
  <c r="AT22" i="25"/>
  <c r="BM22" i="25" s="1"/>
  <c r="Y22" i="25"/>
  <c r="AR22" i="25" s="1"/>
  <c r="X22" i="25"/>
  <c r="W22" i="25"/>
  <c r="V22" i="25"/>
  <c r="U22" i="25"/>
  <c r="T22" i="25"/>
  <c r="S22" i="25"/>
  <c r="R22" i="25"/>
  <c r="P22" i="25"/>
  <c r="O22" i="25"/>
  <c r="N22" i="25"/>
  <c r="M22" i="25"/>
  <c r="L22" i="25"/>
  <c r="K22" i="25"/>
  <c r="J22" i="25"/>
  <c r="I22" i="25"/>
  <c r="H22" i="25"/>
  <c r="HD21" i="25"/>
  <c r="GI21" i="25"/>
  <c r="ES21" i="25"/>
  <c r="DX21" i="25"/>
  <c r="DC21" i="25"/>
  <c r="BO21" i="25"/>
  <c r="CH21" i="25" s="1"/>
  <c r="AT21" i="25"/>
  <c r="Y21" i="25"/>
  <c r="AR21" i="25" s="1"/>
  <c r="X21" i="25"/>
  <c r="W21" i="25"/>
  <c r="V21" i="25"/>
  <c r="U21" i="25"/>
  <c r="T21" i="25"/>
  <c r="S21" i="25"/>
  <c r="R21" i="25"/>
  <c r="P21" i="25"/>
  <c r="O21" i="25"/>
  <c r="N21" i="25"/>
  <c r="M21" i="25"/>
  <c r="L21" i="25"/>
  <c r="K21" i="25"/>
  <c r="J21" i="25"/>
  <c r="I21" i="25"/>
  <c r="H21" i="25"/>
  <c r="HF20" i="25"/>
  <c r="GK20" i="25"/>
  <c r="HD20" i="25" s="1"/>
  <c r="FP20" i="25"/>
  <c r="GI20" i="25" s="1"/>
  <c r="EU20" i="25"/>
  <c r="DZ20" i="25"/>
  <c r="ES20" i="25" s="1"/>
  <c r="DE20" i="25"/>
  <c r="DX20" i="25" s="1"/>
  <c r="CJ20" i="25"/>
  <c r="DC20" i="25" s="1"/>
  <c r="CI20" i="25"/>
  <c r="CG20" i="25"/>
  <c r="CF20" i="25"/>
  <c r="CE20" i="25"/>
  <c r="CD20" i="25"/>
  <c r="CC20" i="25"/>
  <c r="CB20" i="25"/>
  <c r="CA20" i="25"/>
  <c r="BZ20" i="25"/>
  <c r="BY20" i="25"/>
  <c r="BX20" i="25"/>
  <c r="BW20" i="25"/>
  <c r="BV20" i="25"/>
  <c r="BU20" i="25"/>
  <c r="BT20" i="25"/>
  <c r="BS20" i="25"/>
  <c r="BR20" i="25"/>
  <c r="BQ20" i="25"/>
  <c r="BP20" i="25"/>
  <c r="BN20" i="25"/>
  <c r="BL20" i="25"/>
  <c r="BK20" i="25"/>
  <c r="BJ20" i="25"/>
  <c r="BI20" i="25"/>
  <c r="BH20" i="25"/>
  <c r="BG20" i="25"/>
  <c r="BF20" i="25"/>
  <c r="BE20" i="25"/>
  <c r="BD20" i="25"/>
  <c r="BC20" i="25"/>
  <c r="BB20" i="25"/>
  <c r="BA20" i="25"/>
  <c r="AZ20" i="25"/>
  <c r="AY20" i="25"/>
  <c r="AX20" i="25"/>
  <c r="AW20" i="25"/>
  <c r="AV20" i="25"/>
  <c r="AU20" i="25"/>
  <c r="AS20" i="25"/>
  <c r="AQ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Q20" i="25"/>
  <c r="E20" i="25"/>
  <c r="HF18" i="25"/>
  <c r="GK18" i="25"/>
  <c r="FP18" i="25"/>
  <c r="GI18" i="25" s="1"/>
  <c r="EU18" i="25"/>
  <c r="DZ18" i="25"/>
  <c r="ES18" i="25" s="1"/>
  <c r="DE18" i="25"/>
  <c r="DX18" i="25" s="1"/>
  <c r="CJ18" i="25"/>
  <c r="DC18" i="25" s="1"/>
  <c r="BO18" i="25"/>
  <c r="CH18" i="25" s="1"/>
  <c r="AT18" i="25"/>
  <c r="BM18" i="25" s="1"/>
  <c r="Y18" i="25"/>
  <c r="AR18" i="25" s="1"/>
  <c r="X18" i="25"/>
  <c r="W18" i="25"/>
  <c r="V18" i="25"/>
  <c r="U18" i="25"/>
  <c r="T18" i="25"/>
  <c r="S18" i="25"/>
  <c r="R18" i="25"/>
  <c r="P18" i="25"/>
  <c r="O18" i="25"/>
  <c r="N18" i="25"/>
  <c r="M18" i="25"/>
  <c r="L18" i="25"/>
  <c r="K18" i="25"/>
  <c r="J18" i="25"/>
  <c r="I18" i="25"/>
  <c r="H18" i="25"/>
  <c r="HF17" i="25"/>
  <c r="HY17" i="25" s="1"/>
  <c r="GK17" i="25"/>
  <c r="FP17" i="25"/>
  <c r="GI17" i="25" s="1"/>
  <c r="EU17" i="25"/>
  <c r="DZ17" i="25"/>
  <c r="ES17" i="25" s="1"/>
  <c r="DE17" i="25"/>
  <c r="DX17" i="25" s="1"/>
  <c r="CJ17" i="25"/>
  <c r="DC17" i="25" s="1"/>
  <c r="BO17" i="25"/>
  <c r="CH17" i="25" s="1"/>
  <c r="AT17" i="25"/>
  <c r="BM17" i="25" s="1"/>
  <c r="Y17" i="25"/>
  <c r="X17" i="25"/>
  <c r="W17" i="25"/>
  <c r="V17" i="25"/>
  <c r="U17" i="25"/>
  <c r="T17" i="25"/>
  <c r="S17" i="25"/>
  <c r="R17" i="25"/>
  <c r="P17" i="25"/>
  <c r="O17" i="25"/>
  <c r="N17" i="25"/>
  <c r="M17" i="25"/>
  <c r="L17" i="25"/>
  <c r="K17" i="25"/>
  <c r="J17" i="25"/>
  <c r="I17" i="25"/>
  <c r="H17" i="25"/>
  <c r="HF16" i="25"/>
  <c r="GK16" i="25"/>
  <c r="FP16" i="25"/>
  <c r="GI16" i="25" s="1"/>
  <c r="EU16" i="25"/>
  <c r="DZ16" i="25"/>
  <c r="ES16" i="25" s="1"/>
  <c r="DE16" i="25"/>
  <c r="DX16" i="25" s="1"/>
  <c r="CJ16" i="25"/>
  <c r="DC16" i="25" s="1"/>
  <c r="BO16" i="25"/>
  <c r="CH16" i="25" s="1"/>
  <c r="AT16" i="25"/>
  <c r="BM16" i="25" s="1"/>
  <c r="Y16" i="25"/>
  <c r="X16" i="25"/>
  <c r="W16" i="25"/>
  <c r="V16" i="25"/>
  <c r="U16" i="25"/>
  <c r="T16" i="25"/>
  <c r="S16" i="25"/>
  <c r="R16" i="25"/>
  <c r="P16" i="25"/>
  <c r="O16" i="25"/>
  <c r="N16" i="25"/>
  <c r="M16" i="25"/>
  <c r="L16" i="25"/>
  <c r="K16" i="25"/>
  <c r="J16" i="25"/>
  <c r="I16" i="25"/>
  <c r="H16" i="25"/>
  <c r="HF15" i="25"/>
  <c r="GK15" i="25"/>
  <c r="FP15" i="25"/>
  <c r="GI15" i="25" s="1"/>
  <c r="EU15" i="25"/>
  <c r="DZ15" i="25"/>
  <c r="ES15" i="25" s="1"/>
  <c r="DE15" i="25"/>
  <c r="DX15" i="25" s="1"/>
  <c r="CJ15" i="25"/>
  <c r="DC15" i="25" s="1"/>
  <c r="BO15" i="25"/>
  <c r="CH15" i="25" s="1"/>
  <c r="AT15" i="25"/>
  <c r="BM15" i="25" s="1"/>
  <c r="Y15" i="25"/>
  <c r="X15" i="25"/>
  <c r="W15" i="25"/>
  <c r="V15" i="25"/>
  <c r="U15" i="25"/>
  <c r="T15" i="25"/>
  <c r="S15" i="25"/>
  <c r="R15" i="25"/>
  <c r="P15" i="25"/>
  <c r="O15" i="25"/>
  <c r="N15" i="25"/>
  <c r="M15" i="25"/>
  <c r="L15" i="25"/>
  <c r="K15" i="25"/>
  <c r="J15" i="25"/>
  <c r="I15" i="25"/>
  <c r="H15" i="25"/>
  <c r="HF14" i="25"/>
  <c r="GK14" i="25"/>
  <c r="FP14" i="25"/>
  <c r="GI14" i="25" s="1"/>
  <c r="EU14" i="25"/>
  <c r="FN14" i="25" s="1"/>
  <c r="DZ14" i="25"/>
  <c r="ES14" i="25" s="1"/>
  <c r="DE14" i="25"/>
  <c r="DX14" i="25" s="1"/>
  <c r="CJ14" i="25"/>
  <c r="DC14" i="25" s="1"/>
  <c r="BO14" i="25"/>
  <c r="CH14" i="25" s="1"/>
  <c r="AT14" i="25"/>
  <c r="BM14" i="25" s="1"/>
  <c r="Y14" i="25"/>
  <c r="X14" i="25"/>
  <c r="W14" i="25"/>
  <c r="V14" i="25"/>
  <c r="U14" i="25"/>
  <c r="T14" i="25"/>
  <c r="S14" i="25"/>
  <c r="R14" i="25"/>
  <c r="P14" i="25"/>
  <c r="O14" i="25"/>
  <c r="M14" i="25"/>
  <c r="L14" i="25"/>
  <c r="J14" i="25"/>
  <c r="I14" i="25"/>
  <c r="H14" i="25"/>
  <c r="HF13" i="25"/>
  <c r="GK13" i="25"/>
  <c r="FP13" i="25"/>
  <c r="EU13" i="25"/>
  <c r="DZ13" i="25"/>
  <c r="ES13" i="25" s="1"/>
  <c r="DE13" i="25"/>
  <c r="DX13" i="25" s="1"/>
  <c r="CJ13" i="25"/>
  <c r="DC13" i="25" s="1"/>
  <c r="BO13" i="25"/>
  <c r="CH13" i="25" s="1"/>
  <c r="AT13" i="25"/>
  <c r="BM13" i="25" s="1"/>
  <c r="Y13" i="25"/>
  <c r="X13" i="25"/>
  <c r="W13" i="25"/>
  <c r="V13" i="25"/>
  <c r="U13" i="25"/>
  <c r="T13" i="25"/>
  <c r="S13" i="25"/>
  <c r="R13" i="25"/>
  <c r="P13" i="25"/>
  <c r="O13" i="25"/>
  <c r="N13" i="25"/>
  <c r="M13" i="25"/>
  <c r="L13" i="25"/>
  <c r="K13" i="25"/>
  <c r="J13" i="25"/>
  <c r="I13" i="25"/>
  <c r="H13" i="25"/>
  <c r="HF12" i="25"/>
  <c r="GK12" i="25"/>
  <c r="FP12" i="25"/>
  <c r="EU12" i="25"/>
  <c r="DZ12" i="25"/>
  <c r="ES12" i="25" s="1"/>
  <c r="DE12" i="25"/>
  <c r="DX12" i="25" s="1"/>
  <c r="CJ12" i="25"/>
  <c r="DC12" i="25" s="1"/>
  <c r="BO12" i="25"/>
  <c r="AT12" i="25"/>
  <c r="BM12" i="25" s="1"/>
  <c r="Y12" i="25"/>
  <c r="X12" i="25"/>
  <c r="W12" i="25"/>
  <c r="V12" i="25"/>
  <c r="U12" i="25"/>
  <c r="T12" i="25"/>
  <c r="S12" i="25"/>
  <c r="R12" i="25"/>
  <c r="P12" i="25"/>
  <c r="O12" i="25"/>
  <c r="N12" i="25"/>
  <c r="M12" i="25"/>
  <c r="L12" i="25"/>
  <c r="K12" i="25"/>
  <c r="J12" i="25"/>
  <c r="I12" i="25"/>
  <c r="H12" i="25"/>
  <c r="HF73" i="26"/>
  <c r="GK73" i="26"/>
  <c r="HD73" i="26" s="1"/>
  <c r="FP73" i="26"/>
  <c r="GI73" i="26" s="1"/>
  <c r="EU73" i="26"/>
  <c r="DZ73" i="26"/>
  <c r="ES73" i="26" s="1"/>
  <c r="DE73" i="26"/>
  <c r="DX73" i="26" s="1"/>
  <c r="CJ73" i="26"/>
  <c r="DC73" i="26" s="1"/>
  <c r="BO73" i="26"/>
  <c r="CH73" i="26" s="1"/>
  <c r="AT73" i="26"/>
  <c r="BM73" i="26" s="1"/>
  <c r="Y73" i="26"/>
  <c r="X73" i="26"/>
  <c r="W73" i="26"/>
  <c r="V73" i="26"/>
  <c r="U73" i="26"/>
  <c r="T73" i="26"/>
  <c r="S73" i="26"/>
  <c r="R73" i="26"/>
  <c r="P73" i="26"/>
  <c r="O73" i="26"/>
  <c r="N73" i="26"/>
  <c r="M73" i="26"/>
  <c r="L73" i="26"/>
  <c r="K73" i="26"/>
  <c r="J73" i="26"/>
  <c r="I73" i="26"/>
  <c r="H73" i="26"/>
  <c r="EU70" i="26"/>
  <c r="FN70" i="26" s="1"/>
  <c r="CJ70" i="26"/>
  <c r="DC70" i="26" s="1"/>
  <c r="X70" i="26"/>
  <c r="W70" i="26"/>
  <c r="V70" i="26"/>
  <c r="U70" i="26"/>
  <c r="T70" i="26"/>
  <c r="S70" i="26"/>
  <c r="R70" i="26"/>
  <c r="P70" i="26"/>
  <c r="O70" i="26"/>
  <c r="N70" i="26"/>
  <c r="M70" i="26"/>
  <c r="L70" i="26"/>
  <c r="K70" i="26"/>
  <c r="J70" i="26"/>
  <c r="I70" i="26"/>
  <c r="H70" i="26"/>
  <c r="HF67" i="26"/>
  <c r="GK67" i="26"/>
  <c r="FP67" i="26"/>
  <c r="EU67" i="26"/>
  <c r="FN67" i="26" s="1"/>
  <c r="DZ67" i="26"/>
  <c r="DE67" i="26"/>
  <c r="CJ67" i="26"/>
  <c r="BO67" i="26"/>
  <c r="AT67" i="26"/>
  <c r="Y67" i="26"/>
  <c r="X67" i="26"/>
  <c r="W67" i="26"/>
  <c r="V67" i="26"/>
  <c r="U67" i="26"/>
  <c r="T67" i="26"/>
  <c r="S67" i="26"/>
  <c r="R67" i="26"/>
  <c r="P67" i="26"/>
  <c r="O67" i="26"/>
  <c r="N67" i="26"/>
  <c r="M67" i="26"/>
  <c r="L67" i="26"/>
  <c r="K67" i="26"/>
  <c r="J67" i="26"/>
  <c r="I67" i="26"/>
  <c r="H67" i="26"/>
  <c r="HF66" i="26"/>
  <c r="GK66" i="26"/>
  <c r="FP66" i="26"/>
  <c r="EU66" i="26"/>
  <c r="FN66" i="26" s="1"/>
  <c r="DZ66" i="26"/>
  <c r="DE66" i="26"/>
  <c r="CJ66" i="26"/>
  <c r="BO66" i="26"/>
  <c r="AT66" i="26"/>
  <c r="Y66" i="26"/>
  <c r="X66" i="26"/>
  <c r="W66" i="26"/>
  <c r="V66" i="26"/>
  <c r="U66" i="26"/>
  <c r="T66" i="26"/>
  <c r="S66" i="26"/>
  <c r="R66" i="26"/>
  <c r="P66" i="26"/>
  <c r="O66" i="26"/>
  <c r="N66" i="26"/>
  <c r="M66" i="26"/>
  <c r="L66" i="26"/>
  <c r="K66" i="26"/>
  <c r="J66" i="26"/>
  <c r="I66" i="26"/>
  <c r="H66" i="26"/>
  <c r="HF65" i="26"/>
  <c r="GK65" i="26"/>
  <c r="FP65" i="26"/>
  <c r="EU65" i="26"/>
  <c r="DZ65" i="26"/>
  <c r="ES65" i="26" s="1"/>
  <c r="DE65" i="26"/>
  <c r="CJ65" i="26"/>
  <c r="BO65" i="26"/>
  <c r="AT65" i="26"/>
  <c r="Y65" i="26"/>
  <c r="X65" i="26"/>
  <c r="W65" i="26"/>
  <c r="V65" i="26"/>
  <c r="U65" i="26"/>
  <c r="T65" i="26"/>
  <c r="S65" i="26"/>
  <c r="R65" i="26"/>
  <c r="P65" i="26"/>
  <c r="O65" i="26"/>
  <c r="N65" i="26"/>
  <c r="M65" i="26"/>
  <c r="L65" i="26"/>
  <c r="K65" i="26"/>
  <c r="J65" i="26"/>
  <c r="I65" i="26"/>
  <c r="H65" i="26"/>
  <c r="DZ112" i="26"/>
  <c r="EO110" i="26"/>
  <c r="EN110" i="26"/>
  <c r="EM110" i="26"/>
  <c r="EL110" i="26"/>
  <c r="EK110" i="26"/>
  <c r="EJ110" i="26"/>
  <c r="EI110" i="26"/>
  <c r="EH110" i="26"/>
  <c r="EG110" i="26"/>
  <c r="EF110" i="26"/>
  <c r="EE110" i="26"/>
  <c r="ED110" i="26"/>
  <c r="EC110" i="26"/>
  <c r="EB110" i="26"/>
  <c r="EA110" i="26"/>
  <c r="DE112" i="26"/>
  <c r="DW110" i="26"/>
  <c r="DV110" i="26"/>
  <c r="DU110" i="26"/>
  <c r="DT110" i="26"/>
  <c r="DS110" i="26"/>
  <c r="DR110" i="26"/>
  <c r="DQ110" i="26"/>
  <c r="DP110" i="26"/>
  <c r="DO110" i="26"/>
  <c r="DN110" i="26"/>
  <c r="DM110" i="26"/>
  <c r="DL110" i="26"/>
  <c r="DK110" i="26"/>
  <c r="DJ110" i="26"/>
  <c r="DI110" i="26"/>
  <c r="DH110" i="26"/>
  <c r="DG110" i="26"/>
  <c r="DF110" i="26"/>
  <c r="CJ112" i="26"/>
  <c r="DB110" i="26"/>
  <c r="DA110" i="26"/>
  <c r="CZ110" i="26"/>
  <c r="CY110" i="26"/>
  <c r="CX110" i="26"/>
  <c r="CW110" i="26"/>
  <c r="CV110" i="26"/>
  <c r="CU110" i="26"/>
  <c r="CT110" i="26"/>
  <c r="CS110" i="26"/>
  <c r="CR110" i="26"/>
  <c r="CQ110" i="26"/>
  <c r="CP110" i="26"/>
  <c r="CO110" i="26"/>
  <c r="CN110" i="26"/>
  <c r="CM110" i="26"/>
  <c r="CL110" i="26"/>
  <c r="CK110" i="26"/>
  <c r="HF49" i="26"/>
  <c r="GK49" i="26"/>
  <c r="FP49" i="26"/>
  <c r="EU49" i="26"/>
  <c r="DZ49" i="26"/>
  <c r="DE49" i="26"/>
  <c r="DX49" i="26" s="1"/>
  <c r="CJ49" i="26"/>
  <c r="BO49" i="26"/>
  <c r="AT49" i="26"/>
  <c r="Y49" i="26"/>
  <c r="X49" i="26"/>
  <c r="W49" i="26"/>
  <c r="V49" i="26"/>
  <c r="U49" i="26"/>
  <c r="T49" i="26"/>
  <c r="S49" i="26"/>
  <c r="R49" i="26"/>
  <c r="P49" i="26"/>
  <c r="O49" i="26"/>
  <c r="N49" i="26"/>
  <c r="M49" i="26"/>
  <c r="L49" i="26"/>
  <c r="K49" i="26"/>
  <c r="J49" i="26"/>
  <c r="I49" i="26"/>
  <c r="H49" i="26"/>
  <c r="HF48" i="26"/>
  <c r="GK48" i="26"/>
  <c r="HD48" i="26" s="1"/>
  <c r="FP48" i="26"/>
  <c r="GI48" i="26" s="1"/>
  <c r="EU48" i="26"/>
  <c r="DZ48" i="26"/>
  <c r="ES48" i="26" s="1"/>
  <c r="DE48" i="26"/>
  <c r="DX48" i="26" s="1"/>
  <c r="CJ48" i="26"/>
  <c r="DC48" i="26" s="1"/>
  <c r="BO48" i="26"/>
  <c r="CH48" i="26" s="1"/>
  <c r="AT48" i="26"/>
  <c r="BM48" i="26" s="1"/>
  <c r="Y48" i="26"/>
  <c r="AR48" i="26" s="1"/>
  <c r="X48" i="26"/>
  <c r="W48" i="26"/>
  <c r="V48" i="26"/>
  <c r="U48" i="26"/>
  <c r="T48" i="26"/>
  <c r="S48" i="26"/>
  <c r="R48" i="26"/>
  <c r="P48" i="26"/>
  <c r="O48" i="26"/>
  <c r="N48" i="26"/>
  <c r="M48" i="26"/>
  <c r="L48" i="26"/>
  <c r="K48" i="26"/>
  <c r="J48" i="26"/>
  <c r="I48" i="26"/>
  <c r="H48" i="26"/>
  <c r="HF46" i="26"/>
  <c r="GK46" i="26"/>
  <c r="FP46" i="26"/>
  <c r="EU46" i="26"/>
  <c r="DZ46" i="26"/>
  <c r="ES46" i="26" s="1"/>
  <c r="DE46" i="26"/>
  <c r="CJ46" i="26"/>
  <c r="BO46" i="26"/>
  <c r="AT46" i="26"/>
  <c r="Y46" i="26"/>
  <c r="X46" i="26"/>
  <c r="W46" i="26"/>
  <c r="V46" i="26"/>
  <c r="U46" i="26"/>
  <c r="T46" i="26"/>
  <c r="S46" i="26"/>
  <c r="R46" i="26"/>
  <c r="P46" i="26"/>
  <c r="O46" i="26"/>
  <c r="N46" i="26"/>
  <c r="M46" i="26"/>
  <c r="L46" i="26"/>
  <c r="K46" i="26"/>
  <c r="J46" i="26"/>
  <c r="I46" i="26"/>
  <c r="H46" i="26"/>
  <c r="HF45" i="26"/>
  <c r="GK45" i="26"/>
  <c r="FP45" i="26"/>
  <c r="EU45" i="26"/>
  <c r="DZ45" i="26"/>
  <c r="DE45" i="26"/>
  <c r="DX45" i="26" s="1"/>
  <c r="CJ45" i="26"/>
  <c r="BO45" i="26"/>
  <c r="AT45" i="26"/>
  <c r="Y45" i="26"/>
  <c r="X45" i="26"/>
  <c r="W45" i="26"/>
  <c r="V45" i="26"/>
  <c r="U45" i="26"/>
  <c r="T45" i="26"/>
  <c r="S45" i="26"/>
  <c r="R45" i="26"/>
  <c r="P45" i="26"/>
  <c r="O45" i="26"/>
  <c r="N45" i="26"/>
  <c r="M45" i="26"/>
  <c r="L45" i="26"/>
  <c r="K45" i="26"/>
  <c r="J45" i="26"/>
  <c r="I45" i="26"/>
  <c r="H45" i="26"/>
  <c r="HF44" i="26"/>
  <c r="GK44" i="26"/>
  <c r="FP44" i="26"/>
  <c r="EU44" i="26"/>
  <c r="DZ44" i="26"/>
  <c r="ES44" i="26" s="1"/>
  <c r="DE44" i="26"/>
  <c r="CJ44" i="26"/>
  <c r="BO44" i="26"/>
  <c r="AT44" i="26"/>
  <c r="Y44" i="26"/>
  <c r="X44" i="26"/>
  <c r="W44" i="26"/>
  <c r="V44" i="26"/>
  <c r="U44" i="26"/>
  <c r="T44" i="26"/>
  <c r="S44" i="26"/>
  <c r="R44" i="26"/>
  <c r="P44" i="26"/>
  <c r="O44" i="26"/>
  <c r="N44" i="26"/>
  <c r="M44" i="26"/>
  <c r="L44" i="26"/>
  <c r="K44" i="26"/>
  <c r="J44" i="26"/>
  <c r="I44" i="26"/>
  <c r="H44" i="26"/>
  <c r="HF43" i="26"/>
  <c r="GK43" i="26"/>
  <c r="FP43" i="26"/>
  <c r="EU43" i="26"/>
  <c r="DZ43" i="26"/>
  <c r="ES43" i="26" s="1"/>
  <c r="DE43" i="26"/>
  <c r="CJ43" i="26"/>
  <c r="BO43" i="26"/>
  <c r="AT43" i="26"/>
  <c r="Y43" i="26"/>
  <c r="X43" i="26"/>
  <c r="W43" i="26"/>
  <c r="V43" i="26"/>
  <c r="U43" i="26"/>
  <c r="T43" i="26"/>
  <c r="S43" i="26"/>
  <c r="R43" i="26"/>
  <c r="P43" i="26"/>
  <c r="O43" i="26"/>
  <c r="N43" i="26"/>
  <c r="M43" i="26"/>
  <c r="L43" i="26"/>
  <c r="K43" i="26"/>
  <c r="J43" i="26"/>
  <c r="I43" i="26"/>
  <c r="H43" i="26"/>
  <c r="HF42" i="26"/>
  <c r="GK42" i="26"/>
  <c r="FP42" i="26"/>
  <c r="EU42" i="26"/>
  <c r="DZ42" i="26"/>
  <c r="DE42" i="26"/>
  <c r="DX42" i="26" s="1"/>
  <c r="CJ42" i="26"/>
  <c r="BO42" i="26"/>
  <c r="AT42" i="26"/>
  <c r="Y42" i="26"/>
  <c r="X42" i="26"/>
  <c r="W42" i="26"/>
  <c r="V42" i="26"/>
  <c r="U42" i="26"/>
  <c r="T42" i="26"/>
  <c r="S42" i="26"/>
  <c r="R42" i="26"/>
  <c r="P42" i="26"/>
  <c r="O42" i="26"/>
  <c r="N42" i="26"/>
  <c r="M42" i="26"/>
  <c r="L42" i="26"/>
  <c r="K42" i="26"/>
  <c r="J42" i="26"/>
  <c r="I42" i="26"/>
  <c r="H42" i="26"/>
  <c r="HF41" i="26"/>
  <c r="GK41" i="26"/>
  <c r="FP41" i="26"/>
  <c r="EU41" i="26"/>
  <c r="DZ41" i="26"/>
  <c r="DE41" i="26"/>
  <c r="CJ41" i="26"/>
  <c r="DC41" i="26" s="1"/>
  <c r="BO41" i="26"/>
  <c r="AT41" i="26"/>
  <c r="Y41" i="26"/>
  <c r="X41" i="26"/>
  <c r="W41" i="26"/>
  <c r="V41" i="26"/>
  <c r="U41" i="26"/>
  <c r="T41" i="26"/>
  <c r="S41" i="26"/>
  <c r="R41" i="26"/>
  <c r="P41" i="26"/>
  <c r="O41" i="26"/>
  <c r="N41" i="26"/>
  <c r="M41" i="26"/>
  <c r="L41" i="26"/>
  <c r="K41" i="26"/>
  <c r="J41" i="26"/>
  <c r="I41" i="26"/>
  <c r="H41" i="26"/>
  <c r="HF39" i="26"/>
  <c r="GK39" i="26"/>
  <c r="FP39" i="26"/>
  <c r="EU39" i="26"/>
  <c r="DZ39" i="26"/>
  <c r="ES39" i="26" s="1"/>
  <c r="DE39" i="26"/>
  <c r="CJ39" i="26"/>
  <c r="BO39" i="26"/>
  <c r="AT39" i="26"/>
  <c r="Y39" i="26"/>
  <c r="X39" i="26"/>
  <c r="W39" i="26"/>
  <c r="V39" i="26"/>
  <c r="U39" i="26"/>
  <c r="T39" i="26"/>
  <c r="S39" i="26"/>
  <c r="R39" i="26"/>
  <c r="P39" i="26"/>
  <c r="O39" i="26"/>
  <c r="N39" i="26"/>
  <c r="M39" i="26"/>
  <c r="L39" i="26"/>
  <c r="K39" i="26"/>
  <c r="J39" i="26"/>
  <c r="I39" i="26"/>
  <c r="H39" i="26"/>
  <c r="HF38" i="26"/>
  <c r="GK38" i="26"/>
  <c r="FP38" i="26"/>
  <c r="EU38" i="26"/>
  <c r="DZ38" i="26"/>
  <c r="DE38" i="26"/>
  <c r="CJ38" i="26"/>
  <c r="BO38" i="26"/>
  <c r="CH38" i="26" s="1"/>
  <c r="AT38" i="26"/>
  <c r="Y38" i="26"/>
  <c r="X38" i="26"/>
  <c r="W38" i="26"/>
  <c r="V38" i="26"/>
  <c r="U38" i="26"/>
  <c r="T38" i="26"/>
  <c r="S38" i="26"/>
  <c r="R38" i="26"/>
  <c r="P38" i="26"/>
  <c r="O38" i="26"/>
  <c r="N38" i="26"/>
  <c r="M38" i="26"/>
  <c r="L38" i="26"/>
  <c r="K38" i="26"/>
  <c r="J38" i="26"/>
  <c r="I38" i="26"/>
  <c r="H38" i="26"/>
  <c r="HF37" i="26"/>
  <c r="GK37" i="26"/>
  <c r="FP37" i="26"/>
  <c r="EU37" i="26"/>
  <c r="DZ37" i="26"/>
  <c r="DE37" i="26"/>
  <c r="CJ37" i="26"/>
  <c r="DC37" i="26" s="1"/>
  <c r="BO37" i="26"/>
  <c r="AT37" i="26"/>
  <c r="Y37" i="26"/>
  <c r="X37" i="26"/>
  <c r="W37" i="26"/>
  <c r="V37" i="26"/>
  <c r="U37" i="26"/>
  <c r="T37" i="26"/>
  <c r="S37" i="26"/>
  <c r="R37" i="26"/>
  <c r="P37" i="26"/>
  <c r="O37" i="26"/>
  <c r="N37" i="26"/>
  <c r="M37" i="26"/>
  <c r="L37" i="26"/>
  <c r="K37" i="26"/>
  <c r="J37" i="26"/>
  <c r="I37" i="26"/>
  <c r="H37" i="26"/>
  <c r="HF36" i="26"/>
  <c r="GK36" i="26"/>
  <c r="FP36" i="26"/>
  <c r="EU36" i="26"/>
  <c r="DZ36" i="26"/>
  <c r="DE36" i="26"/>
  <c r="CJ36" i="26"/>
  <c r="BO36" i="26"/>
  <c r="CH36" i="26" s="1"/>
  <c r="AT36" i="26"/>
  <c r="Y36" i="26"/>
  <c r="X36" i="26"/>
  <c r="W36" i="26"/>
  <c r="V36" i="26"/>
  <c r="U36" i="26"/>
  <c r="T36" i="26"/>
  <c r="S36" i="26"/>
  <c r="R36" i="26"/>
  <c r="P36" i="26"/>
  <c r="O36" i="26"/>
  <c r="N36" i="26"/>
  <c r="M36" i="26"/>
  <c r="L36" i="26"/>
  <c r="K36" i="26"/>
  <c r="J36" i="26"/>
  <c r="I36" i="26"/>
  <c r="H36" i="26"/>
  <c r="HF35" i="26"/>
  <c r="GK35" i="26"/>
  <c r="FP35" i="26"/>
  <c r="EU35" i="26"/>
  <c r="DZ35" i="26"/>
  <c r="DE35" i="26"/>
  <c r="CJ35" i="26"/>
  <c r="BO35" i="26"/>
  <c r="AT35" i="26"/>
  <c r="BM35" i="26" s="1"/>
  <c r="Y35" i="26"/>
  <c r="X35" i="26"/>
  <c r="W35" i="26"/>
  <c r="V35" i="26"/>
  <c r="U35" i="26"/>
  <c r="T35" i="26"/>
  <c r="S35" i="26"/>
  <c r="R35" i="26"/>
  <c r="P35" i="26"/>
  <c r="O35" i="26"/>
  <c r="N35" i="26"/>
  <c r="M35" i="26"/>
  <c r="L35" i="26"/>
  <c r="K35" i="26"/>
  <c r="J35" i="26"/>
  <c r="I35" i="26"/>
  <c r="H35" i="26"/>
  <c r="HF34" i="26"/>
  <c r="GK34" i="26"/>
  <c r="FP34" i="26"/>
  <c r="EU34" i="26"/>
  <c r="DZ34" i="26"/>
  <c r="DE34" i="26"/>
  <c r="CJ34" i="26"/>
  <c r="DC34" i="26" s="1"/>
  <c r="BO34" i="26"/>
  <c r="AT34" i="26"/>
  <c r="Y34" i="26"/>
  <c r="X34" i="26"/>
  <c r="W34" i="26"/>
  <c r="V34" i="26"/>
  <c r="U34" i="26"/>
  <c r="T34" i="26"/>
  <c r="S34" i="26"/>
  <c r="R34" i="26"/>
  <c r="P34" i="26"/>
  <c r="O34" i="26"/>
  <c r="N34" i="26"/>
  <c r="M34" i="26"/>
  <c r="L34" i="26"/>
  <c r="K34" i="26"/>
  <c r="J34" i="26"/>
  <c r="I34" i="26"/>
  <c r="H34" i="26"/>
  <c r="HF33" i="26"/>
  <c r="GK33" i="26"/>
  <c r="FP33" i="26"/>
  <c r="EU33" i="26"/>
  <c r="DZ33" i="26"/>
  <c r="DE33" i="26"/>
  <c r="DX33" i="26" s="1"/>
  <c r="CJ33" i="26"/>
  <c r="DC33" i="26" s="1"/>
  <c r="BO33" i="26"/>
  <c r="AT33" i="26"/>
  <c r="Y33" i="26"/>
  <c r="X33" i="26"/>
  <c r="W33" i="26"/>
  <c r="V33" i="26"/>
  <c r="U33" i="26"/>
  <c r="T33" i="26"/>
  <c r="S33" i="26"/>
  <c r="R33" i="26"/>
  <c r="P33" i="26"/>
  <c r="O33" i="26"/>
  <c r="N33" i="26"/>
  <c r="M33" i="26"/>
  <c r="L33" i="26"/>
  <c r="K33" i="26"/>
  <c r="J33" i="26"/>
  <c r="I33" i="26"/>
  <c r="H33" i="26"/>
  <c r="HF32" i="26"/>
  <c r="GK32" i="26"/>
  <c r="FP32" i="26"/>
  <c r="EU32" i="26"/>
  <c r="DZ32" i="26"/>
  <c r="DE32" i="26"/>
  <c r="CJ32" i="26"/>
  <c r="DC32" i="26" s="1"/>
  <c r="BO32" i="26"/>
  <c r="AT32" i="26"/>
  <c r="Y32" i="26"/>
  <c r="X32" i="26"/>
  <c r="W32" i="26"/>
  <c r="V32" i="26"/>
  <c r="U32" i="26"/>
  <c r="T32" i="26"/>
  <c r="S32" i="26"/>
  <c r="R32" i="26"/>
  <c r="P32" i="26"/>
  <c r="O32" i="26"/>
  <c r="N32" i="26"/>
  <c r="M32" i="26"/>
  <c r="L32" i="26"/>
  <c r="K32" i="26"/>
  <c r="J32" i="26"/>
  <c r="I32" i="26"/>
  <c r="H32" i="26"/>
  <c r="HF31" i="26"/>
  <c r="GK31" i="26"/>
  <c r="FP31" i="26"/>
  <c r="EU31" i="26"/>
  <c r="DZ31" i="26"/>
  <c r="DE31" i="26"/>
  <c r="CJ31" i="26"/>
  <c r="BO31" i="26"/>
  <c r="AT31" i="26"/>
  <c r="BM31" i="26" s="1"/>
  <c r="Y31" i="26"/>
  <c r="X31" i="26"/>
  <c r="W31" i="26"/>
  <c r="V31" i="26"/>
  <c r="U31" i="26"/>
  <c r="T31" i="26"/>
  <c r="S31" i="26"/>
  <c r="R31" i="26"/>
  <c r="P31" i="26"/>
  <c r="O31" i="26"/>
  <c r="N31" i="26"/>
  <c r="M31" i="26"/>
  <c r="L31" i="26"/>
  <c r="K31" i="26"/>
  <c r="J31" i="26"/>
  <c r="I31" i="26"/>
  <c r="H31" i="26"/>
  <c r="HF30" i="26"/>
  <c r="GK30" i="26"/>
  <c r="FP30" i="26"/>
  <c r="EU30" i="26"/>
  <c r="DZ30" i="26"/>
  <c r="DE30" i="26"/>
  <c r="CJ30" i="26"/>
  <c r="BO30" i="26"/>
  <c r="CH30" i="26" s="1"/>
  <c r="AT30" i="26"/>
  <c r="Y30" i="26"/>
  <c r="X30" i="26"/>
  <c r="W30" i="26"/>
  <c r="V30" i="26"/>
  <c r="U30" i="26"/>
  <c r="T30" i="26"/>
  <c r="S30" i="26"/>
  <c r="R30" i="26"/>
  <c r="P30" i="26"/>
  <c r="O30" i="26"/>
  <c r="N30" i="26"/>
  <c r="M30" i="26"/>
  <c r="L30" i="26"/>
  <c r="K30" i="26"/>
  <c r="J30" i="26"/>
  <c r="I30" i="26"/>
  <c r="H30" i="26"/>
  <c r="HF28" i="26"/>
  <c r="GK28" i="26"/>
  <c r="HD28" i="26" s="1"/>
  <c r="FP28" i="26"/>
  <c r="GI28" i="26" s="1"/>
  <c r="EU28" i="26"/>
  <c r="DZ28" i="26"/>
  <c r="ES28" i="26" s="1"/>
  <c r="DE28" i="26"/>
  <c r="DX28" i="26" s="1"/>
  <c r="CJ28" i="26"/>
  <c r="DC28" i="26" s="1"/>
  <c r="BO28" i="26"/>
  <c r="CH28" i="26" s="1"/>
  <c r="AT28" i="26"/>
  <c r="BM28" i="26" s="1"/>
  <c r="Y28" i="26"/>
  <c r="AR28" i="26" s="1"/>
  <c r="X28" i="26"/>
  <c r="W28" i="26"/>
  <c r="V28" i="26"/>
  <c r="U28" i="26"/>
  <c r="T28" i="26"/>
  <c r="S28" i="26"/>
  <c r="R28" i="26"/>
  <c r="P28" i="26"/>
  <c r="O28" i="26"/>
  <c r="N28" i="26"/>
  <c r="M28" i="26"/>
  <c r="L28" i="26"/>
  <c r="K28" i="26"/>
  <c r="J28" i="26"/>
  <c r="I28" i="26"/>
  <c r="H28" i="26"/>
  <c r="HF27" i="26"/>
  <c r="GK27" i="26"/>
  <c r="FP27" i="26"/>
  <c r="EU27" i="26"/>
  <c r="DZ27" i="26"/>
  <c r="DE27" i="26"/>
  <c r="CJ27" i="26"/>
  <c r="BO27" i="26"/>
  <c r="AT27" i="26"/>
  <c r="BM27" i="26" s="1"/>
  <c r="Y27" i="26"/>
  <c r="AR27" i="26" s="1"/>
  <c r="X27" i="26"/>
  <c r="W27" i="26"/>
  <c r="V27" i="26"/>
  <c r="U27" i="26"/>
  <c r="T27" i="26"/>
  <c r="S27" i="26"/>
  <c r="R27" i="26"/>
  <c r="P27" i="26"/>
  <c r="O27" i="26"/>
  <c r="N27" i="26"/>
  <c r="M27" i="26"/>
  <c r="L27" i="26"/>
  <c r="K27" i="26"/>
  <c r="J27" i="26"/>
  <c r="I27" i="26"/>
  <c r="H27" i="26"/>
  <c r="HD23" i="26"/>
  <c r="GI23" i="26"/>
  <c r="ES23" i="26"/>
  <c r="DX23" i="26"/>
  <c r="DC23" i="26"/>
  <c r="BO23" i="26"/>
  <c r="CH23" i="26" s="1"/>
  <c r="AT23" i="26"/>
  <c r="BM23" i="26" s="1"/>
  <c r="Y23" i="26"/>
  <c r="AR23" i="26" s="1"/>
  <c r="X23" i="26"/>
  <c r="W23" i="26"/>
  <c r="V23" i="26"/>
  <c r="U23" i="26"/>
  <c r="T23" i="26"/>
  <c r="S23" i="26"/>
  <c r="R23" i="26"/>
  <c r="P23" i="26"/>
  <c r="O23" i="26"/>
  <c r="N23" i="26"/>
  <c r="M23" i="26"/>
  <c r="L23" i="26"/>
  <c r="K23" i="26"/>
  <c r="J23" i="26"/>
  <c r="I23" i="26"/>
  <c r="H23" i="26"/>
  <c r="HD22" i="26"/>
  <c r="GI22" i="26"/>
  <c r="ES22" i="26"/>
  <c r="DX22" i="26"/>
  <c r="DC22" i="26"/>
  <c r="BO22" i="26"/>
  <c r="CH22" i="26" s="1"/>
  <c r="AT22" i="26"/>
  <c r="BM22" i="26" s="1"/>
  <c r="Y22" i="26"/>
  <c r="AR22" i="26" s="1"/>
  <c r="X22" i="26"/>
  <c r="W22" i="26"/>
  <c r="V22" i="26"/>
  <c r="U22" i="26"/>
  <c r="T22" i="26"/>
  <c r="S22" i="26"/>
  <c r="R22" i="26"/>
  <c r="P22" i="26"/>
  <c r="O22" i="26"/>
  <c r="N22" i="26"/>
  <c r="M22" i="26"/>
  <c r="L22" i="26"/>
  <c r="K22" i="26"/>
  <c r="J22" i="26"/>
  <c r="I22" i="26"/>
  <c r="H22" i="26"/>
  <c r="HD21" i="26"/>
  <c r="GI21" i="26"/>
  <c r="ES21" i="26"/>
  <c r="DX21" i="26"/>
  <c r="DC21" i="26"/>
  <c r="BO21" i="26"/>
  <c r="AT21" i="26"/>
  <c r="BM21" i="26" s="1"/>
  <c r="Y21" i="26"/>
  <c r="X21" i="26"/>
  <c r="W21" i="26"/>
  <c r="V21" i="26"/>
  <c r="V20" i="26" s="1"/>
  <c r="U21" i="26"/>
  <c r="T21" i="26"/>
  <c r="S21" i="26"/>
  <c r="R21" i="26"/>
  <c r="P21" i="26"/>
  <c r="O21" i="26"/>
  <c r="N21" i="26"/>
  <c r="M21" i="26"/>
  <c r="L21" i="26"/>
  <c r="K21" i="26"/>
  <c r="J21" i="26"/>
  <c r="I21" i="26"/>
  <c r="H21" i="26"/>
  <c r="HF20" i="26"/>
  <c r="GK20" i="26"/>
  <c r="HD20" i="26" s="1"/>
  <c r="FP20" i="26"/>
  <c r="GI20" i="26" s="1"/>
  <c r="EU20" i="26"/>
  <c r="DZ20" i="26"/>
  <c r="ES20" i="26" s="1"/>
  <c r="DE20" i="26"/>
  <c r="DX20" i="26" s="1"/>
  <c r="CJ20" i="26"/>
  <c r="DC20" i="26" s="1"/>
  <c r="CI20" i="26"/>
  <c r="CG20" i="26"/>
  <c r="CF20" i="26"/>
  <c r="CE20" i="26"/>
  <c r="CD20" i="26"/>
  <c r="CC20" i="26"/>
  <c r="CB20" i="26"/>
  <c r="CA20" i="26"/>
  <c r="BZ20" i="26"/>
  <c r="BY20" i="26"/>
  <c r="BX20" i="26"/>
  <c r="BW20" i="26"/>
  <c r="BV20" i="26"/>
  <c r="BU20" i="26"/>
  <c r="BT20" i="26"/>
  <c r="BS20" i="26"/>
  <c r="BR20" i="26"/>
  <c r="BQ20" i="26"/>
  <c r="BP20" i="26"/>
  <c r="BN20" i="26"/>
  <c r="BL20" i="26"/>
  <c r="BK20" i="26"/>
  <c r="BJ20" i="26"/>
  <c r="BI20" i="26"/>
  <c r="BH20" i="26"/>
  <c r="BG20" i="26"/>
  <c r="BF20" i="26"/>
  <c r="BE20" i="26"/>
  <c r="BD20" i="26"/>
  <c r="BC20" i="26"/>
  <c r="BB20" i="26"/>
  <c r="BA20" i="26"/>
  <c r="AZ20" i="26"/>
  <c r="AY20" i="26"/>
  <c r="AX20" i="26"/>
  <c r="AW20" i="26"/>
  <c r="AV20" i="26"/>
  <c r="AU20" i="26"/>
  <c r="AS20" i="26"/>
  <c r="AQ20" i="26"/>
  <c r="AP20" i="26"/>
  <c r="AO20" i="26"/>
  <c r="AN20" i="26"/>
  <c r="AM20" i="26"/>
  <c r="AL20" i="26"/>
  <c r="AK20" i="26"/>
  <c r="AJ20" i="26"/>
  <c r="AI20" i="26"/>
  <c r="AH20" i="26"/>
  <c r="AG20" i="26"/>
  <c r="AF20" i="26"/>
  <c r="AE20" i="26"/>
  <c r="AD20" i="26"/>
  <c r="AC20" i="26"/>
  <c r="AB20" i="26"/>
  <c r="AA20" i="26"/>
  <c r="Z20" i="26"/>
  <c r="Q20" i="26"/>
  <c r="E20" i="26"/>
  <c r="HF18" i="26"/>
  <c r="GK18" i="26"/>
  <c r="FP18" i="26"/>
  <c r="GI18" i="26" s="1"/>
  <c r="EU18" i="26"/>
  <c r="DZ18" i="26"/>
  <c r="ES18" i="26" s="1"/>
  <c r="DE18" i="26"/>
  <c r="DX18" i="26" s="1"/>
  <c r="CJ18" i="26"/>
  <c r="DC18" i="26" s="1"/>
  <c r="BO18" i="26"/>
  <c r="CH18" i="26" s="1"/>
  <c r="AT18" i="26"/>
  <c r="BM18" i="26" s="1"/>
  <c r="Y18" i="26"/>
  <c r="AR18" i="26" s="1"/>
  <c r="X18" i="26"/>
  <c r="W18" i="26"/>
  <c r="V18" i="26"/>
  <c r="U18" i="26"/>
  <c r="T18" i="26"/>
  <c r="S18" i="26"/>
  <c r="R18" i="26"/>
  <c r="P18" i="26"/>
  <c r="O18" i="26"/>
  <c r="N18" i="26"/>
  <c r="M18" i="26"/>
  <c r="L18" i="26"/>
  <c r="K18" i="26"/>
  <c r="J18" i="26"/>
  <c r="I18" i="26"/>
  <c r="H18" i="26"/>
  <c r="HF17" i="26"/>
  <c r="HY17" i="26" s="1"/>
  <c r="GK17" i="26"/>
  <c r="FP17" i="26"/>
  <c r="GI17" i="26" s="1"/>
  <c r="EU17" i="26"/>
  <c r="DZ17" i="26"/>
  <c r="ES17" i="26" s="1"/>
  <c r="DE17" i="26"/>
  <c r="DX17" i="26" s="1"/>
  <c r="CJ17" i="26"/>
  <c r="DC17" i="26" s="1"/>
  <c r="BO17" i="26"/>
  <c r="CH17" i="26" s="1"/>
  <c r="AT17" i="26"/>
  <c r="BM17" i="26" s="1"/>
  <c r="Y17" i="26"/>
  <c r="X17" i="26"/>
  <c r="W17" i="26"/>
  <c r="V17" i="26"/>
  <c r="U17" i="26"/>
  <c r="T17" i="26"/>
  <c r="S17" i="26"/>
  <c r="R17" i="26"/>
  <c r="P17" i="26"/>
  <c r="O17" i="26"/>
  <c r="N17" i="26"/>
  <c r="M17" i="26"/>
  <c r="L17" i="26"/>
  <c r="K17" i="26"/>
  <c r="J17" i="26"/>
  <c r="I17" i="26"/>
  <c r="H17" i="26"/>
  <c r="HF16" i="26"/>
  <c r="GK16" i="26"/>
  <c r="FP16" i="26"/>
  <c r="GI16" i="26" s="1"/>
  <c r="EU16" i="26"/>
  <c r="DZ16" i="26"/>
  <c r="ES16" i="26" s="1"/>
  <c r="DE16" i="26"/>
  <c r="DX16" i="26" s="1"/>
  <c r="CJ16" i="26"/>
  <c r="DC16" i="26" s="1"/>
  <c r="BO16" i="26"/>
  <c r="CH16" i="26" s="1"/>
  <c r="AT16" i="26"/>
  <c r="BM16" i="26" s="1"/>
  <c r="Y16" i="26"/>
  <c r="X16" i="26"/>
  <c r="W16" i="26"/>
  <c r="V16" i="26"/>
  <c r="U16" i="26"/>
  <c r="T16" i="26"/>
  <c r="S16" i="26"/>
  <c r="R16" i="26"/>
  <c r="P16" i="26"/>
  <c r="O16" i="26"/>
  <c r="N16" i="26"/>
  <c r="M16" i="26"/>
  <c r="L16" i="26"/>
  <c r="K16" i="26"/>
  <c r="J16" i="26"/>
  <c r="I16" i="26"/>
  <c r="H16" i="26"/>
  <c r="HF15" i="26"/>
  <c r="GK15" i="26"/>
  <c r="FP15" i="26"/>
  <c r="GI15" i="26" s="1"/>
  <c r="EU15" i="26"/>
  <c r="DZ15" i="26"/>
  <c r="ES15" i="26" s="1"/>
  <c r="DE15" i="26"/>
  <c r="DX15" i="26" s="1"/>
  <c r="CJ15" i="26"/>
  <c r="DC15" i="26" s="1"/>
  <c r="BO15" i="26"/>
  <c r="CH15" i="26" s="1"/>
  <c r="AT15" i="26"/>
  <c r="BM15" i="26" s="1"/>
  <c r="Y15" i="26"/>
  <c r="X15" i="26"/>
  <c r="W15" i="26"/>
  <c r="V15" i="26"/>
  <c r="U15" i="26"/>
  <c r="T15" i="26"/>
  <c r="S15" i="26"/>
  <c r="R15" i="26"/>
  <c r="P15" i="26"/>
  <c r="O15" i="26"/>
  <c r="N15" i="26"/>
  <c r="M15" i="26"/>
  <c r="L15" i="26"/>
  <c r="K15" i="26"/>
  <c r="J15" i="26"/>
  <c r="I15" i="26"/>
  <c r="H15" i="26"/>
  <c r="HF14" i="26"/>
  <c r="GK14" i="26"/>
  <c r="FP14" i="26"/>
  <c r="GI14" i="26" s="1"/>
  <c r="EU14" i="26"/>
  <c r="FN14" i="26" s="1"/>
  <c r="DZ14" i="26"/>
  <c r="ES14" i="26" s="1"/>
  <c r="DE14" i="26"/>
  <c r="DX14" i="26" s="1"/>
  <c r="CJ14" i="26"/>
  <c r="DC14" i="26" s="1"/>
  <c r="BO14" i="26"/>
  <c r="CH14" i="26" s="1"/>
  <c r="AT14" i="26"/>
  <c r="BM14" i="26" s="1"/>
  <c r="Y14" i="26"/>
  <c r="X14" i="26"/>
  <c r="W14" i="26"/>
  <c r="V14" i="26"/>
  <c r="U14" i="26"/>
  <c r="T14" i="26"/>
  <c r="S14" i="26"/>
  <c r="R14" i="26"/>
  <c r="P14" i="26"/>
  <c r="O14" i="26"/>
  <c r="M14" i="26"/>
  <c r="L14" i="26"/>
  <c r="J14" i="26"/>
  <c r="I14" i="26"/>
  <c r="H14" i="26"/>
  <c r="HF13" i="26"/>
  <c r="GK13" i="26"/>
  <c r="FP13" i="26"/>
  <c r="EU13" i="26"/>
  <c r="DZ13" i="26"/>
  <c r="ES13" i="26" s="1"/>
  <c r="DE13" i="26"/>
  <c r="DX13" i="26" s="1"/>
  <c r="CJ13" i="26"/>
  <c r="DC13" i="26" s="1"/>
  <c r="BO13" i="26"/>
  <c r="CH13" i="26" s="1"/>
  <c r="AT13" i="26"/>
  <c r="BM13" i="26" s="1"/>
  <c r="Y13" i="26"/>
  <c r="X13" i="26"/>
  <c r="W13" i="26"/>
  <c r="V13" i="26"/>
  <c r="U13" i="26"/>
  <c r="T13" i="26"/>
  <c r="S13" i="26"/>
  <c r="R13" i="26"/>
  <c r="P13" i="26"/>
  <c r="O13" i="26"/>
  <c r="N13" i="26"/>
  <c r="M13" i="26"/>
  <c r="L13" i="26"/>
  <c r="K13" i="26"/>
  <c r="J13" i="26"/>
  <c r="I13" i="26"/>
  <c r="H13" i="26"/>
  <c r="HF12" i="26"/>
  <c r="GK12" i="26"/>
  <c r="FP12" i="26"/>
  <c r="EU12" i="26"/>
  <c r="DZ12" i="26"/>
  <c r="ES12" i="26" s="1"/>
  <c r="DE12" i="26"/>
  <c r="DX12" i="26" s="1"/>
  <c r="CJ12" i="26"/>
  <c r="DC12" i="26" s="1"/>
  <c r="BO12" i="26"/>
  <c r="AT12" i="26"/>
  <c r="BM12" i="26" s="1"/>
  <c r="Y12" i="26"/>
  <c r="X12" i="26"/>
  <c r="W12" i="26"/>
  <c r="V12" i="26"/>
  <c r="U12" i="26"/>
  <c r="T12" i="26"/>
  <c r="S12" i="26"/>
  <c r="R12" i="26"/>
  <c r="P12" i="26"/>
  <c r="O12" i="26"/>
  <c r="N12" i="26"/>
  <c r="M12" i="26"/>
  <c r="L12" i="26"/>
  <c r="K12" i="26"/>
  <c r="J12" i="26"/>
  <c r="I12" i="26"/>
  <c r="H12" i="26"/>
  <c r="HF73" i="27"/>
  <c r="GK73" i="27"/>
  <c r="HD73" i="27" s="1"/>
  <c r="FP73" i="27"/>
  <c r="GI73" i="27" s="1"/>
  <c r="EU73" i="27"/>
  <c r="DZ73" i="27"/>
  <c r="ES73" i="27" s="1"/>
  <c r="DE73" i="27"/>
  <c r="DX73" i="27" s="1"/>
  <c r="CJ73" i="27"/>
  <c r="DC73" i="27" s="1"/>
  <c r="BO73" i="27"/>
  <c r="CH73" i="27" s="1"/>
  <c r="AT73" i="27"/>
  <c r="BM73" i="27" s="1"/>
  <c r="Y73" i="27"/>
  <c r="X73" i="27"/>
  <c r="W73" i="27"/>
  <c r="V73" i="27"/>
  <c r="U73" i="27"/>
  <c r="T73" i="27"/>
  <c r="S73" i="27"/>
  <c r="R73" i="27"/>
  <c r="P73" i="27"/>
  <c r="O73" i="27"/>
  <c r="N73" i="27"/>
  <c r="M73" i="27"/>
  <c r="L73" i="27"/>
  <c r="K73" i="27"/>
  <c r="J73" i="27"/>
  <c r="I73" i="27"/>
  <c r="H73" i="27"/>
  <c r="EU70" i="27"/>
  <c r="FN70" i="27" s="1"/>
  <c r="CJ70" i="27"/>
  <c r="DC70" i="27" s="1"/>
  <c r="X70" i="27"/>
  <c r="W70" i="27"/>
  <c r="V70" i="27"/>
  <c r="U70" i="27"/>
  <c r="T70" i="27"/>
  <c r="S70" i="27"/>
  <c r="R70" i="27"/>
  <c r="P70" i="27"/>
  <c r="O70" i="27"/>
  <c r="N70" i="27"/>
  <c r="M70" i="27"/>
  <c r="L70" i="27"/>
  <c r="K70" i="27"/>
  <c r="J70" i="27"/>
  <c r="I70" i="27"/>
  <c r="H70" i="27"/>
  <c r="HF67" i="27"/>
  <c r="GK67" i="27"/>
  <c r="FP67" i="27"/>
  <c r="EU67" i="27"/>
  <c r="FN67" i="27" s="1"/>
  <c r="DZ67" i="27"/>
  <c r="DE67" i="27"/>
  <c r="CJ67" i="27"/>
  <c r="BO67" i="27"/>
  <c r="AT67" i="27"/>
  <c r="Y67" i="27"/>
  <c r="X67" i="27"/>
  <c r="W67" i="27"/>
  <c r="V67" i="27"/>
  <c r="U67" i="27"/>
  <c r="T67" i="27"/>
  <c r="S67" i="27"/>
  <c r="R67" i="27"/>
  <c r="P67" i="27"/>
  <c r="O67" i="27"/>
  <c r="N67" i="27"/>
  <c r="M67" i="27"/>
  <c r="L67" i="27"/>
  <c r="K67" i="27"/>
  <c r="J67" i="27"/>
  <c r="I67" i="27"/>
  <c r="H67" i="27"/>
  <c r="HF66" i="27"/>
  <c r="GK66" i="27"/>
  <c r="FP66" i="27"/>
  <c r="EU66" i="27"/>
  <c r="FN66" i="27" s="1"/>
  <c r="DZ66" i="27"/>
  <c r="DE66" i="27"/>
  <c r="CJ66" i="27"/>
  <c r="BO66" i="27"/>
  <c r="AT66" i="27"/>
  <c r="Y66" i="27"/>
  <c r="X66" i="27"/>
  <c r="W66" i="27"/>
  <c r="V66" i="27"/>
  <c r="U66" i="27"/>
  <c r="T66" i="27"/>
  <c r="S66" i="27"/>
  <c r="R66" i="27"/>
  <c r="P66" i="27"/>
  <c r="O66" i="27"/>
  <c r="N66" i="27"/>
  <c r="M66" i="27"/>
  <c r="L66" i="27"/>
  <c r="K66" i="27"/>
  <c r="J66" i="27"/>
  <c r="I66" i="27"/>
  <c r="H66" i="27"/>
  <c r="HF65" i="27"/>
  <c r="GK65" i="27"/>
  <c r="FP65" i="27"/>
  <c r="EU65" i="27"/>
  <c r="DZ65" i="27"/>
  <c r="ES65" i="27" s="1"/>
  <c r="DE65" i="27"/>
  <c r="CJ65" i="27"/>
  <c r="BO65" i="27"/>
  <c r="AT65" i="27"/>
  <c r="Y65" i="27"/>
  <c r="X65" i="27"/>
  <c r="W65" i="27"/>
  <c r="V65" i="27"/>
  <c r="U65" i="27"/>
  <c r="T65" i="27"/>
  <c r="S65" i="27"/>
  <c r="R65" i="27"/>
  <c r="P65" i="27"/>
  <c r="O65" i="27"/>
  <c r="N65" i="27"/>
  <c r="M65" i="27"/>
  <c r="L65" i="27"/>
  <c r="K65" i="27"/>
  <c r="J65" i="27"/>
  <c r="I65" i="27"/>
  <c r="H65" i="27"/>
  <c r="DB112" i="27"/>
  <c r="CX112" i="27"/>
  <c r="CT112" i="27"/>
  <c r="CP112" i="27"/>
  <c r="CL112" i="27"/>
  <c r="HF49" i="27"/>
  <c r="GK49" i="27"/>
  <c r="FP49" i="27"/>
  <c r="EU49" i="27"/>
  <c r="DZ49" i="27"/>
  <c r="DE49" i="27"/>
  <c r="DX49" i="27" s="1"/>
  <c r="CJ49" i="27"/>
  <c r="BO49" i="27"/>
  <c r="AT49" i="27"/>
  <c r="Y49" i="27"/>
  <c r="X49" i="27"/>
  <c r="W49" i="27"/>
  <c r="V49" i="27"/>
  <c r="U49" i="27"/>
  <c r="T49" i="27"/>
  <c r="S49" i="27"/>
  <c r="R49" i="27"/>
  <c r="P49" i="27"/>
  <c r="O49" i="27"/>
  <c r="N49" i="27"/>
  <c r="M49" i="27"/>
  <c r="L49" i="27"/>
  <c r="K49" i="27"/>
  <c r="J49" i="27"/>
  <c r="I49" i="27"/>
  <c r="H49" i="27"/>
  <c r="HF48" i="27"/>
  <c r="GK48" i="27"/>
  <c r="HD48" i="27" s="1"/>
  <c r="FP48" i="27"/>
  <c r="GI48" i="27" s="1"/>
  <c r="EU48" i="27"/>
  <c r="DZ48" i="27"/>
  <c r="ES48" i="27" s="1"/>
  <c r="DE48" i="27"/>
  <c r="DX48" i="27" s="1"/>
  <c r="CJ48" i="27"/>
  <c r="DC48" i="27" s="1"/>
  <c r="BO48" i="27"/>
  <c r="CH48" i="27" s="1"/>
  <c r="AT48" i="27"/>
  <c r="BM48" i="27" s="1"/>
  <c r="Y48" i="27"/>
  <c r="AR48" i="27" s="1"/>
  <c r="X48" i="27"/>
  <c r="W48" i="27"/>
  <c r="V48" i="27"/>
  <c r="U48" i="27"/>
  <c r="T48" i="27"/>
  <c r="S48" i="27"/>
  <c r="R48" i="27"/>
  <c r="P48" i="27"/>
  <c r="O48" i="27"/>
  <c r="N48" i="27"/>
  <c r="M48" i="27"/>
  <c r="L48" i="27"/>
  <c r="K48" i="27"/>
  <c r="J48" i="27"/>
  <c r="I48" i="27"/>
  <c r="H48" i="27"/>
  <c r="HF47" i="27"/>
  <c r="GK47" i="27"/>
  <c r="FP47" i="27"/>
  <c r="EU47" i="27"/>
  <c r="FN47" i="27" s="1"/>
  <c r="DZ47" i="27"/>
  <c r="ES47" i="27" s="1"/>
  <c r="DE47" i="27"/>
  <c r="CJ47" i="27"/>
  <c r="DC47" i="27" s="1"/>
  <c r="BO47" i="27"/>
  <c r="AT47" i="27"/>
  <c r="Y47" i="27"/>
  <c r="X47" i="27"/>
  <c r="W47" i="27"/>
  <c r="V47" i="27"/>
  <c r="U47" i="27"/>
  <c r="T47" i="27"/>
  <c r="S47" i="27"/>
  <c r="R47" i="27"/>
  <c r="P47" i="27"/>
  <c r="O47" i="27"/>
  <c r="N47" i="27"/>
  <c r="M47" i="27"/>
  <c r="L47" i="27"/>
  <c r="K47" i="27"/>
  <c r="J47" i="27"/>
  <c r="I47" i="27"/>
  <c r="H47" i="27"/>
  <c r="HF46" i="27"/>
  <c r="GK46" i="27"/>
  <c r="FP46" i="27"/>
  <c r="EU46" i="27"/>
  <c r="DZ46" i="27"/>
  <c r="ES46" i="27" s="1"/>
  <c r="DE46" i="27"/>
  <c r="CJ46" i="27"/>
  <c r="BO46" i="27"/>
  <c r="AT46" i="27"/>
  <c r="Y46" i="27"/>
  <c r="X46" i="27"/>
  <c r="W46" i="27"/>
  <c r="V46" i="27"/>
  <c r="U46" i="27"/>
  <c r="T46" i="27"/>
  <c r="S46" i="27"/>
  <c r="R46" i="27"/>
  <c r="P46" i="27"/>
  <c r="O46" i="27"/>
  <c r="N46" i="27"/>
  <c r="M46" i="27"/>
  <c r="L46" i="27"/>
  <c r="K46" i="27"/>
  <c r="J46" i="27"/>
  <c r="I46" i="27"/>
  <c r="H46" i="27"/>
  <c r="HF45" i="27"/>
  <c r="GK45" i="27"/>
  <c r="FP45" i="27"/>
  <c r="EU45" i="27"/>
  <c r="DZ45" i="27"/>
  <c r="DE45" i="27"/>
  <c r="DX45" i="27" s="1"/>
  <c r="CJ45" i="27"/>
  <c r="BO45" i="27"/>
  <c r="AT45" i="27"/>
  <c r="Y45" i="27"/>
  <c r="X45" i="27"/>
  <c r="W45" i="27"/>
  <c r="V45" i="27"/>
  <c r="U45" i="27"/>
  <c r="T45" i="27"/>
  <c r="S45" i="27"/>
  <c r="R45" i="27"/>
  <c r="P45" i="27"/>
  <c r="O45" i="27"/>
  <c r="N45" i="27"/>
  <c r="M45" i="27"/>
  <c r="L45" i="27"/>
  <c r="K45" i="27"/>
  <c r="J45" i="27"/>
  <c r="I45" i="27"/>
  <c r="H45" i="27"/>
  <c r="HF44" i="27"/>
  <c r="GK44" i="27"/>
  <c r="FP44" i="27"/>
  <c r="EU44" i="27"/>
  <c r="DZ44" i="27"/>
  <c r="ES44" i="27" s="1"/>
  <c r="DE44" i="27"/>
  <c r="CJ44" i="27"/>
  <c r="BO44" i="27"/>
  <c r="AT44" i="27"/>
  <c r="Y44" i="27"/>
  <c r="X44" i="27"/>
  <c r="W44" i="27"/>
  <c r="V44" i="27"/>
  <c r="U44" i="27"/>
  <c r="T44" i="27"/>
  <c r="S44" i="27"/>
  <c r="R44" i="27"/>
  <c r="P44" i="27"/>
  <c r="O44" i="27"/>
  <c r="N44" i="27"/>
  <c r="M44" i="27"/>
  <c r="L44" i="27"/>
  <c r="K44" i="27"/>
  <c r="J44" i="27"/>
  <c r="I44" i="27"/>
  <c r="H44" i="27"/>
  <c r="HF43" i="27"/>
  <c r="GK43" i="27"/>
  <c r="FP43" i="27"/>
  <c r="EU43" i="27"/>
  <c r="DZ43" i="27"/>
  <c r="ES43" i="27" s="1"/>
  <c r="DE43" i="27"/>
  <c r="CJ43" i="27"/>
  <c r="BO43" i="27"/>
  <c r="AT43" i="27"/>
  <c r="Y43" i="27"/>
  <c r="X43" i="27"/>
  <c r="W43" i="27"/>
  <c r="V43" i="27"/>
  <c r="U43" i="27"/>
  <c r="T43" i="27"/>
  <c r="S43" i="27"/>
  <c r="R43" i="27"/>
  <c r="P43" i="27"/>
  <c r="O43" i="27"/>
  <c r="N43" i="27"/>
  <c r="M43" i="27"/>
  <c r="L43" i="27"/>
  <c r="K43" i="27"/>
  <c r="J43" i="27"/>
  <c r="I43" i="27"/>
  <c r="H43" i="27"/>
  <c r="HF42" i="27"/>
  <c r="GK42" i="27"/>
  <c r="FP42" i="27"/>
  <c r="EU42" i="27"/>
  <c r="DZ42" i="27"/>
  <c r="DE42" i="27"/>
  <c r="DX42" i="27" s="1"/>
  <c r="CJ42" i="27"/>
  <c r="BO42" i="27"/>
  <c r="AT42" i="27"/>
  <c r="Y42" i="27"/>
  <c r="X42" i="27"/>
  <c r="W42" i="27"/>
  <c r="V42" i="27"/>
  <c r="U42" i="27"/>
  <c r="T42" i="27"/>
  <c r="S42" i="27"/>
  <c r="R42" i="27"/>
  <c r="P42" i="27"/>
  <c r="O42" i="27"/>
  <c r="N42" i="27"/>
  <c r="M42" i="27"/>
  <c r="L42" i="27"/>
  <c r="K42" i="27"/>
  <c r="J42" i="27"/>
  <c r="I42" i="27"/>
  <c r="H42" i="27"/>
  <c r="HF41" i="27"/>
  <c r="GK41" i="27"/>
  <c r="FP41" i="27"/>
  <c r="EU41" i="27"/>
  <c r="DZ41" i="27"/>
  <c r="DE41" i="27"/>
  <c r="CJ41" i="27"/>
  <c r="DC41" i="27" s="1"/>
  <c r="BO41" i="27"/>
  <c r="AT41" i="27"/>
  <c r="Y41" i="27"/>
  <c r="X41" i="27"/>
  <c r="W41" i="27"/>
  <c r="V41" i="27"/>
  <c r="U41" i="27"/>
  <c r="T41" i="27"/>
  <c r="S41" i="27"/>
  <c r="R41" i="27"/>
  <c r="P41" i="27"/>
  <c r="O41" i="27"/>
  <c r="N41" i="27"/>
  <c r="M41" i="27"/>
  <c r="L41" i="27"/>
  <c r="K41" i="27"/>
  <c r="J41" i="27"/>
  <c r="I41" i="27"/>
  <c r="H41" i="27"/>
  <c r="HF39" i="27"/>
  <c r="GK39" i="27"/>
  <c r="FP39" i="27"/>
  <c r="EU39" i="27"/>
  <c r="DZ39" i="27"/>
  <c r="ES39" i="27" s="1"/>
  <c r="DE39" i="27"/>
  <c r="CJ39" i="27"/>
  <c r="BO39" i="27"/>
  <c r="AT39" i="27"/>
  <c r="Y39" i="27"/>
  <c r="X39" i="27"/>
  <c r="W39" i="27"/>
  <c r="V39" i="27"/>
  <c r="U39" i="27"/>
  <c r="T39" i="27"/>
  <c r="S39" i="27"/>
  <c r="R39" i="27"/>
  <c r="P39" i="27"/>
  <c r="O39" i="27"/>
  <c r="N39" i="27"/>
  <c r="M39" i="27"/>
  <c r="L39" i="27"/>
  <c r="K39" i="27"/>
  <c r="J39" i="27"/>
  <c r="I39" i="27"/>
  <c r="H39" i="27"/>
  <c r="HF38" i="27"/>
  <c r="GK38" i="27"/>
  <c r="FP38" i="27"/>
  <c r="EU38" i="27"/>
  <c r="DZ38" i="27"/>
  <c r="DE38" i="27"/>
  <c r="CJ38" i="27"/>
  <c r="BO38" i="27"/>
  <c r="CH38" i="27" s="1"/>
  <c r="AT38" i="27"/>
  <c r="Y38" i="27"/>
  <c r="X38" i="27"/>
  <c r="W38" i="27"/>
  <c r="V38" i="27"/>
  <c r="U38" i="27"/>
  <c r="T38" i="27"/>
  <c r="S38" i="27"/>
  <c r="R38" i="27"/>
  <c r="P38" i="27"/>
  <c r="O38" i="27"/>
  <c r="N38" i="27"/>
  <c r="M38" i="27"/>
  <c r="L38" i="27"/>
  <c r="K38" i="27"/>
  <c r="J38" i="27"/>
  <c r="I38" i="27"/>
  <c r="H38" i="27"/>
  <c r="HF37" i="27"/>
  <c r="GK37" i="27"/>
  <c r="FP37" i="27"/>
  <c r="EU37" i="27"/>
  <c r="DZ37" i="27"/>
  <c r="DE37" i="27"/>
  <c r="CJ37" i="27"/>
  <c r="DC37" i="27" s="1"/>
  <c r="BO37" i="27"/>
  <c r="AT37" i="27"/>
  <c r="Y37" i="27"/>
  <c r="X37" i="27"/>
  <c r="W37" i="27"/>
  <c r="V37" i="27"/>
  <c r="U37" i="27"/>
  <c r="T37" i="27"/>
  <c r="S37" i="27"/>
  <c r="R37" i="27"/>
  <c r="P37" i="27"/>
  <c r="O37" i="27"/>
  <c r="N37" i="27"/>
  <c r="M37" i="27"/>
  <c r="L37" i="27"/>
  <c r="K37" i="27"/>
  <c r="J37" i="27"/>
  <c r="I37" i="27"/>
  <c r="H37" i="27"/>
  <c r="HF36" i="27"/>
  <c r="GK36" i="27"/>
  <c r="FP36" i="27"/>
  <c r="EU36" i="27"/>
  <c r="DZ36" i="27"/>
  <c r="DE36" i="27"/>
  <c r="CJ36" i="27"/>
  <c r="BO36" i="27"/>
  <c r="CH36" i="27" s="1"/>
  <c r="AT36" i="27"/>
  <c r="Y36" i="27"/>
  <c r="X36" i="27"/>
  <c r="W36" i="27"/>
  <c r="V36" i="27"/>
  <c r="U36" i="27"/>
  <c r="T36" i="27"/>
  <c r="S36" i="27"/>
  <c r="R36" i="27"/>
  <c r="P36" i="27"/>
  <c r="O36" i="27"/>
  <c r="N36" i="27"/>
  <c r="M36" i="27"/>
  <c r="L36" i="27"/>
  <c r="K36" i="27"/>
  <c r="J36" i="27"/>
  <c r="I36" i="27"/>
  <c r="H36" i="27"/>
  <c r="HF35" i="27"/>
  <c r="GK35" i="27"/>
  <c r="FP35" i="27"/>
  <c r="EU35" i="27"/>
  <c r="DZ35" i="27"/>
  <c r="DE35" i="27"/>
  <c r="CJ35" i="27"/>
  <c r="BO35" i="27"/>
  <c r="AT35" i="27"/>
  <c r="BM35" i="27" s="1"/>
  <c r="Y35" i="27"/>
  <c r="X35" i="27"/>
  <c r="W35" i="27"/>
  <c r="V35" i="27"/>
  <c r="U35" i="27"/>
  <c r="T35" i="27"/>
  <c r="S35" i="27"/>
  <c r="R35" i="27"/>
  <c r="P35" i="27"/>
  <c r="O35" i="27"/>
  <c r="N35" i="27"/>
  <c r="M35" i="27"/>
  <c r="L35" i="27"/>
  <c r="K35" i="27"/>
  <c r="J35" i="27"/>
  <c r="I35" i="27"/>
  <c r="H35" i="27"/>
  <c r="HF34" i="27"/>
  <c r="GK34" i="27"/>
  <c r="FP34" i="27"/>
  <c r="EU34" i="27"/>
  <c r="DZ34" i="27"/>
  <c r="DE34" i="27"/>
  <c r="CJ34" i="27"/>
  <c r="DC34" i="27" s="1"/>
  <c r="BO34" i="27"/>
  <c r="AT34" i="27"/>
  <c r="Y34" i="27"/>
  <c r="X34" i="27"/>
  <c r="W34" i="27"/>
  <c r="V34" i="27"/>
  <c r="U34" i="27"/>
  <c r="T34" i="27"/>
  <c r="S34" i="27"/>
  <c r="R34" i="27"/>
  <c r="P34" i="27"/>
  <c r="O34" i="27"/>
  <c r="N34" i="27"/>
  <c r="M34" i="27"/>
  <c r="L34" i="27"/>
  <c r="K34" i="27"/>
  <c r="J34" i="27"/>
  <c r="I34" i="27"/>
  <c r="H34" i="27"/>
  <c r="HF32" i="27"/>
  <c r="GK32" i="27"/>
  <c r="FP32" i="27"/>
  <c r="EU32" i="27"/>
  <c r="DZ32" i="27"/>
  <c r="DE32" i="27"/>
  <c r="CJ32" i="27"/>
  <c r="DC32" i="27" s="1"/>
  <c r="BO32" i="27"/>
  <c r="AT32" i="27"/>
  <c r="Y32" i="27"/>
  <c r="X32" i="27"/>
  <c r="W32" i="27"/>
  <c r="V32" i="27"/>
  <c r="U32" i="27"/>
  <c r="T32" i="27"/>
  <c r="S32" i="27"/>
  <c r="R32" i="27"/>
  <c r="P32" i="27"/>
  <c r="O32" i="27"/>
  <c r="N32" i="27"/>
  <c r="M32" i="27"/>
  <c r="L32" i="27"/>
  <c r="K32" i="27"/>
  <c r="J32" i="27"/>
  <c r="I32" i="27"/>
  <c r="H32" i="27"/>
  <c r="HF31" i="27"/>
  <c r="GK31" i="27"/>
  <c r="FP31" i="27"/>
  <c r="EU31" i="27"/>
  <c r="DZ31" i="27"/>
  <c r="DE31" i="27"/>
  <c r="CJ31" i="27"/>
  <c r="BO31" i="27"/>
  <c r="AT31" i="27"/>
  <c r="BM31" i="27" s="1"/>
  <c r="Y31" i="27"/>
  <c r="X31" i="27"/>
  <c r="W31" i="27"/>
  <c r="V31" i="27"/>
  <c r="U31" i="27"/>
  <c r="T31" i="27"/>
  <c r="S31" i="27"/>
  <c r="R31" i="27"/>
  <c r="P31" i="27"/>
  <c r="O31" i="27"/>
  <c r="N31" i="27"/>
  <c r="M31" i="27"/>
  <c r="L31" i="27"/>
  <c r="K31" i="27"/>
  <c r="J31" i="27"/>
  <c r="I31" i="27"/>
  <c r="H31" i="27"/>
  <c r="HF30" i="27"/>
  <c r="GK30" i="27"/>
  <c r="FP30" i="27"/>
  <c r="EU30" i="27"/>
  <c r="DZ30" i="27"/>
  <c r="DE30" i="27"/>
  <c r="CJ30" i="27"/>
  <c r="BO30" i="27"/>
  <c r="CH30" i="27" s="1"/>
  <c r="AT30" i="27"/>
  <c r="Y30" i="27"/>
  <c r="X30" i="27"/>
  <c r="W30" i="27"/>
  <c r="V30" i="27"/>
  <c r="U30" i="27"/>
  <c r="T30" i="27"/>
  <c r="S30" i="27"/>
  <c r="R30" i="27"/>
  <c r="P30" i="27"/>
  <c r="O30" i="27"/>
  <c r="N30" i="27"/>
  <c r="M30" i="27"/>
  <c r="L30" i="27"/>
  <c r="K30" i="27"/>
  <c r="J30" i="27"/>
  <c r="I30" i="27"/>
  <c r="H30" i="27"/>
  <c r="HF28" i="27"/>
  <c r="GK28" i="27"/>
  <c r="HD28" i="27" s="1"/>
  <c r="FP28" i="27"/>
  <c r="GI28" i="27" s="1"/>
  <c r="EU28" i="27"/>
  <c r="DZ28" i="27"/>
  <c r="ES28" i="27" s="1"/>
  <c r="DE28" i="27"/>
  <c r="DX28" i="27" s="1"/>
  <c r="CJ28" i="27"/>
  <c r="DC28" i="27" s="1"/>
  <c r="BO28" i="27"/>
  <c r="CH28" i="27" s="1"/>
  <c r="AT28" i="27"/>
  <c r="BM28" i="27" s="1"/>
  <c r="Y28" i="27"/>
  <c r="AR28" i="27" s="1"/>
  <c r="X28" i="27"/>
  <c r="W28" i="27"/>
  <c r="V28" i="27"/>
  <c r="U28" i="27"/>
  <c r="T28" i="27"/>
  <c r="S28" i="27"/>
  <c r="R28" i="27"/>
  <c r="P28" i="27"/>
  <c r="O28" i="27"/>
  <c r="N28" i="27"/>
  <c r="M28" i="27"/>
  <c r="L28" i="27"/>
  <c r="K28" i="27"/>
  <c r="J28" i="27"/>
  <c r="I28" i="27"/>
  <c r="H28" i="27"/>
  <c r="HF27" i="27"/>
  <c r="GK27" i="27"/>
  <c r="FP27" i="27"/>
  <c r="EU27" i="27"/>
  <c r="DZ27" i="27"/>
  <c r="DE27" i="27"/>
  <c r="CJ27" i="27"/>
  <c r="BO27" i="27"/>
  <c r="AT27" i="27"/>
  <c r="BM27" i="27" s="1"/>
  <c r="Y27" i="27"/>
  <c r="AR27" i="27" s="1"/>
  <c r="X27" i="27"/>
  <c r="W27" i="27"/>
  <c r="V27" i="27"/>
  <c r="U27" i="27"/>
  <c r="T27" i="27"/>
  <c r="S27" i="27"/>
  <c r="R27" i="27"/>
  <c r="P27" i="27"/>
  <c r="O27" i="27"/>
  <c r="N27" i="27"/>
  <c r="M27" i="27"/>
  <c r="L27" i="27"/>
  <c r="K27" i="27"/>
  <c r="J27" i="27"/>
  <c r="I27" i="27"/>
  <c r="H27" i="27"/>
  <c r="HD23" i="27"/>
  <c r="GI23" i="27"/>
  <c r="ES23" i="27"/>
  <c r="DX23" i="27"/>
  <c r="DC23" i="27"/>
  <c r="BO23" i="27"/>
  <c r="CH23" i="27" s="1"/>
  <c r="AT23" i="27"/>
  <c r="BM23" i="27" s="1"/>
  <c r="Y23" i="27"/>
  <c r="AR23" i="27" s="1"/>
  <c r="X23" i="27"/>
  <c r="W23" i="27"/>
  <c r="V23" i="27"/>
  <c r="U23" i="27"/>
  <c r="T23" i="27"/>
  <c r="S23" i="27"/>
  <c r="R23" i="27"/>
  <c r="P23" i="27"/>
  <c r="O23" i="27"/>
  <c r="N23" i="27"/>
  <c r="M23" i="27"/>
  <c r="L23" i="27"/>
  <c r="K23" i="27"/>
  <c r="J23" i="27"/>
  <c r="I23" i="27"/>
  <c r="H23" i="27"/>
  <c r="HD22" i="27"/>
  <c r="GI22" i="27"/>
  <c r="ES22" i="27"/>
  <c r="DX22" i="27"/>
  <c r="DC22" i="27"/>
  <c r="BO22" i="27"/>
  <c r="CH22" i="27" s="1"/>
  <c r="AT22" i="27"/>
  <c r="BM22" i="27" s="1"/>
  <c r="Y22" i="27"/>
  <c r="X22" i="27"/>
  <c r="W22" i="27"/>
  <c r="V22" i="27"/>
  <c r="U22" i="27"/>
  <c r="T22" i="27"/>
  <c r="S22" i="27"/>
  <c r="R22" i="27"/>
  <c r="P22" i="27"/>
  <c r="O22" i="27"/>
  <c r="N22" i="27"/>
  <c r="M22" i="27"/>
  <c r="L22" i="27"/>
  <c r="K22" i="27"/>
  <c r="J22" i="27"/>
  <c r="I22" i="27"/>
  <c r="H22" i="27"/>
  <c r="HD21" i="27"/>
  <c r="GI21" i="27"/>
  <c r="ES21" i="27"/>
  <c r="DX21" i="27"/>
  <c r="DC21" i="27"/>
  <c r="BO21" i="27"/>
  <c r="BO20" i="27" s="1"/>
  <c r="AT21" i="27"/>
  <c r="Y21" i="27"/>
  <c r="AR21" i="27" s="1"/>
  <c r="X21" i="27"/>
  <c r="X20" i="27" s="1"/>
  <c r="W21" i="27"/>
  <c r="W20" i="27" s="1"/>
  <c r="V21" i="27"/>
  <c r="U21" i="27"/>
  <c r="T21" i="27"/>
  <c r="T20" i="27" s="1"/>
  <c r="S21" i="27"/>
  <c r="S20" i="27" s="1"/>
  <c r="R21" i="27"/>
  <c r="P21" i="27"/>
  <c r="O21" i="27"/>
  <c r="N21" i="27"/>
  <c r="N20" i="27" s="1"/>
  <c r="M21" i="27"/>
  <c r="L21" i="27"/>
  <c r="K21" i="27"/>
  <c r="K20" i="27" s="1"/>
  <c r="J21" i="27"/>
  <c r="J20" i="27" s="1"/>
  <c r="I21" i="27"/>
  <c r="H21" i="27"/>
  <c r="HF20" i="27"/>
  <c r="GK20" i="27"/>
  <c r="HD20" i="27" s="1"/>
  <c r="FP20" i="27"/>
  <c r="GI20" i="27" s="1"/>
  <c r="EU20" i="27"/>
  <c r="DZ20" i="27"/>
  <c r="ES20" i="27" s="1"/>
  <c r="DE20" i="27"/>
  <c r="DX20" i="27" s="1"/>
  <c r="CJ20" i="27"/>
  <c r="DC20" i="27" s="1"/>
  <c r="CI20" i="27"/>
  <c r="CG20" i="27"/>
  <c r="CF20" i="27"/>
  <c r="CE20" i="27"/>
  <c r="CD20" i="27"/>
  <c r="CC20" i="27"/>
  <c r="CB20" i="27"/>
  <c r="CA20" i="27"/>
  <c r="BZ20" i="27"/>
  <c r="BY20" i="27"/>
  <c r="BX20" i="27"/>
  <c r="BW20" i="27"/>
  <c r="BV20" i="27"/>
  <c r="BU20" i="27"/>
  <c r="BT20" i="27"/>
  <c r="BS20" i="27"/>
  <c r="BR20" i="27"/>
  <c r="BQ20" i="27"/>
  <c r="BP20" i="27"/>
  <c r="BN20" i="27"/>
  <c r="BL20" i="27"/>
  <c r="BK20" i="27"/>
  <c r="BJ20" i="27"/>
  <c r="BI20" i="27"/>
  <c r="BH20" i="27"/>
  <c r="BG20" i="27"/>
  <c r="BF20" i="27"/>
  <c r="BE20" i="27"/>
  <c r="BD20" i="27"/>
  <c r="BC20" i="27"/>
  <c r="BB20" i="27"/>
  <c r="BA20" i="27"/>
  <c r="AZ20" i="27"/>
  <c r="AY20" i="27"/>
  <c r="AX20" i="27"/>
  <c r="AW20" i="27"/>
  <c r="AV20" i="27"/>
  <c r="AU20" i="27"/>
  <c r="AS20" i="27"/>
  <c r="AQ20" i="27"/>
  <c r="AP20" i="27"/>
  <c r="AO20" i="27"/>
  <c r="AN20" i="27"/>
  <c r="AM20" i="27"/>
  <c r="AL20" i="27"/>
  <c r="AK20" i="27"/>
  <c r="AJ20" i="27"/>
  <c r="AI20" i="27"/>
  <c r="AH20" i="27"/>
  <c r="AG20" i="27"/>
  <c r="AF20" i="27"/>
  <c r="AE20" i="27"/>
  <c r="AD20" i="27"/>
  <c r="AC20" i="27"/>
  <c r="AB20" i="27"/>
  <c r="AA20" i="27"/>
  <c r="Z20" i="27"/>
  <c r="Q20" i="27"/>
  <c r="E20" i="27"/>
  <c r="HF18" i="27"/>
  <c r="GK18" i="27"/>
  <c r="FP18" i="27"/>
  <c r="GI18" i="27" s="1"/>
  <c r="EU18" i="27"/>
  <c r="DZ18" i="27"/>
  <c r="ES18" i="27" s="1"/>
  <c r="DE18" i="27"/>
  <c r="DX18" i="27" s="1"/>
  <c r="CJ18" i="27"/>
  <c r="DC18" i="27" s="1"/>
  <c r="BO18" i="27"/>
  <c r="CH18" i="27" s="1"/>
  <c r="AT18" i="27"/>
  <c r="BM18" i="27" s="1"/>
  <c r="Y18" i="27"/>
  <c r="AR18" i="27" s="1"/>
  <c r="X18" i="27"/>
  <c r="W18" i="27"/>
  <c r="V18" i="27"/>
  <c r="U18" i="27"/>
  <c r="T18" i="27"/>
  <c r="S18" i="27"/>
  <c r="R18" i="27"/>
  <c r="P18" i="27"/>
  <c r="O18" i="27"/>
  <c r="N18" i="27"/>
  <c r="M18" i="27"/>
  <c r="L18" i="27"/>
  <c r="K18" i="27"/>
  <c r="J18" i="27"/>
  <c r="I18" i="27"/>
  <c r="H18" i="27"/>
  <c r="HF17" i="27"/>
  <c r="HY17" i="27" s="1"/>
  <c r="GK17" i="27"/>
  <c r="FP17" i="27"/>
  <c r="GI17" i="27" s="1"/>
  <c r="EU17" i="27"/>
  <c r="DZ17" i="27"/>
  <c r="ES17" i="27" s="1"/>
  <c r="DE17" i="27"/>
  <c r="DX17" i="27" s="1"/>
  <c r="CJ17" i="27"/>
  <c r="DC17" i="27" s="1"/>
  <c r="BO17" i="27"/>
  <c r="CH17" i="27" s="1"/>
  <c r="AT17" i="27"/>
  <c r="BM17" i="27" s="1"/>
  <c r="Y17" i="27"/>
  <c r="X17" i="27"/>
  <c r="W17" i="27"/>
  <c r="V17" i="27"/>
  <c r="U17" i="27"/>
  <c r="T17" i="27"/>
  <c r="S17" i="27"/>
  <c r="R17" i="27"/>
  <c r="P17" i="27"/>
  <c r="O17" i="27"/>
  <c r="N17" i="27"/>
  <c r="M17" i="27"/>
  <c r="L17" i="27"/>
  <c r="K17" i="27"/>
  <c r="J17" i="27"/>
  <c r="I17" i="27"/>
  <c r="H17" i="27"/>
  <c r="HF16" i="27"/>
  <c r="GK16" i="27"/>
  <c r="FP16" i="27"/>
  <c r="GI16" i="27" s="1"/>
  <c r="EU16" i="27"/>
  <c r="DZ16" i="27"/>
  <c r="ES16" i="27" s="1"/>
  <c r="DE16" i="27"/>
  <c r="DX16" i="27" s="1"/>
  <c r="CJ16" i="27"/>
  <c r="DC16" i="27" s="1"/>
  <c r="BO16" i="27"/>
  <c r="CH16" i="27" s="1"/>
  <c r="AT16" i="27"/>
  <c r="BM16" i="27" s="1"/>
  <c r="Y16" i="27"/>
  <c r="X16" i="27"/>
  <c r="W16" i="27"/>
  <c r="V16" i="27"/>
  <c r="U16" i="27"/>
  <c r="T16" i="27"/>
  <c r="S16" i="27"/>
  <c r="R16" i="27"/>
  <c r="P16" i="27"/>
  <c r="O16" i="27"/>
  <c r="N16" i="27"/>
  <c r="M16" i="27"/>
  <c r="L16" i="27"/>
  <c r="K16" i="27"/>
  <c r="J16" i="27"/>
  <c r="I16" i="27"/>
  <c r="H16" i="27"/>
  <c r="HF15" i="27"/>
  <c r="GK15" i="27"/>
  <c r="FP15" i="27"/>
  <c r="GI15" i="27" s="1"/>
  <c r="EU15" i="27"/>
  <c r="DZ15" i="27"/>
  <c r="ES15" i="27" s="1"/>
  <c r="DE15" i="27"/>
  <c r="DX15" i="27" s="1"/>
  <c r="CJ15" i="27"/>
  <c r="DC15" i="27" s="1"/>
  <c r="BO15" i="27"/>
  <c r="CH15" i="27" s="1"/>
  <c r="AT15" i="27"/>
  <c r="BM15" i="27" s="1"/>
  <c r="Y15" i="27"/>
  <c r="X15" i="27"/>
  <c r="W15" i="27"/>
  <c r="V15" i="27"/>
  <c r="U15" i="27"/>
  <c r="T15" i="27"/>
  <c r="S15" i="27"/>
  <c r="R15" i="27"/>
  <c r="P15" i="27"/>
  <c r="O15" i="27"/>
  <c r="N15" i="27"/>
  <c r="M15" i="27"/>
  <c r="L15" i="27"/>
  <c r="K15" i="27"/>
  <c r="J15" i="27"/>
  <c r="I15" i="27"/>
  <c r="H15" i="27"/>
  <c r="HF14" i="27"/>
  <c r="GK14" i="27"/>
  <c r="FP14" i="27"/>
  <c r="GI14" i="27" s="1"/>
  <c r="EU14" i="27"/>
  <c r="FN14" i="27" s="1"/>
  <c r="DZ14" i="27"/>
  <c r="ES14" i="27" s="1"/>
  <c r="DE14" i="27"/>
  <c r="DX14" i="27" s="1"/>
  <c r="CJ14" i="27"/>
  <c r="DC14" i="27" s="1"/>
  <c r="BO14" i="27"/>
  <c r="CH14" i="27" s="1"/>
  <c r="AT14" i="27"/>
  <c r="BM14" i="27" s="1"/>
  <c r="Y14" i="27"/>
  <c r="X14" i="27"/>
  <c r="W14" i="27"/>
  <c r="V14" i="27"/>
  <c r="U14" i="27"/>
  <c r="T14" i="27"/>
  <c r="S14" i="27"/>
  <c r="R14" i="27"/>
  <c r="P14" i="27"/>
  <c r="O14" i="27"/>
  <c r="M14" i="27"/>
  <c r="L14" i="27"/>
  <c r="J14" i="27"/>
  <c r="I14" i="27"/>
  <c r="H14" i="27"/>
  <c r="HF13" i="27"/>
  <c r="GK13" i="27"/>
  <c r="FP13" i="27"/>
  <c r="EU13" i="27"/>
  <c r="DZ13" i="27"/>
  <c r="ES13" i="27" s="1"/>
  <c r="DE13" i="27"/>
  <c r="DX13" i="27" s="1"/>
  <c r="CJ13" i="27"/>
  <c r="DC13" i="27" s="1"/>
  <c r="BO13" i="27"/>
  <c r="CH13" i="27" s="1"/>
  <c r="AT13" i="27"/>
  <c r="BM13" i="27" s="1"/>
  <c r="Y13" i="27"/>
  <c r="X13" i="27"/>
  <c r="W13" i="27"/>
  <c r="V13" i="27"/>
  <c r="U13" i="27"/>
  <c r="T13" i="27"/>
  <c r="S13" i="27"/>
  <c r="R13" i="27"/>
  <c r="P13" i="27"/>
  <c r="O13" i="27"/>
  <c r="N13" i="27"/>
  <c r="M13" i="27"/>
  <c r="L13" i="27"/>
  <c r="K13" i="27"/>
  <c r="J13" i="27"/>
  <c r="I13" i="27"/>
  <c r="H13" i="27"/>
  <c r="HF12" i="27"/>
  <c r="GK12" i="27"/>
  <c r="FP12" i="27"/>
  <c r="EU12" i="27"/>
  <c r="DZ12" i="27"/>
  <c r="ES12" i="27" s="1"/>
  <c r="DE12" i="27"/>
  <c r="DX12" i="27" s="1"/>
  <c r="CJ12" i="27"/>
  <c r="DC12" i="27" s="1"/>
  <c r="BO12" i="27"/>
  <c r="AT12" i="27"/>
  <c r="BM12" i="27" s="1"/>
  <c r="Y12" i="27"/>
  <c r="X12" i="27"/>
  <c r="W12" i="27"/>
  <c r="V12" i="27"/>
  <c r="U12" i="27"/>
  <c r="T12" i="27"/>
  <c r="S12" i="27"/>
  <c r="R12" i="27"/>
  <c r="P12" i="27"/>
  <c r="O12" i="27"/>
  <c r="N12" i="27"/>
  <c r="M12" i="27"/>
  <c r="L12" i="27"/>
  <c r="K12" i="27"/>
  <c r="J12" i="27"/>
  <c r="I12" i="27"/>
  <c r="H12" i="27"/>
  <c r="HF74" i="28"/>
  <c r="GK74" i="28"/>
  <c r="HD74" i="28" s="1"/>
  <c r="FP74" i="28"/>
  <c r="GI74" i="28" s="1"/>
  <c r="EU74" i="28"/>
  <c r="DZ74" i="28"/>
  <c r="ES74" i="28" s="1"/>
  <c r="DE74" i="28"/>
  <c r="DX74" i="28" s="1"/>
  <c r="CJ74" i="28"/>
  <c r="DC74" i="28" s="1"/>
  <c r="BO74" i="28"/>
  <c r="CH74" i="28" s="1"/>
  <c r="AT74" i="28"/>
  <c r="BM74" i="28" s="1"/>
  <c r="Y74" i="28"/>
  <c r="X74" i="28"/>
  <c r="W74" i="28"/>
  <c r="V74" i="28"/>
  <c r="U74" i="28"/>
  <c r="T74" i="28"/>
  <c r="S74" i="28"/>
  <c r="R74" i="28"/>
  <c r="P74" i="28"/>
  <c r="O74" i="28"/>
  <c r="N74" i="28"/>
  <c r="M74" i="28"/>
  <c r="L74" i="28"/>
  <c r="K74" i="28"/>
  <c r="J74" i="28"/>
  <c r="I74" i="28"/>
  <c r="H74" i="28"/>
  <c r="HF73" i="28"/>
  <c r="GK73" i="28"/>
  <c r="HD73" i="28" s="1"/>
  <c r="FP73" i="28"/>
  <c r="GI73" i="28" s="1"/>
  <c r="EU73" i="28"/>
  <c r="DZ73" i="28"/>
  <c r="ES73" i="28" s="1"/>
  <c r="DE73" i="28"/>
  <c r="DX73" i="28" s="1"/>
  <c r="CJ73" i="28"/>
  <c r="DC73" i="28" s="1"/>
  <c r="BO73" i="28"/>
  <c r="CH73" i="28" s="1"/>
  <c r="AT73" i="28"/>
  <c r="BM73" i="28" s="1"/>
  <c r="Y73" i="28"/>
  <c r="X73" i="28"/>
  <c r="W73" i="28"/>
  <c r="V73" i="28"/>
  <c r="U73" i="28"/>
  <c r="T73" i="28"/>
  <c r="S73" i="28"/>
  <c r="R73" i="28"/>
  <c r="P73" i="28"/>
  <c r="O73" i="28"/>
  <c r="N73" i="28"/>
  <c r="M73" i="28"/>
  <c r="L73" i="28"/>
  <c r="K73" i="28"/>
  <c r="J73" i="28"/>
  <c r="I73" i="28"/>
  <c r="H73" i="28"/>
  <c r="EU70" i="28"/>
  <c r="FN70" i="28" s="1"/>
  <c r="CJ70" i="28"/>
  <c r="DC70" i="28" s="1"/>
  <c r="X70" i="28"/>
  <c r="W70" i="28"/>
  <c r="V70" i="28"/>
  <c r="U70" i="28"/>
  <c r="T70" i="28"/>
  <c r="S70" i="28"/>
  <c r="R70" i="28"/>
  <c r="P70" i="28"/>
  <c r="O70" i="28"/>
  <c r="N70" i="28"/>
  <c r="M70" i="28"/>
  <c r="L70" i="28"/>
  <c r="K70" i="28"/>
  <c r="J70" i="28"/>
  <c r="I70" i="28"/>
  <c r="H70" i="28"/>
  <c r="HF67" i="28"/>
  <c r="GK67" i="28"/>
  <c r="FP67" i="28"/>
  <c r="EU67" i="28"/>
  <c r="FN67" i="28" s="1"/>
  <c r="DZ67" i="28"/>
  <c r="DE67" i="28"/>
  <c r="CJ67" i="28"/>
  <c r="BO67" i="28"/>
  <c r="AT67" i="28"/>
  <c r="Y67" i="28"/>
  <c r="X67" i="28"/>
  <c r="W67" i="28"/>
  <c r="V67" i="28"/>
  <c r="U67" i="28"/>
  <c r="T67" i="28"/>
  <c r="S67" i="28"/>
  <c r="R67" i="28"/>
  <c r="P67" i="28"/>
  <c r="O67" i="28"/>
  <c r="N67" i="28"/>
  <c r="M67" i="28"/>
  <c r="L67" i="28"/>
  <c r="K67" i="28"/>
  <c r="J67" i="28"/>
  <c r="I67" i="28"/>
  <c r="H67" i="28"/>
  <c r="HF66" i="28"/>
  <c r="GK66" i="28"/>
  <c r="FP66" i="28"/>
  <c r="EU66" i="28"/>
  <c r="FN66" i="28" s="1"/>
  <c r="DZ66" i="28"/>
  <c r="DE66" i="28"/>
  <c r="CJ66" i="28"/>
  <c r="BO66" i="28"/>
  <c r="AT66" i="28"/>
  <c r="Y66" i="28"/>
  <c r="X66" i="28"/>
  <c r="W66" i="28"/>
  <c r="V66" i="28"/>
  <c r="U66" i="28"/>
  <c r="T66" i="28"/>
  <c r="S66" i="28"/>
  <c r="R66" i="28"/>
  <c r="P66" i="28"/>
  <c r="O66" i="28"/>
  <c r="N66" i="28"/>
  <c r="M66" i="28"/>
  <c r="L66" i="28"/>
  <c r="K66" i="28"/>
  <c r="J66" i="28"/>
  <c r="I66" i="28"/>
  <c r="H66" i="28"/>
  <c r="HF65" i="28"/>
  <c r="GK65" i="28"/>
  <c r="FP65" i="28"/>
  <c r="EU65" i="28"/>
  <c r="DZ65" i="28"/>
  <c r="ES65" i="28" s="1"/>
  <c r="DE65" i="28"/>
  <c r="CJ65" i="28"/>
  <c r="BO65" i="28"/>
  <c r="AT65" i="28"/>
  <c r="Y65" i="28"/>
  <c r="X65" i="28"/>
  <c r="W65" i="28"/>
  <c r="V65" i="28"/>
  <c r="U65" i="28"/>
  <c r="T65" i="28"/>
  <c r="S65" i="28"/>
  <c r="R65" i="28"/>
  <c r="P65" i="28"/>
  <c r="O65" i="28"/>
  <c r="N65" i="28"/>
  <c r="M65" i="28"/>
  <c r="L65" i="28"/>
  <c r="K65" i="28"/>
  <c r="J65" i="28"/>
  <c r="I65" i="28"/>
  <c r="H65" i="28"/>
  <c r="HF107" i="28"/>
  <c r="GK107" i="28"/>
  <c r="FP107" i="28"/>
  <c r="EU107" i="28"/>
  <c r="DZ107" i="28"/>
  <c r="DE107" i="28"/>
  <c r="HF49" i="28"/>
  <c r="GK49" i="28"/>
  <c r="FP49" i="28"/>
  <c r="EU49" i="28"/>
  <c r="DZ49" i="28"/>
  <c r="DE49" i="28"/>
  <c r="DX49" i="28" s="1"/>
  <c r="CJ49" i="28"/>
  <c r="BO49" i="28"/>
  <c r="AT49" i="28"/>
  <c r="Y49" i="28"/>
  <c r="X49" i="28"/>
  <c r="W49" i="28"/>
  <c r="V49" i="28"/>
  <c r="U49" i="28"/>
  <c r="T49" i="28"/>
  <c r="S49" i="28"/>
  <c r="R49" i="28"/>
  <c r="P49" i="28"/>
  <c r="O49" i="28"/>
  <c r="N49" i="28"/>
  <c r="M49" i="28"/>
  <c r="L49" i="28"/>
  <c r="K49" i="28"/>
  <c r="J49" i="28"/>
  <c r="I49" i="28"/>
  <c r="H49" i="28"/>
  <c r="HF48" i="28"/>
  <c r="GK48" i="28"/>
  <c r="HD48" i="28" s="1"/>
  <c r="FP48" i="28"/>
  <c r="GI48" i="28" s="1"/>
  <c r="EU48" i="28"/>
  <c r="DZ48" i="28"/>
  <c r="ES48" i="28" s="1"/>
  <c r="DE48" i="28"/>
  <c r="DX48" i="28" s="1"/>
  <c r="CJ48" i="28"/>
  <c r="DC48" i="28" s="1"/>
  <c r="BO48" i="28"/>
  <c r="CH48" i="28" s="1"/>
  <c r="AT48" i="28"/>
  <c r="BM48" i="28" s="1"/>
  <c r="Y48" i="28"/>
  <c r="AR48" i="28" s="1"/>
  <c r="X48" i="28"/>
  <c r="W48" i="28"/>
  <c r="V48" i="28"/>
  <c r="U48" i="28"/>
  <c r="T48" i="28"/>
  <c r="S48" i="28"/>
  <c r="R48" i="28"/>
  <c r="P48" i="28"/>
  <c r="O48" i="28"/>
  <c r="N48" i="28"/>
  <c r="M48" i="28"/>
  <c r="L48" i="28"/>
  <c r="K48" i="28"/>
  <c r="J48" i="28"/>
  <c r="I48" i="28"/>
  <c r="H48" i="28"/>
  <c r="HF47" i="28"/>
  <c r="GK47" i="28"/>
  <c r="FP47" i="28"/>
  <c r="EU47" i="28"/>
  <c r="FN47" i="28" s="1"/>
  <c r="DZ47" i="28"/>
  <c r="ES47" i="28" s="1"/>
  <c r="DE47" i="28"/>
  <c r="CJ47" i="28"/>
  <c r="DC47" i="28" s="1"/>
  <c r="BO47" i="28"/>
  <c r="AT47" i="28"/>
  <c r="Y47" i="28"/>
  <c r="X47" i="28"/>
  <c r="W47" i="28"/>
  <c r="V47" i="28"/>
  <c r="U47" i="28"/>
  <c r="T47" i="28"/>
  <c r="S47" i="28"/>
  <c r="R47" i="28"/>
  <c r="P47" i="28"/>
  <c r="O47" i="28"/>
  <c r="N47" i="28"/>
  <c r="M47" i="28"/>
  <c r="L47" i="28"/>
  <c r="K47" i="28"/>
  <c r="J47" i="28"/>
  <c r="I47" i="28"/>
  <c r="H47" i="28"/>
  <c r="HF46" i="28"/>
  <c r="GK46" i="28"/>
  <c r="FP46" i="28"/>
  <c r="EU46" i="28"/>
  <c r="DZ46" i="28"/>
  <c r="ES46" i="28" s="1"/>
  <c r="DE46" i="28"/>
  <c r="CJ46" i="28"/>
  <c r="BO46" i="28"/>
  <c r="AT46" i="28"/>
  <c r="Y46" i="28"/>
  <c r="X46" i="28"/>
  <c r="W46" i="28"/>
  <c r="V46" i="28"/>
  <c r="U46" i="28"/>
  <c r="T46" i="28"/>
  <c r="S46" i="28"/>
  <c r="R46" i="28"/>
  <c r="P46" i="28"/>
  <c r="O46" i="28"/>
  <c r="N46" i="28"/>
  <c r="M46" i="28"/>
  <c r="L46" i="28"/>
  <c r="K46" i="28"/>
  <c r="J46" i="28"/>
  <c r="I46" i="28"/>
  <c r="H46" i="28"/>
  <c r="HF45" i="28"/>
  <c r="GK45" i="28"/>
  <c r="FP45" i="28"/>
  <c r="EU45" i="28"/>
  <c r="DZ45" i="28"/>
  <c r="DE45" i="28"/>
  <c r="DX45" i="28" s="1"/>
  <c r="CJ45" i="28"/>
  <c r="BO45" i="28"/>
  <c r="AT45" i="28"/>
  <c r="Y45" i="28"/>
  <c r="X45" i="28"/>
  <c r="W45" i="28"/>
  <c r="V45" i="28"/>
  <c r="U45" i="28"/>
  <c r="T45" i="28"/>
  <c r="S45" i="28"/>
  <c r="R45" i="28"/>
  <c r="P45" i="28"/>
  <c r="O45" i="28"/>
  <c r="N45" i="28"/>
  <c r="M45" i="28"/>
  <c r="L45" i="28"/>
  <c r="K45" i="28"/>
  <c r="J45" i="28"/>
  <c r="I45" i="28"/>
  <c r="H45" i="28"/>
  <c r="HF44" i="28"/>
  <c r="GK44" i="28"/>
  <c r="FP44" i="28"/>
  <c r="EU44" i="28"/>
  <c r="DZ44" i="28"/>
  <c r="ES44" i="28" s="1"/>
  <c r="DE44" i="28"/>
  <c r="CJ44" i="28"/>
  <c r="BO44" i="28"/>
  <c r="AT44" i="28"/>
  <c r="Y44" i="28"/>
  <c r="X44" i="28"/>
  <c r="W44" i="28"/>
  <c r="V44" i="28"/>
  <c r="U44" i="28"/>
  <c r="T44" i="28"/>
  <c r="S44" i="28"/>
  <c r="R44" i="28"/>
  <c r="P44" i="28"/>
  <c r="O44" i="28"/>
  <c r="N44" i="28"/>
  <c r="M44" i="28"/>
  <c r="L44" i="28"/>
  <c r="K44" i="28"/>
  <c r="J44" i="28"/>
  <c r="I44" i="28"/>
  <c r="H44" i="28"/>
  <c r="HF43" i="28"/>
  <c r="GK43" i="28"/>
  <c r="FP43" i="28"/>
  <c r="EU43" i="28"/>
  <c r="DZ43" i="28"/>
  <c r="ES43" i="28" s="1"/>
  <c r="DE43" i="28"/>
  <c r="CJ43" i="28"/>
  <c r="BO43" i="28"/>
  <c r="AT43" i="28"/>
  <c r="Y43" i="28"/>
  <c r="X43" i="28"/>
  <c r="W43" i="28"/>
  <c r="V43" i="28"/>
  <c r="U43" i="28"/>
  <c r="T43" i="28"/>
  <c r="S43" i="28"/>
  <c r="R43" i="28"/>
  <c r="P43" i="28"/>
  <c r="O43" i="28"/>
  <c r="N43" i="28"/>
  <c r="M43" i="28"/>
  <c r="L43" i="28"/>
  <c r="K43" i="28"/>
  <c r="J43" i="28"/>
  <c r="I43" i="28"/>
  <c r="H43" i="28"/>
  <c r="HF42" i="28"/>
  <c r="GK42" i="28"/>
  <c r="FP42" i="28"/>
  <c r="EU42" i="28"/>
  <c r="DZ42" i="28"/>
  <c r="DE42" i="28"/>
  <c r="DX42" i="28" s="1"/>
  <c r="CJ42" i="28"/>
  <c r="BO42" i="28"/>
  <c r="AT42" i="28"/>
  <c r="Y42" i="28"/>
  <c r="X42" i="28"/>
  <c r="W42" i="28"/>
  <c r="V42" i="28"/>
  <c r="U42" i="28"/>
  <c r="T42" i="28"/>
  <c r="S42" i="28"/>
  <c r="R42" i="28"/>
  <c r="P42" i="28"/>
  <c r="O42" i="28"/>
  <c r="N42" i="28"/>
  <c r="M42" i="28"/>
  <c r="L42" i="28"/>
  <c r="K42" i="28"/>
  <c r="J42" i="28"/>
  <c r="I42" i="28"/>
  <c r="H42" i="28"/>
  <c r="HF41" i="28"/>
  <c r="GK41" i="28"/>
  <c r="FP41" i="28"/>
  <c r="EU41" i="28"/>
  <c r="DZ41" i="28"/>
  <c r="DE41" i="28"/>
  <c r="CJ41" i="28"/>
  <c r="DC41" i="28" s="1"/>
  <c r="BO41" i="28"/>
  <c r="AT41" i="28"/>
  <c r="Y41" i="28"/>
  <c r="X41" i="28"/>
  <c r="W41" i="28"/>
  <c r="V41" i="28"/>
  <c r="U41" i="28"/>
  <c r="T41" i="28"/>
  <c r="S41" i="28"/>
  <c r="R41" i="28"/>
  <c r="P41" i="28"/>
  <c r="O41" i="28"/>
  <c r="N41" i="28"/>
  <c r="M41" i="28"/>
  <c r="L41" i="28"/>
  <c r="K41" i="28"/>
  <c r="J41" i="28"/>
  <c r="I41" i="28"/>
  <c r="H41" i="28"/>
  <c r="HF39" i="28"/>
  <c r="GK39" i="28"/>
  <c r="FP39" i="28"/>
  <c r="EU39" i="28"/>
  <c r="DZ39" i="28"/>
  <c r="ES39" i="28" s="1"/>
  <c r="DE39" i="28"/>
  <c r="CJ39" i="28"/>
  <c r="BO39" i="28"/>
  <c r="AT39" i="28"/>
  <c r="Y39" i="28"/>
  <c r="X39" i="28"/>
  <c r="W39" i="28"/>
  <c r="V39" i="28"/>
  <c r="U39" i="28"/>
  <c r="T39" i="28"/>
  <c r="S39" i="28"/>
  <c r="R39" i="28"/>
  <c r="P39" i="28"/>
  <c r="O39" i="28"/>
  <c r="N39" i="28"/>
  <c r="M39" i="28"/>
  <c r="L39" i="28"/>
  <c r="K39" i="28"/>
  <c r="J39" i="28"/>
  <c r="I39" i="28"/>
  <c r="H39" i="28"/>
  <c r="HF38" i="28"/>
  <c r="GK38" i="28"/>
  <c r="FP38" i="28"/>
  <c r="EU38" i="28"/>
  <c r="DZ38" i="28"/>
  <c r="DE38" i="28"/>
  <c r="CJ38" i="28"/>
  <c r="BO38" i="28"/>
  <c r="CH38" i="28" s="1"/>
  <c r="AT38" i="28"/>
  <c r="Y38" i="28"/>
  <c r="X38" i="28"/>
  <c r="W38" i="28"/>
  <c r="V38" i="28"/>
  <c r="U38" i="28"/>
  <c r="T38" i="28"/>
  <c r="S38" i="28"/>
  <c r="R38" i="28"/>
  <c r="P38" i="28"/>
  <c r="O38" i="28"/>
  <c r="N38" i="28"/>
  <c r="M38" i="28"/>
  <c r="L38" i="28"/>
  <c r="K38" i="28"/>
  <c r="J38" i="28"/>
  <c r="I38" i="28"/>
  <c r="H38" i="28"/>
  <c r="HF37" i="28"/>
  <c r="GK37" i="28"/>
  <c r="FP37" i="28"/>
  <c r="EU37" i="28"/>
  <c r="DZ37" i="28"/>
  <c r="DE37" i="28"/>
  <c r="CJ37" i="28"/>
  <c r="DC37" i="28" s="1"/>
  <c r="BO37" i="28"/>
  <c r="AT37" i="28"/>
  <c r="Y37" i="28"/>
  <c r="X37" i="28"/>
  <c r="W37" i="28"/>
  <c r="V37" i="28"/>
  <c r="U37" i="28"/>
  <c r="T37" i="28"/>
  <c r="S37" i="28"/>
  <c r="R37" i="28"/>
  <c r="P37" i="28"/>
  <c r="O37" i="28"/>
  <c r="N37" i="28"/>
  <c r="M37" i="28"/>
  <c r="L37" i="28"/>
  <c r="K37" i="28"/>
  <c r="J37" i="28"/>
  <c r="I37" i="28"/>
  <c r="H37" i="28"/>
  <c r="HF36" i="28"/>
  <c r="GK36" i="28"/>
  <c r="FP36" i="28"/>
  <c r="EU36" i="28"/>
  <c r="DZ36" i="28"/>
  <c r="DE36" i="28"/>
  <c r="CJ36" i="28"/>
  <c r="BO36" i="28"/>
  <c r="CH36" i="28" s="1"/>
  <c r="AT36" i="28"/>
  <c r="Y36" i="28"/>
  <c r="X36" i="28"/>
  <c r="W36" i="28"/>
  <c r="V36" i="28"/>
  <c r="U36" i="28"/>
  <c r="T36" i="28"/>
  <c r="S36" i="28"/>
  <c r="R36" i="28"/>
  <c r="P36" i="28"/>
  <c r="O36" i="28"/>
  <c r="N36" i="28"/>
  <c r="M36" i="28"/>
  <c r="L36" i="28"/>
  <c r="K36" i="28"/>
  <c r="J36" i="28"/>
  <c r="I36" i="28"/>
  <c r="H36" i="28"/>
  <c r="HF35" i="28"/>
  <c r="GK35" i="28"/>
  <c r="FP35" i="28"/>
  <c r="EU35" i="28"/>
  <c r="DZ35" i="28"/>
  <c r="DE35" i="28"/>
  <c r="CJ35" i="28"/>
  <c r="BO35" i="28"/>
  <c r="AT35" i="28"/>
  <c r="BM35" i="28" s="1"/>
  <c r="Y35" i="28"/>
  <c r="X35" i="28"/>
  <c r="W35" i="28"/>
  <c r="V35" i="28"/>
  <c r="U35" i="28"/>
  <c r="T35" i="28"/>
  <c r="S35" i="28"/>
  <c r="R35" i="28"/>
  <c r="P35" i="28"/>
  <c r="O35" i="28"/>
  <c r="N35" i="28"/>
  <c r="M35" i="28"/>
  <c r="L35" i="28"/>
  <c r="K35" i="28"/>
  <c r="J35" i="28"/>
  <c r="I35" i="28"/>
  <c r="H35" i="28"/>
  <c r="HF34" i="28"/>
  <c r="GK34" i="28"/>
  <c r="FP34" i="28"/>
  <c r="EU34" i="28"/>
  <c r="DZ34" i="28"/>
  <c r="DE34" i="28"/>
  <c r="CJ34" i="28"/>
  <c r="DC34" i="28" s="1"/>
  <c r="BO34" i="28"/>
  <c r="AT34" i="28"/>
  <c r="Y34" i="28"/>
  <c r="X34" i="28"/>
  <c r="W34" i="28"/>
  <c r="V34" i="28"/>
  <c r="U34" i="28"/>
  <c r="T34" i="28"/>
  <c r="S34" i="28"/>
  <c r="R34" i="28"/>
  <c r="P34" i="28"/>
  <c r="O34" i="28"/>
  <c r="N34" i="28"/>
  <c r="M34" i="28"/>
  <c r="L34" i="28"/>
  <c r="K34" i="28"/>
  <c r="J34" i="28"/>
  <c r="I34" i="28"/>
  <c r="H34" i="28"/>
  <c r="HF32" i="28"/>
  <c r="GK32" i="28"/>
  <c r="FP32" i="28"/>
  <c r="EU32" i="28"/>
  <c r="DZ32" i="28"/>
  <c r="DE32" i="28"/>
  <c r="CJ32" i="28"/>
  <c r="DC32" i="28" s="1"/>
  <c r="BO32" i="28"/>
  <c r="AT32" i="28"/>
  <c r="Y32" i="28"/>
  <c r="X32" i="28"/>
  <c r="W32" i="28"/>
  <c r="V32" i="28"/>
  <c r="U32" i="28"/>
  <c r="T32" i="28"/>
  <c r="S32" i="28"/>
  <c r="R32" i="28"/>
  <c r="P32" i="28"/>
  <c r="O32" i="28"/>
  <c r="N32" i="28"/>
  <c r="M32" i="28"/>
  <c r="L32" i="28"/>
  <c r="K32" i="28"/>
  <c r="J32" i="28"/>
  <c r="I32" i="28"/>
  <c r="H32" i="28"/>
  <c r="HF31" i="28"/>
  <c r="GK31" i="28"/>
  <c r="FP31" i="28"/>
  <c r="EU31" i="28"/>
  <c r="DZ31" i="28"/>
  <c r="DE31" i="28"/>
  <c r="CJ31" i="28"/>
  <c r="BO31" i="28"/>
  <c r="AT31" i="28"/>
  <c r="BM31" i="28" s="1"/>
  <c r="Y31" i="28"/>
  <c r="X31" i="28"/>
  <c r="W31" i="28"/>
  <c r="V31" i="28"/>
  <c r="U31" i="28"/>
  <c r="T31" i="28"/>
  <c r="S31" i="28"/>
  <c r="R31" i="28"/>
  <c r="P31" i="28"/>
  <c r="O31" i="28"/>
  <c r="N31" i="28"/>
  <c r="M31" i="28"/>
  <c r="L31" i="28"/>
  <c r="K31" i="28"/>
  <c r="J31" i="28"/>
  <c r="I31" i="28"/>
  <c r="H31" i="28"/>
  <c r="HF30" i="28"/>
  <c r="GK30" i="28"/>
  <c r="FP30" i="28"/>
  <c r="EU30" i="28"/>
  <c r="DZ30" i="28"/>
  <c r="DE30" i="28"/>
  <c r="CJ30" i="28"/>
  <c r="BO30" i="28"/>
  <c r="CH30" i="28" s="1"/>
  <c r="AT30" i="28"/>
  <c r="Y30" i="28"/>
  <c r="X30" i="28"/>
  <c r="W30" i="28"/>
  <c r="V30" i="28"/>
  <c r="U30" i="28"/>
  <c r="T30" i="28"/>
  <c r="S30" i="28"/>
  <c r="R30" i="28"/>
  <c r="P30" i="28"/>
  <c r="O30" i="28"/>
  <c r="N30" i="28"/>
  <c r="M30" i="28"/>
  <c r="L30" i="28"/>
  <c r="K30" i="28"/>
  <c r="J30" i="28"/>
  <c r="I30" i="28"/>
  <c r="H30" i="28"/>
  <c r="HF28" i="28"/>
  <c r="GK28" i="28"/>
  <c r="HD28" i="28" s="1"/>
  <c r="FP28" i="28"/>
  <c r="GI28" i="28" s="1"/>
  <c r="EU28" i="28"/>
  <c r="DZ28" i="28"/>
  <c r="ES28" i="28" s="1"/>
  <c r="DE28" i="28"/>
  <c r="DX28" i="28" s="1"/>
  <c r="CJ28" i="28"/>
  <c r="DC28" i="28" s="1"/>
  <c r="BO28" i="28"/>
  <c r="CH28" i="28" s="1"/>
  <c r="AT28" i="28"/>
  <c r="BM28" i="28" s="1"/>
  <c r="Y28" i="28"/>
  <c r="AR28" i="28" s="1"/>
  <c r="X28" i="28"/>
  <c r="W28" i="28"/>
  <c r="V28" i="28"/>
  <c r="U28" i="28"/>
  <c r="T28" i="28"/>
  <c r="S28" i="28"/>
  <c r="R28" i="28"/>
  <c r="P28" i="28"/>
  <c r="O28" i="28"/>
  <c r="N28" i="28"/>
  <c r="M28" i="28"/>
  <c r="L28" i="28"/>
  <c r="K28" i="28"/>
  <c r="J28" i="28"/>
  <c r="I28" i="28"/>
  <c r="H28" i="28"/>
  <c r="HF27" i="28"/>
  <c r="GK27" i="28"/>
  <c r="FP27" i="28"/>
  <c r="EU27" i="28"/>
  <c r="DZ27" i="28"/>
  <c r="DE27" i="28"/>
  <c r="CJ27" i="28"/>
  <c r="BO27" i="28"/>
  <c r="AT27" i="28"/>
  <c r="BM27" i="28" s="1"/>
  <c r="Y27" i="28"/>
  <c r="AR27" i="28" s="1"/>
  <c r="X27" i="28"/>
  <c r="W27" i="28"/>
  <c r="V27" i="28"/>
  <c r="U27" i="28"/>
  <c r="T27" i="28"/>
  <c r="S27" i="28"/>
  <c r="R27" i="28"/>
  <c r="P27" i="28"/>
  <c r="O27" i="28"/>
  <c r="N27" i="28"/>
  <c r="M27" i="28"/>
  <c r="L27" i="28"/>
  <c r="K27" i="28"/>
  <c r="J27" i="28"/>
  <c r="I27" i="28"/>
  <c r="H27" i="28"/>
  <c r="HD23" i="28"/>
  <c r="GI23" i="28"/>
  <c r="ES23" i="28"/>
  <c r="DX23" i="28"/>
  <c r="DC23" i="28"/>
  <c r="BO23" i="28"/>
  <c r="CH23" i="28" s="1"/>
  <c r="AT23" i="28"/>
  <c r="BM23" i="28" s="1"/>
  <c r="Y23" i="28"/>
  <c r="AR23" i="28" s="1"/>
  <c r="X23" i="28"/>
  <c r="W23" i="28"/>
  <c r="V23" i="28"/>
  <c r="U23" i="28"/>
  <c r="T23" i="28"/>
  <c r="S23" i="28"/>
  <c r="R23" i="28"/>
  <c r="P23" i="28"/>
  <c r="O23" i="28"/>
  <c r="N23" i="28"/>
  <c r="M23" i="28"/>
  <c r="L23" i="28"/>
  <c r="K23" i="28"/>
  <c r="J23" i="28"/>
  <c r="I23" i="28"/>
  <c r="H23" i="28"/>
  <c r="HD22" i="28"/>
  <c r="GI22" i="28"/>
  <c r="ES22" i="28"/>
  <c r="DX22" i="28"/>
  <c r="DC22" i="28"/>
  <c r="BO22" i="28"/>
  <c r="CH22" i="28" s="1"/>
  <c r="AT22" i="28"/>
  <c r="BM22" i="28" s="1"/>
  <c r="Y22" i="28"/>
  <c r="X22" i="28"/>
  <c r="W22" i="28"/>
  <c r="V22" i="28"/>
  <c r="U22" i="28"/>
  <c r="T22" i="28"/>
  <c r="S22" i="28"/>
  <c r="R22" i="28"/>
  <c r="P22" i="28"/>
  <c r="O22" i="28"/>
  <c r="N22" i="28"/>
  <c r="M22" i="28"/>
  <c r="L22" i="28"/>
  <c r="K22" i="28"/>
  <c r="J22" i="28"/>
  <c r="I22" i="28"/>
  <c r="H22" i="28"/>
  <c r="HD21" i="28"/>
  <c r="GI21" i="28"/>
  <c r="ES21" i="28"/>
  <c r="DX21" i="28"/>
  <c r="DC21" i="28"/>
  <c r="BO21" i="28"/>
  <c r="BO20" i="28" s="1"/>
  <c r="AT21" i="28"/>
  <c r="BM21" i="28" s="1"/>
  <c r="Y21" i="28"/>
  <c r="AR21" i="28" s="1"/>
  <c r="X21" i="28"/>
  <c r="X20" i="28" s="1"/>
  <c r="W21" i="28"/>
  <c r="W20" i="28" s="1"/>
  <c r="V21" i="28"/>
  <c r="U21" i="28"/>
  <c r="U20" i="28" s="1"/>
  <c r="T21" i="28"/>
  <c r="T20" i="28" s="1"/>
  <c r="S21" i="28"/>
  <c r="S20" i="28" s="1"/>
  <c r="R21" i="28"/>
  <c r="P21" i="28"/>
  <c r="P20" i="28" s="1"/>
  <c r="O21" i="28"/>
  <c r="O20" i="28" s="1"/>
  <c r="N21" i="28"/>
  <c r="M21" i="28"/>
  <c r="L21" i="28"/>
  <c r="K21" i="28"/>
  <c r="K20" i="28" s="1"/>
  <c r="J21" i="28"/>
  <c r="I21" i="28"/>
  <c r="I20" i="28" s="1"/>
  <c r="H21" i="28"/>
  <c r="HF20" i="28"/>
  <c r="GK20" i="28"/>
  <c r="HD20" i="28" s="1"/>
  <c r="FP20" i="28"/>
  <c r="GI20" i="28" s="1"/>
  <c r="EU20" i="28"/>
  <c r="DZ20" i="28"/>
  <c r="ES20" i="28" s="1"/>
  <c r="DE20" i="28"/>
  <c r="DX20" i="28" s="1"/>
  <c r="CJ20" i="28"/>
  <c r="DC20" i="28" s="1"/>
  <c r="CI20" i="28"/>
  <c r="CG20" i="28"/>
  <c r="CF20" i="28"/>
  <c r="CE20" i="28"/>
  <c r="CD20" i="28"/>
  <c r="CC20" i="28"/>
  <c r="CB20" i="28"/>
  <c r="CA20" i="28"/>
  <c r="BZ20" i="28"/>
  <c r="BY20" i="28"/>
  <c r="BX20" i="28"/>
  <c r="BW20" i="28"/>
  <c r="BV20" i="28"/>
  <c r="BU20" i="28"/>
  <c r="BT20" i="28"/>
  <c r="BS20" i="28"/>
  <c r="BR20" i="28"/>
  <c r="BQ20" i="28"/>
  <c r="BP20" i="28"/>
  <c r="BN20" i="28"/>
  <c r="BL20" i="28"/>
  <c r="BK20" i="28"/>
  <c r="BJ20" i="28"/>
  <c r="BI20" i="28"/>
  <c r="BH20" i="28"/>
  <c r="BG20" i="28"/>
  <c r="BF20" i="28"/>
  <c r="BE20" i="28"/>
  <c r="BD20" i="28"/>
  <c r="BC20" i="28"/>
  <c r="BB20" i="28"/>
  <c r="BA20" i="28"/>
  <c r="AZ20" i="28"/>
  <c r="AY20" i="28"/>
  <c r="AX20" i="28"/>
  <c r="AW20" i="28"/>
  <c r="AV20" i="28"/>
  <c r="AU20" i="28"/>
  <c r="AS20" i="28"/>
  <c r="AQ20" i="28"/>
  <c r="AP20" i="28"/>
  <c r="AO20" i="28"/>
  <c r="AN20" i="28"/>
  <c r="AM20" i="28"/>
  <c r="AL20" i="28"/>
  <c r="AK20" i="28"/>
  <c r="AJ20" i="28"/>
  <c r="AI20" i="28"/>
  <c r="AH20" i="28"/>
  <c r="AG20" i="28"/>
  <c r="AF20" i="28"/>
  <c r="AE20" i="28"/>
  <c r="AD20" i="28"/>
  <c r="AC20" i="28"/>
  <c r="AB20" i="28"/>
  <c r="AA20" i="28"/>
  <c r="Z20" i="28"/>
  <c r="Q20" i="28"/>
  <c r="E20" i="28"/>
  <c r="HF18" i="28"/>
  <c r="GK18" i="28"/>
  <c r="FP18" i="28"/>
  <c r="GI18" i="28" s="1"/>
  <c r="EU18" i="28"/>
  <c r="DZ18" i="28"/>
  <c r="ES18" i="28" s="1"/>
  <c r="DE18" i="28"/>
  <c r="DX18" i="28" s="1"/>
  <c r="CJ18" i="28"/>
  <c r="DC18" i="28" s="1"/>
  <c r="BO18" i="28"/>
  <c r="CH18" i="28" s="1"/>
  <c r="AT18" i="28"/>
  <c r="BM18" i="28" s="1"/>
  <c r="Y18" i="28"/>
  <c r="AR18" i="28" s="1"/>
  <c r="X18" i="28"/>
  <c r="W18" i="28"/>
  <c r="V18" i="28"/>
  <c r="U18" i="28"/>
  <c r="T18" i="28"/>
  <c r="S18" i="28"/>
  <c r="R18" i="28"/>
  <c r="P18" i="28"/>
  <c r="O18" i="28"/>
  <c r="N18" i="28"/>
  <c r="M18" i="28"/>
  <c r="L18" i="28"/>
  <c r="K18" i="28"/>
  <c r="J18" i="28"/>
  <c r="I18" i="28"/>
  <c r="H18" i="28"/>
  <c r="HF17" i="28"/>
  <c r="HY17" i="28" s="1"/>
  <c r="GK17" i="28"/>
  <c r="FP17" i="28"/>
  <c r="GI17" i="28" s="1"/>
  <c r="EU17" i="28"/>
  <c r="DZ17" i="28"/>
  <c r="ES17" i="28" s="1"/>
  <c r="DE17" i="28"/>
  <c r="DX17" i="28" s="1"/>
  <c r="CJ17" i="28"/>
  <c r="DC17" i="28" s="1"/>
  <c r="BO17" i="28"/>
  <c r="CH17" i="28" s="1"/>
  <c r="AT17" i="28"/>
  <c r="BM17" i="28" s="1"/>
  <c r="Y17" i="28"/>
  <c r="X17" i="28"/>
  <c r="W17" i="28"/>
  <c r="V17" i="28"/>
  <c r="U17" i="28"/>
  <c r="T17" i="28"/>
  <c r="S17" i="28"/>
  <c r="R17" i="28"/>
  <c r="P17" i="28"/>
  <c r="O17" i="28"/>
  <c r="N17" i="28"/>
  <c r="M17" i="28"/>
  <c r="L17" i="28"/>
  <c r="K17" i="28"/>
  <c r="J17" i="28"/>
  <c r="I17" i="28"/>
  <c r="H17" i="28"/>
  <c r="HF16" i="28"/>
  <c r="GK16" i="28"/>
  <c r="FP16" i="28"/>
  <c r="GI16" i="28" s="1"/>
  <c r="EU16" i="28"/>
  <c r="DZ16" i="28"/>
  <c r="ES16" i="28" s="1"/>
  <c r="DE16" i="28"/>
  <c r="DX16" i="28" s="1"/>
  <c r="CJ16" i="28"/>
  <c r="DC16" i="28" s="1"/>
  <c r="BO16" i="28"/>
  <c r="CH16" i="28" s="1"/>
  <c r="AT16" i="28"/>
  <c r="BM16" i="28" s="1"/>
  <c r="Y16" i="28"/>
  <c r="X16" i="28"/>
  <c r="W16" i="28"/>
  <c r="V16" i="28"/>
  <c r="U16" i="28"/>
  <c r="T16" i="28"/>
  <c r="S16" i="28"/>
  <c r="R16" i="28"/>
  <c r="P16" i="28"/>
  <c r="O16" i="28"/>
  <c r="N16" i="28"/>
  <c r="M16" i="28"/>
  <c r="L16" i="28"/>
  <c r="K16" i="28"/>
  <c r="J16" i="28"/>
  <c r="I16" i="28"/>
  <c r="H16" i="28"/>
  <c r="HF15" i="28"/>
  <c r="GK15" i="28"/>
  <c r="FP15" i="28"/>
  <c r="GI15" i="28" s="1"/>
  <c r="EU15" i="28"/>
  <c r="DZ15" i="28"/>
  <c r="ES15" i="28" s="1"/>
  <c r="DE15" i="28"/>
  <c r="DX15" i="28" s="1"/>
  <c r="CJ15" i="28"/>
  <c r="DC15" i="28" s="1"/>
  <c r="BO15" i="28"/>
  <c r="CH15" i="28" s="1"/>
  <c r="AT15" i="28"/>
  <c r="BM15" i="28" s="1"/>
  <c r="Y15" i="28"/>
  <c r="X15" i="28"/>
  <c r="W15" i="28"/>
  <c r="V15" i="28"/>
  <c r="U15" i="28"/>
  <c r="T15" i="28"/>
  <c r="S15" i="28"/>
  <c r="R15" i="28"/>
  <c r="P15" i="28"/>
  <c r="O15" i="28"/>
  <c r="N15" i="28"/>
  <c r="M15" i="28"/>
  <c r="L15" i="28"/>
  <c r="K15" i="28"/>
  <c r="J15" i="28"/>
  <c r="I15" i="28"/>
  <c r="H15" i="28"/>
  <c r="HF14" i="28"/>
  <c r="GK14" i="28"/>
  <c r="FP14" i="28"/>
  <c r="GI14" i="28" s="1"/>
  <c r="EU14" i="28"/>
  <c r="FN14" i="28" s="1"/>
  <c r="DZ14" i="28"/>
  <c r="ES14" i="28" s="1"/>
  <c r="DE14" i="28"/>
  <c r="DX14" i="28" s="1"/>
  <c r="CJ14" i="28"/>
  <c r="DC14" i="28" s="1"/>
  <c r="BO14" i="28"/>
  <c r="CH14" i="28" s="1"/>
  <c r="AT14" i="28"/>
  <c r="BM14" i="28" s="1"/>
  <c r="Y14" i="28"/>
  <c r="X14" i="28"/>
  <c r="W14" i="28"/>
  <c r="V14" i="28"/>
  <c r="U14" i="28"/>
  <c r="T14" i="28"/>
  <c r="S14" i="28"/>
  <c r="R14" i="28"/>
  <c r="P14" i="28"/>
  <c r="O14" i="28"/>
  <c r="M14" i="28"/>
  <c r="L14" i="28"/>
  <c r="J14" i="28"/>
  <c r="I14" i="28"/>
  <c r="H14" i="28"/>
  <c r="HF13" i="28"/>
  <c r="GK13" i="28"/>
  <c r="FP13" i="28"/>
  <c r="EU13" i="28"/>
  <c r="DZ13" i="28"/>
  <c r="ES13" i="28" s="1"/>
  <c r="DE13" i="28"/>
  <c r="DX13" i="28" s="1"/>
  <c r="CJ13" i="28"/>
  <c r="DC13" i="28" s="1"/>
  <c r="BO13" i="28"/>
  <c r="CH13" i="28" s="1"/>
  <c r="AT13" i="28"/>
  <c r="BM13" i="28" s="1"/>
  <c r="Y13" i="28"/>
  <c r="X13" i="28"/>
  <c r="W13" i="28"/>
  <c r="V13" i="28"/>
  <c r="U13" i="28"/>
  <c r="T13" i="28"/>
  <c r="S13" i="28"/>
  <c r="R13" i="28"/>
  <c r="P13" i="28"/>
  <c r="O13" i="28"/>
  <c r="N13" i="28"/>
  <c r="M13" i="28"/>
  <c r="L13" i="28"/>
  <c r="K13" i="28"/>
  <c r="J13" i="28"/>
  <c r="I13" i="28"/>
  <c r="H13" i="28"/>
  <c r="HF12" i="28"/>
  <c r="GK12" i="28"/>
  <c r="FP12" i="28"/>
  <c r="EU12" i="28"/>
  <c r="DZ12" i="28"/>
  <c r="ES12" i="28" s="1"/>
  <c r="DE12" i="28"/>
  <c r="DX12" i="28" s="1"/>
  <c r="CJ12" i="28"/>
  <c r="DC12" i="28" s="1"/>
  <c r="BO12" i="28"/>
  <c r="AT12" i="28"/>
  <c r="BM12" i="28" s="1"/>
  <c r="Y12" i="28"/>
  <c r="X12" i="28"/>
  <c r="W12" i="28"/>
  <c r="V12" i="28"/>
  <c r="U12" i="28"/>
  <c r="T12" i="28"/>
  <c r="S12" i="28"/>
  <c r="R12" i="28"/>
  <c r="P12" i="28"/>
  <c r="O12" i="28"/>
  <c r="N12" i="28"/>
  <c r="M12" i="28"/>
  <c r="L12" i="28"/>
  <c r="K12" i="28"/>
  <c r="J12" i="28"/>
  <c r="I12" i="28"/>
  <c r="H12" i="28"/>
  <c r="HF73" i="23"/>
  <c r="GK73" i="23"/>
  <c r="HD73" i="23" s="1"/>
  <c r="FP73" i="23"/>
  <c r="GI73" i="23" s="1"/>
  <c r="EU73" i="23"/>
  <c r="DZ73" i="23"/>
  <c r="ES73" i="23" s="1"/>
  <c r="DE73" i="23"/>
  <c r="DX73" i="23" s="1"/>
  <c r="CJ73" i="23"/>
  <c r="DC73" i="23" s="1"/>
  <c r="BO73" i="23"/>
  <c r="CH73" i="23" s="1"/>
  <c r="AT73" i="23"/>
  <c r="BM73" i="23" s="1"/>
  <c r="Y73" i="23"/>
  <c r="X73" i="23"/>
  <c r="W73" i="23"/>
  <c r="V73" i="23"/>
  <c r="U73" i="23"/>
  <c r="T73" i="23"/>
  <c r="S73" i="23"/>
  <c r="R73" i="23"/>
  <c r="P73" i="23"/>
  <c r="O73" i="23"/>
  <c r="N73" i="23"/>
  <c r="M73" i="23"/>
  <c r="L73" i="23"/>
  <c r="K73" i="23"/>
  <c r="J73" i="23"/>
  <c r="I73" i="23"/>
  <c r="H73" i="23"/>
  <c r="EU70" i="23"/>
  <c r="FN70" i="23" s="1"/>
  <c r="CJ70" i="23"/>
  <c r="DC70" i="23" s="1"/>
  <c r="X70" i="23"/>
  <c r="W70" i="23"/>
  <c r="V70" i="23"/>
  <c r="U70" i="23"/>
  <c r="T70" i="23"/>
  <c r="S70" i="23"/>
  <c r="R70" i="23"/>
  <c r="P70" i="23"/>
  <c r="O70" i="23"/>
  <c r="N70" i="23"/>
  <c r="M70" i="23"/>
  <c r="L70" i="23"/>
  <c r="K70" i="23"/>
  <c r="J70" i="23"/>
  <c r="I70" i="23"/>
  <c r="H70" i="23"/>
  <c r="HF67" i="23"/>
  <c r="GK67" i="23"/>
  <c r="FP67" i="23"/>
  <c r="EU67" i="23"/>
  <c r="FN67" i="23" s="1"/>
  <c r="DZ67" i="23"/>
  <c r="DE67" i="23"/>
  <c r="CJ67" i="23"/>
  <c r="BO67" i="23"/>
  <c r="AT67" i="23"/>
  <c r="Y67" i="23"/>
  <c r="X67" i="23"/>
  <c r="W67" i="23"/>
  <c r="V67" i="23"/>
  <c r="U67" i="23"/>
  <c r="T67" i="23"/>
  <c r="S67" i="23"/>
  <c r="R67" i="23"/>
  <c r="P67" i="23"/>
  <c r="O67" i="23"/>
  <c r="N67" i="23"/>
  <c r="M67" i="23"/>
  <c r="L67" i="23"/>
  <c r="K67" i="23"/>
  <c r="J67" i="23"/>
  <c r="I67" i="23"/>
  <c r="H67" i="23"/>
  <c r="HF66" i="23"/>
  <c r="GK66" i="23"/>
  <c r="FP66" i="23"/>
  <c r="EU66" i="23"/>
  <c r="FN66" i="23" s="1"/>
  <c r="DZ66" i="23"/>
  <c r="DE66" i="23"/>
  <c r="CJ66" i="23"/>
  <c r="BO66" i="23"/>
  <c r="AT66" i="23"/>
  <c r="Y66" i="23"/>
  <c r="X66" i="23"/>
  <c r="W66" i="23"/>
  <c r="V66" i="23"/>
  <c r="U66" i="23"/>
  <c r="T66" i="23"/>
  <c r="S66" i="23"/>
  <c r="R66" i="23"/>
  <c r="P66" i="23"/>
  <c r="O66" i="23"/>
  <c r="N66" i="23"/>
  <c r="M66" i="23"/>
  <c r="L66" i="23"/>
  <c r="K66" i="23"/>
  <c r="J66" i="23"/>
  <c r="I66" i="23"/>
  <c r="H66" i="23"/>
  <c r="HF65" i="23"/>
  <c r="GK65" i="23"/>
  <c r="FP65" i="23"/>
  <c r="EU65" i="23"/>
  <c r="DZ65" i="23"/>
  <c r="ES65" i="23" s="1"/>
  <c r="DE65" i="23"/>
  <c r="CJ65" i="23"/>
  <c r="BO65" i="23"/>
  <c r="AT65" i="23"/>
  <c r="Y65" i="23"/>
  <c r="X65" i="23"/>
  <c r="W65" i="23"/>
  <c r="V65" i="23"/>
  <c r="U65" i="23"/>
  <c r="T65" i="23"/>
  <c r="S65" i="23"/>
  <c r="R65" i="23"/>
  <c r="P65" i="23"/>
  <c r="O65" i="23"/>
  <c r="N65" i="23"/>
  <c r="M65" i="23"/>
  <c r="L65" i="23"/>
  <c r="K65" i="23"/>
  <c r="J65" i="23"/>
  <c r="I65" i="23"/>
  <c r="H65" i="23"/>
  <c r="EO110" i="23"/>
  <c r="EN110" i="23"/>
  <c r="EM110" i="23"/>
  <c r="EL110" i="23"/>
  <c r="EK110" i="23"/>
  <c r="EJ110" i="23"/>
  <c r="EI110" i="23"/>
  <c r="EH110" i="23"/>
  <c r="EG110" i="23"/>
  <c r="EF110" i="23"/>
  <c r="EE110" i="23"/>
  <c r="ED110" i="23"/>
  <c r="EC110" i="23"/>
  <c r="EB110" i="23"/>
  <c r="EA110" i="23"/>
  <c r="DE112" i="23"/>
  <c r="DW110" i="23"/>
  <c r="DV110" i="23"/>
  <c r="DU110" i="23"/>
  <c r="DT110" i="23"/>
  <c r="DS110" i="23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CJ112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HF49" i="23"/>
  <c r="GK49" i="23"/>
  <c r="FP49" i="23"/>
  <c r="EU49" i="23"/>
  <c r="DZ49" i="23"/>
  <c r="DE49" i="23"/>
  <c r="DX49" i="23" s="1"/>
  <c r="CJ49" i="23"/>
  <c r="BO49" i="23"/>
  <c r="AT49" i="23"/>
  <c r="Y49" i="23"/>
  <c r="X49" i="23"/>
  <c r="W49" i="23"/>
  <c r="V49" i="23"/>
  <c r="U49" i="23"/>
  <c r="T49" i="23"/>
  <c r="S49" i="23"/>
  <c r="R49" i="23"/>
  <c r="P49" i="23"/>
  <c r="O49" i="23"/>
  <c r="N49" i="23"/>
  <c r="M49" i="23"/>
  <c r="L49" i="23"/>
  <c r="K49" i="23"/>
  <c r="J49" i="23"/>
  <c r="I49" i="23"/>
  <c r="H49" i="23"/>
  <c r="HF48" i="23"/>
  <c r="GK48" i="23"/>
  <c r="HD48" i="23" s="1"/>
  <c r="FP48" i="23"/>
  <c r="GI48" i="23" s="1"/>
  <c r="EU48" i="23"/>
  <c r="DZ48" i="23"/>
  <c r="ES48" i="23" s="1"/>
  <c r="DE48" i="23"/>
  <c r="DX48" i="23" s="1"/>
  <c r="CJ48" i="23"/>
  <c r="DC48" i="23" s="1"/>
  <c r="BO48" i="23"/>
  <c r="CH48" i="23" s="1"/>
  <c r="AT48" i="23"/>
  <c r="BM48" i="23" s="1"/>
  <c r="Y48" i="23"/>
  <c r="AR48" i="23" s="1"/>
  <c r="X48" i="23"/>
  <c r="W48" i="23"/>
  <c r="V48" i="23"/>
  <c r="U48" i="23"/>
  <c r="T48" i="23"/>
  <c r="S48" i="23"/>
  <c r="R48" i="23"/>
  <c r="P48" i="23"/>
  <c r="O48" i="23"/>
  <c r="N48" i="23"/>
  <c r="M48" i="23"/>
  <c r="L48" i="23"/>
  <c r="K48" i="23"/>
  <c r="J48" i="23"/>
  <c r="I48" i="23"/>
  <c r="H48" i="23"/>
  <c r="HF46" i="23"/>
  <c r="GK46" i="23"/>
  <c r="FP46" i="23"/>
  <c r="EU46" i="23"/>
  <c r="DZ46" i="23"/>
  <c r="ES46" i="23" s="1"/>
  <c r="DE46" i="23"/>
  <c r="CJ46" i="23"/>
  <c r="BO46" i="23"/>
  <c r="AT46" i="23"/>
  <c r="Y46" i="23"/>
  <c r="X46" i="23"/>
  <c r="W46" i="23"/>
  <c r="V46" i="23"/>
  <c r="U46" i="23"/>
  <c r="T46" i="23"/>
  <c r="S46" i="23"/>
  <c r="R46" i="23"/>
  <c r="P46" i="23"/>
  <c r="O46" i="23"/>
  <c r="N46" i="23"/>
  <c r="M46" i="23"/>
  <c r="L46" i="23"/>
  <c r="K46" i="23"/>
  <c r="J46" i="23"/>
  <c r="I46" i="23"/>
  <c r="H46" i="23"/>
  <c r="HF45" i="23"/>
  <c r="GK45" i="23"/>
  <c r="FP45" i="23"/>
  <c r="EU45" i="23"/>
  <c r="DZ45" i="23"/>
  <c r="DE45" i="23"/>
  <c r="DX45" i="23" s="1"/>
  <c r="CJ45" i="23"/>
  <c r="BO45" i="23"/>
  <c r="AT45" i="23"/>
  <c r="Y45" i="23"/>
  <c r="X45" i="23"/>
  <c r="W45" i="23"/>
  <c r="V45" i="23"/>
  <c r="U45" i="23"/>
  <c r="T45" i="23"/>
  <c r="S45" i="23"/>
  <c r="R45" i="23"/>
  <c r="P45" i="23"/>
  <c r="O45" i="23"/>
  <c r="N45" i="23"/>
  <c r="M45" i="23"/>
  <c r="L45" i="23"/>
  <c r="K45" i="23"/>
  <c r="J45" i="23"/>
  <c r="I45" i="23"/>
  <c r="H45" i="23"/>
  <c r="HF44" i="23"/>
  <c r="GK44" i="23"/>
  <c r="FP44" i="23"/>
  <c r="EU44" i="23"/>
  <c r="DZ44" i="23"/>
  <c r="ES44" i="23" s="1"/>
  <c r="DE44" i="23"/>
  <c r="CJ44" i="23"/>
  <c r="BO44" i="23"/>
  <c r="AT44" i="23"/>
  <c r="Y44" i="23"/>
  <c r="X44" i="23"/>
  <c r="W44" i="23"/>
  <c r="V44" i="23"/>
  <c r="U44" i="23"/>
  <c r="T44" i="23"/>
  <c r="S44" i="23"/>
  <c r="R44" i="23"/>
  <c r="P44" i="23"/>
  <c r="O44" i="23"/>
  <c r="N44" i="23"/>
  <c r="M44" i="23"/>
  <c r="L44" i="23"/>
  <c r="K44" i="23"/>
  <c r="J44" i="23"/>
  <c r="I44" i="23"/>
  <c r="H44" i="23"/>
  <c r="HF43" i="23"/>
  <c r="GK43" i="23"/>
  <c r="FP43" i="23"/>
  <c r="EU43" i="23"/>
  <c r="DZ43" i="23"/>
  <c r="ES43" i="23" s="1"/>
  <c r="DE43" i="23"/>
  <c r="CJ43" i="23"/>
  <c r="BO43" i="23"/>
  <c r="AT43" i="23"/>
  <c r="Y43" i="23"/>
  <c r="X43" i="23"/>
  <c r="W43" i="23"/>
  <c r="V43" i="23"/>
  <c r="U43" i="23"/>
  <c r="T43" i="23"/>
  <c r="S43" i="23"/>
  <c r="R43" i="23"/>
  <c r="P43" i="23"/>
  <c r="O43" i="23"/>
  <c r="N43" i="23"/>
  <c r="M43" i="23"/>
  <c r="L43" i="23"/>
  <c r="K43" i="23"/>
  <c r="J43" i="23"/>
  <c r="I43" i="23"/>
  <c r="H43" i="23"/>
  <c r="HF42" i="23"/>
  <c r="GK42" i="23"/>
  <c r="FP42" i="23"/>
  <c r="EU42" i="23"/>
  <c r="DZ42" i="23"/>
  <c r="DE42" i="23"/>
  <c r="DX42" i="23" s="1"/>
  <c r="CJ42" i="23"/>
  <c r="BO42" i="23"/>
  <c r="AT42" i="23"/>
  <c r="Y42" i="23"/>
  <c r="X42" i="23"/>
  <c r="W42" i="23"/>
  <c r="V42" i="23"/>
  <c r="U42" i="23"/>
  <c r="T42" i="23"/>
  <c r="S42" i="23"/>
  <c r="R42" i="23"/>
  <c r="P42" i="23"/>
  <c r="O42" i="23"/>
  <c r="N42" i="23"/>
  <c r="M42" i="23"/>
  <c r="L42" i="23"/>
  <c r="K42" i="23"/>
  <c r="J42" i="23"/>
  <c r="I42" i="23"/>
  <c r="H42" i="23"/>
  <c r="HF41" i="23"/>
  <c r="GK41" i="23"/>
  <c r="FP41" i="23"/>
  <c r="EU41" i="23"/>
  <c r="DZ41" i="23"/>
  <c r="DE41" i="23"/>
  <c r="CJ41" i="23"/>
  <c r="DC41" i="23" s="1"/>
  <c r="BO41" i="23"/>
  <c r="AT41" i="23"/>
  <c r="Y41" i="23"/>
  <c r="X41" i="23"/>
  <c r="W41" i="23"/>
  <c r="V41" i="23"/>
  <c r="U41" i="23"/>
  <c r="T41" i="23"/>
  <c r="S41" i="23"/>
  <c r="R41" i="23"/>
  <c r="P41" i="23"/>
  <c r="O41" i="23"/>
  <c r="N41" i="23"/>
  <c r="M41" i="23"/>
  <c r="L41" i="23"/>
  <c r="K41" i="23"/>
  <c r="J41" i="23"/>
  <c r="I41" i="23"/>
  <c r="H41" i="23"/>
  <c r="HF39" i="23"/>
  <c r="GK39" i="23"/>
  <c r="FP39" i="23"/>
  <c r="EU39" i="23"/>
  <c r="DZ39" i="23"/>
  <c r="ES39" i="23" s="1"/>
  <c r="DE39" i="23"/>
  <c r="CJ39" i="23"/>
  <c r="BO39" i="23"/>
  <c r="AT39" i="23"/>
  <c r="Y39" i="23"/>
  <c r="X39" i="23"/>
  <c r="W39" i="23"/>
  <c r="V39" i="23"/>
  <c r="U39" i="23"/>
  <c r="T39" i="23"/>
  <c r="S39" i="23"/>
  <c r="R39" i="23"/>
  <c r="P39" i="23"/>
  <c r="O39" i="23"/>
  <c r="N39" i="23"/>
  <c r="M39" i="23"/>
  <c r="L39" i="23"/>
  <c r="K39" i="23"/>
  <c r="J39" i="23"/>
  <c r="I39" i="23"/>
  <c r="H39" i="23"/>
  <c r="HF38" i="23"/>
  <c r="GK38" i="23"/>
  <c r="FP38" i="23"/>
  <c r="EU38" i="23"/>
  <c r="DZ38" i="23"/>
  <c r="DE38" i="23"/>
  <c r="CJ38" i="23"/>
  <c r="BO38" i="23"/>
  <c r="CH38" i="23" s="1"/>
  <c r="AT38" i="23"/>
  <c r="Y38" i="23"/>
  <c r="X38" i="23"/>
  <c r="W38" i="23"/>
  <c r="V38" i="23"/>
  <c r="U38" i="23"/>
  <c r="T38" i="23"/>
  <c r="S38" i="23"/>
  <c r="R38" i="23"/>
  <c r="P38" i="23"/>
  <c r="O38" i="23"/>
  <c r="N38" i="23"/>
  <c r="M38" i="23"/>
  <c r="L38" i="23"/>
  <c r="K38" i="23"/>
  <c r="J38" i="23"/>
  <c r="I38" i="23"/>
  <c r="H38" i="23"/>
  <c r="HF37" i="23"/>
  <c r="GK37" i="23"/>
  <c r="FP37" i="23"/>
  <c r="EU37" i="23"/>
  <c r="DZ37" i="23"/>
  <c r="DE37" i="23"/>
  <c r="CJ37" i="23"/>
  <c r="DC37" i="23" s="1"/>
  <c r="BO37" i="23"/>
  <c r="AT37" i="23"/>
  <c r="Y37" i="23"/>
  <c r="X37" i="23"/>
  <c r="W37" i="23"/>
  <c r="V37" i="23"/>
  <c r="U37" i="23"/>
  <c r="T37" i="23"/>
  <c r="S37" i="23"/>
  <c r="R37" i="23"/>
  <c r="P37" i="23"/>
  <c r="O37" i="23"/>
  <c r="N37" i="23"/>
  <c r="M37" i="23"/>
  <c r="L37" i="23"/>
  <c r="K37" i="23"/>
  <c r="J37" i="23"/>
  <c r="I37" i="23"/>
  <c r="H37" i="23"/>
  <c r="HF36" i="23"/>
  <c r="GK36" i="23"/>
  <c r="FP36" i="23"/>
  <c r="EU36" i="23"/>
  <c r="DZ36" i="23"/>
  <c r="DE36" i="23"/>
  <c r="CJ36" i="23"/>
  <c r="BO36" i="23"/>
  <c r="CH36" i="23" s="1"/>
  <c r="AT36" i="23"/>
  <c r="Y36" i="23"/>
  <c r="X36" i="23"/>
  <c r="W36" i="23"/>
  <c r="V36" i="23"/>
  <c r="U36" i="23"/>
  <c r="T36" i="23"/>
  <c r="S36" i="23"/>
  <c r="R36" i="23"/>
  <c r="P36" i="23"/>
  <c r="O36" i="23"/>
  <c r="N36" i="23"/>
  <c r="M36" i="23"/>
  <c r="L36" i="23"/>
  <c r="K36" i="23"/>
  <c r="J36" i="23"/>
  <c r="I36" i="23"/>
  <c r="H36" i="23"/>
  <c r="HF35" i="23"/>
  <c r="GK35" i="23"/>
  <c r="FP35" i="23"/>
  <c r="EU35" i="23"/>
  <c r="DZ35" i="23"/>
  <c r="DE35" i="23"/>
  <c r="CJ35" i="23"/>
  <c r="BO35" i="23"/>
  <c r="AT35" i="23"/>
  <c r="BM35" i="23" s="1"/>
  <c r="Y35" i="23"/>
  <c r="X35" i="23"/>
  <c r="W35" i="23"/>
  <c r="V35" i="23"/>
  <c r="U35" i="23"/>
  <c r="T35" i="23"/>
  <c r="S35" i="23"/>
  <c r="R35" i="23"/>
  <c r="P35" i="23"/>
  <c r="O35" i="23"/>
  <c r="N35" i="23"/>
  <c r="M35" i="23"/>
  <c r="L35" i="23"/>
  <c r="K35" i="23"/>
  <c r="J35" i="23"/>
  <c r="I35" i="23"/>
  <c r="H35" i="23"/>
  <c r="HF34" i="23"/>
  <c r="GK34" i="23"/>
  <c r="FP34" i="23"/>
  <c r="EU34" i="23"/>
  <c r="DZ34" i="23"/>
  <c r="DE34" i="23"/>
  <c r="CJ34" i="23"/>
  <c r="DC34" i="23" s="1"/>
  <c r="BO34" i="23"/>
  <c r="AT34" i="23"/>
  <c r="Y34" i="23"/>
  <c r="X34" i="23"/>
  <c r="W34" i="23"/>
  <c r="V34" i="23"/>
  <c r="U34" i="23"/>
  <c r="T34" i="23"/>
  <c r="S34" i="23"/>
  <c r="R34" i="23"/>
  <c r="P34" i="23"/>
  <c r="O34" i="23"/>
  <c r="N34" i="23"/>
  <c r="M34" i="23"/>
  <c r="L34" i="23"/>
  <c r="K34" i="23"/>
  <c r="J34" i="23"/>
  <c r="I34" i="23"/>
  <c r="H34" i="23"/>
  <c r="HF32" i="23"/>
  <c r="GK32" i="23"/>
  <c r="FP32" i="23"/>
  <c r="EU32" i="23"/>
  <c r="DZ32" i="23"/>
  <c r="DE32" i="23"/>
  <c r="CJ32" i="23"/>
  <c r="DC32" i="23" s="1"/>
  <c r="BO32" i="23"/>
  <c r="AT32" i="23"/>
  <c r="Y32" i="23"/>
  <c r="X32" i="23"/>
  <c r="W32" i="23"/>
  <c r="V32" i="23"/>
  <c r="U32" i="23"/>
  <c r="T32" i="23"/>
  <c r="S32" i="23"/>
  <c r="R32" i="23"/>
  <c r="P32" i="23"/>
  <c r="O32" i="23"/>
  <c r="N32" i="23"/>
  <c r="M32" i="23"/>
  <c r="L32" i="23"/>
  <c r="K32" i="23"/>
  <c r="J32" i="23"/>
  <c r="I32" i="23"/>
  <c r="H32" i="23"/>
  <c r="HF31" i="23"/>
  <c r="GK31" i="23"/>
  <c r="FP31" i="23"/>
  <c r="EU31" i="23"/>
  <c r="DZ31" i="23"/>
  <c r="DE31" i="23"/>
  <c r="CJ31" i="23"/>
  <c r="BO31" i="23"/>
  <c r="AT31" i="23"/>
  <c r="BM31" i="23" s="1"/>
  <c r="Y31" i="23"/>
  <c r="X31" i="23"/>
  <c r="W31" i="23"/>
  <c r="V31" i="23"/>
  <c r="U31" i="23"/>
  <c r="T31" i="23"/>
  <c r="S31" i="23"/>
  <c r="R31" i="23"/>
  <c r="P31" i="23"/>
  <c r="O31" i="23"/>
  <c r="N31" i="23"/>
  <c r="M31" i="23"/>
  <c r="L31" i="23"/>
  <c r="K31" i="23"/>
  <c r="J31" i="23"/>
  <c r="I31" i="23"/>
  <c r="H31" i="23"/>
  <c r="HF30" i="23"/>
  <c r="GK30" i="23"/>
  <c r="FP30" i="23"/>
  <c r="EU30" i="23"/>
  <c r="DZ30" i="23"/>
  <c r="DE30" i="23"/>
  <c r="CJ30" i="23"/>
  <c r="BO30" i="23"/>
  <c r="CH30" i="23" s="1"/>
  <c r="AT30" i="23"/>
  <c r="Y30" i="23"/>
  <c r="X30" i="23"/>
  <c r="W30" i="23"/>
  <c r="V30" i="23"/>
  <c r="U30" i="23"/>
  <c r="T30" i="23"/>
  <c r="S30" i="23"/>
  <c r="R30" i="23"/>
  <c r="P30" i="23"/>
  <c r="O30" i="23"/>
  <c r="N30" i="23"/>
  <c r="M30" i="23"/>
  <c r="L30" i="23"/>
  <c r="K30" i="23"/>
  <c r="J30" i="23"/>
  <c r="I30" i="23"/>
  <c r="H30" i="23"/>
  <c r="HF28" i="23"/>
  <c r="GK28" i="23"/>
  <c r="HD28" i="23" s="1"/>
  <c r="FP28" i="23"/>
  <c r="GI28" i="23" s="1"/>
  <c r="EU28" i="23"/>
  <c r="DZ28" i="23"/>
  <c r="ES28" i="23" s="1"/>
  <c r="DE28" i="23"/>
  <c r="DX28" i="23" s="1"/>
  <c r="CJ28" i="23"/>
  <c r="DC28" i="23" s="1"/>
  <c r="BO28" i="23"/>
  <c r="CH28" i="23" s="1"/>
  <c r="AT28" i="23"/>
  <c r="BM28" i="23" s="1"/>
  <c r="Y28" i="23"/>
  <c r="AR28" i="23" s="1"/>
  <c r="X28" i="23"/>
  <c r="W28" i="23"/>
  <c r="V28" i="23"/>
  <c r="U28" i="23"/>
  <c r="T28" i="23"/>
  <c r="S28" i="23"/>
  <c r="R28" i="23"/>
  <c r="P28" i="23"/>
  <c r="O28" i="23"/>
  <c r="N28" i="23"/>
  <c r="M28" i="23"/>
  <c r="L28" i="23"/>
  <c r="K28" i="23"/>
  <c r="J28" i="23"/>
  <c r="I28" i="23"/>
  <c r="H28" i="23"/>
  <c r="HF27" i="23"/>
  <c r="GK27" i="23"/>
  <c r="FP27" i="23"/>
  <c r="EU27" i="23"/>
  <c r="DZ27" i="23"/>
  <c r="DE27" i="23"/>
  <c r="CJ27" i="23"/>
  <c r="BO27" i="23"/>
  <c r="AT27" i="23"/>
  <c r="BM27" i="23" s="1"/>
  <c r="Y27" i="23"/>
  <c r="AR27" i="23" s="1"/>
  <c r="X27" i="23"/>
  <c r="W27" i="23"/>
  <c r="V27" i="23"/>
  <c r="U27" i="23"/>
  <c r="T27" i="23"/>
  <c r="S27" i="23"/>
  <c r="R27" i="23"/>
  <c r="P27" i="23"/>
  <c r="O27" i="23"/>
  <c r="N27" i="23"/>
  <c r="M27" i="23"/>
  <c r="L27" i="23"/>
  <c r="K27" i="23"/>
  <c r="J27" i="23"/>
  <c r="I27" i="23"/>
  <c r="H27" i="23"/>
  <c r="HD23" i="23"/>
  <c r="GI23" i="23"/>
  <c r="ES23" i="23"/>
  <c r="DX23" i="23"/>
  <c r="DC23" i="23"/>
  <c r="BO23" i="23"/>
  <c r="CH23" i="23" s="1"/>
  <c r="AT23" i="23"/>
  <c r="BM23" i="23" s="1"/>
  <c r="Y23" i="23"/>
  <c r="AR23" i="23" s="1"/>
  <c r="X23" i="23"/>
  <c r="W23" i="23"/>
  <c r="V23" i="23"/>
  <c r="U23" i="23"/>
  <c r="T23" i="23"/>
  <c r="S23" i="23"/>
  <c r="R23" i="23"/>
  <c r="P23" i="23"/>
  <c r="O23" i="23"/>
  <c r="N23" i="23"/>
  <c r="M23" i="23"/>
  <c r="L23" i="23"/>
  <c r="K23" i="23"/>
  <c r="J23" i="23"/>
  <c r="I23" i="23"/>
  <c r="H23" i="23"/>
  <c r="HD22" i="23"/>
  <c r="GI22" i="23"/>
  <c r="ES22" i="23"/>
  <c r="DX22" i="23"/>
  <c r="DC22" i="23"/>
  <c r="BO22" i="23"/>
  <c r="CH22" i="23" s="1"/>
  <c r="AT22" i="23"/>
  <c r="BM22" i="23" s="1"/>
  <c r="Y22" i="23"/>
  <c r="AR22" i="23" s="1"/>
  <c r="X22" i="23"/>
  <c r="W22" i="23"/>
  <c r="V22" i="23"/>
  <c r="U22" i="23"/>
  <c r="T22" i="23"/>
  <c r="S22" i="23"/>
  <c r="R22" i="23"/>
  <c r="P22" i="23"/>
  <c r="O22" i="23"/>
  <c r="N22" i="23"/>
  <c r="M22" i="23"/>
  <c r="L22" i="23"/>
  <c r="K22" i="23"/>
  <c r="J22" i="23"/>
  <c r="I22" i="23"/>
  <c r="H22" i="23"/>
  <c r="HD21" i="23"/>
  <c r="GI21" i="23"/>
  <c r="ES21" i="23"/>
  <c r="DX21" i="23"/>
  <c r="DC21" i="23"/>
  <c r="BO21" i="23"/>
  <c r="CH21" i="23" s="1"/>
  <c r="AT21" i="23"/>
  <c r="BM21" i="23" s="1"/>
  <c r="Y21" i="23"/>
  <c r="AR21" i="23" s="1"/>
  <c r="X21" i="23"/>
  <c r="W21" i="23"/>
  <c r="V21" i="23"/>
  <c r="V20" i="23" s="1"/>
  <c r="U21" i="23"/>
  <c r="T21" i="23"/>
  <c r="S21" i="23"/>
  <c r="R21" i="23"/>
  <c r="R20" i="23" s="1"/>
  <c r="P21" i="23"/>
  <c r="O21" i="23"/>
  <c r="N21" i="23"/>
  <c r="N20" i="23" s="1"/>
  <c r="M21" i="23"/>
  <c r="L21" i="23"/>
  <c r="K21" i="23"/>
  <c r="J21" i="23"/>
  <c r="J20" i="23" s="1"/>
  <c r="I21" i="23"/>
  <c r="I20" i="23" s="1"/>
  <c r="H21" i="23"/>
  <c r="HF20" i="23"/>
  <c r="GK20" i="23"/>
  <c r="HD20" i="23" s="1"/>
  <c r="FP20" i="23"/>
  <c r="GI20" i="23" s="1"/>
  <c r="EU20" i="23"/>
  <c r="DZ20" i="23"/>
  <c r="ES20" i="23" s="1"/>
  <c r="DE20" i="23"/>
  <c r="DX20" i="23" s="1"/>
  <c r="CJ20" i="23"/>
  <c r="DC20" i="23" s="1"/>
  <c r="CI20" i="23"/>
  <c r="CG20" i="23"/>
  <c r="CF20" i="23"/>
  <c r="CE20" i="23"/>
  <c r="CD20" i="23"/>
  <c r="CC20" i="23"/>
  <c r="CB20" i="23"/>
  <c r="CA20" i="23"/>
  <c r="BZ20" i="23"/>
  <c r="BY20" i="23"/>
  <c r="BX20" i="23"/>
  <c r="BW20" i="23"/>
  <c r="BV20" i="23"/>
  <c r="BU20" i="23"/>
  <c r="BT20" i="23"/>
  <c r="BS20" i="23"/>
  <c r="BR20" i="23"/>
  <c r="BQ20" i="23"/>
  <c r="BP20" i="23"/>
  <c r="BN20" i="23"/>
  <c r="BL20" i="23"/>
  <c r="BK20" i="23"/>
  <c r="BJ20" i="23"/>
  <c r="BI20" i="23"/>
  <c r="BH20" i="23"/>
  <c r="BG20" i="23"/>
  <c r="BF20" i="23"/>
  <c r="BE20" i="23"/>
  <c r="BD20" i="23"/>
  <c r="BC20" i="23"/>
  <c r="BB20" i="23"/>
  <c r="BA20" i="23"/>
  <c r="AZ20" i="23"/>
  <c r="AY20" i="23"/>
  <c r="AX20" i="23"/>
  <c r="AW20" i="23"/>
  <c r="AV20" i="23"/>
  <c r="AU20" i="23"/>
  <c r="AS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Q20" i="23"/>
  <c r="E20" i="23"/>
  <c r="HF18" i="23"/>
  <c r="GK18" i="23"/>
  <c r="FP18" i="23"/>
  <c r="GI18" i="23" s="1"/>
  <c r="EU18" i="23"/>
  <c r="DZ18" i="23"/>
  <c r="ES18" i="23" s="1"/>
  <c r="DE18" i="23"/>
  <c r="DX18" i="23" s="1"/>
  <c r="CJ18" i="23"/>
  <c r="DC18" i="23" s="1"/>
  <c r="BO18" i="23"/>
  <c r="CH18" i="23" s="1"/>
  <c r="AT18" i="23"/>
  <c r="BM18" i="23" s="1"/>
  <c r="Y18" i="23"/>
  <c r="AR18" i="23" s="1"/>
  <c r="X18" i="23"/>
  <c r="W18" i="23"/>
  <c r="V18" i="23"/>
  <c r="U18" i="23"/>
  <c r="T18" i="23"/>
  <c r="S18" i="23"/>
  <c r="R18" i="23"/>
  <c r="P18" i="23"/>
  <c r="O18" i="23"/>
  <c r="N18" i="23"/>
  <c r="M18" i="23"/>
  <c r="L18" i="23"/>
  <c r="K18" i="23"/>
  <c r="J18" i="23"/>
  <c r="I18" i="23"/>
  <c r="H18" i="23"/>
  <c r="HF17" i="23"/>
  <c r="HY17" i="23" s="1"/>
  <c r="GK17" i="23"/>
  <c r="FP17" i="23"/>
  <c r="GI17" i="23" s="1"/>
  <c r="EU17" i="23"/>
  <c r="DZ17" i="23"/>
  <c r="ES17" i="23" s="1"/>
  <c r="DE17" i="23"/>
  <c r="DX17" i="23" s="1"/>
  <c r="CJ17" i="23"/>
  <c r="DC17" i="23" s="1"/>
  <c r="BO17" i="23"/>
  <c r="CH17" i="23" s="1"/>
  <c r="AT17" i="23"/>
  <c r="BM17" i="23" s="1"/>
  <c r="Y17" i="23"/>
  <c r="X17" i="23"/>
  <c r="W17" i="23"/>
  <c r="V17" i="23"/>
  <c r="U17" i="23"/>
  <c r="T17" i="23"/>
  <c r="S17" i="23"/>
  <c r="R17" i="23"/>
  <c r="P17" i="23"/>
  <c r="O17" i="23"/>
  <c r="N17" i="23"/>
  <c r="M17" i="23"/>
  <c r="L17" i="23"/>
  <c r="K17" i="23"/>
  <c r="J17" i="23"/>
  <c r="I17" i="23"/>
  <c r="H17" i="23"/>
  <c r="HF16" i="23"/>
  <c r="GK16" i="23"/>
  <c r="FP16" i="23"/>
  <c r="GI16" i="23" s="1"/>
  <c r="EU16" i="23"/>
  <c r="DZ16" i="23"/>
  <c r="ES16" i="23" s="1"/>
  <c r="DE16" i="23"/>
  <c r="DX16" i="23" s="1"/>
  <c r="CJ16" i="23"/>
  <c r="DC16" i="23" s="1"/>
  <c r="BO16" i="23"/>
  <c r="CH16" i="23" s="1"/>
  <c r="AT16" i="23"/>
  <c r="BM16" i="23" s="1"/>
  <c r="Y16" i="23"/>
  <c r="X16" i="23"/>
  <c r="W16" i="23"/>
  <c r="V16" i="23"/>
  <c r="U16" i="23"/>
  <c r="T16" i="23"/>
  <c r="S16" i="23"/>
  <c r="R16" i="23"/>
  <c r="P16" i="23"/>
  <c r="O16" i="23"/>
  <c r="N16" i="23"/>
  <c r="M16" i="23"/>
  <c r="L16" i="23"/>
  <c r="K16" i="23"/>
  <c r="J16" i="23"/>
  <c r="I16" i="23"/>
  <c r="H16" i="23"/>
  <c r="HF15" i="23"/>
  <c r="GK15" i="23"/>
  <c r="FP15" i="23"/>
  <c r="GI15" i="23" s="1"/>
  <c r="EU15" i="23"/>
  <c r="DZ15" i="23"/>
  <c r="ES15" i="23" s="1"/>
  <c r="DE15" i="23"/>
  <c r="DX15" i="23" s="1"/>
  <c r="CJ15" i="23"/>
  <c r="DC15" i="23" s="1"/>
  <c r="BO15" i="23"/>
  <c r="CH15" i="23" s="1"/>
  <c r="AT15" i="23"/>
  <c r="BM15" i="23" s="1"/>
  <c r="Y15" i="23"/>
  <c r="X15" i="23"/>
  <c r="W15" i="23"/>
  <c r="V15" i="23"/>
  <c r="U15" i="23"/>
  <c r="T15" i="23"/>
  <c r="S15" i="23"/>
  <c r="R15" i="23"/>
  <c r="P15" i="23"/>
  <c r="O15" i="23"/>
  <c r="N15" i="23"/>
  <c r="M15" i="23"/>
  <c r="L15" i="23"/>
  <c r="K15" i="23"/>
  <c r="J15" i="23"/>
  <c r="I15" i="23"/>
  <c r="H15" i="23"/>
  <c r="HF14" i="23"/>
  <c r="GK14" i="23"/>
  <c r="FP14" i="23"/>
  <c r="GI14" i="23" s="1"/>
  <c r="EU14" i="23"/>
  <c r="FN14" i="23" s="1"/>
  <c r="DZ14" i="23"/>
  <c r="ES14" i="23" s="1"/>
  <c r="DE14" i="23"/>
  <c r="DX14" i="23" s="1"/>
  <c r="CJ14" i="23"/>
  <c r="DC14" i="23" s="1"/>
  <c r="BO14" i="23"/>
  <c r="CH14" i="23" s="1"/>
  <c r="AT14" i="23"/>
  <c r="BM14" i="23" s="1"/>
  <c r="Y14" i="23"/>
  <c r="X14" i="23"/>
  <c r="W14" i="23"/>
  <c r="V14" i="23"/>
  <c r="U14" i="23"/>
  <c r="T14" i="23"/>
  <c r="S14" i="23"/>
  <c r="R14" i="23"/>
  <c r="P14" i="23"/>
  <c r="O14" i="23"/>
  <c r="M14" i="23"/>
  <c r="L14" i="23"/>
  <c r="J14" i="23"/>
  <c r="I14" i="23"/>
  <c r="H14" i="23"/>
  <c r="HF13" i="23"/>
  <c r="GK13" i="23"/>
  <c r="FP13" i="23"/>
  <c r="EU13" i="23"/>
  <c r="DZ13" i="23"/>
  <c r="ES13" i="23" s="1"/>
  <c r="DE13" i="23"/>
  <c r="DX13" i="23" s="1"/>
  <c r="CJ13" i="23"/>
  <c r="DC13" i="23" s="1"/>
  <c r="BO13" i="23"/>
  <c r="CH13" i="23" s="1"/>
  <c r="AT13" i="23"/>
  <c r="BM13" i="23" s="1"/>
  <c r="Y13" i="23"/>
  <c r="X13" i="23"/>
  <c r="W13" i="23"/>
  <c r="V13" i="23"/>
  <c r="U13" i="23"/>
  <c r="T13" i="23"/>
  <c r="S13" i="23"/>
  <c r="R13" i="23"/>
  <c r="P13" i="23"/>
  <c r="O13" i="23"/>
  <c r="N13" i="23"/>
  <c r="M13" i="23"/>
  <c r="L13" i="23"/>
  <c r="K13" i="23"/>
  <c r="J13" i="23"/>
  <c r="I13" i="23"/>
  <c r="H13" i="23"/>
  <c r="HF12" i="23"/>
  <c r="GK12" i="23"/>
  <c r="FP12" i="23"/>
  <c r="EU12" i="23"/>
  <c r="DZ12" i="23"/>
  <c r="ES12" i="23" s="1"/>
  <c r="DE12" i="23"/>
  <c r="DX12" i="23" s="1"/>
  <c r="CJ12" i="23"/>
  <c r="DC12" i="23" s="1"/>
  <c r="BO12" i="23"/>
  <c r="AT12" i="23"/>
  <c r="BM12" i="23" s="1"/>
  <c r="Y12" i="23"/>
  <c r="X12" i="23"/>
  <c r="W12" i="23"/>
  <c r="V12" i="23"/>
  <c r="U12" i="23"/>
  <c r="T12" i="23"/>
  <c r="S12" i="23"/>
  <c r="R12" i="23"/>
  <c r="P12" i="23"/>
  <c r="O12" i="23"/>
  <c r="N12" i="23"/>
  <c r="M12" i="23"/>
  <c r="L12" i="23"/>
  <c r="K12" i="23"/>
  <c r="J12" i="23"/>
  <c r="I12" i="23"/>
  <c r="H12" i="23"/>
  <c r="HF73" i="22"/>
  <c r="GK73" i="22"/>
  <c r="HD73" i="22" s="1"/>
  <c r="FP73" i="22"/>
  <c r="GI73" i="22" s="1"/>
  <c r="EU73" i="22"/>
  <c r="DZ73" i="22"/>
  <c r="ES73" i="22" s="1"/>
  <c r="DE73" i="22"/>
  <c r="DX73" i="22" s="1"/>
  <c r="CJ73" i="22"/>
  <c r="DC73" i="22" s="1"/>
  <c r="BO73" i="22"/>
  <c r="CH73" i="22" s="1"/>
  <c r="AT73" i="22"/>
  <c r="BM73" i="22" s="1"/>
  <c r="Y73" i="22"/>
  <c r="X73" i="22"/>
  <c r="W73" i="22"/>
  <c r="V73" i="22"/>
  <c r="U73" i="22"/>
  <c r="T73" i="22"/>
  <c r="S73" i="22"/>
  <c r="R73" i="22"/>
  <c r="P73" i="22"/>
  <c r="O73" i="22"/>
  <c r="N73" i="22"/>
  <c r="M73" i="22"/>
  <c r="L73" i="22"/>
  <c r="K73" i="22"/>
  <c r="J73" i="22"/>
  <c r="I73" i="22"/>
  <c r="H73" i="22"/>
  <c r="EU70" i="22"/>
  <c r="FN70" i="22" s="1"/>
  <c r="CJ70" i="22"/>
  <c r="DC70" i="22" s="1"/>
  <c r="X70" i="22"/>
  <c r="W70" i="22"/>
  <c r="V70" i="22"/>
  <c r="U70" i="22"/>
  <c r="T70" i="22"/>
  <c r="S70" i="22"/>
  <c r="R70" i="22"/>
  <c r="P70" i="22"/>
  <c r="O70" i="22"/>
  <c r="N70" i="22"/>
  <c r="M70" i="22"/>
  <c r="L70" i="22"/>
  <c r="K70" i="22"/>
  <c r="J70" i="22"/>
  <c r="I70" i="22"/>
  <c r="H70" i="22"/>
  <c r="HF67" i="22"/>
  <c r="GK67" i="22"/>
  <c r="FP67" i="22"/>
  <c r="EU67" i="22"/>
  <c r="FN67" i="22" s="1"/>
  <c r="DZ67" i="22"/>
  <c r="DE67" i="22"/>
  <c r="CJ67" i="22"/>
  <c r="BO67" i="22"/>
  <c r="AT67" i="22"/>
  <c r="Y67" i="22"/>
  <c r="X67" i="22"/>
  <c r="W67" i="22"/>
  <c r="V67" i="22"/>
  <c r="U67" i="22"/>
  <c r="T67" i="22"/>
  <c r="S67" i="22"/>
  <c r="R67" i="22"/>
  <c r="P67" i="22"/>
  <c r="O67" i="22"/>
  <c r="N67" i="22"/>
  <c r="M67" i="22"/>
  <c r="L67" i="22"/>
  <c r="K67" i="22"/>
  <c r="J67" i="22"/>
  <c r="I67" i="22"/>
  <c r="H67" i="22"/>
  <c r="HF66" i="22"/>
  <c r="GK66" i="22"/>
  <c r="FP66" i="22"/>
  <c r="EU66" i="22"/>
  <c r="FN66" i="22" s="1"/>
  <c r="DZ66" i="22"/>
  <c r="DE66" i="22"/>
  <c r="CJ66" i="22"/>
  <c r="BO66" i="22"/>
  <c r="AT66" i="22"/>
  <c r="Y66" i="22"/>
  <c r="X66" i="22"/>
  <c r="W66" i="22"/>
  <c r="V66" i="22"/>
  <c r="U66" i="22"/>
  <c r="T66" i="22"/>
  <c r="S66" i="22"/>
  <c r="R66" i="22"/>
  <c r="P66" i="22"/>
  <c r="O66" i="22"/>
  <c r="N66" i="22"/>
  <c r="M66" i="22"/>
  <c r="L66" i="22"/>
  <c r="K66" i="22"/>
  <c r="J66" i="22"/>
  <c r="I66" i="22"/>
  <c r="H66" i="22"/>
  <c r="HF65" i="22"/>
  <c r="GK65" i="22"/>
  <c r="FP65" i="22"/>
  <c r="EU65" i="22"/>
  <c r="DZ65" i="22"/>
  <c r="ES65" i="22" s="1"/>
  <c r="DE65" i="22"/>
  <c r="CJ65" i="22"/>
  <c r="BO65" i="22"/>
  <c r="AT65" i="22"/>
  <c r="Y65" i="22"/>
  <c r="X65" i="22"/>
  <c r="W65" i="22"/>
  <c r="V65" i="22"/>
  <c r="U65" i="22"/>
  <c r="T65" i="22"/>
  <c r="S65" i="22"/>
  <c r="R65" i="22"/>
  <c r="P65" i="22"/>
  <c r="O65" i="22"/>
  <c r="N65" i="22"/>
  <c r="M65" i="22"/>
  <c r="L65" i="22"/>
  <c r="K65" i="22"/>
  <c r="J65" i="22"/>
  <c r="I65" i="22"/>
  <c r="H65" i="22"/>
  <c r="HF49" i="22"/>
  <c r="GK49" i="22"/>
  <c r="FP49" i="22"/>
  <c r="EU49" i="22"/>
  <c r="DZ49" i="22"/>
  <c r="DE49" i="22"/>
  <c r="DX49" i="22" s="1"/>
  <c r="CJ49" i="22"/>
  <c r="BO49" i="22"/>
  <c r="AT49" i="22"/>
  <c r="Y49" i="22"/>
  <c r="X49" i="22"/>
  <c r="W49" i="22"/>
  <c r="V49" i="22"/>
  <c r="U49" i="22"/>
  <c r="T49" i="22"/>
  <c r="S49" i="22"/>
  <c r="R49" i="22"/>
  <c r="P49" i="22"/>
  <c r="O49" i="22"/>
  <c r="N49" i="22"/>
  <c r="M49" i="22"/>
  <c r="L49" i="22"/>
  <c r="K49" i="22"/>
  <c r="J49" i="22"/>
  <c r="I49" i="22"/>
  <c r="H49" i="22"/>
  <c r="HF48" i="22"/>
  <c r="GK48" i="22"/>
  <c r="HD48" i="22" s="1"/>
  <c r="FP48" i="22"/>
  <c r="GI48" i="22" s="1"/>
  <c r="EU48" i="22"/>
  <c r="DZ48" i="22"/>
  <c r="ES48" i="22" s="1"/>
  <c r="DE48" i="22"/>
  <c r="DX48" i="22" s="1"/>
  <c r="CJ48" i="22"/>
  <c r="DC48" i="22" s="1"/>
  <c r="BO48" i="22"/>
  <c r="CH48" i="22" s="1"/>
  <c r="AT48" i="22"/>
  <c r="BM48" i="22" s="1"/>
  <c r="Y48" i="22"/>
  <c r="AR48" i="22" s="1"/>
  <c r="X48" i="22"/>
  <c r="W48" i="22"/>
  <c r="V48" i="22"/>
  <c r="U48" i="22"/>
  <c r="T48" i="22"/>
  <c r="S48" i="22"/>
  <c r="R48" i="22"/>
  <c r="P48" i="22"/>
  <c r="O48" i="22"/>
  <c r="N48" i="22"/>
  <c r="M48" i="22"/>
  <c r="L48" i="22"/>
  <c r="K48" i="22"/>
  <c r="J48" i="22"/>
  <c r="I48" i="22"/>
  <c r="H48" i="22"/>
  <c r="HF46" i="22"/>
  <c r="GK46" i="22"/>
  <c r="FP46" i="22"/>
  <c r="EU46" i="22"/>
  <c r="DZ46" i="22"/>
  <c r="ES46" i="22" s="1"/>
  <c r="DE46" i="22"/>
  <c r="CJ46" i="22"/>
  <c r="BO46" i="22"/>
  <c r="AT46" i="22"/>
  <c r="Y46" i="22"/>
  <c r="X46" i="22"/>
  <c r="W46" i="22"/>
  <c r="V46" i="22"/>
  <c r="U46" i="22"/>
  <c r="T46" i="22"/>
  <c r="S46" i="22"/>
  <c r="R46" i="22"/>
  <c r="P46" i="22"/>
  <c r="O46" i="22"/>
  <c r="N46" i="22"/>
  <c r="M46" i="22"/>
  <c r="L46" i="22"/>
  <c r="K46" i="22"/>
  <c r="J46" i="22"/>
  <c r="I46" i="22"/>
  <c r="H46" i="22"/>
  <c r="HF45" i="22"/>
  <c r="GK45" i="22"/>
  <c r="FP45" i="22"/>
  <c r="EU45" i="22"/>
  <c r="DZ45" i="22"/>
  <c r="DE45" i="22"/>
  <c r="DX45" i="22" s="1"/>
  <c r="CJ45" i="22"/>
  <c r="BO45" i="22"/>
  <c r="AT45" i="22"/>
  <c r="Y45" i="22"/>
  <c r="X45" i="22"/>
  <c r="W45" i="22"/>
  <c r="V45" i="22"/>
  <c r="U45" i="22"/>
  <c r="T45" i="22"/>
  <c r="S45" i="22"/>
  <c r="R45" i="22"/>
  <c r="P45" i="22"/>
  <c r="O45" i="22"/>
  <c r="N45" i="22"/>
  <c r="M45" i="22"/>
  <c r="L45" i="22"/>
  <c r="K45" i="22"/>
  <c r="J45" i="22"/>
  <c r="I45" i="22"/>
  <c r="H45" i="22"/>
  <c r="HF44" i="22"/>
  <c r="GK44" i="22"/>
  <c r="FP44" i="22"/>
  <c r="EU44" i="22"/>
  <c r="DZ44" i="22"/>
  <c r="ES44" i="22" s="1"/>
  <c r="DE44" i="22"/>
  <c r="CJ44" i="22"/>
  <c r="BO44" i="22"/>
  <c r="AT44" i="22"/>
  <c r="Y44" i="22"/>
  <c r="X44" i="22"/>
  <c r="W44" i="22"/>
  <c r="V44" i="22"/>
  <c r="U44" i="22"/>
  <c r="T44" i="22"/>
  <c r="S44" i="22"/>
  <c r="R44" i="22"/>
  <c r="P44" i="22"/>
  <c r="O44" i="22"/>
  <c r="N44" i="22"/>
  <c r="M44" i="22"/>
  <c r="L44" i="22"/>
  <c r="K44" i="22"/>
  <c r="J44" i="22"/>
  <c r="I44" i="22"/>
  <c r="H44" i="22"/>
  <c r="HF43" i="22"/>
  <c r="GK43" i="22"/>
  <c r="FP43" i="22"/>
  <c r="EU43" i="22"/>
  <c r="DZ43" i="22"/>
  <c r="ES43" i="22" s="1"/>
  <c r="DE43" i="22"/>
  <c r="CJ43" i="22"/>
  <c r="BO43" i="22"/>
  <c r="AT43" i="22"/>
  <c r="Y43" i="22"/>
  <c r="X43" i="22"/>
  <c r="W43" i="22"/>
  <c r="V43" i="22"/>
  <c r="U43" i="22"/>
  <c r="T43" i="22"/>
  <c r="S43" i="22"/>
  <c r="R43" i="22"/>
  <c r="P43" i="22"/>
  <c r="O43" i="22"/>
  <c r="N43" i="22"/>
  <c r="M43" i="22"/>
  <c r="L43" i="22"/>
  <c r="K43" i="22"/>
  <c r="J43" i="22"/>
  <c r="I43" i="22"/>
  <c r="H43" i="22"/>
  <c r="HF42" i="22"/>
  <c r="GK42" i="22"/>
  <c r="FP42" i="22"/>
  <c r="EU42" i="22"/>
  <c r="DZ42" i="22"/>
  <c r="DE42" i="22"/>
  <c r="DX42" i="22" s="1"/>
  <c r="CJ42" i="22"/>
  <c r="BO42" i="22"/>
  <c r="AT42" i="22"/>
  <c r="Y42" i="22"/>
  <c r="X42" i="22"/>
  <c r="W42" i="22"/>
  <c r="V42" i="22"/>
  <c r="U42" i="22"/>
  <c r="T42" i="22"/>
  <c r="S42" i="22"/>
  <c r="R42" i="22"/>
  <c r="P42" i="22"/>
  <c r="O42" i="22"/>
  <c r="N42" i="22"/>
  <c r="M42" i="22"/>
  <c r="L42" i="22"/>
  <c r="K42" i="22"/>
  <c r="J42" i="22"/>
  <c r="I42" i="22"/>
  <c r="H42" i="22"/>
  <c r="HF41" i="22"/>
  <c r="GK41" i="22"/>
  <c r="FP41" i="22"/>
  <c r="EU41" i="22"/>
  <c r="DZ41" i="22"/>
  <c r="DE41" i="22"/>
  <c r="CJ41" i="22"/>
  <c r="DC41" i="22" s="1"/>
  <c r="BO41" i="22"/>
  <c r="AT41" i="22"/>
  <c r="Y41" i="22"/>
  <c r="X41" i="22"/>
  <c r="W41" i="22"/>
  <c r="V41" i="22"/>
  <c r="U41" i="22"/>
  <c r="T41" i="22"/>
  <c r="S41" i="22"/>
  <c r="R41" i="22"/>
  <c r="P41" i="22"/>
  <c r="O41" i="22"/>
  <c r="N41" i="22"/>
  <c r="M41" i="22"/>
  <c r="L41" i="22"/>
  <c r="K41" i="22"/>
  <c r="J41" i="22"/>
  <c r="I41" i="22"/>
  <c r="H41" i="22"/>
  <c r="HF39" i="22"/>
  <c r="GK39" i="22"/>
  <c r="FP39" i="22"/>
  <c r="EU39" i="22"/>
  <c r="DZ39" i="22"/>
  <c r="ES39" i="22" s="1"/>
  <c r="DE39" i="22"/>
  <c r="CJ39" i="22"/>
  <c r="BO39" i="22"/>
  <c r="AT39" i="22"/>
  <c r="Y39" i="22"/>
  <c r="X39" i="22"/>
  <c r="W39" i="22"/>
  <c r="V39" i="22"/>
  <c r="U39" i="22"/>
  <c r="T39" i="22"/>
  <c r="S39" i="22"/>
  <c r="R39" i="22"/>
  <c r="P39" i="22"/>
  <c r="O39" i="22"/>
  <c r="N39" i="22"/>
  <c r="M39" i="22"/>
  <c r="L39" i="22"/>
  <c r="K39" i="22"/>
  <c r="J39" i="22"/>
  <c r="I39" i="22"/>
  <c r="H39" i="22"/>
  <c r="HF38" i="22"/>
  <c r="GK38" i="22"/>
  <c r="FP38" i="22"/>
  <c r="EU38" i="22"/>
  <c r="DZ38" i="22"/>
  <c r="DE38" i="22"/>
  <c r="CJ38" i="22"/>
  <c r="BO38" i="22"/>
  <c r="CH38" i="22" s="1"/>
  <c r="AT38" i="22"/>
  <c r="Y38" i="22"/>
  <c r="X38" i="22"/>
  <c r="W38" i="22"/>
  <c r="V38" i="22"/>
  <c r="U38" i="22"/>
  <c r="T38" i="22"/>
  <c r="S38" i="22"/>
  <c r="R38" i="22"/>
  <c r="P38" i="22"/>
  <c r="O38" i="22"/>
  <c r="N38" i="22"/>
  <c r="M38" i="22"/>
  <c r="L38" i="22"/>
  <c r="K38" i="22"/>
  <c r="J38" i="22"/>
  <c r="I38" i="22"/>
  <c r="H38" i="22"/>
  <c r="HF37" i="22"/>
  <c r="GK37" i="22"/>
  <c r="FP37" i="22"/>
  <c r="EU37" i="22"/>
  <c r="DZ37" i="22"/>
  <c r="DE37" i="22"/>
  <c r="CJ37" i="22"/>
  <c r="DC37" i="22" s="1"/>
  <c r="BO37" i="22"/>
  <c r="AT37" i="22"/>
  <c r="Y37" i="22"/>
  <c r="X37" i="22"/>
  <c r="W37" i="22"/>
  <c r="V37" i="22"/>
  <c r="U37" i="22"/>
  <c r="T37" i="22"/>
  <c r="S37" i="22"/>
  <c r="R37" i="22"/>
  <c r="P37" i="22"/>
  <c r="O37" i="22"/>
  <c r="N37" i="22"/>
  <c r="M37" i="22"/>
  <c r="L37" i="22"/>
  <c r="K37" i="22"/>
  <c r="J37" i="22"/>
  <c r="I37" i="22"/>
  <c r="H37" i="22"/>
  <c r="HF36" i="22"/>
  <c r="GK36" i="22"/>
  <c r="FP36" i="22"/>
  <c r="EU36" i="22"/>
  <c r="DZ36" i="22"/>
  <c r="DE36" i="22"/>
  <c r="CJ36" i="22"/>
  <c r="BO36" i="22"/>
  <c r="CH36" i="22" s="1"/>
  <c r="AT36" i="22"/>
  <c r="Y36" i="22"/>
  <c r="X36" i="22"/>
  <c r="W36" i="22"/>
  <c r="V36" i="22"/>
  <c r="U36" i="22"/>
  <c r="T36" i="22"/>
  <c r="S36" i="22"/>
  <c r="R36" i="22"/>
  <c r="P36" i="22"/>
  <c r="O36" i="22"/>
  <c r="N36" i="22"/>
  <c r="M36" i="22"/>
  <c r="L36" i="22"/>
  <c r="K36" i="22"/>
  <c r="J36" i="22"/>
  <c r="I36" i="22"/>
  <c r="H36" i="22"/>
  <c r="HF35" i="22"/>
  <c r="GK35" i="22"/>
  <c r="FP35" i="22"/>
  <c r="EU35" i="22"/>
  <c r="DZ35" i="22"/>
  <c r="DE35" i="22"/>
  <c r="CJ35" i="22"/>
  <c r="BO35" i="22"/>
  <c r="AT35" i="22"/>
  <c r="BM35" i="22" s="1"/>
  <c r="Y35" i="22"/>
  <c r="X35" i="22"/>
  <c r="W35" i="22"/>
  <c r="V35" i="22"/>
  <c r="U35" i="22"/>
  <c r="T35" i="22"/>
  <c r="S35" i="22"/>
  <c r="R35" i="22"/>
  <c r="P35" i="22"/>
  <c r="O35" i="22"/>
  <c r="N35" i="22"/>
  <c r="M35" i="22"/>
  <c r="L35" i="22"/>
  <c r="K35" i="22"/>
  <c r="J35" i="22"/>
  <c r="I35" i="22"/>
  <c r="H35" i="22"/>
  <c r="HF34" i="22"/>
  <c r="GK34" i="22"/>
  <c r="FP34" i="22"/>
  <c r="EU34" i="22"/>
  <c r="DZ34" i="22"/>
  <c r="DE34" i="22"/>
  <c r="CJ34" i="22"/>
  <c r="DC34" i="22" s="1"/>
  <c r="BO34" i="22"/>
  <c r="AT34" i="22"/>
  <c r="Y34" i="22"/>
  <c r="X34" i="22"/>
  <c r="W34" i="22"/>
  <c r="V34" i="22"/>
  <c r="U34" i="22"/>
  <c r="T34" i="22"/>
  <c r="S34" i="22"/>
  <c r="R34" i="22"/>
  <c r="P34" i="22"/>
  <c r="O34" i="22"/>
  <c r="N34" i="22"/>
  <c r="M34" i="22"/>
  <c r="L34" i="22"/>
  <c r="K34" i="22"/>
  <c r="J34" i="22"/>
  <c r="I34" i="22"/>
  <c r="H34" i="22"/>
  <c r="HF32" i="22"/>
  <c r="GK32" i="22"/>
  <c r="FP32" i="22"/>
  <c r="EU32" i="22"/>
  <c r="DZ32" i="22"/>
  <c r="DE32" i="22"/>
  <c r="CJ32" i="22"/>
  <c r="DC32" i="22" s="1"/>
  <c r="BO32" i="22"/>
  <c r="AT32" i="22"/>
  <c r="Y32" i="22"/>
  <c r="X32" i="22"/>
  <c r="W32" i="22"/>
  <c r="V32" i="22"/>
  <c r="U32" i="22"/>
  <c r="T32" i="22"/>
  <c r="S32" i="22"/>
  <c r="R32" i="22"/>
  <c r="P32" i="22"/>
  <c r="O32" i="22"/>
  <c r="N32" i="22"/>
  <c r="M32" i="22"/>
  <c r="L32" i="22"/>
  <c r="K32" i="22"/>
  <c r="J32" i="22"/>
  <c r="I32" i="22"/>
  <c r="H32" i="22"/>
  <c r="HF31" i="22"/>
  <c r="GK31" i="22"/>
  <c r="FP31" i="22"/>
  <c r="EU31" i="22"/>
  <c r="DZ31" i="22"/>
  <c r="DE31" i="22"/>
  <c r="CJ31" i="22"/>
  <c r="BO31" i="22"/>
  <c r="AT31" i="22"/>
  <c r="BM31" i="22" s="1"/>
  <c r="Y31" i="22"/>
  <c r="X31" i="22"/>
  <c r="W31" i="22"/>
  <c r="V31" i="22"/>
  <c r="U31" i="22"/>
  <c r="T31" i="22"/>
  <c r="S31" i="22"/>
  <c r="R31" i="22"/>
  <c r="P31" i="22"/>
  <c r="O31" i="22"/>
  <c r="N31" i="22"/>
  <c r="M31" i="22"/>
  <c r="L31" i="22"/>
  <c r="K31" i="22"/>
  <c r="J31" i="22"/>
  <c r="I31" i="22"/>
  <c r="H31" i="22"/>
  <c r="HF30" i="22"/>
  <c r="GK30" i="22"/>
  <c r="FP30" i="22"/>
  <c r="EU30" i="22"/>
  <c r="DZ30" i="22"/>
  <c r="DE30" i="22"/>
  <c r="CJ30" i="22"/>
  <c r="BO30" i="22"/>
  <c r="CH30" i="22" s="1"/>
  <c r="AT30" i="22"/>
  <c r="Y30" i="22"/>
  <c r="X30" i="22"/>
  <c r="W30" i="22"/>
  <c r="V30" i="22"/>
  <c r="U30" i="22"/>
  <c r="T30" i="22"/>
  <c r="S30" i="22"/>
  <c r="R30" i="22"/>
  <c r="P30" i="22"/>
  <c r="O30" i="22"/>
  <c r="N30" i="22"/>
  <c r="M30" i="22"/>
  <c r="L30" i="22"/>
  <c r="K30" i="22"/>
  <c r="J30" i="22"/>
  <c r="I30" i="22"/>
  <c r="H30" i="22"/>
  <c r="HF28" i="22"/>
  <c r="GK28" i="22"/>
  <c r="HD28" i="22" s="1"/>
  <c r="FP28" i="22"/>
  <c r="GI28" i="22" s="1"/>
  <c r="EU28" i="22"/>
  <c r="DZ28" i="22"/>
  <c r="ES28" i="22" s="1"/>
  <c r="DE28" i="22"/>
  <c r="DX28" i="22" s="1"/>
  <c r="CJ28" i="22"/>
  <c r="DC28" i="22" s="1"/>
  <c r="BO28" i="22"/>
  <c r="CH28" i="22" s="1"/>
  <c r="AT28" i="22"/>
  <c r="BM28" i="22" s="1"/>
  <c r="Y28" i="22"/>
  <c r="AR28" i="22" s="1"/>
  <c r="X28" i="22"/>
  <c r="W28" i="22"/>
  <c r="V28" i="22"/>
  <c r="U28" i="22"/>
  <c r="T28" i="22"/>
  <c r="S28" i="22"/>
  <c r="R28" i="22"/>
  <c r="P28" i="22"/>
  <c r="O28" i="22"/>
  <c r="N28" i="22"/>
  <c r="M28" i="22"/>
  <c r="L28" i="22"/>
  <c r="K28" i="22"/>
  <c r="J28" i="22"/>
  <c r="I28" i="22"/>
  <c r="H28" i="22"/>
  <c r="HF27" i="22"/>
  <c r="GK27" i="22"/>
  <c r="FP27" i="22"/>
  <c r="EU27" i="22"/>
  <c r="DZ27" i="22"/>
  <c r="DE27" i="22"/>
  <c r="CJ27" i="22"/>
  <c r="BO27" i="22"/>
  <c r="AT27" i="22"/>
  <c r="BM27" i="22" s="1"/>
  <c r="Y27" i="22"/>
  <c r="AR27" i="22" s="1"/>
  <c r="X27" i="22"/>
  <c r="W27" i="22"/>
  <c r="V27" i="22"/>
  <c r="U27" i="22"/>
  <c r="T27" i="22"/>
  <c r="S27" i="22"/>
  <c r="R27" i="22"/>
  <c r="P27" i="22"/>
  <c r="O27" i="22"/>
  <c r="N27" i="22"/>
  <c r="M27" i="22"/>
  <c r="L27" i="22"/>
  <c r="K27" i="22"/>
  <c r="J27" i="22"/>
  <c r="I27" i="22"/>
  <c r="H27" i="22"/>
  <c r="HD23" i="22"/>
  <c r="GI23" i="22"/>
  <c r="ES23" i="22"/>
  <c r="DX23" i="22"/>
  <c r="DC23" i="22"/>
  <c r="BO23" i="22"/>
  <c r="CH23" i="22" s="1"/>
  <c r="AT23" i="22"/>
  <c r="BM23" i="22" s="1"/>
  <c r="Y23" i="22"/>
  <c r="AR23" i="22" s="1"/>
  <c r="X23" i="22"/>
  <c r="W23" i="22"/>
  <c r="V23" i="22"/>
  <c r="U23" i="22"/>
  <c r="T23" i="22"/>
  <c r="S23" i="22"/>
  <c r="R23" i="22"/>
  <c r="P23" i="22"/>
  <c r="O23" i="22"/>
  <c r="N23" i="22"/>
  <c r="M23" i="22"/>
  <c r="L23" i="22"/>
  <c r="K23" i="22"/>
  <c r="J23" i="22"/>
  <c r="I23" i="22"/>
  <c r="H23" i="22"/>
  <c r="HD22" i="22"/>
  <c r="GI22" i="22"/>
  <c r="ES22" i="22"/>
  <c r="DX22" i="22"/>
  <c r="DC22" i="22"/>
  <c r="BO22" i="22"/>
  <c r="CH22" i="22" s="1"/>
  <c r="AT22" i="22"/>
  <c r="BM22" i="22" s="1"/>
  <c r="Y22" i="22"/>
  <c r="AR22" i="22" s="1"/>
  <c r="X22" i="22"/>
  <c r="W22" i="22"/>
  <c r="V22" i="22"/>
  <c r="U22" i="22"/>
  <c r="T22" i="22"/>
  <c r="S22" i="22"/>
  <c r="R22" i="22"/>
  <c r="P22" i="22"/>
  <c r="O22" i="22"/>
  <c r="N22" i="22"/>
  <c r="M22" i="22"/>
  <c r="L22" i="22"/>
  <c r="K22" i="22"/>
  <c r="J22" i="22"/>
  <c r="I22" i="22"/>
  <c r="H22" i="22"/>
  <c r="HD21" i="22"/>
  <c r="GI21" i="22"/>
  <c r="ES21" i="22"/>
  <c r="DX21" i="22"/>
  <c r="DC21" i="22"/>
  <c r="BO21" i="22"/>
  <c r="CH21" i="22" s="1"/>
  <c r="AT21" i="22"/>
  <c r="AT20" i="22" s="1"/>
  <c r="Y21" i="22"/>
  <c r="AR21" i="22" s="1"/>
  <c r="X21" i="22"/>
  <c r="W21" i="22"/>
  <c r="V21" i="22"/>
  <c r="U21" i="22"/>
  <c r="T21" i="22"/>
  <c r="S21" i="22"/>
  <c r="S20" i="22" s="1"/>
  <c r="R21" i="22"/>
  <c r="P21" i="22"/>
  <c r="O21" i="22"/>
  <c r="N21" i="22"/>
  <c r="N20" i="22" s="1"/>
  <c r="M21" i="22"/>
  <c r="L21" i="22"/>
  <c r="K21" i="22"/>
  <c r="J21" i="22"/>
  <c r="I21" i="22"/>
  <c r="H21" i="22"/>
  <c r="HF20" i="22"/>
  <c r="GK20" i="22"/>
  <c r="HD20" i="22" s="1"/>
  <c r="FP20" i="22"/>
  <c r="GI20" i="22" s="1"/>
  <c r="EU20" i="22"/>
  <c r="DZ20" i="22"/>
  <c r="ES20" i="22" s="1"/>
  <c r="DE20" i="22"/>
  <c r="DX20" i="22" s="1"/>
  <c r="CJ20" i="22"/>
  <c r="DC20" i="22" s="1"/>
  <c r="CI20" i="22"/>
  <c r="CG20" i="22"/>
  <c r="CF20" i="22"/>
  <c r="CE20" i="22"/>
  <c r="CD20" i="22"/>
  <c r="CC20" i="22"/>
  <c r="CB20" i="22"/>
  <c r="CA20" i="22"/>
  <c r="BZ20" i="22"/>
  <c r="BY20" i="22"/>
  <c r="BX20" i="22"/>
  <c r="BW20" i="22"/>
  <c r="BV20" i="22"/>
  <c r="BU20" i="22"/>
  <c r="BT20" i="22"/>
  <c r="BS20" i="22"/>
  <c r="BR20" i="22"/>
  <c r="BQ20" i="22"/>
  <c r="BP20" i="22"/>
  <c r="BN20" i="22"/>
  <c r="BL20" i="22"/>
  <c r="BK20" i="22"/>
  <c r="BJ20" i="22"/>
  <c r="BI20" i="22"/>
  <c r="BH20" i="22"/>
  <c r="BG20" i="22"/>
  <c r="BF20" i="22"/>
  <c r="BE20" i="22"/>
  <c r="BD20" i="22"/>
  <c r="BC20" i="22"/>
  <c r="BB20" i="22"/>
  <c r="BA20" i="22"/>
  <c r="AZ20" i="22"/>
  <c r="AY20" i="22"/>
  <c r="AX20" i="22"/>
  <c r="AW20" i="22"/>
  <c r="AV20" i="22"/>
  <c r="AU20" i="22"/>
  <c r="AS20" i="22"/>
  <c r="AQ20" i="22"/>
  <c r="AP20" i="22"/>
  <c r="AO20" i="22"/>
  <c r="AN20" i="22"/>
  <c r="AM20" i="22"/>
  <c r="AL20" i="22"/>
  <c r="AK20" i="22"/>
  <c r="AJ20" i="22"/>
  <c r="AI20" i="22"/>
  <c r="AH20" i="22"/>
  <c r="AG20" i="22"/>
  <c r="AF20" i="22"/>
  <c r="AE20" i="22"/>
  <c r="AD20" i="22"/>
  <c r="AC20" i="22"/>
  <c r="AB20" i="22"/>
  <c r="AA20" i="22"/>
  <c r="Z20" i="22"/>
  <c r="Q20" i="22"/>
  <c r="E20" i="22"/>
  <c r="HF18" i="22"/>
  <c r="GK18" i="22"/>
  <c r="FP18" i="22"/>
  <c r="GI18" i="22" s="1"/>
  <c r="EU18" i="22"/>
  <c r="DZ18" i="22"/>
  <c r="ES18" i="22" s="1"/>
  <c r="DE18" i="22"/>
  <c r="DX18" i="22" s="1"/>
  <c r="CJ18" i="22"/>
  <c r="DC18" i="22" s="1"/>
  <c r="BO18" i="22"/>
  <c r="CH18" i="22" s="1"/>
  <c r="AT18" i="22"/>
  <c r="BM18" i="22" s="1"/>
  <c r="Y18" i="22"/>
  <c r="AR18" i="22" s="1"/>
  <c r="X18" i="22"/>
  <c r="W18" i="22"/>
  <c r="V18" i="22"/>
  <c r="U18" i="22"/>
  <c r="T18" i="22"/>
  <c r="S18" i="22"/>
  <c r="R18" i="22"/>
  <c r="P18" i="22"/>
  <c r="O18" i="22"/>
  <c r="N18" i="22"/>
  <c r="M18" i="22"/>
  <c r="L18" i="22"/>
  <c r="K18" i="22"/>
  <c r="J18" i="22"/>
  <c r="I18" i="22"/>
  <c r="H18" i="22"/>
  <c r="HF17" i="22"/>
  <c r="HY17" i="22" s="1"/>
  <c r="GK17" i="22"/>
  <c r="FP17" i="22"/>
  <c r="GI17" i="22" s="1"/>
  <c r="EU17" i="22"/>
  <c r="DZ17" i="22"/>
  <c r="ES17" i="22" s="1"/>
  <c r="DE17" i="22"/>
  <c r="DX17" i="22" s="1"/>
  <c r="CJ17" i="22"/>
  <c r="DC17" i="22" s="1"/>
  <c r="BO17" i="22"/>
  <c r="CH17" i="22" s="1"/>
  <c r="AT17" i="22"/>
  <c r="BM17" i="22" s="1"/>
  <c r="Y17" i="22"/>
  <c r="X17" i="22"/>
  <c r="W17" i="22"/>
  <c r="V17" i="22"/>
  <c r="U17" i="22"/>
  <c r="T17" i="22"/>
  <c r="S17" i="22"/>
  <c r="R17" i="22"/>
  <c r="P17" i="22"/>
  <c r="O17" i="22"/>
  <c r="N17" i="22"/>
  <c r="M17" i="22"/>
  <c r="L17" i="22"/>
  <c r="K17" i="22"/>
  <c r="J17" i="22"/>
  <c r="I17" i="22"/>
  <c r="H17" i="22"/>
  <c r="HF16" i="22"/>
  <c r="GK16" i="22"/>
  <c r="FP16" i="22"/>
  <c r="GI16" i="22" s="1"/>
  <c r="EU16" i="22"/>
  <c r="DZ16" i="22"/>
  <c r="ES16" i="22" s="1"/>
  <c r="DE16" i="22"/>
  <c r="DX16" i="22" s="1"/>
  <c r="CJ16" i="22"/>
  <c r="DC16" i="22" s="1"/>
  <c r="BO16" i="22"/>
  <c r="CH16" i="22" s="1"/>
  <c r="AT16" i="22"/>
  <c r="BM16" i="22" s="1"/>
  <c r="Y16" i="22"/>
  <c r="X16" i="22"/>
  <c r="W16" i="22"/>
  <c r="V16" i="22"/>
  <c r="U16" i="22"/>
  <c r="T16" i="22"/>
  <c r="S16" i="22"/>
  <c r="R16" i="22"/>
  <c r="P16" i="22"/>
  <c r="O16" i="22"/>
  <c r="N16" i="22"/>
  <c r="M16" i="22"/>
  <c r="L16" i="22"/>
  <c r="K16" i="22"/>
  <c r="J16" i="22"/>
  <c r="I16" i="22"/>
  <c r="H16" i="22"/>
  <c r="HF15" i="22"/>
  <c r="GK15" i="22"/>
  <c r="FP15" i="22"/>
  <c r="GI15" i="22" s="1"/>
  <c r="EU15" i="22"/>
  <c r="DZ15" i="22"/>
  <c r="ES15" i="22" s="1"/>
  <c r="DE15" i="22"/>
  <c r="DX15" i="22" s="1"/>
  <c r="CJ15" i="22"/>
  <c r="DC15" i="22" s="1"/>
  <c r="BO15" i="22"/>
  <c r="CH15" i="22" s="1"/>
  <c r="AT15" i="22"/>
  <c r="BM15" i="22" s="1"/>
  <c r="Y15" i="22"/>
  <c r="X15" i="22"/>
  <c r="W15" i="22"/>
  <c r="V15" i="22"/>
  <c r="U15" i="22"/>
  <c r="T15" i="22"/>
  <c r="S15" i="22"/>
  <c r="R15" i="22"/>
  <c r="P15" i="22"/>
  <c r="O15" i="22"/>
  <c r="N15" i="22"/>
  <c r="M15" i="22"/>
  <c r="L15" i="22"/>
  <c r="K15" i="22"/>
  <c r="J15" i="22"/>
  <c r="I15" i="22"/>
  <c r="H15" i="22"/>
  <c r="HF14" i="22"/>
  <c r="GK14" i="22"/>
  <c r="FP14" i="22"/>
  <c r="GI14" i="22" s="1"/>
  <c r="EU14" i="22"/>
  <c r="FN14" i="22" s="1"/>
  <c r="DZ14" i="22"/>
  <c r="ES14" i="22" s="1"/>
  <c r="DE14" i="22"/>
  <c r="DX14" i="22" s="1"/>
  <c r="CJ14" i="22"/>
  <c r="DC14" i="22" s="1"/>
  <c r="BO14" i="22"/>
  <c r="CH14" i="22" s="1"/>
  <c r="AT14" i="22"/>
  <c r="BM14" i="22" s="1"/>
  <c r="Y14" i="22"/>
  <c r="X14" i="22"/>
  <c r="W14" i="22"/>
  <c r="V14" i="22"/>
  <c r="U14" i="22"/>
  <c r="T14" i="22"/>
  <c r="S14" i="22"/>
  <c r="R14" i="22"/>
  <c r="P14" i="22"/>
  <c r="O14" i="22"/>
  <c r="M14" i="22"/>
  <c r="L14" i="22"/>
  <c r="J14" i="22"/>
  <c r="I14" i="22"/>
  <c r="H14" i="22"/>
  <c r="HF13" i="22"/>
  <c r="GK13" i="22"/>
  <c r="FP13" i="22"/>
  <c r="EU13" i="22"/>
  <c r="DZ13" i="22"/>
  <c r="ES13" i="22" s="1"/>
  <c r="DE13" i="22"/>
  <c r="DX13" i="22" s="1"/>
  <c r="CJ13" i="22"/>
  <c r="DC13" i="22" s="1"/>
  <c r="BO13" i="22"/>
  <c r="CH13" i="22" s="1"/>
  <c r="AT13" i="22"/>
  <c r="BM13" i="22" s="1"/>
  <c r="Y13" i="22"/>
  <c r="X13" i="22"/>
  <c r="W13" i="22"/>
  <c r="V13" i="22"/>
  <c r="U13" i="22"/>
  <c r="T13" i="22"/>
  <c r="S13" i="22"/>
  <c r="R13" i="22"/>
  <c r="P13" i="22"/>
  <c r="O13" i="22"/>
  <c r="N13" i="22"/>
  <c r="M13" i="22"/>
  <c r="L13" i="22"/>
  <c r="K13" i="22"/>
  <c r="J13" i="22"/>
  <c r="I13" i="22"/>
  <c r="H13" i="22"/>
  <c r="HF12" i="22"/>
  <c r="GK12" i="22"/>
  <c r="FP12" i="22"/>
  <c r="EU12" i="22"/>
  <c r="DZ12" i="22"/>
  <c r="ES12" i="22" s="1"/>
  <c r="DE12" i="22"/>
  <c r="DX12" i="22" s="1"/>
  <c r="CJ12" i="22"/>
  <c r="DC12" i="22" s="1"/>
  <c r="BO12" i="22"/>
  <c r="AT12" i="22"/>
  <c r="BM12" i="22" s="1"/>
  <c r="Y12" i="22"/>
  <c r="X12" i="22"/>
  <c r="W12" i="22"/>
  <c r="V12" i="22"/>
  <c r="U12" i="22"/>
  <c r="T12" i="22"/>
  <c r="S12" i="22"/>
  <c r="R12" i="22"/>
  <c r="P12" i="22"/>
  <c r="O12" i="22"/>
  <c r="N12" i="22"/>
  <c r="M12" i="22"/>
  <c r="L12" i="22"/>
  <c r="K12" i="22"/>
  <c r="J12" i="22"/>
  <c r="I12" i="22"/>
  <c r="H12" i="22"/>
  <c r="HF73" i="21"/>
  <c r="GK73" i="21"/>
  <c r="HD73" i="21" s="1"/>
  <c r="FP73" i="21"/>
  <c r="GI73" i="21" s="1"/>
  <c r="EU73" i="21"/>
  <c r="DZ73" i="21"/>
  <c r="ES73" i="21" s="1"/>
  <c r="DE73" i="21"/>
  <c r="DX73" i="21" s="1"/>
  <c r="CJ73" i="21"/>
  <c r="DC73" i="21" s="1"/>
  <c r="BO73" i="21"/>
  <c r="CH73" i="21" s="1"/>
  <c r="AT73" i="21"/>
  <c r="BM73" i="21" s="1"/>
  <c r="Y73" i="21"/>
  <c r="X73" i="21"/>
  <c r="W73" i="21"/>
  <c r="V73" i="21"/>
  <c r="U73" i="21"/>
  <c r="T73" i="21"/>
  <c r="S73" i="21"/>
  <c r="R73" i="21"/>
  <c r="P73" i="21"/>
  <c r="O73" i="21"/>
  <c r="N73" i="21"/>
  <c r="M73" i="21"/>
  <c r="L73" i="21"/>
  <c r="K73" i="21"/>
  <c r="J73" i="21"/>
  <c r="I73" i="21"/>
  <c r="H73" i="21"/>
  <c r="EU70" i="21"/>
  <c r="FN70" i="21" s="1"/>
  <c r="CJ70" i="21"/>
  <c r="DC70" i="21" s="1"/>
  <c r="X70" i="21"/>
  <c r="W70" i="21"/>
  <c r="V70" i="21"/>
  <c r="U70" i="21"/>
  <c r="T70" i="21"/>
  <c r="S70" i="21"/>
  <c r="R70" i="21"/>
  <c r="P70" i="21"/>
  <c r="O70" i="21"/>
  <c r="N70" i="21"/>
  <c r="M70" i="21"/>
  <c r="L70" i="21"/>
  <c r="K70" i="21"/>
  <c r="J70" i="21"/>
  <c r="I70" i="21"/>
  <c r="H70" i="21"/>
  <c r="HF67" i="21"/>
  <c r="GK67" i="21"/>
  <c r="FP67" i="21"/>
  <c r="EU67" i="21"/>
  <c r="FN67" i="21" s="1"/>
  <c r="DZ67" i="21"/>
  <c r="DE67" i="21"/>
  <c r="CJ67" i="21"/>
  <c r="BO67" i="21"/>
  <c r="AT67" i="21"/>
  <c r="Y67" i="21"/>
  <c r="X67" i="21"/>
  <c r="W67" i="21"/>
  <c r="V67" i="21"/>
  <c r="U67" i="21"/>
  <c r="T67" i="21"/>
  <c r="S67" i="21"/>
  <c r="R67" i="21"/>
  <c r="P67" i="21"/>
  <c r="O67" i="21"/>
  <c r="N67" i="21"/>
  <c r="M67" i="21"/>
  <c r="L67" i="21"/>
  <c r="K67" i="21"/>
  <c r="J67" i="21"/>
  <c r="I67" i="21"/>
  <c r="H67" i="21"/>
  <c r="HF66" i="21"/>
  <c r="GK66" i="21"/>
  <c r="FP66" i="21"/>
  <c r="EU66" i="21"/>
  <c r="FN66" i="21" s="1"/>
  <c r="DZ66" i="21"/>
  <c r="DE66" i="21"/>
  <c r="CJ66" i="21"/>
  <c r="BO66" i="21"/>
  <c r="AT66" i="21"/>
  <c r="Y66" i="21"/>
  <c r="X66" i="21"/>
  <c r="W66" i="21"/>
  <c r="V66" i="21"/>
  <c r="U66" i="21"/>
  <c r="T66" i="21"/>
  <c r="S66" i="21"/>
  <c r="R66" i="21"/>
  <c r="P66" i="21"/>
  <c r="O66" i="21"/>
  <c r="N66" i="21"/>
  <c r="M66" i="21"/>
  <c r="L66" i="21"/>
  <c r="K66" i="21"/>
  <c r="J66" i="21"/>
  <c r="I66" i="21"/>
  <c r="H66" i="21"/>
  <c r="HF65" i="21"/>
  <c r="GK65" i="21"/>
  <c r="FP65" i="21"/>
  <c r="EU65" i="21"/>
  <c r="DZ65" i="21"/>
  <c r="ES65" i="21" s="1"/>
  <c r="DE65" i="21"/>
  <c r="CJ65" i="21"/>
  <c r="BO65" i="21"/>
  <c r="AT65" i="21"/>
  <c r="Y65" i="21"/>
  <c r="X65" i="21"/>
  <c r="W65" i="21"/>
  <c r="V65" i="21"/>
  <c r="U65" i="21"/>
  <c r="T65" i="21"/>
  <c r="S65" i="21"/>
  <c r="R65" i="21"/>
  <c r="P65" i="21"/>
  <c r="O65" i="21"/>
  <c r="N65" i="21"/>
  <c r="M65" i="21"/>
  <c r="L65" i="21"/>
  <c r="K65" i="21"/>
  <c r="J65" i="21"/>
  <c r="I65" i="21"/>
  <c r="H65" i="21"/>
  <c r="GK58" i="21"/>
  <c r="HD58" i="21" s="1"/>
  <c r="FP58" i="21"/>
  <c r="GI58" i="21" s="1"/>
  <c r="DE58" i="21"/>
  <c r="DX58" i="21" s="1"/>
  <c r="CJ58" i="21"/>
  <c r="DC58" i="21" s="1"/>
  <c r="Y58" i="21"/>
  <c r="AR58" i="21" s="1"/>
  <c r="X58" i="21"/>
  <c r="W58" i="21"/>
  <c r="V58" i="21"/>
  <c r="U58" i="21"/>
  <c r="T58" i="21"/>
  <c r="S58" i="21"/>
  <c r="R58" i="21"/>
  <c r="P58" i="21"/>
  <c r="O58" i="21"/>
  <c r="N58" i="21"/>
  <c r="M58" i="21"/>
  <c r="L58" i="21"/>
  <c r="K58" i="21"/>
  <c r="J58" i="21"/>
  <c r="I58" i="21"/>
  <c r="H58" i="21"/>
  <c r="GK57" i="21"/>
  <c r="HD57" i="21" s="1"/>
  <c r="FP57" i="21"/>
  <c r="GI57" i="21" s="1"/>
  <c r="DE57" i="21"/>
  <c r="DX57" i="21" s="1"/>
  <c r="CJ57" i="21"/>
  <c r="DC57" i="21" s="1"/>
  <c r="BO57" i="21"/>
  <c r="CH57" i="21" s="1"/>
  <c r="Y57" i="21"/>
  <c r="AR57" i="21" s="1"/>
  <c r="X57" i="21"/>
  <c r="W57" i="21"/>
  <c r="V57" i="21"/>
  <c r="U57" i="21"/>
  <c r="T57" i="21"/>
  <c r="S57" i="21"/>
  <c r="R57" i="21"/>
  <c r="P57" i="21"/>
  <c r="O57" i="21"/>
  <c r="N57" i="21"/>
  <c r="M57" i="21"/>
  <c r="L57" i="21"/>
  <c r="K57" i="21"/>
  <c r="J57" i="21"/>
  <c r="I57" i="21"/>
  <c r="H57" i="21"/>
  <c r="GK56" i="21"/>
  <c r="HD56" i="21" s="1"/>
  <c r="FP56" i="21"/>
  <c r="GI56" i="21" s="1"/>
  <c r="X56" i="21"/>
  <c r="W56" i="21"/>
  <c r="V56" i="21"/>
  <c r="U56" i="21"/>
  <c r="T56" i="21"/>
  <c r="S56" i="21"/>
  <c r="R56" i="21"/>
  <c r="P56" i="21"/>
  <c r="O56" i="21"/>
  <c r="N56" i="21"/>
  <c r="M56" i="21"/>
  <c r="L56" i="21"/>
  <c r="K56" i="21"/>
  <c r="J56" i="21"/>
  <c r="I56" i="21"/>
  <c r="H56" i="21"/>
  <c r="HF55" i="21"/>
  <c r="HF53" i="21" s="1"/>
  <c r="GK55" i="21"/>
  <c r="FP55" i="21"/>
  <c r="GI55" i="21" s="1"/>
  <c r="EU55" i="21"/>
  <c r="FN55" i="21" s="1"/>
  <c r="DZ55" i="21"/>
  <c r="ES55" i="21" s="1"/>
  <c r="DE55" i="21"/>
  <c r="CJ55" i="21"/>
  <c r="DC55" i="21" s="1"/>
  <c r="BO55" i="21"/>
  <c r="CH55" i="21" s="1"/>
  <c r="AT55" i="21"/>
  <c r="BM55" i="21" s="1"/>
  <c r="Y55" i="21"/>
  <c r="X55" i="21"/>
  <c r="W55" i="21"/>
  <c r="V55" i="21"/>
  <c r="U55" i="21"/>
  <c r="T55" i="21"/>
  <c r="S55" i="21"/>
  <c r="R55" i="21"/>
  <c r="P55" i="21"/>
  <c r="O55" i="21"/>
  <c r="N55" i="21"/>
  <c r="M55" i="21"/>
  <c r="L55" i="21"/>
  <c r="K55" i="21"/>
  <c r="J55" i="21"/>
  <c r="I55" i="21"/>
  <c r="H55" i="21"/>
  <c r="HF54" i="21"/>
  <c r="GK54" i="21"/>
  <c r="FP54" i="21"/>
  <c r="EU54" i="21"/>
  <c r="DZ54" i="21"/>
  <c r="DE54" i="21"/>
  <c r="CJ54" i="21"/>
  <c r="BO54" i="21"/>
  <c r="AT54" i="21"/>
  <c r="Y54" i="21"/>
  <c r="X54" i="21"/>
  <c r="W54" i="21"/>
  <c r="V54" i="21"/>
  <c r="U54" i="21"/>
  <c r="T54" i="21"/>
  <c r="S54" i="21"/>
  <c r="R54" i="21"/>
  <c r="P54" i="21"/>
  <c r="O54" i="21"/>
  <c r="N54" i="21"/>
  <c r="M54" i="21"/>
  <c r="L54" i="21"/>
  <c r="K54" i="21"/>
  <c r="J54" i="21"/>
  <c r="I54" i="21"/>
  <c r="H54" i="21"/>
  <c r="HF52" i="21"/>
  <c r="GK52" i="21"/>
  <c r="HD52" i="21" s="1"/>
  <c r="FP52" i="21"/>
  <c r="GI52" i="21" s="1"/>
  <c r="EU52" i="21"/>
  <c r="DZ52" i="21"/>
  <c r="DE52" i="21"/>
  <c r="DX52" i="21" s="1"/>
  <c r="CJ52" i="21"/>
  <c r="BO52" i="21"/>
  <c r="AT52" i="21"/>
  <c r="BM52" i="21" s="1"/>
  <c r="Y52" i="21"/>
  <c r="X52" i="21"/>
  <c r="W52" i="21"/>
  <c r="V52" i="21"/>
  <c r="U52" i="21"/>
  <c r="T52" i="21"/>
  <c r="S52" i="21"/>
  <c r="R52" i="21"/>
  <c r="P52" i="21"/>
  <c r="O52" i="21"/>
  <c r="N52" i="21"/>
  <c r="M52" i="21"/>
  <c r="L52" i="21"/>
  <c r="K52" i="21"/>
  <c r="J52" i="21"/>
  <c r="I52" i="21"/>
  <c r="H52" i="21"/>
  <c r="HF51" i="21"/>
  <c r="GK51" i="21"/>
  <c r="HD51" i="21" s="1"/>
  <c r="FP51" i="21"/>
  <c r="EU51" i="21"/>
  <c r="DZ51" i="21"/>
  <c r="ES51" i="21" s="1"/>
  <c r="DE51" i="21"/>
  <c r="DX51" i="21" s="1"/>
  <c r="CJ51" i="21"/>
  <c r="DC51" i="21" s="1"/>
  <c r="BO51" i="21"/>
  <c r="CH51" i="21" s="1"/>
  <c r="AT51" i="21"/>
  <c r="BM51" i="21" s="1"/>
  <c r="Y51" i="21"/>
  <c r="AR51" i="21" s="1"/>
  <c r="X51" i="21"/>
  <c r="W51" i="21"/>
  <c r="V51" i="21"/>
  <c r="U51" i="21"/>
  <c r="T51" i="21"/>
  <c r="S51" i="21"/>
  <c r="R51" i="21"/>
  <c r="P51" i="21"/>
  <c r="O51" i="21"/>
  <c r="N51" i="21"/>
  <c r="M51" i="21"/>
  <c r="L51" i="21"/>
  <c r="K51" i="21"/>
  <c r="J51" i="21"/>
  <c r="I51" i="21"/>
  <c r="H51" i="21"/>
  <c r="HZ50" i="21"/>
  <c r="HY50" i="21"/>
  <c r="HX50" i="21"/>
  <c r="HW50" i="21"/>
  <c r="HV50" i="21"/>
  <c r="HU50" i="21"/>
  <c r="HT50" i="21"/>
  <c r="HS50" i="21"/>
  <c r="HR50" i="21"/>
  <c r="HQ50" i="21"/>
  <c r="HP50" i="21"/>
  <c r="HO50" i="21"/>
  <c r="HN50" i="21"/>
  <c r="HM50" i="21"/>
  <c r="HL50" i="21"/>
  <c r="HK50" i="21"/>
  <c r="HJ50" i="21"/>
  <c r="HI50" i="21"/>
  <c r="HH50" i="21"/>
  <c r="HG50" i="21"/>
  <c r="HE50" i="21"/>
  <c r="HC50" i="21"/>
  <c r="HB50" i="21"/>
  <c r="HA50" i="21"/>
  <c r="GZ50" i="21"/>
  <c r="GY50" i="21"/>
  <c r="GX50" i="21"/>
  <c r="GW50" i="21"/>
  <c r="GV50" i="21"/>
  <c r="GU50" i="21"/>
  <c r="GT50" i="21"/>
  <c r="GS50" i="21"/>
  <c r="GR50" i="21"/>
  <c r="GQ50" i="21"/>
  <c r="GP50" i="21"/>
  <c r="GO50" i="21"/>
  <c r="GN50" i="21"/>
  <c r="GM50" i="21"/>
  <c r="GL50" i="21"/>
  <c r="GJ50" i="21"/>
  <c r="GH50" i="21"/>
  <c r="GG50" i="21"/>
  <c r="GF50" i="21"/>
  <c r="GE50" i="21"/>
  <c r="GD50" i="21"/>
  <c r="GC50" i="21"/>
  <c r="GB50" i="21"/>
  <c r="GA50" i="21"/>
  <c r="FZ50" i="21"/>
  <c r="FY50" i="21"/>
  <c r="FX50" i="21"/>
  <c r="FW50" i="21"/>
  <c r="FV50" i="21"/>
  <c r="FU50" i="21"/>
  <c r="FT50" i="21"/>
  <c r="FS50" i="21"/>
  <c r="FR50" i="21"/>
  <c r="FQ50" i="21"/>
  <c r="FO50" i="21"/>
  <c r="FN50" i="21"/>
  <c r="FM50" i="21"/>
  <c r="FL50" i="21"/>
  <c r="FK50" i="21"/>
  <c r="FJ50" i="21"/>
  <c r="FI50" i="21"/>
  <c r="FH50" i="21"/>
  <c r="FG50" i="21"/>
  <c r="FF50" i="21"/>
  <c r="FE50" i="21"/>
  <c r="FD50" i="21"/>
  <c r="FC50" i="21"/>
  <c r="FB50" i="21"/>
  <c r="FA50" i="21"/>
  <c r="EZ50" i="21"/>
  <c r="EY50" i="21"/>
  <c r="EX50" i="21"/>
  <c r="EW50" i="21"/>
  <c r="EV50" i="21"/>
  <c r="ET50" i="21"/>
  <c r="EO50" i="21"/>
  <c r="EN50" i="21"/>
  <c r="EM50" i="21"/>
  <c r="EL50" i="21"/>
  <c r="EK50" i="21"/>
  <c r="EJ50" i="21"/>
  <c r="EI50" i="21"/>
  <c r="EH50" i="21"/>
  <c r="EH111" i="21" s="1"/>
  <c r="EG50" i="21"/>
  <c r="EF50" i="21"/>
  <c r="EE50" i="21"/>
  <c r="ED50" i="21"/>
  <c r="ED111" i="21" s="1"/>
  <c r="EC50" i="21"/>
  <c r="EB50" i="21"/>
  <c r="EA50" i="21"/>
  <c r="DY50" i="21"/>
  <c r="DW50" i="21"/>
  <c r="DV50" i="21"/>
  <c r="DU50" i="21"/>
  <c r="DT50" i="21"/>
  <c r="DT111" i="21" s="1"/>
  <c r="DS50" i="21"/>
  <c r="DR50" i="21"/>
  <c r="DQ50" i="21"/>
  <c r="DP50" i="21"/>
  <c r="DP111" i="21" s="1"/>
  <c r="DO50" i="21"/>
  <c r="DN50" i="21"/>
  <c r="DM50" i="21"/>
  <c r="DL50" i="21"/>
  <c r="DL111" i="21" s="1"/>
  <c r="DK50" i="21"/>
  <c r="DJ50" i="21"/>
  <c r="DI50" i="21"/>
  <c r="DH50" i="21"/>
  <c r="DH111" i="21" s="1"/>
  <c r="DG50" i="21"/>
  <c r="DF50" i="21"/>
  <c r="DD50" i="21"/>
  <c r="DB50" i="21"/>
  <c r="DA50" i="21"/>
  <c r="CZ50" i="21"/>
  <c r="CY50" i="21"/>
  <c r="CX50" i="21"/>
  <c r="CW50" i="21"/>
  <c r="CV50" i="21"/>
  <c r="CU50" i="21"/>
  <c r="CT50" i="21"/>
  <c r="CS50" i="21"/>
  <c r="CR50" i="21"/>
  <c r="CQ50" i="21"/>
  <c r="CP50" i="21"/>
  <c r="CO50" i="21"/>
  <c r="CN50" i="21"/>
  <c r="CM50" i="21"/>
  <c r="CL50" i="21"/>
  <c r="CK50" i="21"/>
  <c r="CI50" i="21"/>
  <c r="CG50" i="21"/>
  <c r="CF50" i="21"/>
  <c r="CE50" i="21"/>
  <c r="CD50" i="21"/>
  <c r="CC50" i="21"/>
  <c r="CB50" i="21"/>
  <c r="CA50" i="21"/>
  <c r="BZ50" i="21"/>
  <c r="BY50" i="21"/>
  <c r="BX50" i="21"/>
  <c r="BW50" i="21"/>
  <c r="BV50" i="21"/>
  <c r="BU50" i="21"/>
  <c r="BT50" i="21"/>
  <c r="BS50" i="21"/>
  <c r="BR50" i="21"/>
  <c r="BQ50" i="21"/>
  <c r="BP50" i="21"/>
  <c r="BN50" i="21"/>
  <c r="BL50" i="21"/>
  <c r="BK50" i="21"/>
  <c r="BJ50" i="21"/>
  <c r="BI50" i="21"/>
  <c r="BH50" i="21"/>
  <c r="BG50" i="21"/>
  <c r="BF50" i="21"/>
  <c r="BE50" i="21"/>
  <c r="BD50" i="21"/>
  <c r="BC50" i="21"/>
  <c r="BB50" i="21"/>
  <c r="BA50" i="21"/>
  <c r="AZ50" i="21"/>
  <c r="AY50" i="21"/>
  <c r="AX50" i="21"/>
  <c r="AW50" i="21"/>
  <c r="AV50" i="21"/>
  <c r="AU50" i="21"/>
  <c r="AS50" i="21"/>
  <c r="AQ50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Q50" i="21"/>
  <c r="HF49" i="21"/>
  <c r="GK49" i="21"/>
  <c r="FP49" i="21"/>
  <c r="EU49" i="21"/>
  <c r="DZ49" i="21"/>
  <c r="DE49" i="21"/>
  <c r="DX49" i="21" s="1"/>
  <c r="CJ49" i="21"/>
  <c r="BO49" i="21"/>
  <c r="AT49" i="21"/>
  <c r="Y49" i="21"/>
  <c r="X49" i="21"/>
  <c r="W49" i="21"/>
  <c r="V49" i="21"/>
  <c r="U49" i="21"/>
  <c r="T49" i="21"/>
  <c r="S49" i="21"/>
  <c r="R49" i="21"/>
  <c r="P49" i="21"/>
  <c r="O49" i="21"/>
  <c r="N49" i="21"/>
  <c r="M49" i="21"/>
  <c r="L49" i="21"/>
  <c r="K49" i="21"/>
  <c r="J49" i="21"/>
  <c r="I49" i="21"/>
  <c r="H49" i="21"/>
  <c r="HF48" i="21"/>
  <c r="GK48" i="21"/>
  <c r="HD48" i="21" s="1"/>
  <c r="FP48" i="21"/>
  <c r="GI48" i="21" s="1"/>
  <c r="EU48" i="21"/>
  <c r="DZ48" i="21"/>
  <c r="ES48" i="21" s="1"/>
  <c r="DE48" i="21"/>
  <c r="DX48" i="21" s="1"/>
  <c r="CJ48" i="21"/>
  <c r="DC48" i="21" s="1"/>
  <c r="BO48" i="21"/>
  <c r="CH48" i="21" s="1"/>
  <c r="AT48" i="21"/>
  <c r="BM48" i="21" s="1"/>
  <c r="Y48" i="21"/>
  <c r="AR48" i="21" s="1"/>
  <c r="X48" i="21"/>
  <c r="W48" i="21"/>
  <c r="V48" i="21"/>
  <c r="U48" i="21"/>
  <c r="T48" i="21"/>
  <c r="S48" i="21"/>
  <c r="R48" i="21"/>
  <c r="P48" i="21"/>
  <c r="O48" i="21"/>
  <c r="N48" i="21"/>
  <c r="M48" i="21"/>
  <c r="L48" i="21"/>
  <c r="K48" i="21"/>
  <c r="J48" i="21"/>
  <c r="I48" i="21"/>
  <c r="H48" i="21"/>
  <c r="HF47" i="21"/>
  <c r="GK47" i="21"/>
  <c r="FP47" i="21"/>
  <c r="DE47" i="21"/>
  <c r="CJ47" i="21"/>
  <c r="DC47" i="21" s="1"/>
  <c r="BO47" i="21"/>
  <c r="AT47" i="21"/>
  <c r="Y47" i="21"/>
  <c r="X47" i="21"/>
  <c r="W47" i="21"/>
  <c r="V47" i="21"/>
  <c r="U47" i="21"/>
  <c r="T47" i="21"/>
  <c r="S47" i="21"/>
  <c r="R47" i="21"/>
  <c r="P47" i="21"/>
  <c r="O47" i="21"/>
  <c r="N47" i="21"/>
  <c r="M47" i="21"/>
  <c r="L47" i="21"/>
  <c r="K47" i="21"/>
  <c r="J47" i="21"/>
  <c r="I47" i="21"/>
  <c r="H47" i="21"/>
  <c r="HF46" i="21"/>
  <c r="GK46" i="21"/>
  <c r="FP46" i="21"/>
  <c r="EU46" i="21"/>
  <c r="DZ46" i="21"/>
  <c r="ES46" i="21" s="1"/>
  <c r="DE46" i="21"/>
  <c r="CJ46" i="21"/>
  <c r="BO46" i="21"/>
  <c r="AT46" i="21"/>
  <c r="Y46" i="21"/>
  <c r="X46" i="21"/>
  <c r="W46" i="21"/>
  <c r="V46" i="21"/>
  <c r="U46" i="21"/>
  <c r="T46" i="21"/>
  <c r="S46" i="21"/>
  <c r="R46" i="21"/>
  <c r="P46" i="21"/>
  <c r="O46" i="21"/>
  <c r="N46" i="21"/>
  <c r="M46" i="21"/>
  <c r="L46" i="21"/>
  <c r="K46" i="21"/>
  <c r="J46" i="21"/>
  <c r="I46" i="21"/>
  <c r="H46" i="21"/>
  <c r="HF45" i="21"/>
  <c r="GK45" i="21"/>
  <c r="FP45" i="21"/>
  <c r="EU45" i="21"/>
  <c r="DZ45" i="21"/>
  <c r="DE45" i="21"/>
  <c r="DX45" i="21" s="1"/>
  <c r="CJ45" i="21"/>
  <c r="BO45" i="21"/>
  <c r="AT45" i="21"/>
  <c r="Y45" i="21"/>
  <c r="X45" i="21"/>
  <c r="W45" i="21"/>
  <c r="V45" i="21"/>
  <c r="U45" i="21"/>
  <c r="T45" i="21"/>
  <c r="S45" i="21"/>
  <c r="R45" i="21"/>
  <c r="P45" i="21"/>
  <c r="O45" i="21"/>
  <c r="N45" i="21"/>
  <c r="M45" i="21"/>
  <c r="L45" i="21"/>
  <c r="K45" i="21"/>
  <c r="J45" i="21"/>
  <c r="I45" i="21"/>
  <c r="H45" i="21"/>
  <c r="HF44" i="21"/>
  <c r="GK44" i="21"/>
  <c r="FP44" i="21"/>
  <c r="EU44" i="21"/>
  <c r="DZ44" i="21"/>
  <c r="ES44" i="21" s="1"/>
  <c r="DE44" i="21"/>
  <c r="CJ44" i="21"/>
  <c r="BO44" i="21"/>
  <c r="AT44" i="21"/>
  <c r="Y44" i="21"/>
  <c r="X44" i="21"/>
  <c r="W44" i="21"/>
  <c r="V44" i="21"/>
  <c r="U44" i="21"/>
  <c r="T44" i="21"/>
  <c r="S44" i="21"/>
  <c r="R44" i="21"/>
  <c r="P44" i="21"/>
  <c r="O44" i="21"/>
  <c r="N44" i="21"/>
  <c r="M44" i="21"/>
  <c r="L44" i="21"/>
  <c r="K44" i="21"/>
  <c r="J44" i="21"/>
  <c r="I44" i="21"/>
  <c r="H44" i="21"/>
  <c r="HF43" i="21"/>
  <c r="GK43" i="21"/>
  <c r="FP43" i="21"/>
  <c r="EU43" i="21"/>
  <c r="DZ43" i="21"/>
  <c r="ES43" i="21" s="1"/>
  <c r="DE43" i="21"/>
  <c r="CJ43" i="21"/>
  <c r="BO43" i="21"/>
  <c r="AT43" i="21"/>
  <c r="Y43" i="21"/>
  <c r="X43" i="21"/>
  <c r="W43" i="21"/>
  <c r="V43" i="21"/>
  <c r="U43" i="21"/>
  <c r="T43" i="21"/>
  <c r="S43" i="21"/>
  <c r="R43" i="21"/>
  <c r="P43" i="21"/>
  <c r="O43" i="21"/>
  <c r="N43" i="21"/>
  <c r="M43" i="21"/>
  <c r="L43" i="21"/>
  <c r="K43" i="21"/>
  <c r="J43" i="21"/>
  <c r="I43" i="21"/>
  <c r="H43" i="21"/>
  <c r="HF42" i="21"/>
  <c r="GK42" i="21"/>
  <c r="FP42" i="21"/>
  <c r="EU42" i="21"/>
  <c r="DZ42" i="21"/>
  <c r="DE42" i="21"/>
  <c r="DX42" i="21" s="1"/>
  <c r="CJ42" i="21"/>
  <c r="BO42" i="21"/>
  <c r="AT42" i="21"/>
  <c r="Y42" i="21"/>
  <c r="X42" i="21"/>
  <c r="W42" i="21"/>
  <c r="V42" i="21"/>
  <c r="U42" i="21"/>
  <c r="T42" i="21"/>
  <c r="S42" i="21"/>
  <c r="R42" i="21"/>
  <c r="P42" i="21"/>
  <c r="O42" i="21"/>
  <c r="N42" i="21"/>
  <c r="M42" i="21"/>
  <c r="L42" i="21"/>
  <c r="K42" i="21"/>
  <c r="J42" i="21"/>
  <c r="I42" i="21"/>
  <c r="H42" i="21"/>
  <c r="HF41" i="21"/>
  <c r="GK41" i="21"/>
  <c r="FP41" i="21"/>
  <c r="EU41" i="21"/>
  <c r="DZ41" i="21"/>
  <c r="DE41" i="21"/>
  <c r="CJ41" i="21"/>
  <c r="DC41" i="21" s="1"/>
  <c r="BO41" i="21"/>
  <c r="AT41" i="21"/>
  <c r="Y41" i="21"/>
  <c r="X41" i="21"/>
  <c r="W41" i="21"/>
  <c r="V41" i="21"/>
  <c r="U41" i="21"/>
  <c r="T41" i="21"/>
  <c r="S41" i="21"/>
  <c r="R41" i="21"/>
  <c r="P41" i="21"/>
  <c r="O41" i="21"/>
  <c r="N41" i="21"/>
  <c r="M41" i="21"/>
  <c r="L41" i="21"/>
  <c r="K41" i="21"/>
  <c r="J41" i="21"/>
  <c r="I41" i="21"/>
  <c r="H41" i="21"/>
  <c r="HF39" i="21"/>
  <c r="GK39" i="21"/>
  <c r="FP39" i="21"/>
  <c r="EU39" i="21"/>
  <c r="DZ39" i="21"/>
  <c r="ES39" i="21" s="1"/>
  <c r="DE39" i="21"/>
  <c r="CJ39" i="21"/>
  <c r="BO39" i="21"/>
  <c r="AT39" i="21"/>
  <c r="Y39" i="21"/>
  <c r="X39" i="21"/>
  <c r="W39" i="21"/>
  <c r="V39" i="21"/>
  <c r="U39" i="21"/>
  <c r="T39" i="21"/>
  <c r="S39" i="21"/>
  <c r="R39" i="21"/>
  <c r="P39" i="21"/>
  <c r="O39" i="21"/>
  <c r="N39" i="21"/>
  <c r="M39" i="21"/>
  <c r="L39" i="21"/>
  <c r="K39" i="21"/>
  <c r="J39" i="21"/>
  <c r="I39" i="21"/>
  <c r="H39" i="21"/>
  <c r="HF38" i="21"/>
  <c r="GK38" i="21"/>
  <c r="FP38" i="21"/>
  <c r="EU38" i="21"/>
  <c r="DZ38" i="21"/>
  <c r="DE38" i="21"/>
  <c r="CJ38" i="21"/>
  <c r="BO38" i="21"/>
  <c r="CH38" i="21" s="1"/>
  <c r="AT38" i="21"/>
  <c r="Y38" i="21"/>
  <c r="X38" i="21"/>
  <c r="W38" i="21"/>
  <c r="V38" i="21"/>
  <c r="U38" i="21"/>
  <c r="T38" i="21"/>
  <c r="S38" i="21"/>
  <c r="R38" i="21"/>
  <c r="P38" i="21"/>
  <c r="O38" i="21"/>
  <c r="N38" i="21"/>
  <c r="M38" i="21"/>
  <c r="L38" i="21"/>
  <c r="K38" i="21"/>
  <c r="J38" i="21"/>
  <c r="I38" i="21"/>
  <c r="H38" i="21"/>
  <c r="HF37" i="21"/>
  <c r="GK37" i="21"/>
  <c r="FP37" i="21"/>
  <c r="EU37" i="21"/>
  <c r="DZ37" i="21"/>
  <c r="DE37" i="21"/>
  <c r="CJ37" i="21"/>
  <c r="DC37" i="21" s="1"/>
  <c r="BO37" i="21"/>
  <c r="AT37" i="21"/>
  <c r="Y37" i="21"/>
  <c r="X37" i="21"/>
  <c r="W37" i="21"/>
  <c r="V37" i="21"/>
  <c r="U37" i="21"/>
  <c r="T37" i="21"/>
  <c r="S37" i="21"/>
  <c r="R37" i="21"/>
  <c r="P37" i="21"/>
  <c r="O37" i="21"/>
  <c r="N37" i="21"/>
  <c r="M37" i="21"/>
  <c r="L37" i="21"/>
  <c r="K37" i="21"/>
  <c r="J37" i="21"/>
  <c r="I37" i="21"/>
  <c r="H37" i="21"/>
  <c r="HF36" i="21"/>
  <c r="GK36" i="21"/>
  <c r="FP36" i="21"/>
  <c r="EU36" i="21"/>
  <c r="DZ36" i="21"/>
  <c r="DE36" i="21"/>
  <c r="CJ36" i="21"/>
  <c r="BO36" i="21"/>
  <c r="CH36" i="21" s="1"/>
  <c r="AT36" i="21"/>
  <c r="Y36" i="21"/>
  <c r="X36" i="21"/>
  <c r="W36" i="21"/>
  <c r="V36" i="21"/>
  <c r="U36" i="21"/>
  <c r="T36" i="21"/>
  <c r="S36" i="21"/>
  <c r="R36" i="21"/>
  <c r="P36" i="21"/>
  <c r="O36" i="21"/>
  <c r="N36" i="21"/>
  <c r="M36" i="21"/>
  <c r="L36" i="21"/>
  <c r="K36" i="21"/>
  <c r="J36" i="21"/>
  <c r="I36" i="21"/>
  <c r="H36" i="21"/>
  <c r="HF35" i="21"/>
  <c r="GK35" i="21"/>
  <c r="FP35" i="21"/>
  <c r="EU35" i="21"/>
  <c r="DZ35" i="21"/>
  <c r="DE35" i="21"/>
  <c r="CJ35" i="21"/>
  <c r="BO35" i="21"/>
  <c r="AT35" i="21"/>
  <c r="BM35" i="21" s="1"/>
  <c r="Y35" i="21"/>
  <c r="X35" i="21"/>
  <c r="W35" i="21"/>
  <c r="V35" i="21"/>
  <c r="U35" i="21"/>
  <c r="T35" i="21"/>
  <c r="S35" i="21"/>
  <c r="R35" i="21"/>
  <c r="P35" i="21"/>
  <c r="O35" i="21"/>
  <c r="N35" i="21"/>
  <c r="M35" i="21"/>
  <c r="L35" i="21"/>
  <c r="K35" i="21"/>
  <c r="J35" i="21"/>
  <c r="I35" i="21"/>
  <c r="H35" i="21"/>
  <c r="HF34" i="21"/>
  <c r="GK34" i="21"/>
  <c r="FP34" i="21"/>
  <c r="EU34" i="21"/>
  <c r="DZ34" i="21"/>
  <c r="DE34" i="21"/>
  <c r="CJ34" i="21"/>
  <c r="DC34" i="21" s="1"/>
  <c r="BO34" i="21"/>
  <c r="AT34" i="21"/>
  <c r="Y34" i="21"/>
  <c r="X34" i="21"/>
  <c r="W34" i="21"/>
  <c r="V34" i="21"/>
  <c r="U34" i="21"/>
  <c r="T34" i="21"/>
  <c r="S34" i="21"/>
  <c r="R34" i="21"/>
  <c r="P34" i="21"/>
  <c r="O34" i="21"/>
  <c r="N34" i="21"/>
  <c r="M34" i="21"/>
  <c r="L34" i="21"/>
  <c r="K34" i="21"/>
  <c r="J34" i="21"/>
  <c r="I34" i="21"/>
  <c r="H34" i="21"/>
  <c r="HF32" i="21"/>
  <c r="GK32" i="21"/>
  <c r="FP32" i="21"/>
  <c r="EU32" i="21"/>
  <c r="DZ32" i="21"/>
  <c r="DE32" i="21"/>
  <c r="CJ32" i="21"/>
  <c r="DC32" i="21" s="1"/>
  <c r="BO32" i="21"/>
  <c r="AT32" i="21"/>
  <c r="Y32" i="21"/>
  <c r="X32" i="21"/>
  <c r="W32" i="21"/>
  <c r="V32" i="21"/>
  <c r="U32" i="21"/>
  <c r="T32" i="21"/>
  <c r="S32" i="21"/>
  <c r="R32" i="21"/>
  <c r="P32" i="21"/>
  <c r="O32" i="21"/>
  <c r="N32" i="21"/>
  <c r="M32" i="21"/>
  <c r="L32" i="21"/>
  <c r="K32" i="21"/>
  <c r="J32" i="21"/>
  <c r="I32" i="21"/>
  <c r="H32" i="21"/>
  <c r="HF31" i="21"/>
  <c r="GK31" i="21"/>
  <c r="FP31" i="21"/>
  <c r="EU31" i="21"/>
  <c r="DZ31" i="21"/>
  <c r="DE31" i="21"/>
  <c r="CJ31" i="21"/>
  <c r="BO31" i="21"/>
  <c r="AT31" i="21"/>
  <c r="BM31" i="21" s="1"/>
  <c r="Y31" i="21"/>
  <c r="X31" i="21"/>
  <c r="W31" i="21"/>
  <c r="V31" i="21"/>
  <c r="U31" i="21"/>
  <c r="T31" i="21"/>
  <c r="S31" i="21"/>
  <c r="R31" i="21"/>
  <c r="P31" i="21"/>
  <c r="O31" i="21"/>
  <c r="N31" i="21"/>
  <c r="M31" i="21"/>
  <c r="L31" i="21"/>
  <c r="K31" i="21"/>
  <c r="J31" i="21"/>
  <c r="I31" i="21"/>
  <c r="H31" i="21"/>
  <c r="HF30" i="21"/>
  <c r="GK30" i="21"/>
  <c r="FP30" i="21"/>
  <c r="EU30" i="21"/>
  <c r="DZ30" i="21"/>
  <c r="DE30" i="21"/>
  <c r="CJ30" i="21"/>
  <c r="BO30" i="21"/>
  <c r="CH30" i="21" s="1"/>
  <c r="AT30" i="21"/>
  <c r="Y30" i="21"/>
  <c r="X30" i="21"/>
  <c r="W30" i="21"/>
  <c r="V30" i="21"/>
  <c r="U30" i="21"/>
  <c r="T30" i="21"/>
  <c r="S30" i="21"/>
  <c r="R30" i="21"/>
  <c r="P30" i="21"/>
  <c r="O30" i="21"/>
  <c r="N30" i="21"/>
  <c r="M30" i="21"/>
  <c r="L30" i="21"/>
  <c r="K30" i="21"/>
  <c r="J30" i="21"/>
  <c r="I30" i="21"/>
  <c r="H30" i="21"/>
  <c r="HF28" i="21"/>
  <c r="GK28" i="21"/>
  <c r="HD28" i="21" s="1"/>
  <c r="FP28" i="21"/>
  <c r="GI28" i="21" s="1"/>
  <c r="EU28" i="21"/>
  <c r="DZ28" i="21"/>
  <c r="ES28" i="21" s="1"/>
  <c r="DE28" i="21"/>
  <c r="DX28" i="21" s="1"/>
  <c r="CJ28" i="21"/>
  <c r="DC28" i="21" s="1"/>
  <c r="BO28" i="21"/>
  <c r="CH28" i="21" s="1"/>
  <c r="AT28" i="21"/>
  <c r="BM28" i="21" s="1"/>
  <c r="Y28" i="21"/>
  <c r="AR28" i="21" s="1"/>
  <c r="X28" i="21"/>
  <c r="W28" i="21"/>
  <c r="V28" i="21"/>
  <c r="U28" i="21"/>
  <c r="T28" i="21"/>
  <c r="S28" i="21"/>
  <c r="R28" i="21"/>
  <c r="P28" i="21"/>
  <c r="O28" i="21"/>
  <c r="N28" i="21"/>
  <c r="M28" i="21"/>
  <c r="L28" i="21"/>
  <c r="K28" i="21"/>
  <c r="J28" i="21"/>
  <c r="I28" i="21"/>
  <c r="H28" i="21"/>
  <c r="HF27" i="21"/>
  <c r="GK27" i="21"/>
  <c r="FP27" i="21"/>
  <c r="EU27" i="21"/>
  <c r="DZ27" i="21"/>
  <c r="DE27" i="21"/>
  <c r="CJ27" i="21"/>
  <c r="BO27" i="21"/>
  <c r="AT27" i="21"/>
  <c r="BM27" i="21" s="1"/>
  <c r="Y27" i="21"/>
  <c r="AR27" i="21" s="1"/>
  <c r="X27" i="21"/>
  <c r="W27" i="21"/>
  <c r="V27" i="21"/>
  <c r="U27" i="21"/>
  <c r="T27" i="21"/>
  <c r="S27" i="21"/>
  <c r="R27" i="21"/>
  <c r="P27" i="21"/>
  <c r="O27" i="21"/>
  <c r="N27" i="21"/>
  <c r="M27" i="21"/>
  <c r="L27" i="21"/>
  <c r="K27" i="21"/>
  <c r="J27" i="21"/>
  <c r="I27" i="21"/>
  <c r="H27" i="21"/>
  <c r="HD23" i="21"/>
  <c r="GI23" i="21"/>
  <c r="ES23" i="21"/>
  <c r="DX23" i="21"/>
  <c r="DC23" i="21"/>
  <c r="BO23" i="21"/>
  <c r="CH23" i="21" s="1"/>
  <c r="AT23" i="21"/>
  <c r="BM23" i="21" s="1"/>
  <c r="Y23" i="21"/>
  <c r="AR23" i="21" s="1"/>
  <c r="X23" i="21"/>
  <c r="W23" i="21"/>
  <c r="V23" i="21"/>
  <c r="U23" i="21"/>
  <c r="T23" i="21"/>
  <c r="S23" i="21"/>
  <c r="R23" i="21"/>
  <c r="P23" i="21"/>
  <c r="O23" i="21"/>
  <c r="N23" i="21"/>
  <c r="M23" i="21"/>
  <c r="L23" i="21"/>
  <c r="K23" i="21"/>
  <c r="J23" i="21"/>
  <c r="I23" i="21"/>
  <c r="H23" i="21"/>
  <c r="HD22" i="21"/>
  <c r="GI22" i="21"/>
  <c r="ES22" i="21"/>
  <c r="DX22" i="21"/>
  <c r="DC22" i="21"/>
  <c r="BO22" i="21"/>
  <c r="CH22" i="21" s="1"/>
  <c r="AT22" i="21"/>
  <c r="BM22" i="21" s="1"/>
  <c r="Y22" i="21"/>
  <c r="AR22" i="21" s="1"/>
  <c r="X22" i="21"/>
  <c r="W22" i="21"/>
  <c r="V22" i="21"/>
  <c r="U22" i="21"/>
  <c r="T22" i="21"/>
  <c r="S22" i="21"/>
  <c r="R22" i="21"/>
  <c r="P22" i="21"/>
  <c r="O22" i="21"/>
  <c r="N22" i="21"/>
  <c r="M22" i="21"/>
  <c r="L22" i="21"/>
  <c r="K22" i="21"/>
  <c r="J22" i="21"/>
  <c r="I22" i="21"/>
  <c r="H22" i="21"/>
  <c r="HD21" i="21"/>
  <c r="GI21" i="21"/>
  <c r="ES21" i="21"/>
  <c r="DX21" i="21"/>
  <c r="DC21" i="21"/>
  <c r="BO21" i="21"/>
  <c r="CH21" i="21" s="1"/>
  <c r="AT21" i="21"/>
  <c r="BM21" i="21" s="1"/>
  <c r="Y21" i="21"/>
  <c r="AR21" i="21" s="1"/>
  <c r="X21" i="21"/>
  <c r="W21" i="21"/>
  <c r="V21" i="21"/>
  <c r="V20" i="21" s="1"/>
  <c r="U21" i="21"/>
  <c r="T21" i="21"/>
  <c r="S21" i="21"/>
  <c r="R21" i="21"/>
  <c r="P21" i="21"/>
  <c r="O21" i="21"/>
  <c r="N21" i="21"/>
  <c r="M21" i="21"/>
  <c r="L21" i="21"/>
  <c r="L20" i="21" s="1"/>
  <c r="K21" i="21"/>
  <c r="J21" i="21"/>
  <c r="I21" i="21"/>
  <c r="I20" i="21" s="1"/>
  <c r="H21" i="21"/>
  <c r="H20" i="21" s="1"/>
  <c r="HF20" i="21"/>
  <c r="GK20" i="21"/>
  <c r="HD20" i="21" s="1"/>
  <c r="FP20" i="21"/>
  <c r="GI20" i="21" s="1"/>
  <c r="EU20" i="21"/>
  <c r="DZ20" i="21"/>
  <c r="ES20" i="21" s="1"/>
  <c r="DE20" i="21"/>
  <c r="DX20" i="21" s="1"/>
  <c r="CJ20" i="21"/>
  <c r="DC20" i="21" s="1"/>
  <c r="CI20" i="21"/>
  <c r="CG20" i="21"/>
  <c r="CF20" i="21"/>
  <c r="CE20" i="21"/>
  <c r="CD20" i="21"/>
  <c r="CC20" i="21"/>
  <c r="CB20" i="21"/>
  <c r="CA20" i="21"/>
  <c r="CA111" i="21" s="1"/>
  <c r="BZ20" i="21"/>
  <c r="BY20" i="21"/>
  <c r="BX20" i="21"/>
  <c r="BW20" i="21"/>
  <c r="BW111" i="21" s="1"/>
  <c r="BV20" i="21"/>
  <c r="BU20" i="21"/>
  <c r="BT20" i="21"/>
  <c r="BS20" i="21"/>
  <c r="BS111" i="21" s="1"/>
  <c r="BR20" i="21"/>
  <c r="BQ20" i="21"/>
  <c r="BP20" i="21"/>
  <c r="BN20" i="21"/>
  <c r="BN111" i="21" s="1"/>
  <c r="BL20" i="21"/>
  <c r="BK20" i="21"/>
  <c r="BJ20" i="21"/>
  <c r="BI20" i="21"/>
  <c r="BI111" i="21" s="1"/>
  <c r="BH20" i="21"/>
  <c r="BG20" i="21"/>
  <c r="BF20" i="21"/>
  <c r="BE20" i="21"/>
  <c r="BE111" i="21" s="1"/>
  <c r="BD20" i="21"/>
  <c r="BC20" i="21"/>
  <c r="BB20" i="21"/>
  <c r="BA20" i="21"/>
  <c r="BA111" i="21" s="1"/>
  <c r="AZ20" i="21"/>
  <c r="AY20" i="21"/>
  <c r="AX20" i="21"/>
  <c r="AW20" i="21"/>
  <c r="AW111" i="21" s="1"/>
  <c r="AV20" i="21"/>
  <c r="AU20" i="21"/>
  <c r="AS20" i="21"/>
  <c r="AQ20" i="21"/>
  <c r="AP20" i="21"/>
  <c r="AO20" i="21"/>
  <c r="AN20" i="21"/>
  <c r="AM20" i="21"/>
  <c r="AL20" i="21"/>
  <c r="AK20" i="21"/>
  <c r="AJ20" i="21"/>
  <c r="AI20" i="21"/>
  <c r="AH20" i="21"/>
  <c r="AG20" i="21"/>
  <c r="AF20" i="21"/>
  <c r="AE20" i="21"/>
  <c r="AD20" i="21"/>
  <c r="AC20" i="21"/>
  <c r="AB20" i="21"/>
  <c r="AA20" i="21"/>
  <c r="Z20" i="21"/>
  <c r="Q20" i="21"/>
  <c r="E20" i="21"/>
  <c r="HF18" i="21"/>
  <c r="GK18" i="21"/>
  <c r="FP18" i="21"/>
  <c r="GI18" i="21" s="1"/>
  <c r="EU18" i="21"/>
  <c r="DZ18" i="21"/>
  <c r="ES18" i="21" s="1"/>
  <c r="DE18" i="21"/>
  <c r="DX18" i="21" s="1"/>
  <c r="CJ18" i="21"/>
  <c r="DC18" i="21" s="1"/>
  <c r="BO18" i="21"/>
  <c r="CH18" i="21" s="1"/>
  <c r="AT18" i="21"/>
  <c r="BM18" i="21" s="1"/>
  <c r="Y18" i="21"/>
  <c r="AR18" i="21" s="1"/>
  <c r="X18" i="21"/>
  <c r="W18" i="21"/>
  <c r="V18" i="21"/>
  <c r="U18" i="21"/>
  <c r="T18" i="21"/>
  <c r="S18" i="21"/>
  <c r="R18" i="21"/>
  <c r="P18" i="21"/>
  <c r="O18" i="21"/>
  <c r="N18" i="21"/>
  <c r="M18" i="21"/>
  <c r="L18" i="21"/>
  <c r="K18" i="21"/>
  <c r="J18" i="21"/>
  <c r="I18" i="21"/>
  <c r="H18" i="21"/>
  <c r="HF17" i="21"/>
  <c r="HY17" i="21" s="1"/>
  <c r="GK17" i="21"/>
  <c r="FP17" i="21"/>
  <c r="GI17" i="21" s="1"/>
  <c r="EU17" i="21"/>
  <c r="DZ17" i="21"/>
  <c r="ES17" i="21" s="1"/>
  <c r="DE17" i="21"/>
  <c r="DX17" i="21" s="1"/>
  <c r="CJ17" i="21"/>
  <c r="DC17" i="21" s="1"/>
  <c r="BO17" i="21"/>
  <c r="CH17" i="21" s="1"/>
  <c r="AT17" i="21"/>
  <c r="BM17" i="21" s="1"/>
  <c r="Y17" i="21"/>
  <c r="X17" i="21"/>
  <c r="W17" i="21"/>
  <c r="V17" i="21"/>
  <c r="U17" i="21"/>
  <c r="T17" i="21"/>
  <c r="S17" i="21"/>
  <c r="R17" i="21"/>
  <c r="P17" i="21"/>
  <c r="O17" i="21"/>
  <c r="N17" i="21"/>
  <c r="M17" i="21"/>
  <c r="L17" i="21"/>
  <c r="K17" i="21"/>
  <c r="J17" i="21"/>
  <c r="I17" i="21"/>
  <c r="H17" i="21"/>
  <c r="HF16" i="21"/>
  <c r="GK16" i="21"/>
  <c r="FP16" i="21"/>
  <c r="GI16" i="21" s="1"/>
  <c r="EU16" i="21"/>
  <c r="DZ16" i="21"/>
  <c r="ES16" i="21" s="1"/>
  <c r="DE16" i="21"/>
  <c r="DX16" i="21" s="1"/>
  <c r="CJ16" i="21"/>
  <c r="DC16" i="21" s="1"/>
  <c r="BO16" i="21"/>
  <c r="CH16" i="21" s="1"/>
  <c r="AT16" i="21"/>
  <c r="BM16" i="21" s="1"/>
  <c r="Y16" i="21"/>
  <c r="X16" i="21"/>
  <c r="W16" i="21"/>
  <c r="V16" i="21"/>
  <c r="U16" i="21"/>
  <c r="T16" i="21"/>
  <c r="S16" i="21"/>
  <c r="R16" i="21"/>
  <c r="P16" i="21"/>
  <c r="O16" i="21"/>
  <c r="N16" i="21"/>
  <c r="M16" i="21"/>
  <c r="L16" i="21"/>
  <c r="K16" i="21"/>
  <c r="J16" i="21"/>
  <c r="I16" i="21"/>
  <c r="H16" i="21"/>
  <c r="HF15" i="21"/>
  <c r="GK15" i="21"/>
  <c r="FP15" i="21"/>
  <c r="GI15" i="21" s="1"/>
  <c r="EU15" i="21"/>
  <c r="DZ15" i="21"/>
  <c r="ES15" i="21" s="1"/>
  <c r="DE15" i="21"/>
  <c r="DX15" i="21" s="1"/>
  <c r="CJ15" i="21"/>
  <c r="DC15" i="21" s="1"/>
  <c r="BO15" i="21"/>
  <c r="CH15" i="21" s="1"/>
  <c r="AT15" i="21"/>
  <c r="BM15" i="21" s="1"/>
  <c r="Y15" i="21"/>
  <c r="X15" i="21"/>
  <c r="W15" i="21"/>
  <c r="V15" i="21"/>
  <c r="U15" i="21"/>
  <c r="T15" i="21"/>
  <c r="S15" i="21"/>
  <c r="R15" i="21"/>
  <c r="P15" i="21"/>
  <c r="O15" i="21"/>
  <c r="N15" i="21"/>
  <c r="M15" i="21"/>
  <c r="L15" i="21"/>
  <c r="K15" i="21"/>
  <c r="J15" i="21"/>
  <c r="I15" i="21"/>
  <c r="H15" i="21"/>
  <c r="HF14" i="21"/>
  <c r="GK14" i="21"/>
  <c r="FP14" i="21"/>
  <c r="GI14" i="21" s="1"/>
  <c r="EU14" i="21"/>
  <c r="FN14" i="21" s="1"/>
  <c r="DZ14" i="21"/>
  <c r="ES14" i="21" s="1"/>
  <c r="DE14" i="21"/>
  <c r="DX14" i="21" s="1"/>
  <c r="CJ14" i="21"/>
  <c r="DC14" i="21" s="1"/>
  <c r="BO14" i="21"/>
  <c r="CH14" i="21" s="1"/>
  <c r="AT14" i="21"/>
  <c r="BM14" i="21" s="1"/>
  <c r="Y14" i="21"/>
  <c r="X14" i="21"/>
  <c r="W14" i="21"/>
  <c r="V14" i="21"/>
  <c r="U14" i="21"/>
  <c r="T14" i="21"/>
  <c r="S14" i="21"/>
  <c r="R14" i="21"/>
  <c r="P14" i="21"/>
  <c r="O14" i="21"/>
  <c r="M14" i="21"/>
  <c r="L14" i="21"/>
  <c r="J14" i="21"/>
  <c r="I14" i="21"/>
  <c r="H14" i="21"/>
  <c r="HF13" i="21"/>
  <c r="GK13" i="21"/>
  <c r="FP13" i="21"/>
  <c r="EU13" i="21"/>
  <c r="DZ13" i="21"/>
  <c r="ES13" i="21" s="1"/>
  <c r="DE13" i="21"/>
  <c r="DX13" i="21" s="1"/>
  <c r="CJ13" i="21"/>
  <c r="DC13" i="21" s="1"/>
  <c r="BO13" i="21"/>
  <c r="CH13" i="21" s="1"/>
  <c r="AT13" i="21"/>
  <c r="BM13" i="21" s="1"/>
  <c r="Y13" i="21"/>
  <c r="X13" i="21"/>
  <c r="W13" i="21"/>
  <c r="V13" i="21"/>
  <c r="U13" i="21"/>
  <c r="T13" i="21"/>
  <c r="S13" i="21"/>
  <c r="R13" i="21"/>
  <c r="P13" i="21"/>
  <c r="O13" i="21"/>
  <c r="N13" i="21"/>
  <c r="M13" i="21"/>
  <c r="L13" i="21"/>
  <c r="K13" i="21"/>
  <c r="J13" i="21"/>
  <c r="I13" i="21"/>
  <c r="H13" i="21"/>
  <c r="HF12" i="21"/>
  <c r="GK12" i="21"/>
  <c r="FP12" i="21"/>
  <c r="EU12" i="21"/>
  <c r="DZ12" i="21"/>
  <c r="DE12" i="21"/>
  <c r="CJ12" i="21"/>
  <c r="BO12" i="21"/>
  <c r="AT12" i="21"/>
  <c r="Y12" i="21"/>
  <c r="X12" i="21"/>
  <c r="W12" i="21"/>
  <c r="V12" i="21"/>
  <c r="U12" i="21"/>
  <c r="T12" i="21"/>
  <c r="S12" i="21"/>
  <c r="R12" i="21"/>
  <c r="P12" i="21"/>
  <c r="O12" i="21"/>
  <c r="N12" i="21"/>
  <c r="M12" i="21"/>
  <c r="L12" i="21"/>
  <c r="K12" i="21"/>
  <c r="J12" i="21"/>
  <c r="I12" i="21"/>
  <c r="H12" i="21"/>
  <c r="BS110" i="26" l="1"/>
  <c r="BW110" i="26"/>
  <c r="CA110" i="26"/>
  <c r="CE110" i="26"/>
  <c r="AA110" i="25"/>
  <c r="AE110" i="25"/>
  <c r="AI110" i="25"/>
  <c r="AM110" i="25"/>
  <c r="AQ110" i="25"/>
  <c r="AW110" i="25"/>
  <c r="BA110" i="25"/>
  <c r="BE110" i="25"/>
  <c r="BI110" i="25"/>
  <c r="AT112" i="25"/>
  <c r="BS110" i="25"/>
  <c r="BW110" i="25"/>
  <c r="CA110" i="25"/>
  <c r="CE110" i="25"/>
  <c r="AA111" i="21"/>
  <c r="AI111" i="21"/>
  <c r="AM111" i="21"/>
  <c r="EB111" i="21"/>
  <c r="EF111" i="21"/>
  <c r="EJ111" i="21"/>
  <c r="EN111" i="21"/>
  <c r="AE111" i="21"/>
  <c r="AQ111" i="21"/>
  <c r="DG111" i="21"/>
  <c r="DK111" i="21"/>
  <c r="DO111" i="21"/>
  <c r="DS111" i="21"/>
  <c r="DW111" i="21"/>
  <c r="DF111" i="21"/>
  <c r="DJ111" i="21"/>
  <c r="DN111" i="21"/>
  <c r="DR111" i="21"/>
  <c r="DV111" i="21"/>
  <c r="CS111" i="21"/>
  <c r="CO111" i="21"/>
  <c r="DA111" i="21"/>
  <c r="CL111" i="21"/>
  <c r="CT111" i="21"/>
  <c r="DB111" i="21"/>
  <c r="CK111" i="21"/>
  <c r="CW111" i="21"/>
  <c r="CP111" i="21"/>
  <c r="CX111" i="21"/>
  <c r="Z111" i="21"/>
  <c r="AD111" i="21"/>
  <c r="AH111" i="21"/>
  <c r="AL111" i="21"/>
  <c r="AP111" i="21"/>
  <c r="EA111" i="21"/>
  <c r="EE111" i="21"/>
  <c r="EI111" i="21"/>
  <c r="EM111" i="21"/>
  <c r="AV111" i="22"/>
  <c r="AZ111" i="22"/>
  <c r="BD111" i="22"/>
  <c r="BH111" i="22"/>
  <c r="BL111" i="22"/>
  <c r="EL111" i="21"/>
  <c r="CE111" i="21"/>
  <c r="EA112" i="27"/>
  <c r="EE112" i="27"/>
  <c r="EI112" i="27"/>
  <c r="EM112" i="27"/>
  <c r="EV112" i="27"/>
  <c r="EZ112" i="27"/>
  <c r="FD112" i="27"/>
  <c r="FH112" i="27"/>
  <c r="FL112" i="27"/>
  <c r="HI112" i="27"/>
  <c r="HM112" i="27"/>
  <c r="HQ112" i="27"/>
  <c r="HU112" i="27"/>
  <c r="EQ112" i="27"/>
  <c r="DF112" i="27"/>
  <c r="DJ112" i="27"/>
  <c r="DN112" i="27"/>
  <c r="DR112" i="27"/>
  <c r="DV112" i="27"/>
  <c r="ER112" i="27"/>
  <c r="CK112" i="27"/>
  <c r="CO112" i="27"/>
  <c r="CS112" i="27"/>
  <c r="CW112" i="27"/>
  <c r="DA112" i="27"/>
  <c r="DE113" i="21"/>
  <c r="DY111" i="21"/>
  <c r="DX12" i="21"/>
  <c r="AB111" i="21"/>
  <c r="AJ111" i="21"/>
  <c r="AS111" i="21"/>
  <c r="BB111" i="21"/>
  <c r="BJ111" i="21"/>
  <c r="BT111" i="21"/>
  <c r="CB111" i="21"/>
  <c r="CY111" i="21"/>
  <c r="DM111" i="21"/>
  <c r="DU111" i="21"/>
  <c r="EP111" i="21"/>
  <c r="AF111" i="21"/>
  <c r="AN111" i="21"/>
  <c r="AX111" i="21"/>
  <c r="BF111" i="21"/>
  <c r="BP111" i="21"/>
  <c r="BX111" i="21"/>
  <c r="CF111" i="21"/>
  <c r="CM111" i="21"/>
  <c r="CU111" i="21"/>
  <c r="CJ113" i="21"/>
  <c r="DD111" i="21"/>
  <c r="BM12" i="21"/>
  <c r="ES12" i="21"/>
  <c r="AC111" i="21"/>
  <c r="AG111" i="21"/>
  <c r="AK111" i="21"/>
  <c r="AO111" i="21"/>
  <c r="AU111" i="21"/>
  <c r="AY111" i="21"/>
  <c r="BC111" i="21"/>
  <c r="BG111" i="21"/>
  <c r="BK111" i="21"/>
  <c r="BQ111" i="21"/>
  <c r="BU111" i="21"/>
  <c r="BY111" i="21"/>
  <c r="CC111" i="21"/>
  <c r="CG111" i="21"/>
  <c r="CN111" i="21"/>
  <c r="CR111" i="21"/>
  <c r="CV111" i="21"/>
  <c r="CZ111" i="21"/>
  <c r="EB112" i="27"/>
  <c r="EF112" i="27"/>
  <c r="EJ112" i="27"/>
  <c r="EN112" i="27"/>
  <c r="FR112" i="27"/>
  <c r="FV112" i="27"/>
  <c r="FZ112" i="27"/>
  <c r="GD112" i="27"/>
  <c r="GH112" i="27"/>
  <c r="HJ112" i="27"/>
  <c r="HN112" i="27"/>
  <c r="HR112" i="27"/>
  <c r="HV112" i="27"/>
  <c r="EQ111" i="21"/>
  <c r="DC12" i="21"/>
  <c r="DZ113" i="21"/>
  <c r="ET111" i="21"/>
  <c r="CQ111" i="21"/>
  <c r="DI111" i="21"/>
  <c r="DQ111" i="21"/>
  <c r="AV111" i="21"/>
  <c r="AZ111" i="21"/>
  <c r="BD111" i="21"/>
  <c r="BH111" i="21"/>
  <c r="BL111" i="21"/>
  <c r="BR111" i="21"/>
  <c r="BV111" i="21"/>
  <c r="BZ111" i="21"/>
  <c r="CD111" i="21"/>
  <c r="CI111" i="21"/>
  <c r="EC111" i="21"/>
  <c r="EG111" i="21"/>
  <c r="EK111" i="21"/>
  <c r="EO111" i="21"/>
  <c r="AC105" i="28"/>
  <c r="AG105" i="28"/>
  <c r="AK105" i="28"/>
  <c r="AO105" i="28"/>
  <c r="AU105" i="28"/>
  <c r="AY105" i="28"/>
  <c r="BC105" i="28"/>
  <c r="BG105" i="28"/>
  <c r="BK105" i="28"/>
  <c r="DG112" i="27"/>
  <c r="DK112" i="27"/>
  <c r="DO112" i="27"/>
  <c r="DS112" i="27"/>
  <c r="DW112" i="27"/>
  <c r="P20" i="25"/>
  <c r="G17" i="25"/>
  <c r="F17" i="25" s="1"/>
  <c r="D17" i="25" s="1"/>
  <c r="AF110" i="25"/>
  <c r="AJ110" i="25"/>
  <c r="AN110" i="25"/>
  <c r="Y112" i="25"/>
  <c r="AX110" i="25"/>
  <c r="BB110" i="25"/>
  <c r="BF110" i="25"/>
  <c r="BP110" i="25"/>
  <c r="BT110" i="25"/>
  <c r="BX110" i="25"/>
  <c r="CF110" i="25"/>
  <c r="H122" i="25" s="1"/>
  <c r="C24" i="16" s="1"/>
  <c r="I20" i="25"/>
  <c r="M20" i="25"/>
  <c r="G22" i="25"/>
  <c r="F22" i="25" s="1"/>
  <c r="H20" i="25"/>
  <c r="L20" i="25"/>
  <c r="I122" i="25"/>
  <c r="D24" i="16" s="1"/>
  <c r="Z110" i="25"/>
  <c r="AD110" i="25"/>
  <c r="AH110" i="25"/>
  <c r="AL110" i="25"/>
  <c r="AP110" i="25"/>
  <c r="AV110" i="25"/>
  <c r="AZ110" i="25"/>
  <c r="BD110" i="25"/>
  <c r="BH110" i="25"/>
  <c r="BL110" i="25"/>
  <c r="BR110" i="25"/>
  <c r="BV110" i="25"/>
  <c r="BZ110" i="25"/>
  <c r="CD110" i="25"/>
  <c r="BO112" i="25"/>
  <c r="T20" i="25"/>
  <c r="X20" i="25"/>
  <c r="G39" i="25"/>
  <c r="F39" i="25" s="1"/>
  <c r="D39" i="25" s="1"/>
  <c r="G27" i="25"/>
  <c r="F27" i="25" s="1"/>
  <c r="D27" i="25" s="1"/>
  <c r="G15" i="25"/>
  <c r="F15" i="25" s="1"/>
  <c r="D15" i="25" s="1"/>
  <c r="AC110" i="25"/>
  <c r="AG110" i="25"/>
  <c r="AK110" i="25"/>
  <c r="AO110" i="25"/>
  <c r="AU110" i="25"/>
  <c r="AY110" i="25"/>
  <c r="BC110" i="25"/>
  <c r="BG110" i="25"/>
  <c r="BK110" i="25"/>
  <c r="BQ110" i="25"/>
  <c r="BU110" i="25"/>
  <c r="BY110" i="25"/>
  <c r="CC110" i="25"/>
  <c r="CG110" i="25"/>
  <c r="G49" i="25"/>
  <c r="F49" i="25" s="1"/>
  <c r="D49" i="25" s="1"/>
  <c r="G48" i="25"/>
  <c r="F48" i="25" s="1"/>
  <c r="D48" i="25" s="1"/>
  <c r="G73" i="25"/>
  <c r="F73" i="25" s="1"/>
  <c r="E73" i="25" s="1"/>
  <c r="G30" i="25"/>
  <c r="F30" i="25" s="1"/>
  <c r="D30" i="25" s="1"/>
  <c r="U20" i="25"/>
  <c r="G32" i="25"/>
  <c r="F32" i="25" s="1"/>
  <c r="D32" i="25" s="1"/>
  <c r="G91" i="25"/>
  <c r="F91" i="25" s="1"/>
  <c r="E91" i="25" s="1"/>
  <c r="G109" i="25"/>
  <c r="V20" i="25"/>
  <c r="DW110" i="25"/>
  <c r="J20" i="25"/>
  <c r="N20" i="25"/>
  <c r="S20" i="25"/>
  <c r="W20" i="25"/>
  <c r="G31" i="25"/>
  <c r="F31" i="25" s="1"/>
  <c r="D31" i="25" s="1"/>
  <c r="G45" i="25"/>
  <c r="F45" i="25" s="1"/>
  <c r="D45" i="25" s="1"/>
  <c r="AS110" i="25"/>
  <c r="G13" i="25"/>
  <c r="F13" i="25" s="1"/>
  <c r="D13" i="25" s="1"/>
  <c r="K20" i="25"/>
  <c r="O20" i="25"/>
  <c r="G23" i="25"/>
  <c r="F23" i="25" s="1"/>
  <c r="G35" i="25"/>
  <c r="F35" i="25" s="1"/>
  <c r="D35" i="25" s="1"/>
  <c r="G38" i="25"/>
  <c r="F38" i="25" s="1"/>
  <c r="D38" i="25" s="1"/>
  <c r="CJ112" i="25"/>
  <c r="DD110" i="25"/>
  <c r="G14" i="25"/>
  <c r="F14" i="25" s="1"/>
  <c r="D14" i="25" s="1"/>
  <c r="R20" i="25"/>
  <c r="G12" i="25"/>
  <c r="F12" i="25" s="1"/>
  <c r="D12" i="25" s="1"/>
  <c r="G18" i="25"/>
  <c r="F18" i="25" s="1"/>
  <c r="D18" i="25" s="1"/>
  <c r="G21" i="25"/>
  <c r="F21" i="25" s="1"/>
  <c r="G28" i="25"/>
  <c r="F28" i="25" s="1"/>
  <c r="D28" i="25" s="1"/>
  <c r="G37" i="25"/>
  <c r="F37" i="25" s="1"/>
  <c r="D37" i="25" s="1"/>
  <c r="G41" i="25"/>
  <c r="F41" i="25" s="1"/>
  <c r="D41" i="25" s="1"/>
  <c r="G43" i="25"/>
  <c r="F43" i="25" s="1"/>
  <c r="D43" i="25" s="1"/>
  <c r="AB110" i="25"/>
  <c r="BJ110" i="25"/>
  <c r="CB110" i="25"/>
  <c r="DY110" i="25"/>
  <c r="G67" i="25"/>
  <c r="F67" i="25" s="1"/>
  <c r="D67" i="25" s="1"/>
  <c r="G79" i="25"/>
  <c r="F79" i="25" s="1"/>
  <c r="E79" i="25" s="1"/>
  <c r="ET110" i="25"/>
  <c r="G93" i="25"/>
  <c r="F93" i="25" s="1"/>
  <c r="E93" i="25" s="1"/>
  <c r="G107" i="25"/>
  <c r="G108" i="25"/>
  <c r="G65" i="25"/>
  <c r="F65" i="25" s="1"/>
  <c r="D65" i="25" s="1"/>
  <c r="G66" i="25"/>
  <c r="F66" i="25" s="1"/>
  <c r="D66" i="25" s="1"/>
  <c r="I121" i="25"/>
  <c r="D23" i="16" s="1"/>
  <c r="Z110" i="24"/>
  <c r="AD110" i="24"/>
  <c r="AH110" i="24"/>
  <c r="AL110" i="24"/>
  <c r="AV110" i="24"/>
  <c r="AZ110" i="24"/>
  <c r="BD110" i="24"/>
  <c r="BH110" i="24"/>
  <c r="BL110" i="24"/>
  <c r="I20" i="24"/>
  <c r="M20" i="24"/>
  <c r="R20" i="24"/>
  <c r="V20" i="24"/>
  <c r="G108" i="24"/>
  <c r="G14" i="24"/>
  <c r="F14" i="24" s="1"/>
  <c r="D14" i="24" s="1"/>
  <c r="N20" i="24"/>
  <c r="S20" i="24"/>
  <c r="AX111" i="22"/>
  <c r="BB111" i="22"/>
  <c r="BF111" i="22"/>
  <c r="BP111" i="22"/>
  <c r="BT111" i="22"/>
  <c r="BX111" i="22"/>
  <c r="CB111" i="22"/>
  <c r="CK111" i="22"/>
  <c r="CO111" i="22"/>
  <c r="CS111" i="22"/>
  <c r="CW111" i="22"/>
  <c r="DA111" i="22"/>
  <c r="ED111" i="22"/>
  <c r="EH111" i="22"/>
  <c r="EL111" i="22"/>
  <c r="EA111" i="22"/>
  <c r="EE111" i="22"/>
  <c r="EI111" i="22"/>
  <c r="EM111" i="22"/>
  <c r="AA111" i="22"/>
  <c r="AE111" i="22"/>
  <c r="AI111" i="22"/>
  <c r="AM111" i="22"/>
  <c r="AQ111" i="22"/>
  <c r="BS111" i="22"/>
  <c r="BW111" i="22"/>
  <c r="CA111" i="22"/>
  <c r="CE111" i="22"/>
  <c r="DF111" i="22"/>
  <c r="DJ111" i="22"/>
  <c r="DN111" i="22"/>
  <c r="DR111" i="22"/>
  <c r="DV111" i="22"/>
  <c r="DG111" i="22"/>
  <c r="DK111" i="22"/>
  <c r="DO111" i="22"/>
  <c r="DS111" i="22"/>
  <c r="DW111" i="22"/>
  <c r="AC111" i="22"/>
  <c r="AG111" i="22"/>
  <c r="AK111" i="22"/>
  <c r="AO111" i="22"/>
  <c r="DH111" i="22"/>
  <c r="DL111" i="22"/>
  <c r="DP111" i="22"/>
  <c r="DT111" i="22"/>
  <c r="AW111" i="22"/>
  <c r="BA111" i="22"/>
  <c r="BE111" i="22"/>
  <c r="BI111" i="22"/>
  <c r="EB111" i="22"/>
  <c r="EF111" i="22"/>
  <c r="EJ111" i="22"/>
  <c r="EN111" i="22"/>
  <c r="CF111" i="22"/>
  <c r="ER111" i="22"/>
  <c r="EP111" i="22"/>
  <c r="G12" i="22"/>
  <c r="F12" i="22" s="1"/>
  <c r="D12" i="22" s="1"/>
  <c r="AB111" i="22"/>
  <c r="AF111" i="22"/>
  <c r="AJ111" i="22"/>
  <c r="AN111" i="22"/>
  <c r="BM21" i="22"/>
  <c r="G31" i="22"/>
  <c r="F31" i="22" s="1"/>
  <c r="D31" i="22" s="1"/>
  <c r="G34" i="22"/>
  <c r="F34" i="22" s="1"/>
  <c r="D34" i="22" s="1"/>
  <c r="G41" i="22"/>
  <c r="F41" i="22" s="1"/>
  <c r="D41" i="22" s="1"/>
  <c r="G43" i="22"/>
  <c r="F43" i="22" s="1"/>
  <c r="D43" i="22" s="1"/>
  <c r="CM111" i="22"/>
  <c r="CQ111" i="22"/>
  <c r="CU111" i="22"/>
  <c r="CY111" i="22"/>
  <c r="DI111" i="22"/>
  <c r="DM111" i="22"/>
  <c r="DQ111" i="22"/>
  <c r="DU111" i="22"/>
  <c r="BU111" i="22"/>
  <c r="BY111" i="22"/>
  <c r="CC111" i="22"/>
  <c r="CG111" i="22"/>
  <c r="CN111" i="22"/>
  <c r="CR111" i="22"/>
  <c r="CV111" i="22"/>
  <c r="CZ111" i="22"/>
  <c r="BQ111" i="22"/>
  <c r="BR111" i="22"/>
  <c r="BV111" i="22"/>
  <c r="BZ111" i="22"/>
  <c r="CD111" i="22"/>
  <c r="EC111" i="22"/>
  <c r="EG111" i="22"/>
  <c r="EK111" i="22"/>
  <c r="EO111" i="22"/>
  <c r="I123" i="22"/>
  <c r="D24" i="13" s="1"/>
  <c r="G108" i="22"/>
  <c r="G14" i="22"/>
  <c r="F14" i="22" s="1"/>
  <c r="D14" i="22" s="1"/>
  <c r="G32" i="22"/>
  <c r="F32" i="22" s="1"/>
  <c r="D32" i="22" s="1"/>
  <c r="G90" i="22"/>
  <c r="F90" i="22" s="1"/>
  <c r="E90" i="22" s="1"/>
  <c r="G109" i="22"/>
  <c r="G16" i="22"/>
  <c r="F16" i="22" s="1"/>
  <c r="D16" i="22" s="1"/>
  <c r="G36" i="22"/>
  <c r="F36" i="22" s="1"/>
  <c r="D36" i="22" s="1"/>
  <c r="G37" i="22"/>
  <c r="F37" i="22" s="1"/>
  <c r="D37" i="22" s="1"/>
  <c r="G38" i="22"/>
  <c r="F38" i="22" s="1"/>
  <c r="D38" i="22" s="1"/>
  <c r="Y20" i="22"/>
  <c r="AR20" i="22" s="1"/>
  <c r="I20" i="22"/>
  <c r="M20" i="22"/>
  <c r="R20" i="22"/>
  <c r="V20" i="22"/>
  <c r="G73" i="22"/>
  <c r="F73" i="22" s="1"/>
  <c r="E73" i="22" s="1"/>
  <c r="G22" i="22"/>
  <c r="F22" i="22" s="1"/>
  <c r="G18" i="22"/>
  <c r="F18" i="22" s="1"/>
  <c r="D18" i="22" s="1"/>
  <c r="J20" i="22"/>
  <c r="G42" i="22"/>
  <c r="F42" i="22" s="1"/>
  <c r="D42" i="22" s="1"/>
  <c r="W20" i="22"/>
  <c r="G13" i="22"/>
  <c r="F13" i="22" s="1"/>
  <c r="D13" i="22" s="1"/>
  <c r="O20" i="22"/>
  <c r="G39" i="22"/>
  <c r="F39" i="22" s="1"/>
  <c r="D39" i="22" s="1"/>
  <c r="G65" i="22"/>
  <c r="F65" i="22" s="1"/>
  <c r="D65" i="22" s="1"/>
  <c r="G67" i="22"/>
  <c r="F67" i="22" s="1"/>
  <c r="D67" i="22" s="1"/>
  <c r="G70" i="22"/>
  <c r="F70" i="22" s="1"/>
  <c r="D70" i="22" s="1"/>
  <c r="G46" i="22"/>
  <c r="F46" i="22" s="1"/>
  <c r="D46" i="22" s="1"/>
  <c r="CJ113" i="22"/>
  <c r="DD111" i="22"/>
  <c r="DZ113" i="22"/>
  <c r="ET111" i="22"/>
  <c r="G79" i="22"/>
  <c r="F79" i="22" s="1"/>
  <c r="E79" i="22" s="1"/>
  <c r="G94" i="22"/>
  <c r="F94" i="22" s="1"/>
  <c r="E94" i="22" s="1"/>
  <c r="EQ111" i="22"/>
  <c r="G92" i="22"/>
  <c r="F92" i="22" s="1"/>
  <c r="E92" i="22" s="1"/>
  <c r="G15" i="22"/>
  <c r="F15" i="22" s="1"/>
  <c r="D15" i="22" s="1"/>
  <c r="G17" i="22"/>
  <c r="F17" i="22" s="1"/>
  <c r="D17" i="22" s="1"/>
  <c r="Z111" i="22"/>
  <c r="AD111" i="22"/>
  <c r="AH111" i="22"/>
  <c r="AL111" i="22"/>
  <c r="AP111" i="22"/>
  <c r="AU111" i="22"/>
  <c r="AY111" i="22"/>
  <c r="BC111" i="22"/>
  <c r="BG111" i="22"/>
  <c r="BK111" i="22"/>
  <c r="H20" i="22"/>
  <c r="L20" i="22"/>
  <c r="P20" i="22"/>
  <c r="U20" i="22"/>
  <c r="BO20" i="22"/>
  <c r="CH20" i="22" s="1"/>
  <c r="G23" i="22"/>
  <c r="F23" i="22" s="1"/>
  <c r="G27" i="22"/>
  <c r="F27" i="22" s="1"/>
  <c r="D27" i="22" s="1"/>
  <c r="G35" i="22"/>
  <c r="F35" i="22" s="1"/>
  <c r="D35" i="22" s="1"/>
  <c r="G44" i="22"/>
  <c r="F44" i="22" s="1"/>
  <c r="D44" i="22" s="1"/>
  <c r="G45" i="22"/>
  <c r="F45" i="22" s="1"/>
  <c r="D45" i="22" s="1"/>
  <c r="CL111" i="22"/>
  <c r="CP111" i="22"/>
  <c r="CT111" i="22"/>
  <c r="CX111" i="22"/>
  <c r="DB111" i="22"/>
  <c r="DE113" i="22"/>
  <c r="DY111" i="22"/>
  <c r="G66" i="22"/>
  <c r="F66" i="22" s="1"/>
  <c r="D66" i="22" s="1"/>
  <c r="G27" i="23"/>
  <c r="F27" i="23" s="1"/>
  <c r="D27" i="23" s="1"/>
  <c r="G28" i="23"/>
  <c r="F28" i="23" s="1"/>
  <c r="D28" i="23" s="1"/>
  <c r="G14" i="23"/>
  <c r="F14" i="23" s="1"/>
  <c r="D14" i="23" s="1"/>
  <c r="AC110" i="23"/>
  <c r="AG110" i="23"/>
  <c r="AK110" i="23"/>
  <c r="AO110" i="23"/>
  <c r="AT20" i="23"/>
  <c r="BM20" i="23" s="1"/>
  <c r="BP110" i="23"/>
  <c r="BT110" i="23"/>
  <c r="BX110" i="23"/>
  <c r="CB110" i="23"/>
  <c r="CF110" i="23"/>
  <c r="AU110" i="23"/>
  <c r="AY110" i="23"/>
  <c r="BC110" i="23"/>
  <c r="BG110" i="23"/>
  <c r="BK110" i="23"/>
  <c r="AX110" i="23"/>
  <c r="BB110" i="23"/>
  <c r="BF110" i="23"/>
  <c r="G17" i="23"/>
  <c r="F17" i="23" s="1"/>
  <c r="D17" i="23" s="1"/>
  <c r="AE110" i="23"/>
  <c r="G48" i="23"/>
  <c r="F48" i="23" s="1"/>
  <c r="D48" i="23" s="1"/>
  <c r="G108" i="23"/>
  <c r="G12" i="23"/>
  <c r="F12" i="23" s="1"/>
  <c r="D12" i="23" s="1"/>
  <c r="G16" i="23"/>
  <c r="F16" i="23" s="1"/>
  <c r="D16" i="23" s="1"/>
  <c r="G18" i="23"/>
  <c r="F18" i="23" s="1"/>
  <c r="D18" i="23" s="1"/>
  <c r="AD110" i="23"/>
  <c r="AL110" i="23"/>
  <c r="AP110" i="23"/>
  <c r="BU110" i="23"/>
  <c r="CG110" i="23"/>
  <c r="G41" i="23"/>
  <c r="F41" i="23" s="1"/>
  <c r="D41" i="23" s="1"/>
  <c r="G42" i="23"/>
  <c r="F42" i="23" s="1"/>
  <c r="D42" i="23" s="1"/>
  <c r="G43" i="23"/>
  <c r="F43" i="23" s="1"/>
  <c r="D43" i="23" s="1"/>
  <c r="M20" i="23"/>
  <c r="G15" i="23"/>
  <c r="F15" i="23" s="1"/>
  <c r="D15" i="23" s="1"/>
  <c r="Z110" i="23"/>
  <c r="AH110" i="23"/>
  <c r="BQ110" i="23"/>
  <c r="BY110" i="23"/>
  <c r="CC110" i="23"/>
  <c r="G34" i="23"/>
  <c r="F34" i="23" s="1"/>
  <c r="D34" i="23" s="1"/>
  <c r="G13" i="23"/>
  <c r="F13" i="23" s="1"/>
  <c r="D13" i="23" s="1"/>
  <c r="AA110" i="23"/>
  <c r="AI110" i="23"/>
  <c r="AM110" i="23"/>
  <c r="AQ110" i="23"/>
  <c r="AV110" i="23"/>
  <c r="AZ110" i="23"/>
  <c r="BD110" i="23"/>
  <c r="BH110" i="23"/>
  <c r="BL110" i="23"/>
  <c r="BR110" i="23"/>
  <c r="BV110" i="23"/>
  <c r="BZ110" i="23"/>
  <c r="CD110" i="23"/>
  <c r="BO112" i="23"/>
  <c r="K20" i="23"/>
  <c r="O20" i="23"/>
  <c r="T20" i="23"/>
  <c r="X20" i="23"/>
  <c r="G23" i="23"/>
  <c r="F23" i="23" s="1"/>
  <c r="S20" i="23"/>
  <c r="W20" i="23"/>
  <c r="G30" i="23"/>
  <c r="F30" i="23" s="1"/>
  <c r="D30" i="23" s="1"/>
  <c r="G31" i="23"/>
  <c r="F31" i="23" s="1"/>
  <c r="D31" i="23" s="1"/>
  <c r="G32" i="23"/>
  <c r="F32" i="23" s="1"/>
  <c r="D32" i="23" s="1"/>
  <c r="G35" i="23"/>
  <c r="F35" i="23" s="1"/>
  <c r="D35" i="23" s="1"/>
  <c r="DZ112" i="23"/>
  <c r="ET110" i="23"/>
  <c r="G107" i="23"/>
  <c r="DY110" i="23"/>
  <c r="G65" i="23"/>
  <c r="F65" i="23" s="1"/>
  <c r="D65" i="23" s="1"/>
  <c r="G66" i="23"/>
  <c r="F66" i="23" s="1"/>
  <c r="D66" i="23" s="1"/>
  <c r="G67" i="23"/>
  <c r="F67" i="23" s="1"/>
  <c r="D67" i="23" s="1"/>
  <c r="G70" i="23"/>
  <c r="F70" i="23" s="1"/>
  <c r="D70" i="23" s="1"/>
  <c r="G89" i="23"/>
  <c r="F89" i="23" s="1"/>
  <c r="E89" i="23" s="1"/>
  <c r="I122" i="23"/>
  <c r="D24" i="15" s="1"/>
  <c r="DD110" i="23"/>
  <c r="G73" i="23"/>
  <c r="F73" i="23" s="1"/>
  <c r="E73" i="23" s="1"/>
  <c r="G79" i="23"/>
  <c r="F79" i="23" s="1"/>
  <c r="E79" i="23" s="1"/>
  <c r="G91" i="23"/>
  <c r="F91" i="23" s="1"/>
  <c r="E91" i="23" s="1"/>
  <c r="AB110" i="23"/>
  <c r="AF110" i="23"/>
  <c r="AJ110" i="23"/>
  <c r="AN110" i="23"/>
  <c r="Y112" i="23"/>
  <c r="AW110" i="23"/>
  <c r="BA110" i="23"/>
  <c r="BE110" i="23"/>
  <c r="BI110" i="23"/>
  <c r="AT112" i="23"/>
  <c r="BS110" i="23"/>
  <c r="BW110" i="23"/>
  <c r="CA110" i="23"/>
  <c r="CE110" i="23"/>
  <c r="G21" i="23"/>
  <c r="F21" i="23" s="1"/>
  <c r="L20" i="23"/>
  <c r="P20" i="23"/>
  <c r="U20" i="23"/>
  <c r="G36" i="23"/>
  <c r="F36" i="23" s="1"/>
  <c r="D36" i="23" s="1"/>
  <c r="G37" i="23"/>
  <c r="F37" i="23" s="1"/>
  <c r="D37" i="23" s="1"/>
  <c r="G38" i="23"/>
  <c r="F38" i="23" s="1"/>
  <c r="D38" i="23" s="1"/>
  <c r="G39" i="23"/>
  <c r="F39" i="23" s="1"/>
  <c r="D39" i="23" s="1"/>
  <c r="G44" i="23"/>
  <c r="F44" i="23" s="1"/>
  <c r="D44" i="23" s="1"/>
  <c r="G45" i="23"/>
  <c r="F45" i="23" s="1"/>
  <c r="D45" i="23" s="1"/>
  <c r="G46" i="23"/>
  <c r="F46" i="23" s="1"/>
  <c r="D46" i="23" s="1"/>
  <c r="G49" i="23"/>
  <c r="F49" i="23" s="1"/>
  <c r="D49" i="23" s="1"/>
  <c r="G93" i="23"/>
  <c r="F93" i="23" s="1"/>
  <c r="E93" i="23" s="1"/>
  <c r="I121" i="23"/>
  <c r="D23" i="15" s="1"/>
  <c r="BQ105" i="28"/>
  <c r="BU105" i="28"/>
  <c r="BY105" i="28"/>
  <c r="CC105" i="28"/>
  <c r="CG105" i="28"/>
  <c r="G31" i="28"/>
  <c r="F31" i="28" s="1"/>
  <c r="D31" i="28" s="1"/>
  <c r="ER105" i="28"/>
  <c r="G46" i="28"/>
  <c r="F46" i="28" s="1"/>
  <c r="D46" i="28" s="1"/>
  <c r="I117" i="28"/>
  <c r="D24" i="20" s="1"/>
  <c r="G38" i="28"/>
  <c r="F38" i="28" s="1"/>
  <c r="D38" i="28" s="1"/>
  <c r="G70" i="28"/>
  <c r="F70" i="28" s="1"/>
  <c r="D70" i="28" s="1"/>
  <c r="G102" i="28"/>
  <c r="G103" i="28"/>
  <c r="BP105" i="28"/>
  <c r="BT105" i="28"/>
  <c r="BX105" i="28"/>
  <c r="CB105" i="28"/>
  <c r="CF105" i="28"/>
  <c r="D23" i="20"/>
  <c r="DG105" i="28"/>
  <c r="DK105" i="28"/>
  <c r="DO105" i="28"/>
  <c r="DS105" i="28"/>
  <c r="DW105" i="28"/>
  <c r="EB105" i="28"/>
  <c r="EF105" i="28"/>
  <c r="EJ105" i="28"/>
  <c r="EN105" i="28"/>
  <c r="EW105" i="28"/>
  <c r="FA105" i="28"/>
  <c r="FE105" i="28"/>
  <c r="FI105" i="28"/>
  <c r="FM105" i="28"/>
  <c r="FS105" i="28"/>
  <c r="FW105" i="28"/>
  <c r="GA105" i="28"/>
  <c r="GE105" i="28"/>
  <c r="AB105" i="28"/>
  <c r="AF105" i="28"/>
  <c r="AJ105" i="28"/>
  <c r="AN105" i="28"/>
  <c r="AX105" i="28"/>
  <c r="BB105" i="28"/>
  <c r="BF105" i="28"/>
  <c r="BJ105" i="28"/>
  <c r="G41" i="28"/>
  <c r="F41" i="28" s="1"/>
  <c r="D41" i="28" s="1"/>
  <c r="G42" i="28"/>
  <c r="F42" i="28" s="1"/>
  <c r="D42" i="28" s="1"/>
  <c r="G66" i="28"/>
  <c r="F66" i="28" s="1"/>
  <c r="D66" i="28" s="1"/>
  <c r="G73" i="28"/>
  <c r="F73" i="28" s="1"/>
  <c r="E73" i="28" s="1"/>
  <c r="HI105" i="28"/>
  <c r="HM105" i="28"/>
  <c r="HQ105" i="28"/>
  <c r="HU105" i="28"/>
  <c r="G16" i="28"/>
  <c r="F16" i="28" s="1"/>
  <c r="D16" i="28" s="1"/>
  <c r="AV105" i="28"/>
  <c r="AZ105" i="28"/>
  <c r="BD105" i="28"/>
  <c r="BH105" i="28"/>
  <c r="BL105" i="28"/>
  <c r="BR105" i="28"/>
  <c r="BV105" i="28"/>
  <c r="BZ105" i="28"/>
  <c r="CD105" i="28"/>
  <c r="G22" i="28"/>
  <c r="F22" i="28" s="1"/>
  <c r="G23" i="28"/>
  <c r="F23" i="28" s="1"/>
  <c r="G35" i="28"/>
  <c r="F35" i="28" s="1"/>
  <c r="D35" i="28" s="1"/>
  <c r="G37" i="28"/>
  <c r="F37" i="28" s="1"/>
  <c r="D37" i="28" s="1"/>
  <c r="G45" i="28"/>
  <c r="F45" i="28" s="1"/>
  <c r="D45" i="28" s="1"/>
  <c r="G47" i="28"/>
  <c r="F47" i="28" s="1"/>
  <c r="D47" i="28" s="1"/>
  <c r="G48" i="28"/>
  <c r="F48" i="28" s="1"/>
  <c r="D48" i="28" s="1"/>
  <c r="G49" i="28"/>
  <c r="F49" i="28" s="1"/>
  <c r="D49" i="28" s="1"/>
  <c r="G15" i="28"/>
  <c r="F15" i="28" s="1"/>
  <c r="D15" i="28" s="1"/>
  <c r="AA105" i="28"/>
  <c r="AE105" i="28"/>
  <c r="AI105" i="28"/>
  <c r="AM105" i="28"/>
  <c r="AW105" i="28"/>
  <c r="BA105" i="28"/>
  <c r="BE105" i="28"/>
  <c r="BI105" i="28"/>
  <c r="G74" i="28"/>
  <c r="F74" i="28" s="1"/>
  <c r="E74" i="28" s="1"/>
  <c r="G88" i="28"/>
  <c r="F88" i="28" s="1"/>
  <c r="E88" i="28" s="1"/>
  <c r="EP105" i="28"/>
  <c r="Y20" i="28"/>
  <c r="L20" i="28"/>
  <c r="GN105" i="28"/>
  <c r="GV105" i="28"/>
  <c r="CH21" i="28"/>
  <c r="M20" i="28"/>
  <c r="G39" i="28"/>
  <c r="F39" i="28" s="1"/>
  <c r="D39" i="28" s="1"/>
  <c r="CM105" i="28"/>
  <c r="CQ105" i="28"/>
  <c r="CU105" i="28"/>
  <c r="CY105" i="28"/>
  <c r="G12" i="28"/>
  <c r="F12" i="28" s="1"/>
  <c r="D12" i="28" s="1"/>
  <c r="G13" i="28"/>
  <c r="F13" i="28" s="1"/>
  <c r="D13" i="28" s="1"/>
  <c r="G14" i="28"/>
  <c r="F14" i="28" s="1"/>
  <c r="D14" i="28" s="1"/>
  <c r="G18" i="28"/>
  <c r="F18" i="28" s="1"/>
  <c r="D18" i="28" s="1"/>
  <c r="G28" i="28"/>
  <c r="F28" i="28" s="1"/>
  <c r="D28" i="28" s="1"/>
  <c r="G30" i="28"/>
  <c r="F30" i="28" s="1"/>
  <c r="D30" i="28" s="1"/>
  <c r="G43" i="28"/>
  <c r="F43" i="28" s="1"/>
  <c r="D43" i="28" s="1"/>
  <c r="G44" i="28"/>
  <c r="F44" i="28" s="1"/>
  <c r="D44" i="28" s="1"/>
  <c r="CJ107" i="28"/>
  <c r="GR105" i="28"/>
  <c r="GZ105" i="28"/>
  <c r="G21" i="28"/>
  <c r="G27" i="28"/>
  <c r="F27" i="28" s="1"/>
  <c r="D27" i="28" s="1"/>
  <c r="G32" i="28"/>
  <c r="F32" i="28" s="1"/>
  <c r="D32" i="28" s="1"/>
  <c r="G36" i="28"/>
  <c r="F36" i="28" s="1"/>
  <c r="D36" i="28" s="1"/>
  <c r="G86" i="28"/>
  <c r="F86" i="28" s="1"/>
  <c r="E86" i="28" s="1"/>
  <c r="CL105" i="28"/>
  <c r="CP105" i="28"/>
  <c r="CT105" i="28"/>
  <c r="CX105" i="28"/>
  <c r="DB105" i="28"/>
  <c r="DF105" i="28"/>
  <c r="DJ105" i="28"/>
  <c r="DN105" i="28"/>
  <c r="DR105" i="28"/>
  <c r="DV105" i="28"/>
  <c r="EA105" i="28"/>
  <c r="EE105" i="28"/>
  <c r="EI105" i="28"/>
  <c r="EM105" i="28"/>
  <c r="EV105" i="28"/>
  <c r="EZ105" i="28"/>
  <c r="FD105" i="28"/>
  <c r="FH105" i="28"/>
  <c r="FL105" i="28"/>
  <c r="FR105" i="28"/>
  <c r="FV105" i="28"/>
  <c r="FZ105" i="28"/>
  <c r="GD105" i="28"/>
  <c r="GH105" i="28"/>
  <c r="GM105" i="28"/>
  <c r="GQ105" i="28"/>
  <c r="GU105" i="28"/>
  <c r="GY105" i="28"/>
  <c r="HC105" i="28"/>
  <c r="HH105" i="28"/>
  <c r="HL105" i="28"/>
  <c r="HP105" i="28"/>
  <c r="HT105" i="28"/>
  <c r="HX105" i="28"/>
  <c r="G34" i="28"/>
  <c r="F34" i="28" s="1"/>
  <c r="D34" i="28" s="1"/>
  <c r="G65" i="28"/>
  <c r="F65" i="28" s="1"/>
  <c r="D65" i="28" s="1"/>
  <c r="G79" i="28"/>
  <c r="F79" i="28" s="1"/>
  <c r="E79" i="28" s="1"/>
  <c r="CN105" i="28"/>
  <c r="CR105" i="28"/>
  <c r="CV105" i="28"/>
  <c r="CZ105" i="28"/>
  <c r="DD105" i="28"/>
  <c r="DH105" i="28"/>
  <c r="DL105" i="28"/>
  <c r="DP105" i="28"/>
  <c r="DT105" i="28"/>
  <c r="EC105" i="28"/>
  <c r="EG105" i="28"/>
  <c r="EK105" i="28"/>
  <c r="EO105" i="28"/>
  <c r="ET105" i="28"/>
  <c r="EX105" i="28"/>
  <c r="FB105" i="28"/>
  <c r="FF105" i="28"/>
  <c r="FJ105" i="28"/>
  <c r="FO105" i="28"/>
  <c r="FT105" i="28"/>
  <c r="FX105" i="28"/>
  <c r="GB105" i="28"/>
  <c r="GF105" i="28"/>
  <c r="GJ105" i="28"/>
  <c r="GO105" i="28"/>
  <c r="GS105" i="28"/>
  <c r="GW105" i="28"/>
  <c r="HA105" i="28"/>
  <c r="HE105" i="28"/>
  <c r="HJ105" i="28"/>
  <c r="HN105" i="28"/>
  <c r="HR105" i="28"/>
  <c r="HV105" i="28"/>
  <c r="HZ105" i="28"/>
  <c r="G67" i="28"/>
  <c r="F67" i="28" s="1"/>
  <c r="D67" i="28" s="1"/>
  <c r="CK105" i="28"/>
  <c r="CO105" i="28"/>
  <c r="CS105" i="28"/>
  <c r="CW105" i="28"/>
  <c r="DA105" i="28"/>
  <c r="DI105" i="28"/>
  <c r="DM105" i="28"/>
  <c r="DQ105" i="28"/>
  <c r="DU105" i="28"/>
  <c r="DY105" i="28"/>
  <c r="ED105" i="28"/>
  <c r="EH105" i="28"/>
  <c r="EL105" i="28"/>
  <c r="EY105" i="28"/>
  <c r="FC105" i="28"/>
  <c r="FG105" i="28"/>
  <c r="FK105" i="28"/>
  <c r="FQ105" i="28"/>
  <c r="FU105" i="28"/>
  <c r="FY105" i="28"/>
  <c r="GC105" i="28"/>
  <c r="GG105" i="28"/>
  <c r="GL105" i="28"/>
  <c r="GP105" i="28"/>
  <c r="GT105" i="28"/>
  <c r="GX105" i="28"/>
  <c r="HB105" i="28"/>
  <c r="HG105" i="28"/>
  <c r="HK105" i="28"/>
  <c r="HO105" i="28"/>
  <c r="HS105" i="28"/>
  <c r="HW105" i="28"/>
  <c r="AT50" i="21"/>
  <c r="HF50" i="21"/>
  <c r="AT53" i="21"/>
  <c r="DZ53" i="21"/>
  <c r="I123" i="21"/>
  <c r="D24" i="14" s="1"/>
  <c r="H50" i="21"/>
  <c r="DX50" i="21"/>
  <c r="H53" i="21"/>
  <c r="L53" i="21"/>
  <c r="P53" i="21"/>
  <c r="U53" i="21"/>
  <c r="I53" i="21"/>
  <c r="M53" i="21"/>
  <c r="R53" i="21"/>
  <c r="V53" i="21"/>
  <c r="J97" i="21"/>
  <c r="N97" i="21"/>
  <c r="R97" i="21"/>
  <c r="V97" i="21"/>
  <c r="AT97" i="21"/>
  <c r="AV112" i="27"/>
  <c r="AZ112" i="27"/>
  <c r="BD112" i="27"/>
  <c r="BH112" i="27"/>
  <c r="BL112" i="27"/>
  <c r="BQ112" i="27"/>
  <c r="BU112" i="27"/>
  <c r="BY112" i="27"/>
  <c r="CC112" i="27"/>
  <c r="CG112" i="27"/>
  <c r="I124" i="27"/>
  <c r="D24" i="19" s="1"/>
  <c r="DH112" i="27"/>
  <c r="DL112" i="27"/>
  <c r="DP112" i="27"/>
  <c r="DT112" i="27"/>
  <c r="EX112" i="27"/>
  <c r="FB112" i="27"/>
  <c r="FF112" i="27"/>
  <c r="FJ112" i="27"/>
  <c r="AB112" i="27"/>
  <c r="AF112" i="27"/>
  <c r="AJ112" i="27"/>
  <c r="AN112" i="27"/>
  <c r="BP112" i="27"/>
  <c r="BT112" i="27"/>
  <c r="BX112" i="27"/>
  <c r="CB112" i="27"/>
  <c r="CF112" i="27"/>
  <c r="CM112" i="27"/>
  <c r="CQ112" i="27"/>
  <c r="CU112" i="27"/>
  <c r="CY112" i="27"/>
  <c r="DI112" i="27"/>
  <c r="DM112" i="27"/>
  <c r="DQ112" i="27"/>
  <c r="DU112" i="27"/>
  <c r="ED112" i="27"/>
  <c r="EH112" i="27"/>
  <c r="EL112" i="27"/>
  <c r="FS112" i="27"/>
  <c r="FW112" i="27"/>
  <c r="GA112" i="27"/>
  <c r="GE112" i="27"/>
  <c r="GO112" i="27"/>
  <c r="GS112" i="27"/>
  <c r="GW112" i="27"/>
  <c r="HA112" i="27"/>
  <c r="AA112" i="27"/>
  <c r="AE112" i="27"/>
  <c r="AI112" i="27"/>
  <c r="AM112" i="27"/>
  <c r="AQ112" i="27"/>
  <c r="AW112" i="27"/>
  <c r="BA112" i="27"/>
  <c r="BE112" i="27"/>
  <c r="BI112" i="27"/>
  <c r="BS112" i="27"/>
  <c r="BW112" i="27"/>
  <c r="CA112" i="27"/>
  <c r="CE112" i="27"/>
  <c r="G73" i="27"/>
  <c r="F73" i="27" s="1"/>
  <c r="E73" i="27" s="1"/>
  <c r="G79" i="27"/>
  <c r="F79" i="27" s="1"/>
  <c r="E79" i="27" s="1"/>
  <c r="G95" i="27"/>
  <c r="F95" i="27" s="1"/>
  <c r="E95" i="27" s="1"/>
  <c r="FT112" i="27"/>
  <c r="FX112" i="27"/>
  <c r="GB112" i="27"/>
  <c r="GF112" i="27"/>
  <c r="HH112" i="27"/>
  <c r="HL112" i="27"/>
  <c r="HP112" i="27"/>
  <c r="HT112" i="27"/>
  <c r="HX112" i="27"/>
  <c r="Z112" i="27"/>
  <c r="AD112" i="27"/>
  <c r="AH112" i="27"/>
  <c r="AL112" i="27"/>
  <c r="AP112" i="27"/>
  <c r="G28" i="27"/>
  <c r="F28" i="27" s="1"/>
  <c r="D28" i="27" s="1"/>
  <c r="G47" i="27"/>
  <c r="F47" i="27" s="1"/>
  <c r="D47" i="27" s="1"/>
  <c r="GM112" i="27"/>
  <c r="GQ112" i="27"/>
  <c r="GU112" i="27"/>
  <c r="GY112" i="27"/>
  <c r="HC112" i="27"/>
  <c r="DZ114" i="27"/>
  <c r="ET112" i="27"/>
  <c r="BR112" i="27"/>
  <c r="BV112" i="27"/>
  <c r="BZ112" i="27"/>
  <c r="CD112" i="27"/>
  <c r="G35" i="27"/>
  <c r="F35" i="27" s="1"/>
  <c r="D35" i="27" s="1"/>
  <c r="G36" i="27"/>
  <c r="F36" i="27" s="1"/>
  <c r="D36" i="27" s="1"/>
  <c r="G41" i="27"/>
  <c r="F41" i="27" s="1"/>
  <c r="D41" i="27" s="1"/>
  <c r="G42" i="27"/>
  <c r="F42" i="27" s="1"/>
  <c r="D42" i="27" s="1"/>
  <c r="DE114" i="27"/>
  <c r="DY112" i="27"/>
  <c r="EC112" i="27"/>
  <c r="EG112" i="27"/>
  <c r="EK112" i="27"/>
  <c r="EO112" i="27"/>
  <c r="EW112" i="27"/>
  <c r="FA112" i="27"/>
  <c r="FE112" i="27"/>
  <c r="FI112" i="27"/>
  <c r="FM112" i="27"/>
  <c r="FQ112" i="27"/>
  <c r="FU112" i="27"/>
  <c r="FY112" i="27"/>
  <c r="GC112" i="27"/>
  <c r="GG112" i="27"/>
  <c r="GL112" i="27"/>
  <c r="GP112" i="27"/>
  <c r="GT112" i="27"/>
  <c r="GX112" i="27"/>
  <c r="HB112" i="27"/>
  <c r="G67" i="27"/>
  <c r="F67" i="27" s="1"/>
  <c r="D67" i="27" s="1"/>
  <c r="G109" i="27"/>
  <c r="AX112" i="27"/>
  <c r="BB112" i="27"/>
  <c r="BF112" i="27"/>
  <c r="BJ112" i="27"/>
  <c r="CN112" i="27"/>
  <c r="CR112" i="27"/>
  <c r="CV112" i="27"/>
  <c r="CZ112" i="27"/>
  <c r="EY112" i="27"/>
  <c r="FC112" i="27"/>
  <c r="FG112" i="27"/>
  <c r="FK112" i="27"/>
  <c r="EU114" i="27"/>
  <c r="FO112" i="27"/>
  <c r="FP114" i="27"/>
  <c r="GJ112" i="27"/>
  <c r="GN112" i="27"/>
  <c r="GR112" i="27"/>
  <c r="GV112" i="27"/>
  <c r="GZ112" i="27"/>
  <c r="GK114" i="27"/>
  <c r="HE112" i="27"/>
  <c r="HF114" i="27"/>
  <c r="HZ112" i="27"/>
  <c r="G70" i="27"/>
  <c r="F70" i="27" s="1"/>
  <c r="D70" i="27" s="1"/>
  <c r="G93" i="27"/>
  <c r="F93" i="27" s="1"/>
  <c r="E93" i="27" s="1"/>
  <c r="CJ114" i="27"/>
  <c r="DD112" i="27"/>
  <c r="G12" i="27"/>
  <c r="F12" i="27" s="1"/>
  <c r="AC112" i="27"/>
  <c r="AG112" i="27"/>
  <c r="AK112" i="27"/>
  <c r="AO112" i="27"/>
  <c r="AU112" i="27"/>
  <c r="AY112" i="27"/>
  <c r="BC112" i="27"/>
  <c r="BG112" i="27"/>
  <c r="BK112" i="27"/>
  <c r="G23" i="27"/>
  <c r="F23" i="27" s="1"/>
  <c r="G37" i="27"/>
  <c r="F37" i="27" s="1"/>
  <c r="D37" i="27" s="1"/>
  <c r="G39" i="27"/>
  <c r="F39" i="27" s="1"/>
  <c r="D39" i="27" s="1"/>
  <c r="G43" i="27"/>
  <c r="F43" i="27" s="1"/>
  <c r="D43" i="27" s="1"/>
  <c r="G48" i="27"/>
  <c r="F48" i="27" s="1"/>
  <c r="D48" i="27" s="1"/>
  <c r="HG112" i="27"/>
  <c r="HK112" i="27"/>
  <c r="HO112" i="27"/>
  <c r="HS112" i="27"/>
  <c r="HW112" i="27"/>
  <c r="G110" i="27"/>
  <c r="AB110" i="26"/>
  <c r="AF110" i="26"/>
  <c r="AJ110" i="26"/>
  <c r="AN110" i="26"/>
  <c r="Y112" i="26"/>
  <c r="AX110" i="26"/>
  <c r="BB110" i="26"/>
  <c r="BF110" i="26"/>
  <c r="BJ110" i="26"/>
  <c r="BR110" i="26"/>
  <c r="BV110" i="26"/>
  <c r="BZ110" i="26"/>
  <c r="CD110" i="26"/>
  <c r="BQ110" i="26"/>
  <c r="BU110" i="26"/>
  <c r="BY110" i="26"/>
  <c r="CC110" i="26"/>
  <c r="CG110" i="26"/>
  <c r="BO112" i="26"/>
  <c r="AA110" i="26"/>
  <c r="AE110" i="26"/>
  <c r="AI110" i="26"/>
  <c r="AQ110" i="26"/>
  <c r="G17" i="26"/>
  <c r="F17" i="26" s="1"/>
  <c r="D17" i="26" s="1"/>
  <c r="G67" i="26"/>
  <c r="F67" i="26" s="1"/>
  <c r="D67" i="26" s="1"/>
  <c r="Z110" i="26"/>
  <c r="AD110" i="26"/>
  <c r="AH110" i="26"/>
  <c r="AL110" i="26"/>
  <c r="AP110" i="26"/>
  <c r="AV110" i="26"/>
  <c r="AZ110" i="26"/>
  <c r="BD110" i="26"/>
  <c r="BH110" i="26"/>
  <c r="BL110" i="26"/>
  <c r="G18" i="26"/>
  <c r="F18" i="26" s="1"/>
  <c r="D18" i="26" s="1"/>
  <c r="AC110" i="26"/>
  <c r="AG110" i="26"/>
  <c r="AK110" i="26"/>
  <c r="AO110" i="26"/>
  <c r="AT20" i="26"/>
  <c r="BM20" i="26" s="1"/>
  <c r="BP110" i="26"/>
  <c r="BT110" i="26"/>
  <c r="BX110" i="26"/>
  <c r="CB110" i="26"/>
  <c r="CF110" i="26"/>
  <c r="R20" i="26"/>
  <c r="G31" i="26"/>
  <c r="F31" i="26" s="1"/>
  <c r="D31" i="26" s="1"/>
  <c r="I122" i="26"/>
  <c r="D24" i="18" s="1"/>
  <c r="AU110" i="26"/>
  <c r="AY110" i="26"/>
  <c r="BC110" i="26"/>
  <c r="BG110" i="26"/>
  <c r="BK110" i="26"/>
  <c r="G12" i="26"/>
  <c r="F12" i="26" s="1"/>
  <c r="D12" i="26" s="1"/>
  <c r="AM110" i="26"/>
  <c r="G34" i="26"/>
  <c r="F34" i="26" s="1"/>
  <c r="D34" i="26" s="1"/>
  <c r="G73" i="26"/>
  <c r="F73" i="26" s="1"/>
  <c r="E73" i="26" s="1"/>
  <c r="G79" i="26"/>
  <c r="F79" i="26" s="1"/>
  <c r="E79" i="26" s="1"/>
  <c r="G32" i="26"/>
  <c r="F32" i="26" s="1"/>
  <c r="D32" i="26" s="1"/>
  <c r="G65" i="26"/>
  <c r="F65" i="26" s="1"/>
  <c r="D65" i="26" s="1"/>
  <c r="G108" i="26"/>
  <c r="G22" i="26"/>
  <c r="F22" i="26" s="1"/>
  <c r="G14" i="26"/>
  <c r="F14" i="26" s="1"/>
  <c r="D14" i="26" s="1"/>
  <c r="AW110" i="26"/>
  <c r="BA110" i="26"/>
  <c r="BE110" i="26"/>
  <c r="BI110" i="26"/>
  <c r="AT112" i="26"/>
  <c r="I20" i="26"/>
  <c r="M20" i="26"/>
  <c r="G28" i="26"/>
  <c r="F28" i="26" s="1"/>
  <c r="D28" i="26" s="1"/>
  <c r="G33" i="26"/>
  <c r="F33" i="26" s="1"/>
  <c r="D33" i="26" s="1"/>
  <c r="G15" i="26"/>
  <c r="F15" i="26" s="1"/>
  <c r="D15" i="26" s="1"/>
  <c r="G16" i="26"/>
  <c r="F16" i="26" s="1"/>
  <c r="D16" i="26" s="1"/>
  <c r="G35" i="26"/>
  <c r="F35" i="26" s="1"/>
  <c r="D35" i="26" s="1"/>
  <c r="G41" i="26"/>
  <c r="F41" i="26" s="1"/>
  <c r="D41" i="26" s="1"/>
  <c r="G42" i="26"/>
  <c r="F42" i="26" s="1"/>
  <c r="D42" i="26" s="1"/>
  <c r="G43" i="26"/>
  <c r="F43" i="26" s="1"/>
  <c r="D43" i="26" s="1"/>
  <c r="G49" i="26"/>
  <c r="F49" i="26" s="1"/>
  <c r="D49" i="26" s="1"/>
  <c r="G13" i="26"/>
  <c r="F13" i="26" s="1"/>
  <c r="D13" i="26" s="1"/>
  <c r="G36" i="26"/>
  <c r="F36" i="26" s="1"/>
  <c r="D36" i="26" s="1"/>
  <c r="G37" i="26"/>
  <c r="F37" i="26" s="1"/>
  <c r="D37" i="26" s="1"/>
  <c r="G38" i="26"/>
  <c r="F38" i="26" s="1"/>
  <c r="D38" i="26" s="1"/>
  <c r="G39" i="26"/>
  <c r="F39" i="26" s="1"/>
  <c r="D39" i="26" s="1"/>
  <c r="G44" i="26"/>
  <c r="F44" i="26" s="1"/>
  <c r="D44" i="26" s="1"/>
  <c r="G66" i="26"/>
  <c r="F66" i="26" s="1"/>
  <c r="D66" i="26" s="1"/>
  <c r="G91" i="26"/>
  <c r="F91" i="26" s="1"/>
  <c r="E91" i="26" s="1"/>
  <c r="G107" i="26"/>
  <c r="ET110" i="26"/>
  <c r="K20" i="26"/>
  <c r="O20" i="26"/>
  <c r="T20" i="26"/>
  <c r="X20" i="26"/>
  <c r="N20" i="26"/>
  <c r="S20" i="26"/>
  <c r="W20" i="26"/>
  <c r="G27" i="26"/>
  <c r="F27" i="26" s="1"/>
  <c r="D27" i="26" s="1"/>
  <c r="G30" i="26"/>
  <c r="F30" i="26" s="1"/>
  <c r="D30" i="26" s="1"/>
  <c r="G45" i="26"/>
  <c r="F45" i="26" s="1"/>
  <c r="D45" i="26" s="1"/>
  <c r="G46" i="26"/>
  <c r="F46" i="26" s="1"/>
  <c r="D46" i="26" s="1"/>
  <c r="DY110" i="26"/>
  <c r="G70" i="26"/>
  <c r="F70" i="26" s="1"/>
  <c r="D70" i="26" s="1"/>
  <c r="G93" i="26"/>
  <c r="F93" i="26" s="1"/>
  <c r="E93" i="26" s="1"/>
  <c r="DD110" i="26"/>
  <c r="BS105" i="28"/>
  <c r="BW105" i="28"/>
  <c r="CA105" i="28"/>
  <c r="CE105" i="28"/>
  <c r="Q105" i="28"/>
  <c r="Z105" i="28"/>
  <c r="AD105" i="28"/>
  <c r="AH105" i="28"/>
  <c r="AL105" i="28"/>
  <c r="AP105" i="28"/>
  <c r="G16" i="27"/>
  <c r="F16" i="27" s="1"/>
  <c r="D16" i="27" s="1"/>
  <c r="G17" i="27"/>
  <c r="F17" i="27" s="1"/>
  <c r="D17" i="27" s="1"/>
  <c r="G18" i="27"/>
  <c r="F18" i="27" s="1"/>
  <c r="D18" i="27" s="1"/>
  <c r="M20" i="27"/>
  <c r="R20" i="27"/>
  <c r="V20" i="27"/>
  <c r="CH21" i="27"/>
  <c r="G49" i="27"/>
  <c r="F49" i="27" s="1"/>
  <c r="D49" i="27" s="1"/>
  <c r="AT20" i="27"/>
  <c r="BM20" i="27" s="1"/>
  <c r="G31" i="27"/>
  <c r="F31" i="27" s="1"/>
  <c r="D31" i="27" s="1"/>
  <c r="G32" i="27"/>
  <c r="F32" i="27" s="1"/>
  <c r="D32" i="27" s="1"/>
  <c r="G65" i="27"/>
  <c r="F65" i="27" s="1"/>
  <c r="D65" i="27" s="1"/>
  <c r="G14" i="27"/>
  <c r="F14" i="27" s="1"/>
  <c r="D14" i="27" s="1"/>
  <c r="G15" i="27"/>
  <c r="F15" i="27" s="1"/>
  <c r="D15" i="27" s="1"/>
  <c r="BM21" i="27"/>
  <c r="L20" i="27"/>
  <c r="P20" i="27"/>
  <c r="U20" i="27"/>
  <c r="O20" i="27"/>
  <c r="G34" i="27"/>
  <c r="F34" i="27" s="1"/>
  <c r="D34" i="27" s="1"/>
  <c r="G38" i="27"/>
  <c r="F38" i="27" s="1"/>
  <c r="D38" i="27" s="1"/>
  <c r="G44" i="27"/>
  <c r="F44" i="27" s="1"/>
  <c r="D44" i="27" s="1"/>
  <c r="G45" i="27"/>
  <c r="F45" i="27" s="1"/>
  <c r="D45" i="27" s="1"/>
  <c r="G46" i="27"/>
  <c r="F46" i="27" s="1"/>
  <c r="D46" i="27" s="1"/>
  <c r="G66" i="27"/>
  <c r="F66" i="27" s="1"/>
  <c r="D66" i="27" s="1"/>
  <c r="BN110" i="26"/>
  <c r="AT113" i="21"/>
  <c r="Y113" i="21"/>
  <c r="N50" i="21"/>
  <c r="EU50" i="21"/>
  <c r="J53" i="21"/>
  <c r="N53" i="21"/>
  <c r="S53" i="21"/>
  <c r="W53" i="21"/>
  <c r="AR54" i="21"/>
  <c r="Y53" i="21"/>
  <c r="DX54" i="21"/>
  <c r="DE53" i="21"/>
  <c r="HD54" i="21"/>
  <c r="GK53" i="21"/>
  <c r="HD53" i="21" s="1"/>
  <c r="K101" i="21"/>
  <c r="CH54" i="21"/>
  <c r="CH53" i="21" s="1"/>
  <c r="BO53" i="21"/>
  <c r="FN54" i="21"/>
  <c r="FN53" i="21" s="1"/>
  <c r="EU53" i="21"/>
  <c r="T50" i="21"/>
  <c r="K53" i="21"/>
  <c r="O53" i="21"/>
  <c r="T53" i="21"/>
  <c r="CJ53" i="21"/>
  <c r="FP53" i="21"/>
  <c r="GK97" i="21"/>
  <c r="BO114" i="27"/>
  <c r="CI112" i="27"/>
  <c r="BO113" i="21"/>
  <c r="Y107" i="28"/>
  <c r="AS105" i="28"/>
  <c r="CI110" i="23"/>
  <c r="BN110" i="25"/>
  <c r="D114" i="25"/>
  <c r="CI110" i="26"/>
  <c r="D114" i="26"/>
  <c r="BO113" i="22"/>
  <c r="CI111" i="22"/>
  <c r="AT114" i="27"/>
  <c r="BN112" i="27"/>
  <c r="Y113" i="22"/>
  <c r="AS111" i="22"/>
  <c r="AT113" i="22"/>
  <c r="BN111" i="22"/>
  <c r="Y114" i="27"/>
  <c r="AS112" i="27"/>
  <c r="AS110" i="23"/>
  <c r="BJ110" i="23"/>
  <c r="AS110" i="26"/>
  <c r="BN110" i="23"/>
  <c r="BM20" i="22"/>
  <c r="BJ111" i="22"/>
  <c r="AQ105" i="28"/>
  <c r="AT107" i="28"/>
  <c r="BN105" i="28"/>
  <c r="BO107" i="28"/>
  <c r="CI105" i="28"/>
  <c r="D114" i="23"/>
  <c r="CI110" i="25"/>
  <c r="D113" i="23"/>
  <c r="H123" i="26"/>
  <c r="C25" i="18" s="1"/>
  <c r="H123" i="23"/>
  <c r="C25" i="15" s="1"/>
  <c r="H123" i="25"/>
  <c r="C25" i="16" s="1"/>
  <c r="G34" i="24"/>
  <c r="F34" i="24" s="1"/>
  <c r="D34" i="24" s="1"/>
  <c r="G41" i="24"/>
  <c r="F41" i="24" s="1"/>
  <c r="D41" i="24" s="1"/>
  <c r="G42" i="24"/>
  <c r="F42" i="24" s="1"/>
  <c r="D42" i="24" s="1"/>
  <c r="AA110" i="24"/>
  <c r="AE110" i="24"/>
  <c r="AI110" i="24"/>
  <c r="AM110" i="24"/>
  <c r="AQ110" i="24"/>
  <c r="G66" i="24"/>
  <c r="F66" i="24" s="1"/>
  <c r="D66" i="24" s="1"/>
  <c r="BR110" i="24"/>
  <c r="BV110" i="24"/>
  <c r="BZ110" i="24"/>
  <c r="CD110" i="24"/>
  <c r="CI110" i="24"/>
  <c r="H20" i="24"/>
  <c r="L20" i="24"/>
  <c r="P20" i="24"/>
  <c r="U20" i="24"/>
  <c r="Y20" i="24"/>
  <c r="AR20" i="24" s="1"/>
  <c r="G32" i="24"/>
  <c r="F32" i="24" s="1"/>
  <c r="D32" i="24" s="1"/>
  <c r="G39" i="24"/>
  <c r="F39" i="24" s="1"/>
  <c r="D39" i="24" s="1"/>
  <c r="DE112" i="24"/>
  <c r="AB110" i="24"/>
  <c r="AF110" i="24"/>
  <c r="AJ110" i="24"/>
  <c r="AN110" i="24"/>
  <c r="AS110" i="24"/>
  <c r="AW110" i="24"/>
  <c r="BA110" i="24"/>
  <c r="BE110" i="24"/>
  <c r="BI110" i="24"/>
  <c r="BN110" i="24"/>
  <c r="CK110" i="24"/>
  <c r="CO110" i="24"/>
  <c r="CS110" i="24"/>
  <c r="CW110" i="24"/>
  <c r="DA110" i="24"/>
  <c r="DG110" i="24"/>
  <c r="DK110" i="24"/>
  <c r="DO110" i="24"/>
  <c r="DS110" i="24"/>
  <c r="DW110" i="24"/>
  <c r="G65" i="24"/>
  <c r="F65" i="24" s="1"/>
  <c r="D65" i="24" s="1"/>
  <c r="G73" i="24"/>
  <c r="F73" i="24" s="1"/>
  <c r="E73" i="24" s="1"/>
  <c r="G16" i="24"/>
  <c r="F16" i="24" s="1"/>
  <c r="D16" i="24" s="1"/>
  <c r="K20" i="24"/>
  <c r="O20" i="24"/>
  <c r="T20" i="24"/>
  <c r="X20" i="24"/>
  <c r="BO20" i="24"/>
  <c r="CH20" i="24" s="1"/>
  <c r="G31" i="24"/>
  <c r="F31" i="24" s="1"/>
  <c r="D31" i="24" s="1"/>
  <c r="ET110" i="24"/>
  <c r="G45" i="24"/>
  <c r="F45" i="24" s="1"/>
  <c r="D45" i="24" s="1"/>
  <c r="CM110" i="24"/>
  <c r="CQ110" i="24"/>
  <c r="CU110" i="24"/>
  <c r="CY110" i="24"/>
  <c r="DD110" i="24"/>
  <c r="DI110" i="24"/>
  <c r="DM110" i="24"/>
  <c r="DQ110" i="24"/>
  <c r="DU110" i="24"/>
  <c r="ED110" i="24"/>
  <c r="EH110" i="24"/>
  <c r="EL110" i="24"/>
  <c r="G67" i="24"/>
  <c r="F67" i="24" s="1"/>
  <c r="D67" i="24" s="1"/>
  <c r="G79" i="24"/>
  <c r="F79" i="24" s="1"/>
  <c r="E79" i="24" s="1"/>
  <c r="G89" i="24"/>
  <c r="F89" i="24" s="1"/>
  <c r="E89" i="24" s="1"/>
  <c r="G109" i="24"/>
  <c r="AP110" i="24"/>
  <c r="G23" i="24"/>
  <c r="F23" i="24" s="1"/>
  <c r="AC110" i="24"/>
  <c r="AG110" i="24"/>
  <c r="AK110" i="24"/>
  <c r="AO110" i="24"/>
  <c r="AX110" i="24"/>
  <c r="BB110" i="24"/>
  <c r="BF110" i="24"/>
  <c r="BJ110" i="24"/>
  <c r="BP110" i="24"/>
  <c r="BT110" i="24"/>
  <c r="BX110" i="24"/>
  <c r="CB110" i="24"/>
  <c r="CF110" i="24"/>
  <c r="G12" i="24"/>
  <c r="F12" i="24" s="1"/>
  <c r="D12" i="24" s="1"/>
  <c r="J20" i="24"/>
  <c r="W20" i="24"/>
  <c r="G27" i="24"/>
  <c r="F27" i="24" s="1"/>
  <c r="D27" i="24" s="1"/>
  <c r="G28" i="24"/>
  <c r="F28" i="24" s="1"/>
  <c r="D28" i="24" s="1"/>
  <c r="AU110" i="24"/>
  <c r="AY110" i="24"/>
  <c r="BC110" i="24"/>
  <c r="BG110" i="24"/>
  <c r="BK110" i="24"/>
  <c r="BQ110" i="24"/>
  <c r="BU110" i="24"/>
  <c r="BY110" i="24"/>
  <c r="CC110" i="24"/>
  <c r="CG110" i="24"/>
  <c r="G17" i="24"/>
  <c r="F17" i="24" s="1"/>
  <c r="D17" i="24" s="1"/>
  <c r="G18" i="24"/>
  <c r="F18" i="24" s="1"/>
  <c r="D18" i="24" s="1"/>
  <c r="G35" i="24"/>
  <c r="F35" i="24" s="1"/>
  <c r="D35" i="24" s="1"/>
  <c r="BS110" i="24"/>
  <c r="BW110" i="24"/>
  <c r="CA110" i="24"/>
  <c r="CE110" i="24"/>
  <c r="CN110" i="24"/>
  <c r="CR110" i="24"/>
  <c r="CV110" i="24"/>
  <c r="CZ110" i="24"/>
  <c r="DF110" i="24"/>
  <c r="DJ110" i="24"/>
  <c r="DN110" i="24"/>
  <c r="DR110" i="24"/>
  <c r="DV110" i="24"/>
  <c r="EA110" i="24"/>
  <c r="EE110" i="24"/>
  <c r="EI110" i="24"/>
  <c r="EM110" i="24"/>
  <c r="G30" i="24"/>
  <c r="F30" i="24" s="1"/>
  <c r="D30" i="24" s="1"/>
  <c r="G36" i="24"/>
  <c r="F36" i="24" s="1"/>
  <c r="D36" i="24" s="1"/>
  <c r="G46" i="24"/>
  <c r="F46" i="24" s="1"/>
  <c r="D46" i="24" s="1"/>
  <c r="G91" i="24"/>
  <c r="F91" i="24" s="1"/>
  <c r="E91" i="24" s="1"/>
  <c r="G93" i="24"/>
  <c r="F93" i="24" s="1"/>
  <c r="E93" i="24" s="1"/>
  <c r="G107" i="24"/>
  <c r="D113" i="24"/>
  <c r="D114" i="24"/>
  <c r="G22" i="24"/>
  <c r="F22" i="24" s="1"/>
  <c r="G37" i="24"/>
  <c r="F37" i="24" s="1"/>
  <c r="D37" i="24" s="1"/>
  <c r="G38" i="24"/>
  <c r="F38" i="24" s="1"/>
  <c r="D38" i="24" s="1"/>
  <c r="Y112" i="24"/>
  <c r="AT112" i="24"/>
  <c r="BO112" i="24"/>
  <c r="DC110" i="24"/>
  <c r="I122" i="24"/>
  <c r="D24" i="17" s="1"/>
  <c r="G44" i="24"/>
  <c r="F44" i="24" s="1"/>
  <c r="D44" i="24" s="1"/>
  <c r="G49" i="24"/>
  <c r="F49" i="24" s="1"/>
  <c r="D49" i="24" s="1"/>
  <c r="G70" i="24"/>
  <c r="F70" i="24" s="1"/>
  <c r="D70" i="24" s="1"/>
  <c r="D115" i="26"/>
  <c r="D115" i="24"/>
  <c r="D115" i="23"/>
  <c r="D116" i="22"/>
  <c r="D114" i="22"/>
  <c r="D115" i="22"/>
  <c r="BM50" i="21"/>
  <c r="DZ50" i="21"/>
  <c r="ES50" i="21" s="1"/>
  <c r="O20" i="21"/>
  <c r="G48" i="21"/>
  <c r="F48" i="21" s="1"/>
  <c r="D48" i="21" s="1"/>
  <c r="G67" i="21"/>
  <c r="F67" i="21" s="1"/>
  <c r="D67" i="21" s="1"/>
  <c r="J50" i="21"/>
  <c r="S50" i="21"/>
  <c r="G22" i="21"/>
  <c r="F22" i="21" s="1"/>
  <c r="P20" i="21"/>
  <c r="U20" i="21"/>
  <c r="G43" i="21"/>
  <c r="F43" i="21" s="1"/>
  <c r="D43" i="21" s="1"/>
  <c r="G45" i="21"/>
  <c r="F45" i="21" s="1"/>
  <c r="D45" i="21" s="1"/>
  <c r="G47" i="21"/>
  <c r="F47" i="21" s="1"/>
  <c r="D47" i="21" s="1"/>
  <c r="O97" i="21"/>
  <c r="S97" i="21"/>
  <c r="W97" i="21"/>
  <c r="BO97" i="21"/>
  <c r="G31" i="21"/>
  <c r="F31" i="21" s="1"/>
  <c r="D31" i="21" s="1"/>
  <c r="G70" i="21"/>
  <c r="F70" i="21" s="1"/>
  <c r="D70" i="21" s="1"/>
  <c r="BO101" i="21"/>
  <c r="Y20" i="21"/>
  <c r="O50" i="21"/>
  <c r="L97" i="21"/>
  <c r="P97" i="21"/>
  <c r="T97" i="21"/>
  <c r="X97" i="21"/>
  <c r="CJ97" i="21"/>
  <c r="FP97" i="21"/>
  <c r="G12" i="21"/>
  <c r="G28" i="21"/>
  <c r="F28" i="21" s="1"/>
  <c r="D28" i="21" s="1"/>
  <c r="K50" i="21"/>
  <c r="ES52" i="21"/>
  <c r="H97" i="21"/>
  <c r="O101" i="21"/>
  <c r="S101" i="21"/>
  <c r="W101" i="21"/>
  <c r="EU101" i="21"/>
  <c r="G104" i="21"/>
  <c r="F104" i="21" s="1"/>
  <c r="D104" i="21" s="1"/>
  <c r="G108" i="21"/>
  <c r="G109" i="21"/>
  <c r="M20" i="21"/>
  <c r="S20" i="21"/>
  <c r="G35" i="21"/>
  <c r="F35" i="21" s="1"/>
  <c r="D35" i="21" s="1"/>
  <c r="G37" i="21"/>
  <c r="F37" i="21" s="1"/>
  <c r="D37" i="21" s="1"/>
  <c r="G21" i="21"/>
  <c r="F21" i="21" s="1"/>
  <c r="G42" i="21"/>
  <c r="F42" i="21" s="1"/>
  <c r="D42" i="21" s="1"/>
  <c r="I50" i="21"/>
  <c r="M50" i="21"/>
  <c r="R50" i="21"/>
  <c r="L50" i="21"/>
  <c r="P50" i="21"/>
  <c r="U50" i="21"/>
  <c r="CJ50" i="21"/>
  <c r="G57" i="21"/>
  <c r="F57" i="21" s="1"/>
  <c r="D57" i="21" s="1"/>
  <c r="G39" i="21"/>
  <c r="F39" i="21" s="1"/>
  <c r="D39" i="21" s="1"/>
  <c r="G41" i="21"/>
  <c r="F41" i="21" s="1"/>
  <c r="D41" i="21" s="1"/>
  <c r="G102" i="21"/>
  <c r="F102" i="21" s="1"/>
  <c r="L101" i="21"/>
  <c r="P101" i="21"/>
  <c r="T101" i="21"/>
  <c r="X101" i="21"/>
  <c r="CJ101" i="21"/>
  <c r="FP101" i="21"/>
  <c r="HY101" i="21"/>
  <c r="D114" i="21"/>
  <c r="G13" i="21"/>
  <c r="F13" i="21" s="1"/>
  <c r="D13" i="21" s="1"/>
  <c r="G16" i="21"/>
  <c r="F16" i="21" s="1"/>
  <c r="D16" i="21" s="1"/>
  <c r="G17" i="21"/>
  <c r="F17" i="21" s="1"/>
  <c r="D17" i="21" s="1"/>
  <c r="R20" i="21"/>
  <c r="G38" i="21"/>
  <c r="F38" i="21" s="1"/>
  <c r="D38" i="21" s="1"/>
  <c r="X50" i="21"/>
  <c r="GK50" i="21"/>
  <c r="G56" i="21"/>
  <c r="F56" i="21" s="1"/>
  <c r="D56" i="21" s="1"/>
  <c r="G58" i="21"/>
  <c r="F58" i="21" s="1"/>
  <c r="D58" i="21" s="1"/>
  <c r="G65" i="21"/>
  <c r="F65" i="21" s="1"/>
  <c r="D65" i="21" s="1"/>
  <c r="G15" i="21"/>
  <c r="F15" i="21" s="1"/>
  <c r="D15" i="21" s="1"/>
  <c r="K20" i="21"/>
  <c r="G23" i="21"/>
  <c r="F23" i="21" s="1"/>
  <c r="N20" i="21"/>
  <c r="W20" i="21"/>
  <c r="DC52" i="21"/>
  <c r="DC50" i="21" s="1"/>
  <c r="G18" i="21"/>
  <c r="F18" i="21" s="1"/>
  <c r="D18" i="21" s="1"/>
  <c r="G14" i="21"/>
  <c r="F14" i="21" s="1"/>
  <c r="D14" i="21" s="1"/>
  <c r="AT20" i="21"/>
  <c r="BO20" i="21"/>
  <c r="G30" i="21"/>
  <c r="F30" i="21" s="1"/>
  <c r="D30" i="21" s="1"/>
  <c r="G34" i="21"/>
  <c r="F34" i="21" s="1"/>
  <c r="D34" i="21" s="1"/>
  <c r="G36" i="21"/>
  <c r="F36" i="21" s="1"/>
  <c r="D36" i="21" s="1"/>
  <c r="G44" i="21"/>
  <c r="F44" i="21" s="1"/>
  <c r="D44" i="21" s="1"/>
  <c r="V50" i="21"/>
  <c r="HD50" i="21"/>
  <c r="G66" i="21"/>
  <c r="F66" i="21" s="1"/>
  <c r="D66" i="21" s="1"/>
  <c r="I97" i="21"/>
  <c r="M97" i="21"/>
  <c r="Q97" i="21"/>
  <c r="U97" i="21"/>
  <c r="Y97" i="21"/>
  <c r="DE97" i="21"/>
  <c r="DZ97" i="21"/>
  <c r="I101" i="21"/>
  <c r="M101" i="21"/>
  <c r="Q101" i="21"/>
  <c r="U101" i="21"/>
  <c r="Y101" i="21"/>
  <c r="DE101" i="21"/>
  <c r="GI102" i="21"/>
  <c r="GI101" i="21" s="1"/>
  <c r="G103" i="21"/>
  <c r="F103" i="21" s="1"/>
  <c r="D103" i="21" s="1"/>
  <c r="G79" i="21"/>
  <c r="F79" i="21" s="1"/>
  <c r="E79" i="21" s="1"/>
  <c r="G90" i="21"/>
  <c r="F90" i="21" s="1"/>
  <c r="E90" i="21" s="1"/>
  <c r="G99" i="21"/>
  <c r="F99" i="21" s="1"/>
  <c r="D99" i="21" s="1"/>
  <c r="G100" i="21"/>
  <c r="F100" i="21" s="1"/>
  <c r="D100" i="21" s="1"/>
  <c r="HF97" i="21"/>
  <c r="GK101" i="21"/>
  <c r="J101" i="21"/>
  <c r="N101" i="21"/>
  <c r="R101" i="21"/>
  <c r="V101" i="21"/>
  <c r="AT101" i="21"/>
  <c r="DZ101" i="21"/>
  <c r="G110" i="21"/>
  <c r="D115" i="21"/>
  <c r="G94" i="21"/>
  <c r="F94" i="21" s="1"/>
  <c r="E94" i="21" s="1"/>
  <c r="G106" i="21"/>
  <c r="F106" i="21" s="1"/>
  <c r="D106" i="21" s="1"/>
  <c r="D116" i="21"/>
  <c r="D113" i="26"/>
  <c r="D113" i="25"/>
  <c r="D115" i="25"/>
  <c r="D109" i="28"/>
  <c r="D108" i="28"/>
  <c r="D110" i="28"/>
  <c r="D116" i="27"/>
  <c r="D115" i="27"/>
  <c r="D117" i="27"/>
  <c r="I118" i="28"/>
  <c r="D25" i="20" s="1"/>
  <c r="HY105" i="28"/>
  <c r="G104" i="28"/>
  <c r="G111" i="27"/>
  <c r="HY110" i="27"/>
  <c r="G109" i="26"/>
  <c r="I123" i="26"/>
  <c r="D25" i="18" s="1"/>
  <c r="I123" i="25"/>
  <c r="D25" i="16" s="1"/>
  <c r="I123" i="24"/>
  <c r="D25" i="17" s="1"/>
  <c r="I123" i="23"/>
  <c r="D25" i="15" s="1"/>
  <c r="G109" i="23"/>
  <c r="I125" i="22"/>
  <c r="D26" i="13" s="1"/>
  <c r="I124" i="22"/>
  <c r="D25" i="13" s="1"/>
  <c r="G110" i="22"/>
  <c r="FN97" i="21"/>
  <c r="K97" i="21"/>
  <c r="EU97" i="21"/>
  <c r="HF101" i="21"/>
  <c r="ES97" i="21"/>
  <c r="I124" i="21" s="1"/>
  <c r="D25" i="14" s="1"/>
  <c r="H101" i="21"/>
  <c r="HD103" i="21"/>
  <c r="F21" i="28"/>
  <c r="G22" i="23"/>
  <c r="F22" i="23" s="1"/>
  <c r="CH20" i="27"/>
  <c r="H20" i="23"/>
  <c r="G17" i="28"/>
  <c r="F17" i="28" s="1"/>
  <c r="D17" i="28" s="1"/>
  <c r="H20" i="28"/>
  <c r="R20" i="28"/>
  <c r="V20" i="28"/>
  <c r="AR22" i="28"/>
  <c r="G13" i="27"/>
  <c r="F13" i="27" s="1"/>
  <c r="D13" i="27" s="1"/>
  <c r="Y20" i="23"/>
  <c r="AR20" i="23" s="1"/>
  <c r="J20" i="28"/>
  <c r="N20" i="28"/>
  <c r="AT20" i="28"/>
  <c r="G21" i="27"/>
  <c r="I20" i="27"/>
  <c r="G27" i="27"/>
  <c r="F27" i="27" s="1"/>
  <c r="D27" i="27" s="1"/>
  <c r="G30" i="27"/>
  <c r="F30" i="27" s="1"/>
  <c r="D30" i="27" s="1"/>
  <c r="CH20" i="28"/>
  <c r="BO20" i="23"/>
  <c r="CH20" i="23" s="1"/>
  <c r="H20" i="27"/>
  <c r="G22" i="27"/>
  <c r="F22" i="27" s="1"/>
  <c r="AR22" i="27"/>
  <c r="Y20" i="27"/>
  <c r="G23" i="26"/>
  <c r="F23" i="26" s="1"/>
  <c r="J20" i="26"/>
  <c r="G48" i="26"/>
  <c r="F48" i="26" s="1"/>
  <c r="D48" i="26" s="1"/>
  <c r="G21" i="26"/>
  <c r="H20" i="26"/>
  <c r="L20" i="26"/>
  <c r="P20" i="26"/>
  <c r="U20" i="26"/>
  <c r="AR21" i="26"/>
  <c r="Y20" i="26"/>
  <c r="AR20" i="26" s="1"/>
  <c r="CH21" i="26"/>
  <c r="BO20" i="26"/>
  <c r="CH20" i="26" s="1"/>
  <c r="G16" i="25"/>
  <c r="F16" i="25" s="1"/>
  <c r="D16" i="25" s="1"/>
  <c r="G36" i="25"/>
  <c r="F36" i="25" s="1"/>
  <c r="D36" i="25" s="1"/>
  <c r="G34" i="25"/>
  <c r="F34" i="25" s="1"/>
  <c r="D34" i="25" s="1"/>
  <c r="G44" i="25"/>
  <c r="F44" i="25" s="1"/>
  <c r="D44" i="25" s="1"/>
  <c r="AT20" i="25"/>
  <c r="BM21" i="25"/>
  <c r="G42" i="25"/>
  <c r="F42" i="25" s="1"/>
  <c r="D42" i="25" s="1"/>
  <c r="G46" i="25"/>
  <c r="F46" i="25" s="1"/>
  <c r="D46" i="25" s="1"/>
  <c r="Y20" i="25"/>
  <c r="AR20" i="25" s="1"/>
  <c r="G70" i="25"/>
  <c r="F70" i="25" s="1"/>
  <c r="D70" i="25" s="1"/>
  <c r="G15" i="24"/>
  <c r="F15" i="24" s="1"/>
  <c r="D15" i="24" s="1"/>
  <c r="BO20" i="25"/>
  <c r="CH20" i="25" s="1"/>
  <c r="G13" i="24"/>
  <c r="F13" i="24" s="1"/>
  <c r="D13" i="24" s="1"/>
  <c r="BM23" i="24"/>
  <c r="AT20" i="24"/>
  <c r="BM20" i="24" s="1"/>
  <c r="G21" i="24"/>
  <c r="G47" i="24"/>
  <c r="F47" i="24" s="1"/>
  <c r="D47" i="24" s="1"/>
  <c r="G48" i="24"/>
  <c r="F48" i="24" s="1"/>
  <c r="D48" i="24" s="1"/>
  <c r="G43" i="24"/>
  <c r="F43" i="24" s="1"/>
  <c r="D43" i="24" s="1"/>
  <c r="K20" i="22"/>
  <c r="G30" i="22"/>
  <c r="F30" i="22" s="1"/>
  <c r="D30" i="22" s="1"/>
  <c r="G48" i="22"/>
  <c r="F48" i="22" s="1"/>
  <c r="D48" i="22" s="1"/>
  <c r="G21" i="22"/>
  <c r="T20" i="22"/>
  <c r="X20" i="22"/>
  <c r="G28" i="22"/>
  <c r="F28" i="22" s="1"/>
  <c r="D28" i="22" s="1"/>
  <c r="G49" i="22"/>
  <c r="F49" i="22" s="1"/>
  <c r="D49" i="22" s="1"/>
  <c r="J20" i="21"/>
  <c r="G27" i="21"/>
  <c r="F27" i="21" s="1"/>
  <c r="D27" i="21" s="1"/>
  <c r="G46" i="21"/>
  <c r="F46" i="21" s="1"/>
  <c r="D46" i="21" s="1"/>
  <c r="G51" i="21"/>
  <c r="DE50" i="21"/>
  <c r="CH52" i="21"/>
  <c r="CH50" i="21" s="1"/>
  <c r="BO50" i="21"/>
  <c r="DC54" i="21"/>
  <c r="DC53" i="21" s="1"/>
  <c r="DX55" i="21"/>
  <c r="GI51" i="21"/>
  <c r="GI50" i="21" s="1"/>
  <c r="FP50" i="21"/>
  <c r="G52" i="21"/>
  <c r="F52" i="21" s="1"/>
  <c r="D52" i="21" s="1"/>
  <c r="AR52" i="21"/>
  <c r="AR50" i="21" s="1"/>
  <c r="Y50" i="21"/>
  <c r="BM54" i="21"/>
  <c r="BM53" i="21" s="1"/>
  <c r="T20" i="21"/>
  <c r="X20" i="21"/>
  <c r="G49" i="21"/>
  <c r="F49" i="21" s="1"/>
  <c r="D49" i="21" s="1"/>
  <c r="W50" i="21"/>
  <c r="GI54" i="21"/>
  <c r="GI53" i="21" s="1"/>
  <c r="G55" i="21"/>
  <c r="F55" i="21" s="1"/>
  <c r="D55" i="21" s="1"/>
  <c r="AR55" i="21"/>
  <c r="HD55" i="21"/>
  <c r="G32" i="21"/>
  <c r="F32" i="21" s="1"/>
  <c r="D32" i="21" s="1"/>
  <c r="G54" i="21"/>
  <c r="ES54" i="21"/>
  <c r="ES53" i="21" s="1"/>
  <c r="G73" i="21"/>
  <c r="F73" i="21" s="1"/>
  <c r="E73" i="21" s="1"/>
  <c r="H88" i="1"/>
  <c r="I88" i="1"/>
  <c r="J88" i="1"/>
  <c r="K88" i="1"/>
  <c r="L88" i="1"/>
  <c r="M88" i="1"/>
  <c r="N88" i="1"/>
  <c r="O88" i="1"/>
  <c r="P88" i="1"/>
  <c r="R88" i="1"/>
  <c r="S88" i="1"/>
  <c r="T88" i="1"/>
  <c r="U88" i="1"/>
  <c r="V88" i="1"/>
  <c r="W88" i="1"/>
  <c r="X88" i="1"/>
  <c r="HF88" i="1"/>
  <c r="HY88" i="1" s="1"/>
  <c r="HF87" i="1"/>
  <c r="HY87" i="1" s="1"/>
  <c r="GK87" i="1"/>
  <c r="EU87" i="1"/>
  <c r="X87" i="1"/>
  <c r="W87" i="1"/>
  <c r="V87" i="1"/>
  <c r="U87" i="1"/>
  <c r="T87" i="1"/>
  <c r="S87" i="1"/>
  <c r="R87" i="1"/>
  <c r="P87" i="1"/>
  <c r="O87" i="1"/>
  <c r="N87" i="1"/>
  <c r="M87" i="1"/>
  <c r="L87" i="1"/>
  <c r="K87" i="1"/>
  <c r="J87" i="1"/>
  <c r="I87" i="1"/>
  <c r="H87" i="1"/>
  <c r="D12" i="27" l="1"/>
  <c r="H122" i="26"/>
  <c r="C24" i="18" s="1"/>
  <c r="H124" i="27"/>
  <c r="C24" i="19" s="1"/>
  <c r="DC105" i="28"/>
  <c r="DX111" i="22"/>
  <c r="DC111" i="21"/>
  <c r="H125" i="27"/>
  <c r="C25" i="19" s="1"/>
  <c r="ES110" i="24"/>
  <c r="ES111" i="21"/>
  <c r="DX110" i="23"/>
  <c r="H126" i="27"/>
  <c r="C26" i="19" s="1"/>
  <c r="I126" i="22"/>
  <c r="D27" i="13" s="1"/>
  <c r="ES112" i="27"/>
  <c r="F12" i="21"/>
  <c r="H121" i="25"/>
  <c r="C23" i="16" s="1"/>
  <c r="DX110" i="25"/>
  <c r="F20" i="25"/>
  <c r="D20" i="25" s="1"/>
  <c r="G20" i="25"/>
  <c r="I125" i="25"/>
  <c r="D27" i="16" s="1"/>
  <c r="DC110" i="25"/>
  <c r="CH110" i="25"/>
  <c r="ES110" i="25"/>
  <c r="AR110" i="25"/>
  <c r="I125" i="24"/>
  <c r="D27" i="17" s="1"/>
  <c r="DX110" i="24"/>
  <c r="CH110" i="24"/>
  <c r="H123" i="22"/>
  <c r="C24" i="13" s="1"/>
  <c r="H124" i="22"/>
  <c r="C25" i="13" s="1"/>
  <c r="DC111" i="22"/>
  <c r="ES111" i="22"/>
  <c r="AR111" i="22"/>
  <c r="H122" i="22"/>
  <c r="C23" i="13" s="1"/>
  <c r="CH111" i="22"/>
  <c r="H121" i="23"/>
  <c r="C23" i="15" s="1"/>
  <c r="DC110" i="23"/>
  <c r="H122" i="23"/>
  <c r="C24" i="15" s="1"/>
  <c r="ES110" i="23"/>
  <c r="BM110" i="23"/>
  <c r="CH110" i="23"/>
  <c r="I125" i="23"/>
  <c r="D27" i="15" s="1"/>
  <c r="AR110" i="23"/>
  <c r="I124" i="23"/>
  <c r="D26" i="15" s="1"/>
  <c r="G20" i="28"/>
  <c r="F20" i="28"/>
  <c r="D20" i="28" s="1"/>
  <c r="I120" i="28"/>
  <c r="D27" i="20" s="1"/>
  <c r="DX105" i="28"/>
  <c r="HD105" i="28"/>
  <c r="K120" i="28" s="1"/>
  <c r="F27" i="20" s="1"/>
  <c r="AR20" i="28"/>
  <c r="CH105" i="28"/>
  <c r="CH112" i="27"/>
  <c r="H127" i="27"/>
  <c r="C27" i="19" s="1"/>
  <c r="I125" i="27"/>
  <c r="D25" i="19" s="1"/>
  <c r="HD112" i="27"/>
  <c r="HY112" i="27"/>
  <c r="H123" i="27"/>
  <c r="C23" i="19" s="1"/>
  <c r="Q112" i="27"/>
  <c r="I127" i="27"/>
  <c r="D27" i="19" s="1"/>
  <c r="FN112" i="27"/>
  <c r="I126" i="27"/>
  <c r="D26" i="19" s="1"/>
  <c r="DC112" i="27"/>
  <c r="I124" i="26"/>
  <c r="D26" i="18" s="1"/>
  <c r="DC110" i="26"/>
  <c r="H121" i="26"/>
  <c r="C23" i="18" s="1"/>
  <c r="CH110" i="26"/>
  <c r="ES110" i="26"/>
  <c r="DX110" i="26"/>
  <c r="AR110" i="26"/>
  <c r="FN105" i="28"/>
  <c r="ES105" i="28"/>
  <c r="DX112" i="27"/>
  <c r="I125" i="21"/>
  <c r="D26" i="14" s="1"/>
  <c r="AR53" i="21"/>
  <c r="G53" i="21"/>
  <c r="F53" i="21" s="1"/>
  <c r="D53" i="21" s="1"/>
  <c r="G101" i="21"/>
  <c r="DX53" i="21"/>
  <c r="DX111" i="21" s="1"/>
  <c r="H122" i="21"/>
  <c r="C23" i="14" s="1"/>
  <c r="AR110" i="24"/>
  <c r="BM20" i="25"/>
  <c r="BM110" i="25" s="1"/>
  <c r="AR20" i="27"/>
  <c r="AR112" i="27" s="1"/>
  <c r="BM20" i="28"/>
  <c r="BM105" i="28" s="1"/>
  <c r="H124" i="21"/>
  <c r="C25" i="14" s="1"/>
  <c r="H123" i="21"/>
  <c r="C24" i="14" s="1"/>
  <c r="H123" i="24"/>
  <c r="C25" i="17" s="1"/>
  <c r="H122" i="24"/>
  <c r="C24" i="17" s="1"/>
  <c r="H121" i="24"/>
  <c r="C23" i="17" s="1"/>
  <c r="AR20" i="21"/>
  <c r="BM20" i="21"/>
  <c r="CH20" i="21"/>
  <c r="CH111" i="21" s="1"/>
  <c r="G97" i="21"/>
  <c r="F20" i="21"/>
  <c r="D20" i="21" s="1"/>
  <c r="G87" i="1"/>
  <c r="F87" i="1" s="1"/>
  <c r="G88" i="1"/>
  <c r="F88" i="1" s="1"/>
  <c r="I119" i="28"/>
  <c r="D26" i="20" s="1"/>
  <c r="I123" i="27"/>
  <c r="D23" i="19" s="1"/>
  <c r="BM110" i="26"/>
  <c r="I121" i="26"/>
  <c r="D23" i="18" s="1"/>
  <c r="I125" i="26"/>
  <c r="D27" i="18" s="1"/>
  <c r="I124" i="25"/>
  <c r="D26" i="16" s="1"/>
  <c r="I121" i="24"/>
  <c r="D23" i="17" s="1"/>
  <c r="BM110" i="24"/>
  <c r="I124" i="24"/>
  <c r="D26" i="17" s="1"/>
  <c r="I122" i="22"/>
  <c r="D23" i="13" s="1"/>
  <c r="BM97" i="21"/>
  <c r="I122" i="21" s="1"/>
  <c r="D23" i="14" s="1"/>
  <c r="HD101" i="21"/>
  <c r="I126" i="21" s="1"/>
  <c r="D27" i="14" s="1"/>
  <c r="F97" i="21"/>
  <c r="D97" i="21"/>
  <c r="F101" i="21"/>
  <c r="D102" i="21"/>
  <c r="F21" i="24"/>
  <c r="F20" i="24" s="1"/>
  <c r="D20" i="24" s="1"/>
  <c r="G20" i="24"/>
  <c r="G20" i="26"/>
  <c r="F21" i="26"/>
  <c r="F20" i="26" s="1"/>
  <c r="F21" i="27"/>
  <c r="F20" i="27" s="1"/>
  <c r="G20" i="27"/>
  <c r="F20" i="23"/>
  <c r="G20" i="23"/>
  <c r="F21" i="22"/>
  <c r="F20" i="22" s="1"/>
  <c r="G20" i="22"/>
  <c r="F54" i="21"/>
  <c r="D54" i="21" s="1"/>
  <c r="F51" i="21"/>
  <c r="D51" i="21" s="1"/>
  <c r="G50" i="21"/>
  <c r="F50" i="21" s="1"/>
  <c r="D50" i="21" s="1"/>
  <c r="G20" i="21"/>
  <c r="BM112" i="27" l="1"/>
  <c r="K123" i="27" s="1"/>
  <c r="K117" i="28"/>
  <c r="F24" i="20" s="1"/>
  <c r="AR111" i="21"/>
  <c r="BM111" i="21"/>
  <c r="K123" i="23"/>
  <c r="F25" i="15" s="1"/>
  <c r="K123" i="22"/>
  <c r="F24" i="13" s="1"/>
  <c r="K125" i="27"/>
  <c r="G125" i="27" s="1"/>
  <c r="B25" i="19" s="1"/>
  <c r="K123" i="24"/>
  <c r="G123" i="24" s="1"/>
  <c r="B25" i="17" s="1"/>
  <c r="K124" i="27"/>
  <c r="F24" i="19" s="1"/>
  <c r="K121" i="26"/>
  <c r="G121" i="26" s="1"/>
  <c r="B23" i="18" s="1"/>
  <c r="K123" i="25"/>
  <c r="G123" i="25" s="1"/>
  <c r="B25" i="16" s="1"/>
  <c r="D12" i="21"/>
  <c r="K122" i="25"/>
  <c r="G122" i="25" s="1"/>
  <c r="B24" i="16" s="1"/>
  <c r="K121" i="25"/>
  <c r="F23" i="16" s="1"/>
  <c r="BM111" i="22"/>
  <c r="K122" i="22" s="1"/>
  <c r="G122" i="22" s="1"/>
  <c r="B23" i="13" s="1"/>
  <c r="K124" i="22"/>
  <c r="K122" i="23"/>
  <c r="G122" i="23" s="1"/>
  <c r="B24" i="15" s="1"/>
  <c r="K121" i="23"/>
  <c r="G121" i="23" s="1"/>
  <c r="B23" i="15" s="1"/>
  <c r="AR105" i="28"/>
  <c r="K116" i="28" s="1"/>
  <c r="K118" i="28"/>
  <c r="F25" i="20" s="1"/>
  <c r="K124" i="21"/>
  <c r="F25" i="14" s="1"/>
  <c r="K127" i="27"/>
  <c r="G127" i="27" s="1"/>
  <c r="B27" i="19" s="1"/>
  <c r="K122" i="26"/>
  <c r="F24" i="18" s="1"/>
  <c r="K123" i="26"/>
  <c r="D20" i="26"/>
  <c r="D110" i="26" s="1"/>
  <c r="K121" i="24"/>
  <c r="G121" i="24" s="1"/>
  <c r="B23" i="17" s="1"/>
  <c r="D20" i="23"/>
  <c r="D110" i="23" s="1"/>
  <c r="D20" i="22"/>
  <c r="D20" i="27"/>
  <c r="D112" i="27" s="1"/>
  <c r="K123" i="21"/>
  <c r="K122" i="24"/>
  <c r="G122" i="24" s="1"/>
  <c r="B24" i="17" s="1"/>
  <c r="D110" i="25"/>
  <c r="D101" i="21"/>
  <c r="G123" i="22" l="1"/>
  <c r="B24" i="13" s="1"/>
  <c r="F23" i="20"/>
  <c r="G123" i="23"/>
  <c r="B25" i="15" s="1"/>
  <c r="F25" i="17"/>
  <c r="F25" i="19"/>
  <c r="D105" i="28"/>
  <c r="G124" i="27"/>
  <c r="B24" i="19" s="1"/>
  <c r="K122" i="21"/>
  <c r="F23" i="14" s="1"/>
  <c r="F23" i="15"/>
  <c r="F23" i="18"/>
  <c r="F24" i="16"/>
  <c r="F24" i="15"/>
  <c r="F25" i="16"/>
  <c r="G124" i="21"/>
  <c r="B25" i="14" s="1"/>
  <c r="G122" i="26"/>
  <c r="B24" i="18" s="1"/>
  <c r="D111" i="21"/>
  <c r="G121" i="25"/>
  <c r="B23" i="16" s="1"/>
  <c r="F23" i="17"/>
  <c r="D111" i="22"/>
  <c r="F23" i="13"/>
  <c r="F25" i="13"/>
  <c r="G124" i="22"/>
  <c r="B25" i="13" s="1"/>
  <c r="F27" i="19"/>
  <c r="F23" i="19"/>
  <c r="G123" i="27"/>
  <c r="B23" i="19" s="1"/>
  <c r="F25" i="18"/>
  <c r="G123" i="26"/>
  <c r="B25" i="18" s="1"/>
  <c r="F24" i="17"/>
  <c r="G123" i="21"/>
  <c r="B24" i="14" s="1"/>
  <c r="F24" i="14"/>
  <c r="D110" i="24"/>
  <c r="G122" i="21" l="1"/>
  <c r="B23" i="14" s="1"/>
  <c r="GK86" i="1"/>
  <c r="GK84" i="1"/>
  <c r="FP85" i="1"/>
  <c r="GI85" i="1" s="1"/>
  <c r="HF89" i="1" l="1"/>
  <c r="HY89" i="1" s="1"/>
  <c r="GK89" i="1"/>
  <c r="HD89" i="1" s="1"/>
  <c r="FP89" i="1"/>
  <c r="GI89" i="1" s="1"/>
  <c r="EU89" i="1"/>
  <c r="DZ89" i="1"/>
  <c r="DE89" i="1"/>
  <c r="CJ89" i="1"/>
  <c r="BO89" i="1"/>
  <c r="AT89" i="1"/>
  <c r="Y89" i="1"/>
  <c r="X89" i="1"/>
  <c r="W89" i="1"/>
  <c r="V89" i="1"/>
  <c r="U89" i="1"/>
  <c r="T89" i="1"/>
  <c r="S89" i="1"/>
  <c r="R89" i="1"/>
  <c r="P89" i="1"/>
  <c r="O89" i="1"/>
  <c r="N89" i="1"/>
  <c r="M89" i="1"/>
  <c r="L89" i="1"/>
  <c r="K89" i="1"/>
  <c r="J89" i="1"/>
  <c r="I89" i="1"/>
  <c r="H89" i="1"/>
  <c r="HF67" i="1"/>
  <c r="GK67" i="1"/>
  <c r="FP67" i="1"/>
  <c r="EU67" i="1"/>
  <c r="FN67" i="1" s="1"/>
  <c r="DZ67" i="1"/>
  <c r="DE67" i="1"/>
  <c r="CJ67" i="1"/>
  <c r="BO67" i="1"/>
  <c r="AT67" i="1"/>
  <c r="Y67" i="1"/>
  <c r="X67" i="1"/>
  <c r="W67" i="1"/>
  <c r="V67" i="1"/>
  <c r="U67" i="1"/>
  <c r="T67" i="1"/>
  <c r="S67" i="1"/>
  <c r="R67" i="1"/>
  <c r="P67" i="1"/>
  <c r="O67" i="1"/>
  <c r="N67" i="1"/>
  <c r="M67" i="1"/>
  <c r="L67" i="1"/>
  <c r="K67" i="1"/>
  <c r="J67" i="1"/>
  <c r="I67" i="1"/>
  <c r="H67" i="1"/>
  <c r="I122" i="1" l="1"/>
  <c r="D24" i="12" s="1"/>
  <c r="G67" i="1"/>
  <c r="F67" i="1" s="1"/>
  <c r="D67" i="1" s="1"/>
  <c r="G89" i="1"/>
  <c r="F89" i="1" s="1"/>
  <c r="E89" i="1" s="1"/>
  <c r="HF44" i="1" l="1"/>
  <c r="GK44" i="1"/>
  <c r="FP44" i="1"/>
  <c r="EU44" i="1"/>
  <c r="DZ44" i="1"/>
  <c r="ES44" i="1" s="1"/>
  <c r="DE44" i="1"/>
  <c r="CJ44" i="1"/>
  <c r="BO44" i="1"/>
  <c r="AT44" i="1"/>
  <c r="Y44" i="1"/>
  <c r="X44" i="1"/>
  <c r="W44" i="1"/>
  <c r="V44" i="1"/>
  <c r="U44" i="1"/>
  <c r="T44" i="1"/>
  <c r="S44" i="1"/>
  <c r="R44" i="1"/>
  <c r="P44" i="1"/>
  <c r="O44" i="1"/>
  <c r="N44" i="1"/>
  <c r="M44" i="1"/>
  <c r="L44" i="1"/>
  <c r="K44" i="1"/>
  <c r="J44" i="1"/>
  <c r="I44" i="1"/>
  <c r="H44" i="1"/>
  <c r="HF42" i="1"/>
  <c r="GK42" i="1"/>
  <c r="FP42" i="1"/>
  <c r="EU42" i="1"/>
  <c r="DZ42" i="1"/>
  <c r="DE42" i="1"/>
  <c r="DX42" i="1" s="1"/>
  <c r="CJ42" i="1"/>
  <c r="BO42" i="1"/>
  <c r="AT42" i="1"/>
  <c r="Y42" i="1"/>
  <c r="X42" i="1"/>
  <c r="W42" i="1"/>
  <c r="V42" i="1"/>
  <c r="U42" i="1"/>
  <c r="T42" i="1"/>
  <c r="S42" i="1"/>
  <c r="R42" i="1"/>
  <c r="P42" i="1"/>
  <c r="O42" i="1"/>
  <c r="N42" i="1"/>
  <c r="M42" i="1"/>
  <c r="L42" i="1"/>
  <c r="K42" i="1"/>
  <c r="J42" i="1"/>
  <c r="I42" i="1"/>
  <c r="H42" i="1"/>
  <c r="HF37" i="1"/>
  <c r="GK37" i="1"/>
  <c r="FP37" i="1"/>
  <c r="EU37" i="1"/>
  <c r="DZ37" i="1"/>
  <c r="DE37" i="1"/>
  <c r="CJ37" i="1"/>
  <c r="DC37" i="1" s="1"/>
  <c r="BO37" i="1"/>
  <c r="AT37" i="1"/>
  <c r="Y37" i="1"/>
  <c r="X37" i="1"/>
  <c r="W37" i="1"/>
  <c r="V37" i="1"/>
  <c r="U37" i="1"/>
  <c r="T37" i="1"/>
  <c r="S37" i="1"/>
  <c r="R37" i="1"/>
  <c r="P37" i="1"/>
  <c r="O37" i="1"/>
  <c r="N37" i="1"/>
  <c r="M37" i="1"/>
  <c r="L37" i="1"/>
  <c r="K37" i="1"/>
  <c r="J37" i="1"/>
  <c r="I37" i="1"/>
  <c r="H37" i="1"/>
  <c r="G44" i="1" l="1"/>
  <c r="F44" i="1" s="1"/>
  <c r="D44" i="1" s="1"/>
  <c r="G37" i="1"/>
  <c r="F37" i="1" s="1"/>
  <c r="D37" i="1" s="1"/>
  <c r="G42" i="1"/>
  <c r="F42" i="1" s="1"/>
  <c r="D42" i="1" s="1"/>
  <c r="HY80" i="24" l="1"/>
  <c r="HY110" i="24" s="1"/>
  <c r="FN80" i="24"/>
  <c r="FN110" i="24" s="1"/>
  <c r="HZ80" i="24"/>
  <c r="HF112" i="24" s="1"/>
  <c r="HX80" i="24"/>
  <c r="HX110" i="24" s="1"/>
  <c r="HW80" i="24"/>
  <c r="HW110" i="24" s="1"/>
  <c r="HV80" i="24"/>
  <c r="HV110" i="24" s="1"/>
  <c r="HU80" i="24"/>
  <c r="HU110" i="24" s="1"/>
  <c r="HT80" i="24"/>
  <c r="HT110" i="24" s="1"/>
  <c r="HS80" i="24"/>
  <c r="HS110" i="24" s="1"/>
  <c r="HR80" i="24"/>
  <c r="HR110" i="24" s="1"/>
  <c r="HQ80" i="24"/>
  <c r="HQ110" i="24" s="1"/>
  <c r="HP80" i="24"/>
  <c r="HP110" i="24" s="1"/>
  <c r="HO80" i="24"/>
  <c r="HO110" i="24" s="1"/>
  <c r="HN80" i="24"/>
  <c r="HN110" i="24" s="1"/>
  <c r="HM80" i="24"/>
  <c r="HM110" i="24" s="1"/>
  <c r="HL80" i="24"/>
  <c r="HL110" i="24" s="1"/>
  <c r="HK80" i="24"/>
  <c r="HK110" i="24" s="1"/>
  <c r="HJ80" i="24"/>
  <c r="HJ110" i="24" s="1"/>
  <c r="HI80" i="24"/>
  <c r="HI110" i="24" s="1"/>
  <c r="HH80" i="24"/>
  <c r="HH110" i="24" s="1"/>
  <c r="HG80" i="24"/>
  <c r="HG110" i="24" s="1"/>
  <c r="HE80" i="24"/>
  <c r="GK112" i="24" s="1"/>
  <c r="HC80" i="24"/>
  <c r="HC110" i="24" s="1"/>
  <c r="HB80" i="24"/>
  <c r="HB110" i="24" s="1"/>
  <c r="HA80" i="24"/>
  <c r="HA110" i="24" s="1"/>
  <c r="GZ80" i="24"/>
  <c r="GZ110" i="24" s="1"/>
  <c r="GY80" i="24"/>
  <c r="GY110" i="24" s="1"/>
  <c r="GX80" i="24"/>
  <c r="GX110" i="24" s="1"/>
  <c r="GW80" i="24"/>
  <c r="GW110" i="24" s="1"/>
  <c r="GV80" i="24"/>
  <c r="GV110" i="24" s="1"/>
  <c r="GU80" i="24"/>
  <c r="GU110" i="24" s="1"/>
  <c r="GT80" i="24"/>
  <c r="GT110" i="24" s="1"/>
  <c r="GS80" i="24"/>
  <c r="GS110" i="24" s="1"/>
  <c r="GR80" i="24"/>
  <c r="GR110" i="24" s="1"/>
  <c r="GQ80" i="24"/>
  <c r="GQ110" i="24" s="1"/>
  <c r="GP80" i="24"/>
  <c r="GP110" i="24" s="1"/>
  <c r="GO80" i="24"/>
  <c r="GO110" i="24" s="1"/>
  <c r="GN80" i="24"/>
  <c r="GN110" i="24" s="1"/>
  <c r="GM80" i="24"/>
  <c r="GM110" i="24" s="1"/>
  <c r="GL80" i="24"/>
  <c r="GL110" i="24" s="1"/>
  <c r="GJ80" i="24"/>
  <c r="FP112" i="24" s="1"/>
  <c r="GH80" i="24"/>
  <c r="GH110" i="24" s="1"/>
  <c r="GG80" i="24"/>
  <c r="GG110" i="24" s="1"/>
  <c r="GF80" i="24"/>
  <c r="GF110" i="24" s="1"/>
  <c r="GE80" i="24"/>
  <c r="GE110" i="24" s="1"/>
  <c r="GD80" i="24"/>
  <c r="GD110" i="24" s="1"/>
  <c r="GC80" i="24"/>
  <c r="GC110" i="24" s="1"/>
  <c r="GB80" i="24"/>
  <c r="GB110" i="24" s="1"/>
  <c r="GA80" i="24"/>
  <c r="GA110" i="24" s="1"/>
  <c r="FZ80" i="24"/>
  <c r="FZ110" i="24" s="1"/>
  <c r="FY80" i="24"/>
  <c r="FY110" i="24" s="1"/>
  <c r="FX80" i="24"/>
  <c r="FX110" i="24" s="1"/>
  <c r="FW80" i="24"/>
  <c r="FW110" i="24" s="1"/>
  <c r="FV80" i="24"/>
  <c r="FV110" i="24" s="1"/>
  <c r="FU80" i="24"/>
  <c r="FU110" i="24" s="1"/>
  <c r="FT80" i="24"/>
  <c r="FT110" i="24" s="1"/>
  <c r="FS80" i="24"/>
  <c r="FS110" i="24" s="1"/>
  <c r="FR80" i="24"/>
  <c r="FR110" i="24" s="1"/>
  <c r="FQ110" i="24"/>
  <c r="FO80" i="24"/>
  <c r="EU112" i="24" s="1"/>
  <c r="FM80" i="24"/>
  <c r="FM110" i="24" s="1"/>
  <c r="FL80" i="24"/>
  <c r="FL110" i="24" s="1"/>
  <c r="FK80" i="24"/>
  <c r="FK110" i="24" s="1"/>
  <c r="FJ80" i="24"/>
  <c r="FJ110" i="24" s="1"/>
  <c r="FI80" i="24"/>
  <c r="FI110" i="24" s="1"/>
  <c r="FH80" i="24"/>
  <c r="FH110" i="24" s="1"/>
  <c r="FG80" i="24"/>
  <c r="FG110" i="24" s="1"/>
  <c r="FF80" i="24"/>
  <c r="FF110" i="24" s="1"/>
  <c r="FE80" i="24"/>
  <c r="FE110" i="24" s="1"/>
  <c r="FD80" i="24"/>
  <c r="FD110" i="24" s="1"/>
  <c r="FC80" i="24"/>
  <c r="FC110" i="24" s="1"/>
  <c r="FB80" i="24"/>
  <c r="FB110" i="24" s="1"/>
  <c r="FA80" i="24"/>
  <c r="FA110" i="24" s="1"/>
  <c r="EZ80" i="24"/>
  <c r="EZ110" i="24" s="1"/>
  <c r="EY80" i="24"/>
  <c r="EY110" i="24" s="1"/>
  <c r="EX80" i="24"/>
  <c r="EX110" i="24" s="1"/>
  <c r="EW80" i="24"/>
  <c r="EW110" i="24" s="1"/>
  <c r="EV80" i="24"/>
  <c r="EV110" i="24" s="1"/>
  <c r="DZ80" i="24"/>
  <c r="DZ110" i="24" s="1"/>
  <c r="DE80" i="24"/>
  <c r="DE110" i="24" s="1"/>
  <c r="CJ80" i="24"/>
  <c r="CJ110" i="24" s="1"/>
  <c r="BO80" i="24"/>
  <c r="BO110" i="24" s="1"/>
  <c r="AT80" i="24"/>
  <c r="AT110" i="24" s="1"/>
  <c r="Y80" i="24"/>
  <c r="Y110" i="24" s="1"/>
  <c r="Q80" i="24"/>
  <c r="Q110" i="24" s="1"/>
  <c r="HY80" i="22"/>
  <c r="HY111" i="22" s="1"/>
  <c r="HZ80" i="22"/>
  <c r="HX80" i="22"/>
  <c r="HX111" i="22" s="1"/>
  <c r="HW80" i="22"/>
  <c r="HW111" i="22" s="1"/>
  <c r="HV80" i="22"/>
  <c r="HV111" i="22" s="1"/>
  <c r="HU80" i="22"/>
  <c r="HU111" i="22" s="1"/>
  <c r="HT80" i="22"/>
  <c r="HT111" i="22" s="1"/>
  <c r="HS80" i="22"/>
  <c r="HS111" i="22" s="1"/>
  <c r="HR80" i="22"/>
  <c r="HR111" i="22" s="1"/>
  <c r="HQ80" i="22"/>
  <c r="HQ111" i="22" s="1"/>
  <c r="HP80" i="22"/>
  <c r="HP111" i="22" s="1"/>
  <c r="HO80" i="22"/>
  <c r="HO111" i="22" s="1"/>
  <c r="HN80" i="22"/>
  <c r="HN111" i="22" s="1"/>
  <c r="HM80" i="22"/>
  <c r="HM111" i="22" s="1"/>
  <c r="HL80" i="22"/>
  <c r="HL111" i="22" s="1"/>
  <c r="HK80" i="22"/>
  <c r="HK111" i="22" s="1"/>
  <c r="HJ80" i="22"/>
  <c r="HJ111" i="22" s="1"/>
  <c r="HI80" i="22"/>
  <c r="HI111" i="22" s="1"/>
  <c r="HH80" i="22"/>
  <c r="HH111" i="22" s="1"/>
  <c r="HG80" i="22"/>
  <c r="HG111" i="22" s="1"/>
  <c r="HE80" i="22"/>
  <c r="HC80" i="22"/>
  <c r="HC111" i="22" s="1"/>
  <c r="HB80" i="22"/>
  <c r="HB111" i="22" s="1"/>
  <c r="HA80" i="22"/>
  <c r="HA111" i="22" s="1"/>
  <c r="GZ80" i="22"/>
  <c r="GZ111" i="22" s="1"/>
  <c r="GY80" i="22"/>
  <c r="GY111" i="22" s="1"/>
  <c r="GX80" i="22"/>
  <c r="GX111" i="22" s="1"/>
  <c r="GW80" i="22"/>
  <c r="GW111" i="22" s="1"/>
  <c r="GV80" i="22"/>
  <c r="GV111" i="22" s="1"/>
  <c r="GU80" i="22"/>
  <c r="GU111" i="22" s="1"/>
  <c r="GT80" i="22"/>
  <c r="GT111" i="22" s="1"/>
  <c r="GS80" i="22"/>
  <c r="GS111" i="22" s="1"/>
  <c r="GR80" i="22"/>
  <c r="GR111" i="22" s="1"/>
  <c r="GQ80" i="22"/>
  <c r="GQ111" i="22" s="1"/>
  <c r="GP80" i="22"/>
  <c r="GP111" i="22" s="1"/>
  <c r="GO80" i="22"/>
  <c r="GO111" i="22" s="1"/>
  <c r="GN80" i="22"/>
  <c r="GN111" i="22" s="1"/>
  <c r="GM80" i="22"/>
  <c r="GM111" i="22" s="1"/>
  <c r="GL80" i="22"/>
  <c r="GL111" i="22" s="1"/>
  <c r="GJ80" i="22"/>
  <c r="GH80" i="22"/>
  <c r="GH111" i="22" s="1"/>
  <c r="GG80" i="22"/>
  <c r="GG111" i="22" s="1"/>
  <c r="GF80" i="22"/>
  <c r="GF111" i="22" s="1"/>
  <c r="GE80" i="22"/>
  <c r="GE111" i="22" s="1"/>
  <c r="GD80" i="22"/>
  <c r="GD111" i="22" s="1"/>
  <c r="GC80" i="22"/>
  <c r="GC111" i="22" s="1"/>
  <c r="GB80" i="22"/>
  <c r="GB111" i="22" s="1"/>
  <c r="GA80" i="22"/>
  <c r="GA111" i="22" s="1"/>
  <c r="FZ80" i="22"/>
  <c r="FZ111" i="22" s="1"/>
  <c r="FY80" i="22"/>
  <c r="FY111" i="22" s="1"/>
  <c r="FX80" i="22"/>
  <c r="FX111" i="22" s="1"/>
  <c r="FW80" i="22"/>
  <c r="FW111" i="22" s="1"/>
  <c r="FV80" i="22"/>
  <c r="FV111" i="22" s="1"/>
  <c r="FU80" i="22"/>
  <c r="FU111" i="22" s="1"/>
  <c r="FT80" i="22"/>
  <c r="FT111" i="22" s="1"/>
  <c r="FS80" i="22"/>
  <c r="FS111" i="22" s="1"/>
  <c r="FR80" i="22"/>
  <c r="FR111" i="22" s="1"/>
  <c r="FQ80" i="22"/>
  <c r="FQ111" i="22" s="1"/>
  <c r="FO80" i="22"/>
  <c r="FM80" i="22"/>
  <c r="FM111" i="22" s="1"/>
  <c r="FL80" i="22"/>
  <c r="FL111" i="22" s="1"/>
  <c r="FK80" i="22"/>
  <c r="FK111" i="22" s="1"/>
  <c r="FJ80" i="22"/>
  <c r="FJ111" i="22" s="1"/>
  <c r="FI80" i="22"/>
  <c r="FI111" i="22" s="1"/>
  <c r="FH80" i="22"/>
  <c r="FH111" i="22" s="1"/>
  <c r="FG80" i="22"/>
  <c r="FG111" i="22" s="1"/>
  <c r="FF80" i="22"/>
  <c r="FF111" i="22" s="1"/>
  <c r="FE80" i="22"/>
  <c r="FE111" i="22" s="1"/>
  <c r="FD80" i="22"/>
  <c r="FD111" i="22" s="1"/>
  <c r="FC80" i="22"/>
  <c r="FC111" i="22" s="1"/>
  <c r="FB80" i="22"/>
  <c r="FB111" i="22" s="1"/>
  <c r="FA80" i="22"/>
  <c r="FA111" i="22" s="1"/>
  <c r="EZ80" i="22"/>
  <c r="EZ111" i="22" s="1"/>
  <c r="EY80" i="22"/>
  <c r="EY111" i="22" s="1"/>
  <c r="EX80" i="22"/>
  <c r="EX111" i="22" s="1"/>
  <c r="EW80" i="22"/>
  <c r="EW111" i="22" s="1"/>
  <c r="EV80" i="22"/>
  <c r="EV111" i="22" s="1"/>
  <c r="DZ80" i="22"/>
  <c r="DZ111" i="22" s="1"/>
  <c r="DE80" i="22"/>
  <c r="DE111" i="22" s="1"/>
  <c r="CJ80" i="22"/>
  <c r="CJ111" i="22" s="1"/>
  <c r="BO80" i="22"/>
  <c r="BO111" i="22" s="1"/>
  <c r="AT80" i="22"/>
  <c r="AT111" i="22" s="1"/>
  <c r="Y80" i="22"/>
  <c r="Y111" i="22" s="1"/>
  <c r="T80" i="22"/>
  <c r="T111" i="22" s="1"/>
  <c r="Q80" i="22"/>
  <c r="Q111" i="22" s="1"/>
  <c r="I80" i="24" l="1"/>
  <c r="I110" i="24" s="1"/>
  <c r="J80" i="22"/>
  <c r="J111" i="22" s="1"/>
  <c r="L80" i="22"/>
  <c r="L111" i="22" s="1"/>
  <c r="I80" i="22"/>
  <c r="I111" i="22" s="1"/>
  <c r="H125" i="22"/>
  <c r="C26" i="13" s="1"/>
  <c r="R80" i="22"/>
  <c r="R111" i="22" s="1"/>
  <c r="O80" i="22"/>
  <c r="O111" i="22" s="1"/>
  <c r="S80" i="22"/>
  <c r="S111" i="22" s="1"/>
  <c r="HE111" i="22"/>
  <c r="GK113" i="22"/>
  <c r="HF113" i="22"/>
  <c r="HZ111" i="22"/>
  <c r="N80" i="22"/>
  <c r="N111" i="22" s="1"/>
  <c r="GJ111" i="22"/>
  <c r="FP113" i="22"/>
  <c r="H126" i="22"/>
  <c r="C27" i="13" s="1"/>
  <c r="HF80" i="22"/>
  <c r="HF111" i="22" s="1"/>
  <c r="EU113" i="22"/>
  <c r="FO111" i="22"/>
  <c r="H124" i="24"/>
  <c r="C26" i="17" s="1"/>
  <c r="H125" i="24"/>
  <c r="C27" i="17" s="1"/>
  <c r="GK80" i="24"/>
  <c r="GK110" i="24" s="1"/>
  <c r="HF80" i="24"/>
  <c r="HF110" i="24" s="1"/>
  <c r="R80" i="24"/>
  <c r="R110" i="24" s="1"/>
  <c r="HD80" i="24"/>
  <c r="HD110" i="24" s="1"/>
  <c r="HZ110" i="24"/>
  <c r="M80" i="24"/>
  <c r="M110" i="24" s="1"/>
  <c r="HE110" i="24"/>
  <c r="GJ110" i="24"/>
  <c r="V80" i="24"/>
  <c r="V110" i="24" s="1"/>
  <c r="N80" i="24"/>
  <c r="N110" i="24" s="1"/>
  <c r="J80" i="24"/>
  <c r="J110" i="24" s="1"/>
  <c r="FO110" i="24"/>
  <c r="K80" i="24"/>
  <c r="K110" i="24" s="1"/>
  <c r="O80" i="24"/>
  <c r="O110" i="24" s="1"/>
  <c r="T80" i="24"/>
  <c r="T110" i="24" s="1"/>
  <c r="X80" i="24"/>
  <c r="X110" i="24" s="1"/>
  <c r="W80" i="22"/>
  <c r="W111" i="22" s="1"/>
  <c r="X80" i="22"/>
  <c r="X111" i="22" s="1"/>
  <c r="P80" i="22"/>
  <c r="P111" i="22" s="1"/>
  <c r="K80" i="22"/>
  <c r="K111" i="22" s="1"/>
  <c r="FP80" i="24"/>
  <c r="FP110" i="24" s="1"/>
  <c r="S80" i="24"/>
  <c r="S110" i="24" s="1"/>
  <c r="W80" i="24"/>
  <c r="W110" i="24" s="1"/>
  <c r="L80" i="24"/>
  <c r="L110" i="24" s="1"/>
  <c r="P80" i="24"/>
  <c r="P110" i="24" s="1"/>
  <c r="U80" i="24"/>
  <c r="U110" i="24" s="1"/>
  <c r="EU80" i="24"/>
  <c r="EU110" i="24" s="1"/>
  <c r="GI80" i="24"/>
  <c r="GI110" i="24" s="1"/>
  <c r="K124" i="24" s="1"/>
  <c r="H80" i="24"/>
  <c r="H110" i="24" s="1"/>
  <c r="GK80" i="22"/>
  <c r="GK111" i="22" s="1"/>
  <c r="M80" i="22"/>
  <c r="M111" i="22" s="1"/>
  <c r="HD80" i="22"/>
  <c r="HD111" i="22" s="1"/>
  <c r="K126" i="22" s="1"/>
  <c r="V80" i="22"/>
  <c r="V111" i="22" s="1"/>
  <c r="U80" i="22"/>
  <c r="U111" i="22" s="1"/>
  <c r="FP80" i="22"/>
  <c r="FP111" i="22" s="1"/>
  <c r="GI80" i="22"/>
  <c r="GI111" i="22" s="1"/>
  <c r="EU80" i="22"/>
  <c r="EU111" i="22" s="1"/>
  <c r="H80" i="22"/>
  <c r="H111" i="22" s="1"/>
  <c r="F27" i="13" l="1"/>
  <c r="G126" i="22"/>
  <c r="B27" i="13" s="1"/>
  <c r="K125" i="24"/>
  <c r="F27" i="17" s="1"/>
  <c r="F26" i="17"/>
  <c r="G124" i="24"/>
  <c r="B26" i="17" s="1"/>
  <c r="FN80" i="22"/>
  <c r="FN111" i="22" s="1"/>
  <c r="K125" i="22" s="1"/>
  <c r="F80" i="24"/>
  <c r="D112" i="24" s="1"/>
  <c r="G80" i="24"/>
  <c r="G110" i="24" s="1"/>
  <c r="G80" i="22"/>
  <c r="G111" i="22" s="1"/>
  <c r="F80" i="22"/>
  <c r="D113" i="22" l="1"/>
  <c r="F111" i="22"/>
  <c r="F26" i="13"/>
  <c r="G125" i="22"/>
  <c r="B26" i="13" s="1"/>
  <c r="G125" i="24"/>
  <c r="B27" i="17" s="1"/>
  <c r="E80" i="24"/>
  <c r="E110" i="24" s="1"/>
  <c r="F110" i="24"/>
  <c r="E80" i="22"/>
  <c r="E111" i="22" s="1"/>
  <c r="GQ80" i="1"/>
  <c r="GK85" i="1"/>
  <c r="FP84" i="1"/>
  <c r="GI84" i="1" s="1"/>
  <c r="H83" i="28" l="1"/>
  <c r="H105" i="28" s="1"/>
  <c r="I83" i="28"/>
  <c r="I105" i="28" s="1"/>
  <c r="J83" i="28"/>
  <c r="J105" i="28" s="1"/>
  <c r="K83" i="28"/>
  <c r="K105" i="28" s="1"/>
  <c r="L83" i="28"/>
  <c r="L105" i="28" s="1"/>
  <c r="M83" i="28"/>
  <c r="M105" i="28" s="1"/>
  <c r="N83" i="28"/>
  <c r="N105" i="28" s="1"/>
  <c r="O83" i="28"/>
  <c r="O105" i="28" s="1"/>
  <c r="P83" i="28"/>
  <c r="P105" i="28" s="1"/>
  <c r="R83" i="28"/>
  <c r="R105" i="28" s="1"/>
  <c r="S83" i="28"/>
  <c r="S105" i="28" s="1"/>
  <c r="T83" i="28"/>
  <c r="T105" i="28" s="1"/>
  <c r="U83" i="28"/>
  <c r="U105" i="28" s="1"/>
  <c r="V83" i="28"/>
  <c r="V105" i="28" s="1"/>
  <c r="W105" i="28"/>
  <c r="X83" i="28"/>
  <c r="X105" i="28" s="1"/>
  <c r="Y83" i="28"/>
  <c r="Y105" i="28" s="1"/>
  <c r="AT83" i="28"/>
  <c r="AT105" i="28" s="1"/>
  <c r="BO83" i="28"/>
  <c r="BO105" i="28" s="1"/>
  <c r="CJ83" i="28"/>
  <c r="CJ105" i="28" s="1"/>
  <c r="DE83" i="28"/>
  <c r="DE105" i="28" s="1"/>
  <c r="DZ83" i="28"/>
  <c r="DZ105" i="28" s="1"/>
  <c r="EU83" i="28"/>
  <c r="EU105" i="28" s="1"/>
  <c r="FP83" i="28"/>
  <c r="GK83" i="28"/>
  <c r="GK105" i="28" s="1"/>
  <c r="HF83" i="28"/>
  <c r="HF105" i="28" s="1"/>
  <c r="H90" i="27"/>
  <c r="H112" i="27" s="1"/>
  <c r="I90" i="27"/>
  <c r="I112" i="27" s="1"/>
  <c r="J90" i="27"/>
  <c r="J112" i="27" s="1"/>
  <c r="K90" i="27"/>
  <c r="K112" i="27" s="1"/>
  <c r="L90" i="27"/>
  <c r="L112" i="27" s="1"/>
  <c r="M90" i="27"/>
  <c r="M112" i="27" s="1"/>
  <c r="N90" i="27"/>
  <c r="N112" i="27" s="1"/>
  <c r="O90" i="27"/>
  <c r="O112" i="27" s="1"/>
  <c r="P90" i="27"/>
  <c r="P112" i="27" s="1"/>
  <c r="R90" i="27"/>
  <c r="R112" i="27" s="1"/>
  <c r="S90" i="27"/>
  <c r="S112" i="27" s="1"/>
  <c r="T90" i="27"/>
  <c r="T112" i="27" s="1"/>
  <c r="U90" i="27"/>
  <c r="U112" i="27" s="1"/>
  <c r="V90" i="27"/>
  <c r="V112" i="27" s="1"/>
  <c r="W90" i="27"/>
  <c r="W112" i="27" s="1"/>
  <c r="X90" i="27"/>
  <c r="X112" i="27" s="1"/>
  <c r="Y90" i="27"/>
  <c r="Y112" i="27" s="1"/>
  <c r="AT90" i="27"/>
  <c r="AT112" i="27" s="1"/>
  <c r="BO90" i="27"/>
  <c r="BO112" i="27" s="1"/>
  <c r="CJ90" i="27"/>
  <c r="CJ112" i="27" s="1"/>
  <c r="DE90" i="27"/>
  <c r="DE112" i="27" s="1"/>
  <c r="DZ90" i="27"/>
  <c r="DZ112" i="27" s="1"/>
  <c r="EU90" i="27"/>
  <c r="EU112" i="27" s="1"/>
  <c r="FP90" i="27"/>
  <c r="FP112" i="27" s="1"/>
  <c r="GK90" i="27"/>
  <c r="GK112" i="27" s="1"/>
  <c r="HF90" i="27"/>
  <c r="HF112" i="27" s="1"/>
  <c r="Q80" i="26"/>
  <c r="Q110" i="26" s="1"/>
  <c r="W80" i="26"/>
  <c r="W110" i="26" s="1"/>
  <c r="X80" i="26"/>
  <c r="X110" i="26" s="1"/>
  <c r="Y80" i="26"/>
  <c r="Y110" i="26" s="1"/>
  <c r="AT80" i="26"/>
  <c r="AT110" i="26" s="1"/>
  <c r="BO80" i="26"/>
  <c r="BO110" i="26" s="1"/>
  <c r="CJ80" i="26"/>
  <c r="CJ110" i="26" s="1"/>
  <c r="DE80" i="26"/>
  <c r="DE110" i="26" s="1"/>
  <c r="DZ80" i="26"/>
  <c r="DZ110" i="26" s="1"/>
  <c r="EV80" i="26"/>
  <c r="EV110" i="26" s="1"/>
  <c r="EW80" i="26"/>
  <c r="EW110" i="26" s="1"/>
  <c r="EX80" i="26"/>
  <c r="EX110" i="26" s="1"/>
  <c r="EY80" i="26"/>
  <c r="EY110" i="26" s="1"/>
  <c r="EZ80" i="26"/>
  <c r="EZ110" i="26" s="1"/>
  <c r="FA80" i="26"/>
  <c r="FA110" i="26" s="1"/>
  <c r="FB80" i="26"/>
  <c r="FB110" i="26" s="1"/>
  <c r="FC80" i="26"/>
  <c r="FC110" i="26" s="1"/>
  <c r="FD80" i="26"/>
  <c r="FD110" i="26" s="1"/>
  <c r="FE80" i="26"/>
  <c r="FE110" i="26" s="1"/>
  <c r="FF80" i="26"/>
  <c r="FF110" i="26" s="1"/>
  <c r="FG80" i="26"/>
  <c r="FG110" i="26" s="1"/>
  <c r="FH80" i="26"/>
  <c r="FH110" i="26" s="1"/>
  <c r="FI80" i="26"/>
  <c r="FI110" i="26" s="1"/>
  <c r="FJ80" i="26"/>
  <c r="FJ110" i="26" s="1"/>
  <c r="FK80" i="26"/>
  <c r="FK110" i="26" s="1"/>
  <c r="FL80" i="26"/>
  <c r="FL110" i="26" s="1"/>
  <c r="FM80" i="26"/>
  <c r="FM110" i="26" s="1"/>
  <c r="FO80" i="26"/>
  <c r="FQ80" i="26"/>
  <c r="FQ110" i="26" s="1"/>
  <c r="FR80" i="26"/>
  <c r="FR110" i="26" s="1"/>
  <c r="FS80" i="26"/>
  <c r="FS110" i="26" s="1"/>
  <c r="FT80" i="26"/>
  <c r="FT110" i="26" s="1"/>
  <c r="FU80" i="26"/>
  <c r="FU110" i="26" s="1"/>
  <c r="FV80" i="26"/>
  <c r="FV110" i="26" s="1"/>
  <c r="FW80" i="26"/>
  <c r="FW110" i="26" s="1"/>
  <c r="FX80" i="26"/>
  <c r="FX110" i="26" s="1"/>
  <c r="FY80" i="26"/>
  <c r="FY110" i="26" s="1"/>
  <c r="FZ80" i="26"/>
  <c r="FZ110" i="26" s="1"/>
  <c r="GA80" i="26"/>
  <c r="GA110" i="26" s="1"/>
  <c r="GB80" i="26"/>
  <c r="GB110" i="26" s="1"/>
  <c r="GC80" i="26"/>
  <c r="GC110" i="26" s="1"/>
  <c r="GD80" i="26"/>
  <c r="GD110" i="26" s="1"/>
  <c r="GE80" i="26"/>
  <c r="GE110" i="26" s="1"/>
  <c r="GF80" i="26"/>
  <c r="GF110" i="26" s="1"/>
  <c r="GG80" i="26"/>
  <c r="GG110" i="26" s="1"/>
  <c r="GH80" i="26"/>
  <c r="GH110" i="26" s="1"/>
  <c r="GJ80" i="26"/>
  <c r="FP112" i="26" s="1"/>
  <c r="GL80" i="26"/>
  <c r="GL110" i="26" s="1"/>
  <c r="GM80" i="26"/>
  <c r="GM110" i="26" s="1"/>
  <c r="GN80" i="26"/>
  <c r="GN110" i="26" s="1"/>
  <c r="GO80" i="26"/>
  <c r="GO110" i="26" s="1"/>
  <c r="GP80" i="26"/>
  <c r="GP110" i="26" s="1"/>
  <c r="GQ80" i="26"/>
  <c r="GQ110" i="26" s="1"/>
  <c r="GR80" i="26"/>
  <c r="GR110" i="26" s="1"/>
  <c r="GS80" i="26"/>
  <c r="GS110" i="26" s="1"/>
  <c r="GT80" i="26"/>
  <c r="GT110" i="26" s="1"/>
  <c r="GU80" i="26"/>
  <c r="GU110" i="26" s="1"/>
  <c r="GV80" i="26"/>
  <c r="GV110" i="26" s="1"/>
  <c r="GW80" i="26"/>
  <c r="GW110" i="26" s="1"/>
  <c r="GX80" i="26"/>
  <c r="GX110" i="26" s="1"/>
  <c r="GY80" i="26"/>
  <c r="GY110" i="26" s="1"/>
  <c r="GZ80" i="26"/>
  <c r="GZ110" i="26" s="1"/>
  <c r="HA80" i="26"/>
  <c r="HA110" i="26" s="1"/>
  <c r="HB80" i="26"/>
  <c r="HB110" i="26" s="1"/>
  <c r="HC80" i="26"/>
  <c r="HC110" i="26" s="1"/>
  <c r="HE80" i="26"/>
  <c r="GK112" i="26" s="1"/>
  <c r="HG80" i="26"/>
  <c r="HG110" i="26" s="1"/>
  <c r="HH80" i="26"/>
  <c r="HH110" i="26" s="1"/>
  <c r="HI80" i="26"/>
  <c r="HI110" i="26" s="1"/>
  <c r="HJ80" i="26"/>
  <c r="HJ110" i="26" s="1"/>
  <c r="HK80" i="26"/>
  <c r="HK110" i="26" s="1"/>
  <c r="HL80" i="26"/>
  <c r="HL110" i="26" s="1"/>
  <c r="HM80" i="26"/>
  <c r="HM110" i="26" s="1"/>
  <c r="HN80" i="26"/>
  <c r="HN110" i="26" s="1"/>
  <c r="HO80" i="26"/>
  <c r="HO110" i="26" s="1"/>
  <c r="HP80" i="26"/>
  <c r="HP110" i="26" s="1"/>
  <c r="HQ80" i="26"/>
  <c r="HQ110" i="26" s="1"/>
  <c r="HR80" i="26"/>
  <c r="HR110" i="26" s="1"/>
  <c r="HS80" i="26"/>
  <c r="HS110" i="26" s="1"/>
  <c r="HT80" i="26"/>
  <c r="HT110" i="26" s="1"/>
  <c r="HU80" i="26"/>
  <c r="HU110" i="26" s="1"/>
  <c r="HV80" i="26"/>
  <c r="HV110" i="26" s="1"/>
  <c r="HW80" i="26"/>
  <c r="HW110" i="26" s="1"/>
  <c r="HX80" i="26"/>
  <c r="HX110" i="26" s="1"/>
  <c r="HZ80" i="26"/>
  <c r="H81" i="26"/>
  <c r="I81" i="26"/>
  <c r="J81" i="26"/>
  <c r="K81" i="26"/>
  <c r="L81" i="26"/>
  <c r="M81" i="26"/>
  <c r="N81" i="26"/>
  <c r="O81" i="26"/>
  <c r="P81" i="26"/>
  <c r="R81" i="26"/>
  <c r="S81" i="26"/>
  <c r="T81" i="26"/>
  <c r="U81" i="26"/>
  <c r="V81" i="26"/>
  <c r="EU81" i="26"/>
  <c r="FN81" i="26" s="1"/>
  <c r="FN80" i="26" s="1"/>
  <c r="FN110" i="26" s="1"/>
  <c r="FP81" i="26"/>
  <c r="GK81" i="26"/>
  <c r="HF81" i="26"/>
  <c r="H84" i="26"/>
  <c r="I84" i="26"/>
  <c r="J84" i="26"/>
  <c r="K84" i="26"/>
  <c r="L84" i="26"/>
  <c r="M84" i="26"/>
  <c r="N84" i="26"/>
  <c r="O84" i="26"/>
  <c r="P84" i="26"/>
  <c r="R84" i="26"/>
  <c r="S84" i="26"/>
  <c r="T84" i="26"/>
  <c r="U84" i="26"/>
  <c r="V84" i="26"/>
  <c r="EU84" i="26"/>
  <c r="FP84" i="26"/>
  <c r="GI84" i="26" s="1"/>
  <c r="GK84" i="26"/>
  <c r="HF84" i="26"/>
  <c r="H87" i="26"/>
  <c r="I87" i="26"/>
  <c r="J87" i="26"/>
  <c r="K87" i="26"/>
  <c r="L87" i="26"/>
  <c r="M87" i="26"/>
  <c r="N87" i="26"/>
  <c r="O87" i="26"/>
  <c r="P87" i="26"/>
  <c r="R87" i="26"/>
  <c r="S87" i="26"/>
  <c r="T87" i="26"/>
  <c r="U87" i="26"/>
  <c r="V87" i="26"/>
  <c r="EU87" i="26"/>
  <c r="GI87" i="26"/>
  <c r="GK87" i="26"/>
  <c r="HD87" i="26" s="1"/>
  <c r="HF87" i="26"/>
  <c r="H88" i="26"/>
  <c r="I88" i="26"/>
  <c r="J88" i="26"/>
  <c r="K88" i="26"/>
  <c r="L88" i="26"/>
  <c r="M88" i="26"/>
  <c r="N88" i="26"/>
  <c r="O88" i="26"/>
  <c r="P88" i="26"/>
  <c r="R88" i="26"/>
  <c r="S88" i="26"/>
  <c r="T88" i="26"/>
  <c r="U88" i="26"/>
  <c r="V88" i="26"/>
  <c r="EU88" i="26"/>
  <c r="FP88" i="26"/>
  <c r="GK88" i="26"/>
  <c r="HF88" i="26"/>
  <c r="HY88" i="26" s="1"/>
  <c r="HY80" i="26" s="1"/>
  <c r="HY110" i="26" s="1"/>
  <c r="Q80" i="25"/>
  <c r="Q110" i="25" s="1"/>
  <c r="W80" i="25"/>
  <c r="W110" i="25" s="1"/>
  <c r="X80" i="25"/>
  <c r="X110" i="25" s="1"/>
  <c r="Y80" i="25"/>
  <c r="Y110" i="25" s="1"/>
  <c r="AT80" i="25"/>
  <c r="AT110" i="25" s="1"/>
  <c r="BO80" i="25"/>
  <c r="BO110" i="25" s="1"/>
  <c r="CJ80" i="25"/>
  <c r="CJ110" i="25" s="1"/>
  <c r="DE80" i="25"/>
  <c r="DE110" i="25" s="1"/>
  <c r="DZ80" i="25"/>
  <c r="DZ110" i="25" s="1"/>
  <c r="EV80" i="25"/>
  <c r="EV110" i="25" s="1"/>
  <c r="EW80" i="25"/>
  <c r="EW110" i="25" s="1"/>
  <c r="EX80" i="25"/>
  <c r="EX110" i="25" s="1"/>
  <c r="EY80" i="25"/>
  <c r="EY110" i="25" s="1"/>
  <c r="EZ80" i="25"/>
  <c r="EZ110" i="25" s="1"/>
  <c r="FA80" i="25"/>
  <c r="FA110" i="25" s="1"/>
  <c r="FB80" i="25"/>
  <c r="FB110" i="25" s="1"/>
  <c r="FC80" i="25"/>
  <c r="FC110" i="25" s="1"/>
  <c r="FD80" i="25"/>
  <c r="FD110" i="25" s="1"/>
  <c r="FE80" i="25"/>
  <c r="FE110" i="25" s="1"/>
  <c r="FF80" i="25"/>
  <c r="FF110" i="25" s="1"/>
  <c r="FG80" i="25"/>
  <c r="FG110" i="25" s="1"/>
  <c r="FH80" i="25"/>
  <c r="FH110" i="25" s="1"/>
  <c r="FI80" i="25"/>
  <c r="FI110" i="25" s="1"/>
  <c r="FJ80" i="25"/>
  <c r="FJ110" i="25" s="1"/>
  <c r="FK80" i="25"/>
  <c r="FK110" i="25" s="1"/>
  <c r="FL80" i="25"/>
  <c r="FL110" i="25" s="1"/>
  <c r="FM80" i="25"/>
  <c r="FM110" i="25" s="1"/>
  <c r="FO80" i="25"/>
  <c r="FQ80" i="25"/>
  <c r="FQ110" i="25" s="1"/>
  <c r="FR80" i="25"/>
  <c r="FR110" i="25" s="1"/>
  <c r="FS80" i="25"/>
  <c r="FS110" i="25" s="1"/>
  <c r="FT80" i="25"/>
  <c r="FT110" i="25" s="1"/>
  <c r="FU80" i="25"/>
  <c r="FU110" i="25" s="1"/>
  <c r="FV80" i="25"/>
  <c r="FV110" i="25" s="1"/>
  <c r="FW80" i="25"/>
  <c r="FW110" i="25" s="1"/>
  <c r="FX80" i="25"/>
  <c r="FX110" i="25" s="1"/>
  <c r="FY80" i="25"/>
  <c r="FY110" i="25" s="1"/>
  <c r="FZ80" i="25"/>
  <c r="FZ110" i="25" s="1"/>
  <c r="GA80" i="25"/>
  <c r="GA110" i="25" s="1"/>
  <c r="GB80" i="25"/>
  <c r="GB110" i="25" s="1"/>
  <c r="GC80" i="25"/>
  <c r="GC110" i="25" s="1"/>
  <c r="GD80" i="25"/>
  <c r="GD110" i="25" s="1"/>
  <c r="GE80" i="25"/>
  <c r="GE110" i="25" s="1"/>
  <c r="GF80" i="25"/>
  <c r="GF110" i="25" s="1"/>
  <c r="GG80" i="25"/>
  <c r="GG110" i="25" s="1"/>
  <c r="GH80" i="25"/>
  <c r="GH110" i="25" s="1"/>
  <c r="GJ80" i="25"/>
  <c r="GL80" i="25"/>
  <c r="GL110" i="25" s="1"/>
  <c r="GM80" i="25"/>
  <c r="GM110" i="25" s="1"/>
  <c r="GN80" i="25"/>
  <c r="GN110" i="25" s="1"/>
  <c r="GO80" i="25"/>
  <c r="GO110" i="25" s="1"/>
  <c r="GP80" i="25"/>
  <c r="GP110" i="25" s="1"/>
  <c r="GQ80" i="25"/>
  <c r="GQ110" i="25" s="1"/>
  <c r="GR80" i="25"/>
  <c r="GR110" i="25" s="1"/>
  <c r="GS80" i="25"/>
  <c r="GS110" i="25" s="1"/>
  <c r="GT80" i="25"/>
  <c r="GT110" i="25" s="1"/>
  <c r="GU80" i="25"/>
  <c r="GU110" i="25" s="1"/>
  <c r="GV80" i="25"/>
  <c r="GV110" i="25" s="1"/>
  <c r="GW80" i="25"/>
  <c r="GW110" i="25" s="1"/>
  <c r="GX80" i="25"/>
  <c r="GX110" i="25" s="1"/>
  <c r="GY80" i="25"/>
  <c r="GY110" i="25" s="1"/>
  <c r="GZ80" i="25"/>
  <c r="GZ110" i="25" s="1"/>
  <c r="HA80" i="25"/>
  <c r="HA110" i="25" s="1"/>
  <c r="HB80" i="25"/>
  <c r="HB110" i="25" s="1"/>
  <c r="HC80" i="25"/>
  <c r="HC110" i="25" s="1"/>
  <c r="HE80" i="25"/>
  <c r="HG80" i="25"/>
  <c r="HG110" i="25" s="1"/>
  <c r="HH80" i="25"/>
  <c r="HH110" i="25" s="1"/>
  <c r="HI80" i="25"/>
  <c r="HI110" i="25" s="1"/>
  <c r="HJ80" i="25"/>
  <c r="HJ110" i="25" s="1"/>
  <c r="HK80" i="25"/>
  <c r="HK110" i="25" s="1"/>
  <c r="HL80" i="25"/>
  <c r="HL110" i="25" s="1"/>
  <c r="HM80" i="25"/>
  <c r="HM110" i="25" s="1"/>
  <c r="HN80" i="25"/>
  <c r="HN110" i="25" s="1"/>
  <c r="HO80" i="25"/>
  <c r="HO110" i="25" s="1"/>
  <c r="HP80" i="25"/>
  <c r="HP110" i="25" s="1"/>
  <c r="HQ80" i="25"/>
  <c r="HQ110" i="25" s="1"/>
  <c r="HR80" i="25"/>
  <c r="HR110" i="25" s="1"/>
  <c r="HS80" i="25"/>
  <c r="HS110" i="25" s="1"/>
  <c r="HT80" i="25"/>
  <c r="HT110" i="25" s="1"/>
  <c r="HU80" i="25"/>
  <c r="HU110" i="25" s="1"/>
  <c r="HV80" i="25"/>
  <c r="HV110" i="25" s="1"/>
  <c r="HW80" i="25"/>
  <c r="HW110" i="25" s="1"/>
  <c r="HX80" i="25"/>
  <c r="HX110" i="25" s="1"/>
  <c r="HZ80" i="25"/>
  <c r="H81" i="25"/>
  <c r="I81" i="25"/>
  <c r="J81" i="25"/>
  <c r="K81" i="25"/>
  <c r="L81" i="25"/>
  <c r="M81" i="25"/>
  <c r="N81" i="25"/>
  <c r="O81" i="25"/>
  <c r="P81" i="25"/>
  <c r="R81" i="25"/>
  <c r="S81" i="25"/>
  <c r="T81" i="25"/>
  <c r="U81" i="25"/>
  <c r="V81" i="25"/>
  <c r="EU81" i="25"/>
  <c r="FN81" i="25" s="1"/>
  <c r="FN80" i="25" s="1"/>
  <c r="FN110" i="25" s="1"/>
  <c r="FP81" i="25"/>
  <c r="HF81" i="25"/>
  <c r="H86" i="25"/>
  <c r="I86" i="25"/>
  <c r="J86" i="25"/>
  <c r="K86" i="25"/>
  <c r="L86" i="25"/>
  <c r="M86" i="25"/>
  <c r="N86" i="25"/>
  <c r="O86" i="25"/>
  <c r="P86" i="25"/>
  <c r="R86" i="25"/>
  <c r="S86" i="25"/>
  <c r="T86" i="25"/>
  <c r="U86" i="25"/>
  <c r="V86" i="25"/>
  <c r="EU86" i="25"/>
  <c r="FP86" i="25"/>
  <c r="GI86" i="25" s="1"/>
  <c r="HF86" i="25"/>
  <c r="H87" i="25"/>
  <c r="I87" i="25"/>
  <c r="J87" i="25"/>
  <c r="K87" i="25"/>
  <c r="L87" i="25"/>
  <c r="M87" i="25"/>
  <c r="N87" i="25"/>
  <c r="O87" i="25"/>
  <c r="P87" i="25"/>
  <c r="R87" i="25"/>
  <c r="S87" i="25"/>
  <c r="T87" i="25"/>
  <c r="U87" i="25"/>
  <c r="V87" i="25"/>
  <c r="EU87" i="25"/>
  <c r="HF87" i="25"/>
  <c r="H88" i="25"/>
  <c r="I88" i="25"/>
  <c r="J88" i="25"/>
  <c r="K88" i="25"/>
  <c r="L88" i="25"/>
  <c r="M88" i="25"/>
  <c r="N88" i="25"/>
  <c r="O88" i="25"/>
  <c r="P88" i="25"/>
  <c r="R88" i="25"/>
  <c r="S88" i="25"/>
  <c r="T88" i="25"/>
  <c r="U88" i="25"/>
  <c r="V88" i="25"/>
  <c r="EU88" i="25"/>
  <c r="FP88" i="25"/>
  <c r="GK88" i="25"/>
  <c r="HF88" i="25"/>
  <c r="HY88" i="25" s="1"/>
  <c r="HY80" i="25" s="1"/>
  <c r="HY110" i="25" s="1"/>
  <c r="O80" i="25" l="1"/>
  <c r="O110" i="25" s="1"/>
  <c r="H125" i="25"/>
  <c r="C27" i="16" s="1"/>
  <c r="GJ110" i="25"/>
  <c r="FP112" i="25"/>
  <c r="GK80" i="25"/>
  <c r="GK110" i="25" s="1"/>
  <c r="FO110" i="25"/>
  <c r="EU112" i="25"/>
  <c r="EU80" i="25"/>
  <c r="EU110" i="25" s="1"/>
  <c r="HE110" i="25"/>
  <c r="GK112" i="25"/>
  <c r="HZ110" i="25"/>
  <c r="HF112" i="25"/>
  <c r="H124" i="25"/>
  <c r="C26" i="16" s="1"/>
  <c r="GI83" i="28"/>
  <c r="GI105" i="28" s="1"/>
  <c r="K119" i="28" s="1"/>
  <c r="F26" i="20" s="1"/>
  <c r="FP105" i="28"/>
  <c r="GI90" i="27"/>
  <c r="GI112" i="27" s="1"/>
  <c r="K126" i="27" s="1"/>
  <c r="F26" i="19" s="1"/>
  <c r="HF80" i="26"/>
  <c r="HF110" i="26" s="1"/>
  <c r="EU80" i="26"/>
  <c r="EU110" i="26" s="1"/>
  <c r="HZ110" i="26"/>
  <c r="HF112" i="26"/>
  <c r="FO110" i="26"/>
  <c r="EU112" i="26"/>
  <c r="H124" i="26"/>
  <c r="C26" i="18" s="1"/>
  <c r="H125" i="26"/>
  <c r="HE110" i="26"/>
  <c r="R80" i="26"/>
  <c r="R110" i="26" s="1"/>
  <c r="M80" i="26"/>
  <c r="M110" i="26" s="1"/>
  <c r="I80" i="26"/>
  <c r="I110" i="26" s="1"/>
  <c r="GJ110" i="26"/>
  <c r="V80" i="26"/>
  <c r="V110" i="26" s="1"/>
  <c r="U80" i="25"/>
  <c r="U110" i="25" s="1"/>
  <c r="S80" i="25"/>
  <c r="S110" i="25" s="1"/>
  <c r="V80" i="25"/>
  <c r="V110" i="25" s="1"/>
  <c r="R80" i="25"/>
  <c r="R110" i="25" s="1"/>
  <c r="M80" i="25"/>
  <c r="M110" i="25" s="1"/>
  <c r="I80" i="25"/>
  <c r="I110" i="25" s="1"/>
  <c r="FP80" i="25"/>
  <c r="FP110" i="25" s="1"/>
  <c r="S80" i="26"/>
  <c r="S110" i="26" s="1"/>
  <c r="N80" i="26"/>
  <c r="N110" i="26" s="1"/>
  <c r="T80" i="26"/>
  <c r="T110" i="26" s="1"/>
  <c r="GI80" i="25"/>
  <c r="GI110" i="25" s="1"/>
  <c r="K124" i="25" s="1"/>
  <c r="T80" i="25"/>
  <c r="T110" i="25" s="1"/>
  <c r="K80" i="25"/>
  <c r="K110" i="25" s="1"/>
  <c r="HF80" i="25"/>
  <c r="HF110" i="25" s="1"/>
  <c r="G88" i="26"/>
  <c r="F88" i="26" s="1"/>
  <c r="HD80" i="26"/>
  <c r="HD110" i="26" s="1"/>
  <c r="K125" i="26" s="1"/>
  <c r="F27" i="18" s="1"/>
  <c r="U80" i="26"/>
  <c r="U110" i="26" s="1"/>
  <c r="L80" i="26"/>
  <c r="L110" i="26" s="1"/>
  <c r="P80" i="26"/>
  <c r="P110" i="26" s="1"/>
  <c r="H80" i="26"/>
  <c r="H110" i="26" s="1"/>
  <c r="H120" i="28"/>
  <c r="C27" i="20" s="1"/>
  <c r="H119" i="28"/>
  <c r="C26" i="20" s="1"/>
  <c r="H117" i="28"/>
  <c r="C24" i="20" s="1"/>
  <c r="H118" i="28"/>
  <c r="C25" i="20" s="1"/>
  <c r="H116" i="28"/>
  <c r="G116" i="28" s="1"/>
  <c r="G83" i="28"/>
  <c r="G90" i="27"/>
  <c r="J80" i="26"/>
  <c r="J110" i="26" s="1"/>
  <c r="G87" i="26"/>
  <c r="F87" i="26" s="1"/>
  <c r="GK80" i="26"/>
  <c r="GK110" i="26" s="1"/>
  <c r="FP80" i="26"/>
  <c r="FP110" i="26" s="1"/>
  <c r="GI80" i="26"/>
  <c r="GI110" i="26" s="1"/>
  <c r="K124" i="26" s="1"/>
  <c r="O80" i="26"/>
  <c r="O110" i="26" s="1"/>
  <c r="K80" i="26"/>
  <c r="K110" i="26" s="1"/>
  <c r="G84" i="26"/>
  <c r="F84" i="26" s="1"/>
  <c r="G81" i="26"/>
  <c r="HD80" i="25"/>
  <c r="HD110" i="25" s="1"/>
  <c r="K125" i="25" s="1"/>
  <c r="P80" i="25"/>
  <c r="P110" i="25" s="1"/>
  <c r="L80" i="25"/>
  <c r="L110" i="25" s="1"/>
  <c r="H80" i="25"/>
  <c r="H110" i="25" s="1"/>
  <c r="G81" i="25"/>
  <c r="G87" i="25"/>
  <c r="F87" i="25" s="1"/>
  <c r="G86" i="25"/>
  <c r="F86" i="25" s="1"/>
  <c r="N80" i="25"/>
  <c r="N110" i="25" s="1"/>
  <c r="J80" i="25"/>
  <c r="J110" i="25" s="1"/>
  <c r="G88" i="25"/>
  <c r="F88" i="25" s="1"/>
  <c r="Q80" i="23"/>
  <c r="Q110" i="23" s="1"/>
  <c r="W80" i="23"/>
  <c r="W110" i="23" s="1"/>
  <c r="X80" i="23"/>
  <c r="X110" i="23" s="1"/>
  <c r="Y80" i="23"/>
  <c r="Y110" i="23" s="1"/>
  <c r="AT80" i="23"/>
  <c r="AT110" i="23" s="1"/>
  <c r="BO80" i="23"/>
  <c r="BO110" i="23" s="1"/>
  <c r="CJ80" i="23"/>
  <c r="CJ110" i="23" s="1"/>
  <c r="DE80" i="23"/>
  <c r="DE110" i="23" s="1"/>
  <c r="DZ80" i="23"/>
  <c r="DZ110" i="23" s="1"/>
  <c r="EV80" i="23"/>
  <c r="EV110" i="23" s="1"/>
  <c r="EW80" i="23"/>
  <c r="EW110" i="23" s="1"/>
  <c r="EX80" i="23"/>
  <c r="EX110" i="23" s="1"/>
  <c r="EY80" i="23"/>
  <c r="EY110" i="23" s="1"/>
  <c r="EZ80" i="23"/>
  <c r="EZ110" i="23" s="1"/>
  <c r="FA80" i="23"/>
  <c r="FA110" i="23" s="1"/>
  <c r="FB80" i="23"/>
  <c r="FB110" i="23" s="1"/>
  <c r="FC80" i="23"/>
  <c r="FC110" i="23" s="1"/>
  <c r="FD80" i="23"/>
  <c r="FD110" i="23" s="1"/>
  <c r="FE80" i="23"/>
  <c r="FE110" i="23" s="1"/>
  <c r="FF80" i="23"/>
  <c r="FF110" i="23" s="1"/>
  <c r="FG80" i="23"/>
  <c r="FG110" i="23" s="1"/>
  <c r="FH80" i="23"/>
  <c r="FH110" i="23" s="1"/>
  <c r="FI80" i="23"/>
  <c r="FI110" i="23" s="1"/>
  <c r="FJ80" i="23"/>
  <c r="FJ110" i="23" s="1"/>
  <c r="FK80" i="23"/>
  <c r="FK110" i="23" s="1"/>
  <c r="FL80" i="23"/>
  <c r="FL110" i="23" s="1"/>
  <c r="FM80" i="23"/>
  <c r="FM110" i="23" s="1"/>
  <c r="FO80" i="23"/>
  <c r="EU112" i="23" s="1"/>
  <c r="FQ80" i="23"/>
  <c r="FQ110" i="23" s="1"/>
  <c r="FR80" i="23"/>
  <c r="FR110" i="23" s="1"/>
  <c r="FS80" i="23"/>
  <c r="FS110" i="23" s="1"/>
  <c r="FT80" i="23"/>
  <c r="FT110" i="23" s="1"/>
  <c r="FU80" i="23"/>
  <c r="FU110" i="23" s="1"/>
  <c r="FV80" i="23"/>
  <c r="FV110" i="23" s="1"/>
  <c r="FW80" i="23"/>
  <c r="FW110" i="23" s="1"/>
  <c r="FX80" i="23"/>
  <c r="FX110" i="23" s="1"/>
  <c r="FY80" i="23"/>
  <c r="FY110" i="23" s="1"/>
  <c r="FZ80" i="23"/>
  <c r="FZ110" i="23" s="1"/>
  <c r="GA80" i="23"/>
  <c r="GA110" i="23" s="1"/>
  <c r="GB80" i="23"/>
  <c r="GB110" i="23" s="1"/>
  <c r="GC80" i="23"/>
  <c r="GC110" i="23" s="1"/>
  <c r="GD80" i="23"/>
  <c r="GD110" i="23" s="1"/>
  <c r="GE80" i="23"/>
  <c r="GE110" i="23" s="1"/>
  <c r="GF80" i="23"/>
  <c r="GF110" i="23" s="1"/>
  <c r="GG80" i="23"/>
  <c r="GG110" i="23" s="1"/>
  <c r="GH80" i="23"/>
  <c r="GH110" i="23" s="1"/>
  <c r="GJ80" i="23"/>
  <c r="FP112" i="23" s="1"/>
  <c r="GL80" i="23"/>
  <c r="GL110" i="23" s="1"/>
  <c r="GM80" i="23"/>
  <c r="GM110" i="23" s="1"/>
  <c r="GN80" i="23"/>
  <c r="GN110" i="23" s="1"/>
  <c r="GO80" i="23"/>
  <c r="GO110" i="23" s="1"/>
  <c r="GP80" i="23"/>
  <c r="GP110" i="23" s="1"/>
  <c r="GQ80" i="23"/>
  <c r="GQ110" i="23" s="1"/>
  <c r="GR80" i="23"/>
  <c r="GR110" i="23" s="1"/>
  <c r="GS80" i="23"/>
  <c r="GS110" i="23" s="1"/>
  <c r="GT80" i="23"/>
  <c r="GT110" i="23" s="1"/>
  <c r="GU80" i="23"/>
  <c r="GU110" i="23" s="1"/>
  <c r="GV80" i="23"/>
  <c r="GV110" i="23" s="1"/>
  <c r="GW80" i="23"/>
  <c r="GW110" i="23" s="1"/>
  <c r="GX80" i="23"/>
  <c r="GX110" i="23" s="1"/>
  <c r="GY80" i="23"/>
  <c r="GY110" i="23" s="1"/>
  <c r="GZ80" i="23"/>
  <c r="GZ110" i="23" s="1"/>
  <c r="HA80" i="23"/>
  <c r="HA110" i="23" s="1"/>
  <c r="HB80" i="23"/>
  <c r="HB110" i="23" s="1"/>
  <c r="HC80" i="23"/>
  <c r="HC110" i="23" s="1"/>
  <c r="HE80" i="23"/>
  <c r="GK112" i="23" s="1"/>
  <c r="HG80" i="23"/>
  <c r="HG110" i="23" s="1"/>
  <c r="HH80" i="23"/>
  <c r="HH110" i="23" s="1"/>
  <c r="HI80" i="23"/>
  <c r="HI110" i="23" s="1"/>
  <c r="HJ80" i="23"/>
  <c r="HJ110" i="23" s="1"/>
  <c r="HK80" i="23"/>
  <c r="HK110" i="23" s="1"/>
  <c r="HL80" i="23"/>
  <c r="HL110" i="23" s="1"/>
  <c r="HM80" i="23"/>
  <c r="HM110" i="23" s="1"/>
  <c r="HN80" i="23"/>
  <c r="HN110" i="23" s="1"/>
  <c r="HO80" i="23"/>
  <c r="HO110" i="23" s="1"/>
  <c r="HP80" i="23"/>
  <c r="HP110" i="23" s="1"/>
  <c r="HQ80" i="23"/>
  <c r="HQ110" i="23" s="1"/>
  <c r="HR80" i="23"/>
  <c r="HR110" i="23" s="1"/>
  <c r="HS80" i="23"/>
  <c r="HS110" i="23" s="1"/>
  <c r="HT80" i="23"/>
  <c r="HT110" i="23" s="1"/>
  <c r="HU80" i="23"/>
  <c r="HU110" i="23" s="1"/>
  <c r="HV80" i="23"/>
  <c r="HV110" i="23" s="1"/>
  <c r="HW80" i="23"/>
  <c r="HW110" i="23" s="1"/>
  <c r="HX80" i="23"/>
  <c r="HX110" i="23" s="1"/>
  <c r="HZ80" i="23"/>
  <c r="HF112" i="23" s="1"/>
  <c r="HY80" i="23"/>
  <c r="HY110" i="23" s="1"/>
  <c r="Q80" i="21"/>
  <c r="Q111" i="21" s="1"/>
  <c r="W80" i="21"/>
  <c r="W111" i="21" s="1"/>
  <c r="X80" i="21"/>
  <c r="X111" i="21" s="1"/>
  <c r="Y80" i="21"/>
  <c r="Y111" i="21" s="1"/>
  <c r="AT80" i="21"/>
  <c r="AT111" i="21" s="1"/>
  <c r="BO80" i="21"/>
  <c r="BO111" i="21" s="1"/>
  <c r="CJ80" i="21"/>
  <c r="CJ111" i="21" s="1"/>
  <c r="DE80" i="21"/>
  <c r="DE111" i="21" s="1"/>
  <c r="DZ80" i="21"/>
  <c r="DZ111" i="21" s="1"/>
  <c r="EV80" i="21"/>
  <c r="EV111" i="21" s="1"/>
  <c r="EW80" i="21"/>
  <c r="EW111" i="21" s="1"/>
  <c r="EX80" i="21"/>
  <c r="EX111" i="21" s="1"/>
  <c r="EY80" i="21"/>
  <c r="EY111" i="21" s="1"/>
  <c r="EZ80" i="21"/>
  <c r="EZ111" i="21" s="1"/>
  <c r="FA80" i="21"/>
  <c r="FA111" i="21" s="1"/>
  <c r="FB80" i="21"/>
  <c r="FB111" i="21" s="1"/>
  <c r="FC80" i="21"/>
  <c r="FC111" i="21" s="1"/>
  <c r="FD80" i="21"/>
  <c r="FD111" i="21" s="1"/>
  <c r="FE80" i="21"/>
  <c r="FE111" i="21" s="1"/>
  <c r="FF80" i="21"/>
  <c r="FF111" i="21" s="1"/>
  <c r="FG80" i="21"/>
  <c r="FG111" i="21" s="1"/>
  <c r="FH80" i="21"/>
  <c r="FH111" i="21" s="1"/>
  <c r="FI80" i="21"/>
  <c r="FI111" i="21" s="1"/>
  <c r="FJ80" i="21"/>
  <c r="FJ111" i="21" s="1"/>
  <c r="FK80" i="21"/>
  <c r="FK111" i="21" s="1"/>
  <c r="FL80" i="21"/>
  <c r="FL111" i="21" s="1"/>
  <c r="FM80" i="21"/>
  <c r="FM111" i="21" s="1"/>
  <c r="FO80" i="21"/>
  <c r="FQ80" i="21"/>
  <c r="FQ111" i="21" s="1"/>
  <c r="FR80" i="21"/>
  <c r="FR111" i="21" s="1"/>
  <c r="FS80" i="21"/>
  <c r="FS111" i="21" s="1"/>
  <c r="FT80" i="21"/>
  <c r="FT111" i="21" s="1"/>
  <c r="FU80" i="21"/>
  <c r="FU111" i="21" s="1"/>
  <c r="FV80" i="21"/>
  <c r="FV111" i="21" s="1"/>
  <c r="FW80" i="21"/>
  <c r="FW111" i="21" s="1"/>
  <c r="FX80" i="21"/>
  <c r="FX111" i="21" s="1"/>
  <c r="FY80" i="21"/>
  <c r="FY111" i="21" s="1"/>
  <c r="FZ80" i="21"/>
  <c r="FZ111" i="21" s="1"/>
  <c r="GA80" i="21"/>
  <c r="GA111" i="21" s="1"/>
  <c r="GB80" i="21"/>
  <c r="GB111" i="21" s="1"/>
  <c r="GC80" i="21"/>
  <c r="GC111" i="21" s="1"/>
  <c r="GD80" i="21"/>
  <c r="GD111" i="21" s="1"/>
  <c r="GE80" i="21"/>
  <c r="GE111" i="21" s="1"/>
  <c r="GF80" i="21"/>
  <c r="GF111" i="21" s="1"/>
  <c r="GG80" i="21"/>
  <c r="GG111" i="21" s="1"/>
  <c r="GH80" i="21"/>
  <c r="GH111" i="21" s="1"/>
  <c r="GJ80" i="21"/>
  <c r="GJ111" i="21" s="1"/>
  <c r="GL80" i="21"/>
  <c r="GL111" i="21" s="1"/>
  <c r="GM80" i="21"/>
  <c r="GM111" i="21" s="1"/>
  <c r="GN80" i="21"/>
  <c r="GN111" i="21" s="1"/>
  <c r="GO80" i="21"/>
  <c r="GO111" i="21" s="1"/>
  <c r="GP80" i="21"/>
  <c r="GP111" i="21" s="1"/>
  <c r="GQ80" i="21"/>
  <c r="GQ111" i="21" s="1"/>
  <c r="GR80" i="21"/>
  <c r="GR111" i="21" s="1"/>
  <c r="GS80" i="21"/>
  <c r="GS111" i="21" s="1"/>
  <c r="GT80" i="21"/>
  <c r="GT111" i="21" s="1"/>
  <c r="GU80" i="21"/>
  <c r="GU111" i="21" s="1"/>
  <c r="GV80" i="21"/>
  <c r="GV111" i="21" s="1"/>
  <c r="GW80" i="21"/>
  <c r="GW111" i="21" s="1"/>
  <c r="GX80" i="21"/>
  <c r="GX111" i="21" s="1"/>
  <c r="GY80" i="21"/>
  <c r="GY111" i="21" s="1"/>
  <c r="GZ80" i="21"/>
  <c r="GZ111" i="21" s="1"/>
  <c r="HA80" i="21"/>
  <c r="HA111" i="21" s="1"/>
  <c r="HB80" i="21"/>
  <c r="HB111" i="21" s="1"/>
  <c r="HC80" i="21"/>
  <c r="HC111" i="21" s="1"/>
  <c r="HE80" i="21"/>
  <c r="HE111" i="21" s="1"/>
  <c r="HG80" i="21"/>
  <c r="HG111" i="21" s="1"/>
  <c r="HH80" i="21"/>
  <c r="HH111" i="21" s="1"/>
  <c r="HI80" i="21"/>
  <c r="HI111" i="21" s="1"/>
  <c r="HJ80" i="21"/>
  <c r="HJ111" i="21" s="1"/>
  <c r="HK80" i="21"/>
  <c r="HK111" i="21" s="1"/>
  <c r="HL80" i="21"/>
  <c r="HL111" i="21" s="1"/>
  <c r="HM80" i="21"/>
  <c r="HM111" i="21" s="1"/>
  <c r="HN80" i="21"/>
  <c r="HN111" i="21" s="1"/>
  <c r="HO80" i="21"/>
  <c r="HO111" i="21" s="1"/>
  <c r="HP80" i="21"/>
  <c r="HP111" i="21" s="1"/>
  <c r="HQ80" i="21"/>
  <c r="HQ111" i="21" s="1"/>
  <c r="HR80" i="21"/>
  <c r="HR111" i="21" s="1"/>
  <c r="HS80" i="21"/>
  <c r="HS111" i="21" s="1"/>
  <c r="HT80" i="21"/>
  <c r="HT111" i="21" s="1"/>
  <c r="HU80" i="21"/>
  <c r="HU111" i="21" s="1"/>
  <c r="HV80" i="21"/>
  <c r="HV111" i="21" s="1"/>
  <c r="HW80" i="21"/>
  <c r="HW111" i="21" s="1"/>
  <c r="HX80" i="21"/>
  <c r="HX111" i="21" s="1"/>
  <c r="HZ80" i="21"/>
  <c r="HZ111" i="21" s="1"/>
  <c r="FN80" i="21"/>
  <c r="FN111" i="21" s="1"/>
  <c r="HY80" i="21"/>
  <c r="HY111" i="21" s="1"/>
  <c r="EU113" i="21" l="1"/>
  <c r="FO111" i="21"/>
  <c r="G124" i="25"/>
  <c r="B26" i="16" s="1"/>
  <c r="F26" i="16"/>
  <c r="F27" i="16"/>
  <c r="G125" i="25"/>
  <c r="B27" i="16" s="1"/>
  <c r="F83" i="28"/>
  <c r="G105" i="28"/>
  <c r="H80" i="21"/>
  <c r="H111" i="21" s="1"/>
  <c r="G126" i="27"/>
  <c r="B26" i="19" s="1"/>
  <c r="F90" i="27"/>
  <c r="F112" i="27" s="1"/>
  <c r="G112" i="27"/>
  <c r="GK113" i="21"/>
  <c r="HF113" i="21"/>
  <c r="FP113" i="21"/>
  <c r="H124" i="23"/>
  <c r="C26" i="15" s="1"/>
  <c r="G124" i="26"/>
  <c r="B26" i="18" s="1"/>
  <c r="F26" i="18"/>
  <c r="H125" i="21"/>
  <c r="C26" i="14" s="1"/>
  <c r="H125" i="23"/>
  <c r="H126" i="21"/>
  <c r="G125" i="26"/>
  <c r="B27" i="18" s="1"/>
  <c r="C27" i="18"/>
  <c r="C23" i="20"/>
  <c r="B23" i="20"/>
  <c r="HZ110" i="23"/>
  <c r="HE110" i="23"/>
  <c r="GJ110" i="23"/>
  <c r="FO110" i="23"/>
  <c r="GK80" i="21"/>
  <c r="GK111" i="21" s="1"/>
  <c r="M80" i="21"/>
  <c r="M111" i="21" s="1"/>
  <c r="I80" i="21"/>
  <c r="I111" i="21" s="1"/>
  <c r="U80" i="21"/>
  <c r="U111" i="21" s="1"/>
  <c r="HD80" i="23"/>
  <c r="HD110" i="23" s="1"/>
  <c r="K125" i="23" s="1"/>
  <c r="F27" i="15" s="1"/>
  <c r="EU80" i="23"/>
  <c r="EU110" i="23" s="1"/>
  <c r="FN80" i="23"/>
  <c r="FN110" i="23" s="1"/>
  <c r="S80" i="23"/>
  <c r="S110" i="23" s="1"/>
  <c r="N80" i="23"/>
  <c r="N110" i="23" s="1"/>
  <c r="J80" i="23"/>
  <c r="J110" i="23" s="1"/>
  <c r="HF80" i="23"/>
  <c r="HF110" i="23" s="1"/>
  <c r="U80" i="23"/>
  <c r="U110" i="23" s="1"/>
  <c r="GK80" i="23"/>
  <c r="GK110" i="23" s="1"/>
  <c r="V80" i="23"/>
  <c r="V110" i="23" s="1"/>
  <c r="R80" i="23"/>
  <c r="R110" i="23" s="1"/>
  <c r="M80" i="23"/>
  <c r="M110" i="23" s="1"/>
  <c r="I80" i="23"/>
  <c r="I110" i="23" s="1"/>
  <c r="G119" i="28"/>
  <c r="B26" i="20" s="1"/>
  <c r="P80" i="23"/>
  <c r="P110" i="23" s="1"/>
  <c r="L80" i="23"/>
  <c r="L110" i="23" s="1"/>
  <c r="H80" i="23"/>
  <c r="H110" i="23" s="1"/>
  <c r="T80" i="23"/>
  <c r="T110" i="23" s="1"/>
  <c r="O80" i="23"/>
  <c r="O110" i="23" s="1"/>
  <c r="K80" i="23"/>
  <c r="K110" i="23" s="1"/>
  <c r="G120" i="28"/>
  <c r="B27" i="20" s="1"/>
  <c r="G118" i="28"/>
  <c r="B25" i="20" s="1"/>
  <c r="G80" i="26"/>
  <c r="G110" i="26" s="1"/>
  <c r="F81" i="26"/>
  <c r="F80" i="26" s="1"/>
  <c r="D112" i="26" s="1"/>
  <c r="F81" i="25"/>
  <c r="F80" i="25" s="1"/>
  <c r="G80" i="25"/>
  <c r="G110" i="25" s="1"/>
  <c r="GI80" i="23"/>
  <c r="GI110" i="23" s="1"/>
  <c r="FP80" i="23"/>
  <c r="FP110" i="23" s="1"/>
  <c r="T80" i="21"/>
  <c r="T111" i="21" s="1"/>
  <c r="FP80" i="21"/>
  <c r="FP111" i="21" s="1"/>
  <c r="P80" i="21"/>
  <c r="P111" i="21" s="1"/>
  <c r="L80" i="21"/>
  <c r="L111" i="21" s="1"/>
  <c r="K80" i="21"/>
  <c r="K111" i="21" s="1"/>
  <c r="HD80" i="21"/>
  <c r="HF80" i="21"/>
  <c r="HF111" i="21" s="1"/>
  <c r="EU80" i="21"/>
  <c r="EU111" i="21" s="1"/>
  <c r="S80" i="21"/>
  <c r="S111" i="21" s="1"/>
  <c r="N80" i="21"/>
  <c r="N111" i="21" s="1"/>
  <c r="J80" i="21"/>
  <c r="J111" i="21" s="1"/>
  <c r="O80" i="21"/>
  <c r="O111" i="21" s="1"/>
  <c r="V80" i="21"/>
  <c r="V111" i="21" s="1"/>
  <c r="R80" i="21"/>
  <c r="R111" i="21" s="1"/>
  <c r="HD111" i="21" l="1"/>
  <c r="K126" i="21" s="1"/>
  <c r="E80" i="25"/>
  <c r="E110" i="25" s="1"/>
  <c r="F110" i="25"/>
  <c r="D112" i="25"/>
  <c r="E83" i="28"/>
  <c r="E105" i="28" s="1"/>
  <c r="F105" i="28"/>
  <c r="D107" i="28"/>
  <c r="E90" i="27"/>
  <c r="E112" i="27" s="1"/>
  <c r="D114" i="27"/>
  <c r="C27" i="14"/>
  <c r="K124" i="23"/>
  <c r="G125" i="23"/>
  <c r="B27" i="15" s="1"/>
  <c r="C27" i="15"/>
  <c r="E80" i="26"/>
  <c r="E110" i="26" s="1"/>
  <c r="F110" i="26"/>
  <c r="GI80" i="21"/>
  <c r="GI111" i="21" s="1"/>
  <c r="G117" i="28"/>
  <c r="B24" i="20" s="1"/>
  <c r="G80" i="23"/>
  <c r="G110" i="23" s="1"/>
  <c r="F80" i="23"/>
  <c r="D112" i="23" s="1"/>
  <c r="G80" i="21"/>
  <c r="G111" i="21" s="1"/>
  <c r="F80" i="21"/>
  <c r="F111" i="21" s="1"/>
  <c r="F27" i="14" l="1"/>
  <c r="G126" i="21"/>
  <c r="B27" i="14" s="1"/>
  <c r="D113" i="21"/>
  <c r="F26" i="15"/>
  <c r="G124" i="23"/>
  <c r="B26" i="15" s="1"/>
  <c r="K125" i="21"/>
  <c r="F110" i="23"/>
  <c r="E80" i="21"/>
  <c r="E111" i="21" s="1"/>
  <c r="E80" i="23"/>
  <c r="E110" i="23" s="1"/>
  <c r="G125" i="21" l="1"/>
  <c r="B26" i="14" s="1"/>
  <c r="F26" i="14"/>
  <c r="EP110" i="1"/>
  <c r="EQ110" i="1"/>
  <c r="GK73" i="1"/>
  <c r="HD73" i="1" s="1"/>
  <c r="FP73" i="1"/>
  <c r="GI73" i="1" s="1"/>
  <c r="AT16" i="1"/>
  <c r="BM16" i="1" s="1"/>
  <c r="BO16" i="1"/>
  <c r="CH16" i="1" s="1"/>
  <c r="DZ17" i="1"/>
  <c r="ES17" i="1" s="1"/>
  <c r="HF17" i="1"/>
  <c r="FP14" i="1"/>
  <c r="GI14" i="1" s="1"/>
  <c r="EU14" i="1"/>
  <c r="FN14" i="1" s="1"/>
  <c r="ER110" i="1"/>
  <c r="X70" i="1"/>
  <c r="W70" i="1"/>
  <c r="V70" i="1"/>
  <c r="U70" i="1"/>
  <c r="T70" i="1"/>
  <c r="S70" i="1"/>
  <c r="R70" i="1"/>
  <c r="P70" i="1"/>
  <c r="O70" i="1"/>
  <c r="N70" i="1"/>
  <c r="M70" i="1"/>
  <c r="L70" i="1"/>
  <c r="K70" i="1"/>
  <c r="J70" i="1"/>
  <c r="I70" i="1"/>
  <c r="H70" i="1"/>
  <c r="X79" i="1"/>
  <c r="W79" i="1"/>
  <c r="V79" i="1"/>
  <c r="U79" i="1"/>
  <c r="T79" i="1"/>
  <c r="S79" i="1"/>
  <c r="R79" i="1"/>
  <c r="P79" i="1"/>
  <c r="O79" i="1"/>
  <c r="N79" i="1"/>
  <c r="M79" i="1"/>
  <c r="L79" i="1"/>
  <c r="K79" i="1"/>
  <c r="J79" i="1"/>
  <c r="I79" i="1"/>
  <c r="H79" i="1"/>
  <c r="G79" i="1" l="1"/>
  <c r="F79" i="1" s="1"/>
  <c r="E79" i="1" s="1"/>
  <c r="G70" i="1"/>
  <c r="F70" i="1" s="1"/>
  <c r="D70" i="1" s="1"/>
  <c r="HY17" i="1"/>
  <c r="DE93" i="1" l="1"/>
  <c r="CJ93" i="1"/>
  <c r="DC93" i="1" s="1"/>
  <c r="DE91" i="1"/>
  <c r="DX91" i="1" s="1"/>
  <c r="FP79" i="1"/>
  <c r="GI79" i="1" s="1"/>
  <c r="EU79" i="1"/>
  <c r="FN79" i="1" s="1"/>
  <c r="DZ43" i="1" l="1"/>
  <c r="ES43" i="1" s="1"/>
  <c r="CJ43" i="1"/>
  <c r="I123" i="1"/>
  <c r="D25" i="12" s="1"/>
  <c r="CJ70" i="1"/>
  <c r="DC70" i="1" s="1"/>
  <c r="EU70" i="1"/>
  <c r="FN70" i="1" s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CJ112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E112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DZ112" i="1"/>
  <c r="X93" i="1"/>
  <c r="W93" i="1"/>
  <c r="V93" i="1"/>
  <c r="X91" i="1"/>
  <c r="W91" i="1"/>
  <c r="V91" i="1"/>
  <c r="X86" i="1"/>
  <c r="W86" i="1"/>
  <c r="V86" i="1"/>
  <c r="X85" i="1"/>
  <c r="W85" i="1"/>
  <c r="V85" i="1"/>
  <c r="X84" i="1"/>
  <c r="W84" i="1"/>
  <c r="V84" i="1"/>
  <c r="X83" i="1"/>
  <c r="W83" i="1"/>
  <c r="V83" i="1"/>
  <c r="X82" i="1"/>
  <c r="W82" i="1"/>
  <c r="V82" i="1"/>
  <c r="X81" i="1"/>
  <c r="W81" i="1"/>
  <c r="V81" i="1"/>
  <c r="X77" i="1"/>
  <c r="W77" i="1"/>
  <c r="V77" i="1"/>
  <c r="X73" i="1"/>
  <c r="W73" i="1"/>
  <c r="V73" i="1"/>
  <c r="X66" i="1"/>
  <c r="W66" i="1"/>
  <c r="V66" i="1"/>
  <c r="X65" i="1"/>
  <c r="W65" i="1"/>
  <c r="V65" i="1"/>
  <c r="X49" i="1"/>
  <c r="W49" i="1"/>
  <c r="V49" i="1"/>
  <c r="X48" i="1"/>
  <c r="W48" i="1"/>
  <c r="V48" i="1"/>
  <c r="X47" i="1"/>
  <c r="W47" i="1"/>
  <c r="V47" i="1"/>
  <c r="X46" i="1"/>
  <c r="W46" i="1"/>
  <c r="V46" i="1"/>
  <c r="X45" i="1"/>
  <c r="W45" i="1"/>
  <c r="V45" i="1"/>
  <c r="X43" i="1"/>
  <c r="W43" i="1"/>
  <c r="V43" i="1"/>
  <c r="X41" i="1"/>
  <c r="W41" i="1"/>
  <c r="V41" i="1"/>
  <c r="X39" i="1"/>
  <c r="W39" i="1"/>
  <c r="V39" i="1"/>
  <c r="X38" i="1"/>
  <c r="W38" i="1"/>
  <c r="V38" i="1"/>
  <c r="X36" i="1"/>
  <c r="W36" i="1"/>
  <c r="V36" i="1"/>
  <c r="X35" i="1"/>
  <c r="W35" i="1"/>
  <c r="V35" i="1"/>
  <c r="X34" i="1"/>
  <c r="W34" i="1"/>
  <c r="V34" i="1"/>
  <c r="X32" i="1"/>
  <c r="W32" i="1"/>
  <c r="V32" i="1"/>
  <c r="X31" i="1"/>
  <c r="W31" i="1"/>
  <c r="V31" i="1"/>
  <c r="X30" i="1"/>
  <c r="W30" i="1"/>
  <c r="V30" i="1"/>
  <c r="X28" i="1"/>
  <c r="W28" i="1"/>
  <c r="V28" i="1"/>
  <c r="X27" i="1"/>
  <c r="W27" i="1"/>
  <c r="V27" i="1"/>
  <c r="X23" i="1"/>
  <c r="W23" i="1"/>
  <c r="V23" i="1"/>
  <c r="X22" i="1"/>
  <c r="W22" i="1"/>
  <c r="V22" i="1"/>
  <c r="X21" i="1"/>
  <c r="W21" i="1"/>
  <c r="V21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H123" i="1" l="1"/>
  <c r="C25" i="12" s="1"/>
  <c r="DD110" i="1"/>
  <c r="ET110" i="1"/>
  <c r="DY110" i="1"/>
  <c r="Q80" i="1"/>
  <c r="W80" i="1"/>
  <c r="X80" i="1"/>
  <c r="Y80" i="1"/>
  <c r="AT80" i="1"/>
  <c r="BO80" i="1"/>
  <c r="CJ80" i="1"/>
  <c r="DE80" i="1"/>
  <c r="DZ80" i="1"/>
  <c r="EV80" i="1"/>
  <c r="EV110" i="1" s="1"/>
  <c r="EW80" i="1"/>
  <c r="EW110" i="1" s="1"/>
  <c r="EX80" i="1"/>
  <c r="EX110" i="1" s="1"/>
  <c r="EY80" i="1"/>
  <c r="EY110" i="1" s="1"/>
  <c r="EZ80" i="1"/>
  <c r="EZ110" i="1" s="1"/>
  <c r="FA80" i="1"/>
  <c r="FA110" i="1" s="1"/>
  <c r="FB80" i="1"/>
  <c r="FB110" i="1" s="1"/>
  <c r="FC80" i="1"/>
  <c r="FC110" i="1" s="1"/>
  <c r="FD80" i="1"/>
  <c r="FD110" i="1" s="1"/>
  <c r="FE80" i="1"/>
  <c r="FE110" i="1" s="1"/>
  <c r="FF80" i="1"/>
  <c r="FF110" i="1" s="1"/>
  <c r="FG80" i="1"/>
  <c r="FG110" i="1" s="1"/>
  <c r="FH80" i="1"/>
  <c r="FH110" i="1" s="1"/>
  <c r="FI80" i="1"/>
  <c r="FI110" i="1" s="1"/>
  <c r="FJ80" i="1"/>
  <c r="FJ110" i="1" s="1"/>
  <c r="FK80" i="1"/>
  <c r="FK110" i="1" s="1"/>
  <c r="FL80" i="1"/>
  <c r="FL110" i="1" s="1"/>
  <c r="FM80" i="1"/>
  <c r="FM110" i="1" s="1"/>
  <c r="FO80" i="1"/>
  <c r="FO110" i="1" s="1"/>
  <c r="FQ80" i="1"/>
  <c r="FQ110" i="1" s="1"/>
  <c r="FR80" i="1"/>
  <c r="FR110" i="1" s="1"/>
  <c r="FS80" i="1"/>
  <c r="FS110" i="1" s="1"/>
  <c r="FT80" i="1"/>
  <c r="FT110" i="1" s="1"/>
  <c r="FU80" i="1"/>
  <c r="FU110" i="1" s="1"/>
  <c r="FV80" i="1"/>
  <c r="FV110" i="1" s="1"/>
  <c r="FW80" i="1"/>
  <c r="FW110" i="1" s="1"/>
  <c r="FX80" i="1"/>
  <c r="FX110" i="1" s="1"/>
  <c r="FY80" i="1"/>
  <c r="FY110" i="1" s="1"/>
  <c r="FZ80" i="1"/>
  <c r="FZ110" i="1" s="1"/>
  <c r="GA80" i="1"/>
  <c r="GA110" i="1" s="1"/>
  <c r="GB80" i="1"/>
  <c r="GB110" i="1" s="1"/>
  <c r="GC80" i="1"/>
  <c r="GC110" i="1" s="1"/>
  <c r="GD80" i="1"/>
  <c r="GD110" i="1" s="1"/>
  <c r="GE80" i="1"/>
  <c r="GE110" i="1" s="1"/>
  <c r="GF80" i="1"/>
  <c r="GF110" i="1" s="1"/>
  <c r="GG80" i="1"/>
  <c r="GG110" i="1" s="1"/>
  <c r="GH80" i="1"/>
  <c r="GH110" i="1" s="1"/>
  <c r="GJ80" i="1"/>
  <c r="FP112" i="1" s="1"/>
  <c r="GL80" i="1"/>
  <c r="GL110" i="1" s="1"/>
  <c r="GM80" i="1"/>
  <c r="GM110" i="1" s="1"/>
  <c r="GN80" i="1"/>
  <c r="GN110" i="1" s="1"/>
  <c r="GO80" i="1"/>
  <c r="GO110" i="1" s="1"/>
  <c r="GP80" i="1"/>
  <c r="GP110" i="1" s="1"/>
  <c r="GQ110" i="1"/>
  <c r="GR80" i="1"/>
  <c r="GR110" i="1" s="1"/>
  <c r="GS80" i="1"/>
  <c r="GS110" i="1" s="1"/>
  <c r="GT80" i="1"/>
  <c r="GT110" i="1" s="1"/>
  <c r="GU80" i="1"/>
  <c r="GU110" i="1" s="1"/>
  <c r="GV80" i="1"/>
  <c r="GV110" i="1" s="1"/>
  <c r="GW80" i="1"/>
  <c r="GW110" i="1" s="1"/>
  <c r="GX80" i="1"/>
  <c r="GX110" i="1" s="1"/>
  <c r="GY80" i="1"/>
  <c r="GY110" i="1" s="1"/>
  <c r="GZ80" i="1"/>
  <c r="GZ110" i="1" s="1"/>
  <c r="HA80" i="1"/>
  <c r="HA110" i="1" s="1"/>
  <c r="HB80" i="1"/>
  <c r="HB110" i="1" s="1"/>
  <c r="HC80" i="1"/>
  <c r="HC110" i="1" s="1"/>
  <c r="HE80" i="1"/>
  <c r="GK112" i="1" s="1"/>
  <c r="HG80" i="1"/>
  <c r="HG110" i="1" s="1"/>
  <c r="HH80" i="1"/>
  <c r="HH110" i="1" s="1"/>
  <c r="HI80" i="1"/>
  <c r="HI110" i="1" s="1"/>
  <c r="HJ80" i="1"/>
  <c r="HJ110" i="1" s="1"/>
  <c r="HK80" i="1"/>
  <c r="HK110" i="1" s="1"/>
  <c r="HL80" i="1"/>
  <c r="HL110" i="1" s="1"/>
  <c r="HM80" i="1"/>
  <c r="HM110" i="1" s="1"/>
  <c r="HN80" i="1"/>
  <c r="HN110" i="1" s="1"/>
  <c r="HO80" i="1"/>
  <c r="HO110" i="1" s="1"/>
  <c r="HP80" i="1"/>
  <c r="HP110" i="1" s="1"/>
  <c r="HQ80" i="1"/>
  <c r="HQ110" i="1" s="1"/>
  <c r="HR80" i="1"/>
  <c r="HR110" i="1" s="1"/>
  <c r="HS80" i="1"/>
  <c r="HS110" i="1" s="1"/>
  <c r="HT80" i="1"/>
  <c r="HT110" i="1" s="1"/>
  <c r="HU80" i="1"/>
  <c r="HU110" i="1" s="1"/>
  <c r="HV80" i="1"/>
  <c r="HV110" i="1" s="1"/>
  <c r="HW80" i="1"/>
  <c r="HW110" i="1" s="1"/>
  <c r="HX80" i="1"/>
  <c r="HX110" i="1" s="1"/>
  <c r="HZ80" i="1"/>
  <c r="HF112" i="1" s="1"/>
  <c r="H81" i="1"/>
  <c r="I81" i="1"/>
  <c r="J81" i="1"/>
  <c r="K81" i="1"/>
  <c r="L81" i="1"/>
  <c r="M81" i="1"/>
  <c r="N81" i="1"/>
  <c r="O81" i="1"/>
  <c r="P81" i="1"/>
  <c r="R81" i="1"/>
  <c r="S81" i="1"/>
  <c r="T81" i="1"/>
  <c r="U81" i="1"/>
  <c r="EU81" i="1"/>
  <c r="FN81" i="1" s="1"/>
  <c r="FN80" i="1" s="1"/>
  <c r="FP81" i="1"/>
  <c r="GK81" i="1"/>
  <c r="HF81" i="1"/>
  <c r="EU112" i="1" l="1"/>
  <c r="H124" i="1"/>
  <c r="C26" i="12" s="1"/>
  <c r="H125" i="1"/>
  <c r="C27" i="12" s="1"/>
  <c r="HE110" i="1"/>
  <c r="HZ110" i="1"/>
  <c r="GJ110" i="1"/>
  <c r="G81" i="1"/>
  <c r="DZ11" i="1"/>
  <c r="ES11" i="1" l="1"/>
  <c r="F81" i="1"/>
  <c r="AT11" i="1"/>
  <c r="BM11" i="1" l="1"/>
  <c r="BO38" i="1" l="1"/>
  <c r="CH38" i="1" s="1"/>
  <c r="AT38" i="1"/>
  <c r="Y38" i="1"/>
  <c r="U38" i="1"/>
  <c r="T38" i="1"/>
  <c r="S38" i="1"/>
  <c r="R38" i="1"/>
  <c r="P38" i="1"/>
  <c r="O38" i="1"/>
  <c r="N38" i="1"/>
  <c r="M38" i="1"/>
  <c r="L38" i="1"/>
  <c r="K38" i="1"/>
  <c r="J38" i="1"/>
  <c r="I38" i="1"/>
  <c r="H38" i="1"/>
  <c r="G38" i="1" l="1"/>
  <c r="F38" i="1" s="1"/>
  <c r="D38" i="1" s="1"/>
  <c r="HF73" i="1" l="1"/>
  <c r="EU73" i="1"/>
  <c r="DZ73" i="1"/>
  <c r="ES73" i="1" s="1"/>
  <c r="DE73" i="1"/>
  <c r="DX73" i="1" s="1"/>
  <c r="CJ73" i="1"/>
  <c r="DC73" i="1" s="1"/>
  <c r="BO73" i="1"/>
  <c r="CH73" i="1" s="1"/>
  <c r="AT73" i="1"/>
  <c r="BM73" i="1" s="1"/>
  <c r="Y73" i="1"/>
  <c r="U73" i="1"/>
  <c r="T73" i="1"/>
  <c r="S73" i="1"/>
  <c r="R73" i="1"/>
  <c r="P73" i="1"/>
  <c r="O73" i="1"/>
  <c r="N73" i="1"/>
  <c r="M73" i="1"/>
  <c r="L73" i="1"/>
  <c r="K73" i="1"/>
  <c r="J73" i="1"/>
  <c r="I73" i="1"/>
  <c r="H73" i="1"/>
  <c r="HF18" i="1"/>
  <c r="GK18" i="1"/>
  <c r="FP18" i="1"/>
  <c r="GI18" i="1" s="1"/>
  <c r="EU18" i="1"/>
  <c r="DZ18" i="1"/>
  <c r="ES18" i="1" s="1"/>
  <c r="DE18" i="1"/>
  <c r="DX18" i="1" s="1"/>
  <c r="CJ18" i="1"/>
  <c r="DC18" i="1" s="1"/>
  <c r="BO18" i="1"/>
  <c r="CH18" i="1" s="1"/>
  <c r="AT18" i="1"/>
  <c r="BM18" i="1" s="1"/>
  <c r="Y18" i="1"/>
  <c r="AR18" i="1" s="1"/>
  <c r="U18" i="1"/>
  <c r="T18" i="1"/>
  <c r="S18" i="1"/>
  <c r="R18" i="1"/>
  <c r="P18" i="1"/>
  <c r="O18" i="1"/>
  <c r="N18" i="1"/>
  <c r="M18" i="1"/>
  <c r="L18" i="1"/>
  <c r="K18" i="1"/>
  <c r="J18" i="1"/>
  <c r="I18" i="1"/>
  <c r="H18" i="1"/>
  <c r="GK17" i="1"/>
  <c r="FP17" i="1"/>
  <c r="GI17" i="1" s="1"/>
  <c r="EU17" i="1"/>
  <c r="DE17" i="1"/>
  <c r="DX17" i="1" s="1"/>
  <c r="CJ17" i="1"/>
  <c r="DC17" i="1" s="1"/>
  <c r="BO17" i="1"/>
  <c r="CH17" i="1" s="1"/>
  <c r="AT17" i="1"/>
  <c r="BM17" i="1" s="1"/>
  <c r="Y17" i="1"/>
  <c r="U17" i="1"/>
  <c r="T17" i="1"/>
  <c r="S17" i="1"/>
  <c r="R17" i="1"/>
  <c r="P17" i="1"/>
  <c r="O17" i="1"/>
  <c r="N17" i="1"/>
  <c r="M17" i="1"/>
  <c r="L17" i="1"/>
  <c r="K17" i="1"/>
  <c r="J17" i="1"/>
  <c r="I17" i="1"/>
  <c r="H17" i="1"/>
  <c r="HF16" i="1"/>
  <c r="GK16" i="1"/>
  <c r="FP16" i="1"/>
  <c r="GI16" i="1" s="1"/>
  <c r="EU16" i="1"/>
  <c r="DZ16" i="1"/>
  <c r="ES16" i="1" s="1"/>
  <c r="DE16" i="1"/>
  <c r="DX16" i="1" s="1"/>
  <c r="CJ16" i="1"/>
  <c r="DC16" i="1" s="1"/>
  <c r="Y16" i="1"/>
  <c r="U16" i="1"/>
  <c r="T16" i="1"/>
  <c r="S16" i="1"/>
  <c r="R16" i="1"/>
  <c r="P16" i="1"/>
  <c r="O16" i="1"/>
  <c r="N16" i="1"/>
  <c r="M16" i="1"/>
  <c r="L16" i="1"/>
  <c r="K16" i="1"/>
  <c r="J16" i="1"/>
  <c r="I16" i="1"/>
  <c r="H16" i="1"/>
  <c r="HF15" i="1"/>
  <c r="GK15" i="1"/>
  <c r="FP15" i="1"/>
  <c r="GI15" i="1" s="1"/>
  <c r="EU15" i="1"/>
  <c r="DZ15" i="1"/>
  <c r="ES15" i="1" s="1"/>
  <c r="DE15" i="1"/>
  <c r="DX15" i="1" s="1"/>
  <c r="CJ15" i="1"/>
  <c r="DC15" i="1" s="1"/>
  <c r="BO15" i="1"/>
  <c r="CH15" i="1" s="1"/>
  <c r="AT15" i="1"/>
  <c r="BM15" i="1" s="1"/>
  <c r="Y15" i="1"/>
  <c r="U15" i="1"/>
  <c r="T15" i="1"/>
  <c r="S15" i="1"/>
  <c r="R15" i="1"/>
  <c r="P15" i="1"/>
  <c r="O15" i="1"/>
  <c r="N15" i="1"/>
  <c r="M15" i="1"/>
  <c r="L15" i="1"/>
  <c r="K15" i="1"/>
  <c r="J15" i="1"/>
  <c r="I15" i="1"/>
  <c r="H15" i="1"/>
  <c r="HF14" i="1"/>
  <c r="GK14" i="1"/>
  <c r="DZ14" i="1"/>
  <c r="ES14" i="1" s="1"/>
  <c r="DE14" i="1"/>
  <c r="DX14" i="1" s="1"/>
  <c r="CJ14" i="1"/>
  <c r="DC14" i="1" s="1"/>
  <c r="BO14" i="1"/>
  <c r="CH14" i="1" s="1"/>
  <c r="AT14" i="1"/>
  <c r="BM14" i="1" s="1"/>
  <c r="Y14" i="1"/>
  <c r="U14" i="1"/>
  <c r="T14" i="1"/>
  <c r="S14" i="1"/>
  <c r="R14" i="1"/>
  <c r="P14" i="1"/>
  <c r="O14" i="1"/>
  <c r="M14" i="1"/>
  <c r="L14" i="1"/>
  <c r="J14" i="1"/>
  <c r="I14" i="1"/>
  <c r="H14" i="1"/>
  <c r="HF13" i="1"/>
  <c r="GK13" i="1"/>
  <c r="FP13" i="1"/>
  <c r="EU13" i="1"/>
  <c r="DZ13" i="1"/>
  <c r="ES13" i="1" s="1"/>
  <c r="DE13" i="1"/>
  <c r="DX13" i="1" s="1"/>
  <c r="CJ13" i="1"/>
  <c r="DC13" i="1" s="1"/>
  <c r="BO13" i="1"/>
  <c r="CH13" i="1" s="1"/>
  <c r="AT13" i="1"/>
  <c r="BM13" i="1" s="1"/>
  <c r="Y13" i="1"/>
  <c r="U13" i="1"/>
  <c r="T13" i="1"/>
  <c r="S13" i="1"/>
  <c r="R13" i="1"/>
  <c r="P13" i="1"/>
  <c r="O13" i="1"/>
  <c r="N13" i="1"/>
  <c r="M13" i="1"/>
  <c r="L13" i="1"/>
  <c r="K13" i="1"/>
  <c r="J13" i="1"/>
  <c r="I13" i="1"/>
  <c r="H13" i="1"/>
  <c r="HF12" i="1"/>
  <c r="GK12" i="1"/>
  <c r="FP12" i="1"/>
  <c r="EU12" i="1"/>
  <c r="DZ12" i="1"/>
  <c r="DE12" i="1"/>
  <c r="DX12" i="1" s="1"/>
  <c r="CJ12" i="1"/>
  <c r="DC12" i="1" s="1"/>
  <c r="BO12" i="1"/>
  <c r="AT12" i="1"/>
  <c r="Y12" i="1"/>
  <c r="U12" i="1"/>
  <c r="T12" i="1"/>
  <c r="S12" i="1"/>
  <c r="R12" i="1"/>
  <c r="P12" i="1"/>
  <c r="O12" i="1"/>
  <c r="N12" i="1"/>
  <c r="M12" i="1"/>
  <c r="L12" i="1"/>
  <c r="K12" i="1"/>
  <c r="J12" i="1"/>
  <c r="I12" i="1"/>
  <c r="H12" i="1"/>
  <c r="BM12" i="1" l="1"/>
  <c r="ES12" i="1"/>
  <c r="G13" i="1"/>
  <c r="F13" i="1" s="1"/>
  <c r="D13" i="1" s="1"/>
  <c r="G17" i="1"/>
  <c r="F17" i="1" s="1"/>
  <c r="D17" i="1" s="1"/>
  <c r="G12" i="1"/>
  <c r="F12" i="1" s="1"/>
  <c r="D12" i="1" s="1"/>
  <c r="G18" i="1"/>
  <c r="F18" i="1" s="1"/>
  <c r="D18" i="1" s="1"/>
  <c r="G14" i="1"/>
  <c r="G15" i="1"/>
  <c r="F15" i="1" s="1"/>
  <c r="D15" i="1" s="1"/>
  <c r="G16" i="1"/>
  <c r="F16" i="1" s="1"/>
  <c r="D16" i="1" s="1"/>
  <c r="G73" i="1"/>
  <c r="F73" i="1" s="1"/>
  <c r="E73" i="1" s="1"/>
  <c r="F14" i="1" l="1"/>
  <c r="D14" i="1" l="1"/>
  <c r="HF65" i="1" l="1"/>
  <c r="GK65" i="1"/>
  <c r="FP65" i="1"/>
  <c r="EU65" i="1"/>
  <c r="DZ65" i="1"/>
  <c r="ES65" i="1" s="1"/>
  <c r="DE65" i="1"/>
  <c r="CJ65" i="1"/>
  <c r="BO65" i="1"/>
  <c r="AT65" i="1"/>
  <c r="Y65" i="1"/>
  <c r="U65" i="1"/>
  <c r="T65" i="1"/>
  <c r="S65" i="1"/>
  <c r="R65" i="1"/>
  <c r="P65" i="1"/>
  <c r="O65" i="1"/>
  <c r="N65" i="1"/>
  <c r="M65" i="1"/>
  <c r="L65" i="1"/>
  <c r="K65" i="1"/>
  <c r="J65" i="1"/>
  <c r="I65" i="1"/>
  <c r="H65" i="1"/>
  <c r="G65" i="1" l="1"/>
  <c r="F65" i="1" s="1"/>
  <c r="D65" i="1" s="1"/>
  <c r="B19" i="20" l="1"/>
  <c r="D17" i="20"/>
  <c r="L15" i="20"/>
  <c r="D15" i="20"/>
  <c r="L13" i="20"/>
  <c r="D13" i="20"/>
  <c r="L11" i="20"/>
  <c r="D11" i="20"/>
  <c r="L9" i="20"/>
  <c r="D9" i="20"/>
  <c r="B19" i="19"/>
  <c r="D17" i="19"/>
  <c r="L15" i="19"/>
  <c r="D15" i="19"/>
  <c r="L13" i="19"/>
  <c r="D13" i="19"/>
  <c r="L11" i="19"/>
  <c r="D11" i="19"/>
  <c r="L9" i="19"/>
  <c r="D9" i="19"/>
  <c r="B19" i="18"/>
  <c r="D17" i="18"/>
  <c r="L15" i="18"/>
  <c r="D15" i="18"/>
  <c r="L13" i="18"/>
  <c r="D13" i="18"/>
  <c r="L11" i="18"/>
  <c r="D11" i="18"/>
  <c r="L9" i="18"/>
  <c r="D9" i="18"/>
  <c r="B19" i="17"/>
  <c r="D17" i="17"/>
  <c r="L15" i="17"/>
  <c r="D15" i="17"/>
  <c r="L13" i="17"/>
  <c r="D13" i="17"/>
  <c r="L11" i="17"/>
  <c r="D11" i="17"/>
  <c r="L9" i="17"/>
  <c r="D9" i="17"/>
  <c r="B19" i="16"/>
  <c r="D17" i="16"/>
  <c r="L15" i="16"/>
  <c r="D15" i="16"/>
  <c r="L13" i="16"/>
  <c r="D13" i="16"/>
  <c r="L11" i="16"/>
  <c r="D11" i="16"/>
  <c r="L9" i="16"/>
  <c r="D9" i="16"/>
  <c r="B19" i="15"/>
  <c r="D17" i="15"/>
  <c r="L15" i="15"/>
  <c r="D15" i="15"/>
  <c r="L13" i="15"/>
  <c r="D13" i="15"/>
  <c r="L11" i="15"/>
  <c r="D11" i="15"/>
  <c r="L9" i="15"/>
  <c r="D9" i="15"/>
  <c r="B19" i="14"/>
  <c r="D17" i="14"/>
  <c r="L15" i="14"/>
  <c r="D15" i="14"/>
  <c r="L13" i="14"/>
  <c r="D13" i="14"/>
  <c r="L11" i="14"/>
  <c r="D11" i="14"/>
  <c r="L9" i="14"/>
  <c r="D9" i="14"/>
  <c r="B19" i="13"/>
  <c r="D17" i="13"/>
  <c r="L15" i="13"/>
  <c r="D15" i="13"/>
  <c r="L13" i="13"/>
  <c r="D13" i="13"/>
  <c r="L11" i="13"/>
  <c r="D11" i="13"/>
  <c r="L9" i="13"/>
  <c r="D9" i="13"/>
  <c r="D19" i="19" l="1"/>
  <c r="D19" i="13"/>
  <c r="D19" i="20"/>
  <c r="D19" i="16"/>
  <c r="D19" i="15"/>
  <c r="D19" i="14"/>
  <c r="D19" i="17"/>
  <c r="D19" i="18"/>
  <c r="B19" i="12"/>
  <c r="D17" i="12"/>
  <c r="D15" i="12"/>
  <c r="D13" i="12"/>
  <c r="D11" i="12"/>
  <c r="D9" i="12"/>
  <c r="L15" i="12"/>
  <c r="L13" i="12"/>
  <c r="L11" i="12"/>
  <c r="L9" i="12"/>
  <c r="A23" i="12"/>
  <c r="A24" i="12"/>
  <c r="A25" i="12"/>
  <c r="A26" i="12"/>
  <c r="A27" i="12"/>
  <c r="M18" i="20"/>
  <c r="K12" i="20"/>
  <c r="M18" i="18"/>
  <c r="K12" i="18"/>
  <c r="M18" i="16"/>
  <c r="K12" i="16"/>
  <c r="M18" i="17"/>
  <c r="K12" i="17"/>
  <c r="M18" i="15"/>
  <c r="K12" i="15"/>
  <c r="M18" i="19"/>
  <c r="K12" i="19"/>
  <c r="M18" i="13"/>
  <c r="K12" i="13"/>
  <c r="M18" i="14"/>
  <c r="K12" i="14"/>
  <c r="K12" i="12"/>
  <c r="M18" i="12"/>
  <c r="D19" i="12" l="1"/>
  <c r="J11" i="20"/>
  <c r="K11" i="20"/>
  <c r="M20" i="20"/>
  <c r="M17" i="20"/>
  <c r="M19" i="20" s="1"/>
  <c r="L17" i="20"/>
  <c r="L19" i="20" s="1"/>
  <c r="K11" i="19"/>
  <c r="J11" i="19"/>
  <c r="M17" i="19"/>
  <c r="M19" i="19" s="1"/>
  <c r="L17" i="19"/>
  <c r="L19" i="19" s="1"/>
  <c r="M20" i="19"/>
  <c r="J11" i="18"/>
  <c r="K11" i="18"/>
  <c r="M20" i="18"/>
  <c r="L17" i="18"/>
  <c r="L19" i="18" s="1"/>
  <c r="M17" i="18"/>
  <c r="M19" i="18" s="1"/>
  <c r="K11" i="16"/>
  <c r="J11" i="16"/>
  <c r="M20" i="16"/>
  <c r="M17" i="16"/>
  <c r="M19" i="16" s="1"/>
  <c r="L17" i="16"/>
  <c r="L19" i="16" s="1"/>
  <c r="J11" i="17"/>
  <c r="K11" i="17"/>
  <c r="M17" i="17"/>
  <c r="M19" i="17" s="1"/>
  <c r="L17" i="17"/>
  <c r="L19" i="17" s="1"/>
  <c r="M20" i="17"/>
  <c r="M20" i="15"/>
  <c r="M17" i="15"/>
  <c r="M19" i="15" s="1"/>
  <c r="L17" i="15"/>
  <c r="L19" i="15" s="1"/>
  <c r="J11" i="15"/>
  <c r="K11" i="15"/>
  <c r="J11" i="13"/>
  <c r="K11" i="13"/>
  <c r="L17" i="13"/>
  <c r="L19" i="13" s="1"/>
  <c r="M17" i="13"/>
  <c r="M19" i="13" s="1"/>
  <c r="M20" i="13"/>
  <c r="J11" i="14"/>
  <c r="K11" i="14"/>
  <c r="L17" i="14"/>
  <c r="L19" i="14" s="1"/>
  <c r="M20" i="14"/>
  <c r="M17" i="14"/>
  <c r="M19" i="14" s="1"/>
  <c r="L17" i="12"/>
  <c r="M17" i="12"/>
  <c r="K11" i="12"/>
  <c r="J11" i="12"/>
  <c r="M20" i="12" l="1"/>
  <c r="M19" i="12"/>
  <c r="L19" i="12"/>
  <c r="K10" i="20" l="1"/>
  <c r="K14" i="19"/>
  <c r="K10" i="19"/>
  <c r="K14" i="18"/>
  <c r="K10" i="18"/>
  <c r="K14" i="16"/>
  <c r="K10" i="16"/>
  <c r="K14" i="17"/>
  <c r="K10" i="17"/>
  <c r="K14" i="15"/>
  <c r="K10" i="15"/>
  <c r="K14" i="13"/>
  <c r="K10" i="13"/>
  <c r="K14" i="14"/>
  <c r="K10" i="14"/>
  <c r="HF48" i="1"/>
  <c r="GK48" i="1"/>
  <c r="HD48" i="1" s="1"/>
  <c r="FP48" i="1"/>
  <c r="GI48" i="1" s="1"/>
  <c r="EU48" i="1"/>
  <c r="DZ48" i="1"/>
  <c r="ES48" i="1" s="1"/>
  <c r="DE48" i="1"/>
  <c r="DX48" i="1" s="1"/>
  <c r="CJ48" i="1"/>
  <c r="DC48" i="1" s="1"/>
  <c r="BO48" i="1"/>
  <c r="CH48" i="1" s="1"/>
  <c r="AT48" i="1"/>
  <c r="BM48" i="1" s="1"/>
  <c r="Y48" i="1"/>
  <c r="AR48" i="1" s="1"/>
  <c r="U48" i="1"/>
  <c r="T48" i="1"/>
  <c r="S48" i="1"/>
  <c r="R48" i="1"/>
  <c r="P48" i="1"/>
  <c r="O48" i="1"/>
  <c r="N48" i="1"/>
  <c r="M48" i="1"/>
  <c r="L48" i="1"/>
  <c r="K48" i="1"/>
  <c r="J48" i="1"/>
  <c r="I48" i="1"/>
  <c r="H48" i="1"/>
  <c r="HF93" i="1"/>
  <c r="GK93" i="1"/>
  <c r="HD93" i="1" s="1"/>
  <c r="FP93" i="1"/>
  <c r="GI93" i="1" s="1"/>
  <c r="FN93" i="1"/>
  <c r="DZ93" i="1"/>
  <c r="ES93" i="1" s="1"/>
  <c r="DX93" i="1"/>
  <c r="BO93" i="1"/>
  <c r="CH93" i="1" s="1"/>
  <c r="AT93" i="1"/>
  <c r="BM93" i="1" s="1"/>
  <c r="Y93" i="1"/>
  <c r="AR93" i="1" s="1"/>
  <c r="U93" i="1"/>
  <c r="T93" i="1"/>
  <c r="S93" i="1"/>
  <c r="R93" i="1"/>
  <c r="P93" i="1"/>
  <c r="O93" i="1"/>
  <c r="N93" i="1"/>
  <c r="M93" i="1"/>
  <c r="L93" i="1"/>
  <c r="K93" i="1"/>
  <c r="J93" i="1"/>
  <c r="I93" i="1"/>
  <c r="H93" i="1"/>
  <c r="HF91" i="1"/>
  <c r="GK91" i="1"/>
  <c r="HD91" i="1" s="1"/>
  <c r="FP91" i="1"/>
  <c r="GI91" i="1" s="1"/>
  <c r="EU91" i="1"/>
  <c r="FN91" i="1" s="1"/>
  <c r="DZ91" i="1"/>
  <c r="ES91" i="1" s="1"/>
  <c r="BO91" i="1"/>
  <c r="CH91" i="1" s="1"/>
  <c r="AT91" i="1"/>
  <c r="BM91" i="1" s="1"/>
  <c r="Y91" i="1"/>
  <c r="AR91" i="1" s="1"/>
  <c r="U91" i="1"/>
  <c r="T91" i="1"/>
  <c r="S91" i="1"/>
  <c r="R91" i="1"/>
  <c r="P91" i="1"/>
  <c r="O91" i="1"/>
  <c r="N91" i="1"/>
  <c r="M91" i="1"/>
  <c r="L91" i="1"/>
  <c r="K91" i="1"/>
  <c r="J91" i="1"/>
  <c r="I91" i="1"/>
  <c r="H91" i="1"/>
  <c r="HF28" i="1"/>
  <c r="GK28" i="1"/>
  <c r="HD28" i="1" s="1"/>
  <c r="FP28" i="1"/>
  <c r="GI28" i="1" s="1"/>
  <c r="EU28" i="1"/>
  <c r="DZ28" i="1"/>
  <c r="ES28" i="1" s="1"/>
  <c r="DE28" i="1"/>
  <c r="DX28" i="1" s="1"/>
  <c r="CJ28" i="1"/>
  <c r="DC28" i="1" s="1"/>
  <c r="BO28" i="1"/>
  <c r="CH28" i="1" s="1"/>
  <c r="AT28" i="1"/>
  <c r="BM28" i="1" s="1"/>
  <c r="Y28" i="1"/>
  <c r="AR28" i="1" s="1"/>
  <c r="U28" i="1"/>
  <c r="T28" i="1"/>
  <c r="S28" i="1"/>
  <c r="R28" i="1"/>
  <c r="P28" i="1"/>
  <c r="O28" i="1"/>
  <c r="N28" i="1"/>
  <c r="M28" i="1"/>
  <c r="L28" i="1"/>
  <c r="K28" i="1"/>
  <c r="J28" i="1"/>
  <c r="I28" i="1"/>
  <c r="H28" i="1"/>
  <c r="HD23" i="1"/>
  <c r="GI23" i="1"/>
  <c r="ES23" i="1"/>
  <c r="DX23" i="1"/>
  <c r="DC23" i="1"/>
  <c r="BO23" i="1"/>
  <c r="CH23" i="1" s="1"/>
  <c r="AT23" i="1"/>
  <c r="BM23" i="1" s="1"/>
  <c r="Y23" i="1"/>
  <c r="AR23" i="1" s="1"/>
  <c r="U23" i="1"/>
  <c r="T23" i="1"/>
  <c r="S23" i="1"/>
  <c r="R23" i="1"/>
  <c r="P23" i="1"/>
  <c r="O23" i="1"/>
  <c r="N23" i="1"/>
  <c r="M23" i="1"/>
  <c r="L23" i="1"/>
  <c r="K23" i="1"/>
  <c r="J23" i="1"/>
  <c r="I23" i="1"/>
  <c r="H23" i="1"/>
  <c r="HD22" i="1"/>
  <c r="GI22" i="1"/>
  <c r="ES22" i="1"/>
  <c r="DX22" i="1"/>
  <c r="DC22" i="1"/>
  <c r="BO22" i="1"/>
  <c r="AT22" i="1"/>
  <c r="BM22" i="1" s="1"/>
  <c r="Y22" i="1"/>
  <c r="AR22" i="1" s="1"/>
  <c r="U22" i="1"/>
  <c r="T22" i="1"/>
  <c r="S22" i="1"/>
  <c r="R22" i="1"/>
  <c r="P22" i="1"/>
  <c r="O22" i="1"/>
  <c r="N22" i="1"/>
  <c r="M22" i="1"/>
  <c r="L22" i="1"/>
  <c r="K22" i="1"/>
  <c r="J22" i="1"/>
  <c r="I22" i="1"/>
  <c r="H22" i="1"/>
  <c r="HD21" i="1"/>
  <c r="GI21" i="1"/>
  <c r="ES21" i="1"/>
  <c r="DX21" i="1"/>
  <c r="DC21" i="1"/>
  <c r="BO21" i="1"/>
  <c r="CH21" i="1" s="1"/>
  <c r="AT21" i="1"/>
  <c r="Y21" i="1"/>
  <c r="AR21" i="1" s="1"/>
  <c r="U21" i="1"/>
  <c r="T21" i="1"/>
  <c r="S21" i="1"/>
  <c r="R21" i="1"/>
  <c r="P21" i="1"/>
  <c r="O21" i="1"/>
  <c r="N21" i="1"/>
  <c r="M21" i="1"/>
  <c r="L21" i="1"/>
  <c r="K21" i="1"/>
  <c r="J21" i="1"/>
  <c r="I21" i="1"/>
  <c r="H21" i="1"/>
  <c r="HF20" i="1"/>
  <c r="GK20" i="1"/>
  <c r="HD20" i="1" s="1"/>
  <c r="FP20" i="1"/>
  <c r="GI20" i="1" s="1"/>
  <c r="EU20" i="1"/>
  <c r="DZ20" i="1"/>
  <c r="DE20" i="1"/>
  <c r="DX20" i="1" s="1"/>
  <c r="CJ20" i="1"/>
  <c r="DC20" i="1" s="1"/>
  <c r="CI20" i="1"/>
  <c r="CG20" i="1"/>
  <c r="CG110" i="1" s="1"/>
  <c r="CF20" i="1"/>
  <c r="CF110" i="1" s="1"/>
  <c r="CE20" i="1"/>
  <c r="CE110" i="1" s="1"/>
  <c r="CD20" i="1"/>
  <c r="CD110" i="1" s="1"/>
  <c r="CC20" i="1"/>
  <c r="CC110" i="1" s="1"/>
  <c r="CB20" i="1"/>
  <c r="CB110" i="1" s="1"/>
  <c r="CA20" i="1"/>
  <c r="CA110" i="1" s="1"/>
  <c r="BZ20" i="1"/>
  <c r="BZ110" i="1" s="1"/>
  <c r="BY20" i="1"/>
  <c r="BY110" i="1" s="1"/>
  <c r="BX20" i="1"/>
  <c r="BX110" i="1" s="1"/>
  <c r="BW20" i="1"/>
  <c r="BW110" i="1" s="1"/>
  <c r="BV20" i="1"/>
  <c r="BV110" i="1" s="1"/>
  <c r="BU20" i="1"/>
  <c r="BU110" i="1" s="1"/>
  <c r="BT20" i="1"/>
  <c r="BT110" i="1" s="1"/>
  <c r="BS20" i="1"/>
  <c r="BS110" i="1" s="1"/>
  <c r="BR20" i="1"/>
  <c r="BR110" i="1" s="1"/>
  <c r="BQ20" i="1"/>
  <c r="BQ110" i="1" s="1"/>
  <c r="BP20" i="1"/>
  <c r="BP110" i="1" s="1"/>
  <c r="BN20" i="1"/>
  <c r="BL20" i="1"/>
  <c r="BL110" i="1" s="1"/>
  <c r="BK20" i="1"/>
  <c r="BK110" i="1" s="1"/>
  <c r="BJ20" i="1"/>
  <c r="BJ110" i="1" s="1"/>
  <c r="BI20" i="1"/>
  <c r="BI110" i="1" s="1"/>
  <c r="BH20" i="1"/>
  <c r="BH110" i="1" s="1"/>
  <c r="BG20" i="1"/>
  <c r="BG110" i="1" s="1"/>
  <c r="BF20" i="1"/>
  <c r="BF110" i="1" s="1"/>
  <c r="BE20" i="1"/>
  <c r="BE110" i="1" s="1"/>
  <c r="BD20" i="1"/>
  <c r="BD110" i="1" s="1"/>
  <c r="BC20" i="1"/>
  <c r="BC110" i="1" s="1"/>
  <c r="BB20" i="1"/>
  <c r="BB110" i="1" s="1"/>
  <c r="BA20" i="1"/>
  <c r="BA110" i="1" s="1"/>
  <c r="AZ20" i="1"/>
  <c r="AZ110" i="1" s="1"/>
  <c r="AY20" i="1"/>
  <c r="AY110" i="1" s="1"/>
  <c r="AX20" i="1"/>
  <c r="AX110" i="1" s="1"/>
  <c r="AW20" i="1"/>
  <c r="AW110" i="1" s="1"/>
  <c r="AV20" i="1"/>
  <c r="AV110" i="1" s="1"/>
  <c r="AU20" i="1"/>
  <c r="AU110" i="1" s="1"/>
  <c r="AS20" i="1"/>
  <c r="AQ20" i="1"/>
  <c r="AQ110" i="1" s="1"/>
  <c r="AP20" i="1"/>
  <c r="AP110" i="1" s="1"/>
  <c r="AO20" i="1"/>
  <c r="AO110" i="1" s="1"/>
  <c r="AN20" i="1"/>
  <c r="AN110" i="1" s="1"/>
  <c r="AM20" i="1"/>
  <c r="AM110" i="1" s="1"/>
  <c r="AL20" i="1"/>
  <c r="AL110" i="1" s="1"/>
  <c r="AK20" i="1"/>
  <c r="AK110" i="1" s="1"/>
  <c r="AJ20" i="1"/>
  <c r="AJ110" i="1" s="1"/>
  <c r="AI20" i="1"/>
  <c r="AI110" i="1" s="1"/>
  <c r="AH20" i="1"/>
  <c r="AH110" i="1" s="1"/>
  <c r="AG20" i="1"/>
  <c r="AG110" i="1" s="1"/>
  <c r="AF20" i="1"/>
  <c r="AF110" i="1" s="1"/>
  <c r="AE20" i="1"/>
  <c r="AE110" i="1" s="1"/>
  <c r="AD20" i="1"/>
  <c r="AD110" i="1" s="1"/>
  <c r="AC20" i="1"/>
  <c r="AC110" i="1" s="1"/>
  <c r="AB20" i="1"/>
  <c r="AB110" i="1" s="1"/>
  <c r="AA20" i="1"/>
  <c r="AA110" i="1" s="1"/>
  <c r="Z20" i="1"/>
  <c r="Z110" i="1" s="1"/>
  <c r="X20" i="1"/>
  <c r="X110" i="1" s="1"/>
  <c r="W20" i="1"/>
  <c r="W110" i="1" s="1"/>
  <c r="Q20" i="1"/>
  <c r="E20" i="1"/>
  <c r="HF11" i="1"/>
  <c r="GK11" i="1"/>
  <c r="FP11" i="1"/>
  <c r="EU11" i="1"/>
  <c r="DE11" i="1"/>
  <c r="CJ11" i="1"/>
  <c r="BO11" i="1"/>
  <c r="Y11" i="1"/>
  <c r="V11" i="1"/>
  <c r="U11" i="1"/>
  <c r="T11" i="1"/>
  <c r="S11" i="1"/>
  <c r="R11" i="1"/>
  <c r="P11" i="1"/>
  <c r="O11" i="1"/>
  <c r="N11" i="1"/>
  <c r="M11" i="1"/>
  <c r="L11" i="1"/>
  <c r="K11" i="1"/>
  <c r="J11" i="1"/>
  <c r="I11" i="1"/>
  <c r="H11" i="1"/>
  <c r="HF109" i="1"/>
  <c r="GK109" i="1"/>
  <c r="FP109" i="1"/>
  <c r="EU109" i="1"/>
  <c r="DZ109" i="1"/>
  <c r="DE109" i="1"/>
  <c r="CJ109" i="1"/>
  <c r="BO109" i="1"/>
  <c r="AT109" i="1"/>
  <c r="Y109" i="1"/>
  <c r="V109" i="1"/>
  <c r="U109" i="1"/>
  <c r="T109" i="1"/>
  <c r="S109" i="1"/>
  <c r="R109" i="1"/>
  <c r="P109" i="1"/>
  <c r="O109" i="1"/>
  <c r="N109" i="1"/>
  <c r="M109" i="1"/>
  <c r="L109" i="1"/>
  <c r="K109" i="1"/>
  <c r="J109" i="1"/>
  <c r="I109" i="1"/>
  <c r="H109" i="1"/>
  <c r="D109" i="1"/>
  <c r="HF108" i="1"/>
  <c r="GK108" i="1"/>
  <c r="FP108" i="1"/>
  <c r="EU108" i="1"/>
  <c r="DZ108" i="1"/>
  <c r="DE108" i="1"/>
  <c r="CJ108" i="1"/>
  <c r="BO108" i="1"/>
  <c r="AT108" i="1"/>
  <c r="Y108" i="1"/>
  <c r="V108" i="1"/>
  <c r="U108" i="1"/>
  <c r="T108" i="1"/>
  <c r="S108" i="1"/>
  <c r="R108" i="1"/>
  <c r="P108" i="1"/>
  <c r="O108" i="1"/>
  <c r="N108" i="1"/>
  <c r="M108" i="1"/>
  <c r="L108" i="1"/>
  <c r="K108" i="1"/>
  <c r="J108" i="1"/>
  <c r="I108" i="1"/>
  <c r="H108" i="1"/>
  <c r="D108" i="1"/>
  <c r="HY108" i="1" s="1"/>
  <c r="HF107" i="1"/>
  <c r="GK107" i="1"/>
  <c r="FP107" i="1"/>
  <c r="EU107" i="1"/>
  <c r="DZ107" i="1"/>
  <c r="DE107" i="1"/>
  <c r="CJ107" i="1"/>
  <c r="BO107" i="1"/>
  <c r="AT107" i="1"/>
  <c r="Y107" i="1"/>
  <c r="V107" i="1"/>
  <c r="U107" i="1"/>
  <c r="T107" i="1"/>
  <c r="S107" i="1"/>
  <c r="R107" i="1"/>
  <c r="P107" i="1"/>
  <c r="O107" i="1"/>
  <c r="N107" i="1"/>
  <c r="M107" i="1"/>
  <c r="L107" i="1"/>
  <c r="K107" i="1"/>
  <c r="J107" i="1"/>
  <c r="I107" i="1"/>
  <c r="H107" i="1"/>
  <c r="D107" i="1"/>
  <c r="HY107" i="1" s="1"/>
  <c r="CI110" i="1" l="1"/>
  <c r="BO112" i="1"/>
  <c r="AS110" i="1"/>
  <c r="Y112" i="1"/>
  <c r="BN110" i="1"/>
  <c r="AT112" i="1"/>
  <c r="H121" i="1"/>
  <c r="C23" i="12" s="1"/>
  <c r="I10" i="12" s="1"/>
  <c r="I9" i="12" s="1"/>
  <c r="H122" i="1"/>
  <c r="C24" i="12" s="1"/>
  <c r="I12" i="12" s="1"/>
  <c r="CH11" i="1"/>
  <c r="ES20" i="1"/>
  <c r="DC11" i="1"/>
  <c r="AR11" i="1"/>
  <c r="DX11" i="1"/>
  <c r="K14" i="20"/>
  <c r="K13" i="20" s="1"/>
  <c r="I12" i="17"/>
  <c r="H11" i="17" s="1"/>
  <c r="I16" i="12"/>
  <c r="H15" i="12" s="1"/>
  <c r="I12" i="20"/>
  <c r="H11" i="20" s="1"/>
  <c r="J9" i="20"/>
  <c r="K9" i="20"/>
  <c r="I10" i="19"/>
  <c r="J9" i="19"/>
  <c r="K9" i="19"/>
  <c r="I14" i="19"/>
  <c r="I18" i="19"/>
  <c r="I12" i="19"/>
  <c r="J13" i="19"/>
  <c r="K13" i="19"/>
  <c r="I16" i="19"/>
  <c r="J9" i="18"/>
  <c r="K9" i="18"/>
  <c r="J13" i="18"/>
  <c r="K13" i="18"/>
  <c r="J13" i="16"/>
  <c r="K13" i="16"/>
  <c r="I18" i="16"/>
  <c r="I10" i="16"/>
  <c r="I12" i="16"/>
  <c r="J9" i="16"/>
  <c r="K9" i="16"/>
  <c r="K9" i="17"/>
  <c r="J9" i="17"/>
  <c r="J13" i="17"/>
  <c r="K13" i="17"/>
  <c r="J9" i="15"/>
  <c r="K9" i="15"/>
  <c r="K18" i="15"/>
  <c r="K16" i="15"/>
  <c r="K13" i="15"/>
  <c r="J13" i="15"/>
  <c r="J9" i="13"/>
  <c r="K9" i="13"/>
  <c r="J13" i="13"/>
  <c r="K13" i="13"/>
  <c r="J9" i="14"/>
  <c r="K9" i="14"/>
  <c r="J13" i="14"/>
  <c r="K13" i="14"/>
  <c r="I18" i="12"/>
  <c r="I14" i="12"/>
  <c r="I16" i="20"/>
  <c r="I10" i="20"/>
  <c r="I18" i="20"/>
  <c r="I14" i="20"/>
  <c r="I16" i="18"/>
  <c r="I14" i="18"/>
  <c r="I10" i="18"/>
  <c r="I12" i="18"/>
  <c r="I18" i="18"/>
  <c r="I16" i="16"/>
  <c r="I14" i="16"/>
  <c r="I10" i="17"/>
  <c r="I14" i="17"/>
  <c r="I18" i="17"/>
  <c r="I16" i="17"/>
  <c r="I12" i="15"/>
  <c r="I16" i="15"/>
  <c r="I18" i="15"/>
  <c r="I14" i="15"/>
  <c r="I10" i="15"/>
  <c r="I10" i="13"/>
  <c r="I14" i="13"/>
  <c r="I18" i="13"/>
  <c r="I12" i="13"/>
  <c r="I16" i="13"/>
  <c r="I14" i="14"/>
  <c r="I18" i="14"/>
  <c r="I16" i="14"/>
  <c r="I10" i="14"/>
  <c r="I12" i="14"/>
  <c r="K20" i="1"/>
  <c r="O20" i="1"/>
  <c r="T20" i="1"/>
  <c r="R20" i="1"/>
  <c r="V20" i="1"/>
  <c r="G91" i="1"/>
  <c r="F91" i="1" s="1"/>
  <c r="E91" i="1" s="1"/>
  <c r="G93" i="1"/>
  <c r="F93" i="1" s="1"/>
  <c r="E93" i="1" s="1"/>
  <c r="N20" i="1"/>
  <c r="G48" i="1"/>
  <c r="F48" i="1" s="1"/>
  <c r="J20" i="1"/>
  <c r="S20" i="1"/>
  <c r="G107" i="1"/>
  <c r="G108" i="1"/>
  <c r="G22" i="1"/>
  <c r="F22" i="1" s="1"/>
  <c r="G11" i="1"/>
  <c r="F11" i="1" s="1"/>
  <c r="D11" i="1" s="1"/>
  <c r="BM21" i="1"/>
  <c r="AT20" i="1"/>
  <c r="H20" i="1"/>
  <c r="CH22" i="1"/>
  <c r="BO20" i="1"/>
  <c r="CH20" i="1" s="1"/>
  <c r="L20" i="1"/>
  <c r="P20" i="1"/>
  <c r="G21" i="1"/>
  <c r="F21" i="1" s="1"/>
  <c r="U20" i="1"/>
  <c r="I20" i="1"/>
  <c r="M20" i="1"/>
  <c r="G23" i="1"/>
  <c r="F23" i="1" s="1"/>
  <c r="G109" i="1"/>
  <c r="G28" i="1"/>
  <c r="F28" i="1" s="1"/>
  <c r="D28" i="1" s="1"/>
  <c r="Y20" i="1"/>
  <c r="BM20" i="1" l="1"/>
  <c r="J13" i="20"/>
  <c r="G12" i="19"/>
  <c r="I11" i="17"/>
  <c r="I15" i="12"/>
  <c r="I11" i="20"/>
  <c r="G14" i="15"/>
  <c r="H9" i="12"/>
  <c r="I17" i="20"/>
  <c r="I20" i="20"/>
  <c r="H17" i="20"/>
  <c r="H15" i="20"/>
  <c r="I15" i="20"/>
  <c r="H9" i="20"/>
  <c r="I9" i="20"/>
  <c r="H13" i="20"/>
  <c r="I13" i="20"/>
  <c r="H13" i="19"/>
  <c r="I13" i="19"/>
  <c r="H11" i="19"/>
  <c r="I11" i="19"/>
  <c r="H15" i="19"/>
  <c r="I15" i="19"/>
  <c r="I17" i="19"/>
  <c r="H17" i="19"/>
  <c r="I20" i="19"/>
  <c r="H9" i="19"/>
  <c r="I9" i="19"/>
  <c r="H13" i="18"/>
  <c r="I13" i="18"/>
  <c r="H17" i="18"/>
  <c r="I20" i="18"/>
  <c r="I17" i="18"/>
  <c r="I11" i="18"/>
  <c r="H11" i="18"/>
  <c r="H15" i="18"/>
  <c r="I15" i="18"/>
  <c r="I9" i="18"/>
  <c r="H9" i="18"/>
  <c r="H15" i="16"/>
  <c r="I15" i="16"/>
  <c r="I9" i="16"/>
  <c r="H9" i="16"/>
  <c r="I20" i="16"/>
  <c r="H17" i="16"/>
  <c r="I17" i="16"/>
  <c r="H11" i="16"/>
  <c r="I11" i="16"/>
  <c r="I13" i="16"/>
  <c r="H13" i="16"/>
  <c r="I13" i="17"/>
  <c r="H13" i="17"/>
  <c r="I9" i="17"/>
  <c r="H9" i="17"/>
  <c r="H15" i="17"/>
  <c r="I15" i="17"/>
  <c r="H17" i="17"/>
  <c r="I20" i="17"/>
  <c r="I17" i="17"/>
  <c r="H9" i="15"/>
  <c r="I9" i="15"/>
  <c r="H11" i="15"/>
  <c r="I11" i="15"/>
  <c r="J15" i="15"/>
  <c r="K15" i="15"/>
  <c r="H13" i="15"/>
  <c r="I13" i="15"/>
  <c r="K17" i="15"/>
  <c r="J17" i="15"/>
  <c r="K20" i="15"/>
  <c r="I20" i="15"/>
  <c r="I17" i="15"/>
  <c r="H17" i="15"/>
  <c r="H15" i="15"/>
  <c r="I15" i="15"/>
  <c r="H11" i="13"/>
  <c r="I11" i="13"/>
  <c r="H15" i="13"/>
  <c r="I15" i="13"/>
  <c r="I9" i="13"/>
  <c r="H9" i="13"/>
  <c r="I20" i="13"/>
  <c r="I17" i="13"/>
  <c r="H17" i="13"/>
  <c r="I13" i="13"/>
  <c r="H13" i="13"/>
  <c r="I9" i="14"/>
  <c r="H9" i="14"/>
  <c r="I15" i="14"/>
  <c r="H15" i="14"/>
  <c r="G14" i="14"/>
  <c r="I20" i="14"/>
  <c r="I17" i="14"/>
  <c r="H17" i="14"/>
  <c r="H11" i="14"/>
  <c r="I11" i="14"/>
  <c r="H13" i="14"/>
  <c r="I13" i="14"/>
  <c r="H13" i="12"/>
  <c r="I13" i="12"/>
  <c r="H17" i="12"/>
  <c r="I17" i="12"/>
  <c r="I11" i="12"/>
  <c r="H11" i="12"/>
  <c r="I20" i="12"/>
  <c r="F20" i="1"/>
  <c r="D20" i="1" s="1"/>
  <c r="G20" i="1"/>
  <c r="AR20" i="1"/>
  <c r="HF30" i="1"/>
  <c r="GK30" i="1"/>
  <c r="FP30" i="1"/>
  <c r="EU30" i="1"/>
  <c r="DZ30" i="1"/>
  <c r="DE30" i="1"/>
  <c r="CJ30" i="1"/>
  <c r="BO30" i="1"/>
  <c r="CH30" i="1" s="1"/>
  <c r="AT30" i="1"/>
  <c r="Y30" i="1"/>
  <c r="U30" i="1"/>
  <c r="T30" i="1"/>
  <c r="S30" i="1"/>
  <c r="R30" i="1"/>
  <c r="P30" i="1"/>
  <c r="O30" i="1"/>
  <c r="N30" i="1"/>
  <c r="M30" i="1"/>
  <c r="L30" i="1"/>
  <c r="K30" i="1"/>
  <c r="J30" i="1"/>
  <c r="I30" i="1"/>
  <c r="H30" i="1"/>
  <c r="HF27" i="1"/>
  <c r="GK27" i="1"/>
  <c r="FP27" i="1"/>
  <c r="EU27" i="1"/>
  <c r="DZ27" i="1"/>
  <c r="DE27" i="1"/>
  <c r="CJ27" i="1"/>
  <c r="BO27" i="1"/>
  <c r="AT27" i="1"/>
  <c r="BM27" i="1" s="1"/>
  <c r="Y27" i="1"/>
  <c r="AR27" i="1" s="1"/>
  <c r="U27" i="1"/>
  <c r="T27" i="1"/>
  <c r="S27" i="1"/>
  <c r="R27" i="1"/>
  <c r="P27" i="1"/>
  <c r="O27" i="1"/>
  <c r="N27" i="1"/>
  <c r="M27" i="1"/>
  <c r="L27" i="1"/>
  <c r="K27" i="1"/>
  <c r="J27" i="1"/>
  <c r="I27" i="1"/>
  <c r="H27" i="1"/>
  <c r="AR110" i="1" l="1"/>
  <c r="G14" i="20"/>
  <c r="F13" i="20" s="1"/>
  <c r="E13" i="20" s="1"/>
  <c r="G10" i="18"/>
  <c r="G10" i="19"/>
  <c r="K19" i="15"/>
  <c r="G12" i="20"/>
  <c r="G11" i="20" s="1"/>
  <c r="C11" i="20" s="1"/>
  <c r="O11" i="20" s="1"/>
  <c r="H19" i="20"/>
  <c r="G14" i="16"/>
  <c r="F13" i="16" s="1"/>
  <c r="E13" i="16" s="1"/>
  <c r="I19" i="16"/>
  <c r="I19" i="17"/>
  <c r="I19" i="14"/>
  <c r="H19" i="19"/>
  <c r="G10" i="20"/>
  <c r="I19" i="20"/>
  <c r="G11" i="19"/>
  <c r="C11" i="19" s="1"/>
  <c r="O11" i="19" s="1"/>
  <c r="F11" i="19"/>
  <c r="E11" i="19" s="1"/>
  <c r="G14" i="19"/>
  <c r="I19" i="19"/>
  <c r="H19" i="18"/>
  <c r="G14" i="18"/>
  <c r="G12" i="18"/>
  <c r="I19" i="18"/>
  <c r="H19" i="16"/>
  <c r="G12" i="16"/>
  <c r="G10" i="16"/>
  <c r="G12" i="17"/>
  <c r="G10" i="17"/>
  <c r="H19" i="17"/>
  <c r="G14" i="17"/>
  <c r="H19" i="15"/>
  <c r="G13" i="15"/>
  <c r="C13" i="15" s="1"/>
  <c r="O13" i="15" s="1"/>
  <c r="F13" i="15"/>
  <c r="E13" i="15" s="1"/>
  <c r="G12" i="15"/>
  <c r="G18" i="15"/>
  <c r="I19" i="15"/>
  <c r="G16" i="15"/>
  <c r="J19" i="15"/>
  <c r="I19" i="13"/>
  <c r="G10" i="13"/>
  <c r="G14" i="13"/>
  <c r="H19" i="13"/>
  <c r="G12" i="14"/>
  <c r="H19" i="14"/>
  <c r="G13" i="14"/>
  <c r="C13" i="14" s="1"/>
  <c r="F13" i="14"/>
  <c r="E13" i="14" s="1"/>
  <c r="I19" i="12"/>
  <c r="H19" i="12"/>
  <c r="G30" i="1"/>
  <c r="F30" i="1" s="1"/>
  <c r="D30" i="1" s="1"/>
  <c r="G27" i="1"/>
  <c r="F27" i="1" s="1"/>
  <c r="K16" i="20"/>
  <c r="K18" i="19"/>
  <c r="K16" i="19"/>
  <c r="F11" i="20" l="1"/>
  <c r="E11" i="20" s="1"/>
  <c r="G13" i="20"/>
  <c r="C13" i="20" s="1"/>
  <c r="O13" i="20" s="1"/>
  <c r="G12" i="13"/>
  <c r="F11" i="13" s="1"/>
  <c r="E11" i="13" s="1"/>
  <c r="G13" i="16"/>
  <c r="C13" i="16" s="1"/>
  <c r="O13" i="16" s="1"/>
  <c r="J15" i="20"/>
  <c r="K15" i="20"/>
  <c r="G9" i="20"/>
  <c r="C9" i="20" s="1"/>
  <c r="O9" i="20" s="1"/>
  <c r="F9" i="20"/>
  <c r="E9" i="20" s="1"/>
  <c r="J17" i="19"/>
  <c r="K20" i="19"/>
  <c r="K17" i="19"/>
  <c r="F13" i="19"/>
  <c r="E13" i="19" s="1"/>
  <c r="G13" i="19"/>
  <c r="C13" i="19" s="1"/>
  <c r="O13" i="19" s="1"/>
  <c r="F9" i="19"/>
  <c r="E9" i="19" s="1"/>
  <c r="G9" i="19"/>
  <c r="C9" i="19" s="1"/>
  <c r="O9" i="19" s="1"/>
  <c r="K15" i="19"/>
  <c r="J15" i="19"/>
  <c r="G9" i="18"/>
  <c r="C9" i="18" s="1"/>
  <c r="O9" i="18" s="1"/>
  <c r="F9" i="18"/>
  <c r="E9" i="18" s="1"/>
  <c r="G11" i="18"/>
  <c r="C11" i="18" s="1"/>
  <c r="O11" i="18" s="1"/>
  <c r="F11" i="18"/>
  <c r="E11" i="18" s="1"/>
  <c r="G13" i="18"/>
  <c r="C13" i="18" s="1"/>
  <c r="O13" i="18" s="1"/>
  <c r="F13" i="18"/>
  <c r="F9" i="16"/>
  <c r="E9" i="16" s="1"/>
  <c r="G9" i="16"/>
  <c r="C9" i="16" s="1"/>
  <c r="O9" i="16" s="1"/>
  <c r="G11" i="16"/>
  <c r="C11" i="16" s="1"/>
  <c r="O11" i="16" s="1"/>
  <c r="F11" i="16"/>
  <c r="E11" i="16" s="1"/>
  <c r="G13" i="17"/>
  <c r="C13" i="17" s="1"/>
  <c r="O13" i="17" s="1"/>
  <c r="F13" i="17"/>
  <c r="E13" i="17" s="1"/>
  <c r="G9" i="17"/>
  <c r="C9" i="17" s="1"/>
  <c r="O9" i="17" s="1"/>
  <c r="F9" i="17"/>
  <c r="E9" i="17" s="1"/>
  <c r="G11" i="17"/>
  <c r="C11" i="17" s="1"/>
  <c r="O11" i="17" s="1"/>
  <c r="F11" i="17"/>
  <c r="E11" i="17" s="1"/>
  <c r="F17" i="15"/>
  <c r="G17" i="15"/>
  <c r="G15" i="15"/>
  <c r="C15" i="15" s="1"/>
  <c r="O15" i="15" s="1"/>
  <c r="F15" i="15"/>
  <c r="E15" i="15" s="1"/>
  <c r="F11" i="15"/>
  <c r="E11" i="15" s="1"/>
  <c r="G11" i="15"/>
  <c r="C11" i="15" s="1"/>
  <c r="O11" i="15" s="1"/>
  <c r="G10" i="15"/>
  <c r="G9" i="13"/>
  <c r="C9" i="13" s="1"/>
  <c r="O9" i="13" s="1"/>
  <c r="F9" i="13"/>
  <c r="E9" i="13" s="1"/>
  <c r="G13" i="13"/>
  <c r="C13" i="13" s="1"/>
  <c r="O13" i="13" s="1"/>
  <c r="F13" i="13"/>
  <c r="E13" i="13" s="1"/>
  <c r="G10" i="14"/>
  <c r="G11" i="14"/>
  <c r="C11" i="14" s="1"/>
  <c r="F11" i="14"/>
  <c r="E11" i="14" s="1"/>
  <c r="D27" i="1"/>
  <c r="G11" i="13" l="1"/>
  <c r="C11" i="13" s="1"/>
  <c r="O11" i="13" s="1"/>
  <c r="K18" i="20"/>
  <c r="K19" i="19"/>
  <c r="J19" i="19"/>
  <c r="E13" i="18"/>
  <c r="G9" i="15"/>
  <c r="C9" i="15" s="1"/>
  <c r="O9" i="15" s="1"/>
  <c r="F9" i="15"/>
  <c r="E9" i="15" s="1"/>
  <c r="C17" i="15"/>
  <c r="O17" i="15" s="1"/>
  <c r="G20" i="15"/>
  <c r="E17" i="15"/>
  <c r="G9" i="14"/>
  <c r="C9" i="14" s="1"/>
  <c r="F9" i="14"/>
  <c r="E9" i="14" s="1"/>
  <c r="K17" i="20" l="1"/>
  <c r="K19" i="20" s="1"/>
  <c r="K20" i="20"/>
  <c r="J17" i="20"/>
  <c r="J19" i="20" s="1"/>
  <c r="F19" i="15"/>
  <c r="G19" i="15"/>
  <c r="E19" i="15"/>
  <c r="O19" i="15"/>
  <c r="C19" i="15"/>
  <c r="HF115" i="1"/>
  <c r="HF114" i="1"/>
  <c r="HF113" i="1"/>
  <c r="GK115" i="1"/>
  <c r="GK114" i="1"/>
  <c r="GK113" i="1"/>
  <c r="FP115" i="1"/>
  <c r="FP114" i="1"/>
  <c r="FP113" i="1"/>
  <c r="EU115" i="1"/>
  <c r="EU114" i="1"/>
  <c r="EU113" i="1"/>
  <c r="DZ115" i="1"/>
  <c r="DZ114" i="1"/>
  <c r="DZ113" i="1"/>
  <c r="DE115" i="1"/>
  <c r="DE114" i="1"/>
  <c r="DE113" i="1"/>
  <c r="CJ115" i="1"/>
  <c r="CJ114" i="1"/>
  <c r="CJ113" i="1"/>
  <c r="BO115" i="1"/>
  <c r="BO114" i="1"/>
  <c r="BO113" i="1"/>
  <c r="AT114" i="1"/>
  <c r="AT113" i="1"/>
  <c r="Y115" i="1"/>
  <c r="Y114" i="1"/>
  <c r="Y113" i="1"/>
  <c r="AT115" i="1"/>
  <c r="D115" i="1" l="1"/>
  <c r="D114" i="1"/>
  <c r="D113" i="1"/>
  <c r="G18" i="20" l="1"/>
  <c r="G17" i="20" s="1"/>
  <c r="G16" i="20"/>
  <c r="F17" i="20" l="1"/>
  <c r="E17" i="20" s="1"/>
  <c r="G20" i="20"/>
  <c r="C17" i="20"/>
  <c r="O17" i="20" s="1"/>
  <c r="G15" i="20"/>
  <c r="C15" i="20" s="1"/>
  <c r="O15" i="20" s="1"/>
  <c r="F15" i="20"/>
  <c r="E15" i="20" s="1"/>
  <c r="G19" i="20" l="1"/>
  <c r="O19" i="20"/>
  <c r="C19" i="20"/>
  <c r="E19" i="20"/>
  <c r="F19" i="20"/>
  <c r="G18" i="19" l="1"/>
  <c r="K18" i="16"/>
  <c r="K16" i="16"/>
  <c r="K18" i="17"/>
  <c r="K16" i="17"/>
  <c r="K18" i="13"/>
  <c r="K16" i="13"/>
  <c r="K18" i="14"/>
  <c r="K16" i="14"/>
  <c r="K14" i="12"/>
  <c r="HF66" i="1"/>
  <c r="GK66" i="1"/>
  <c r="FP66" i="1"/>
  <c r="EU66" i="1"/>
  <c r="FN66" i="1" s="1"/>
  <c r="DZ66" i="1"/>
  <c r="DE66" i="1"/>
  <c r="CJ66" i="1"/>
  <c r="BO66" i="1"/>
  <c r="AT66" i="1"/>
  <c r="Y66" i="1"/>
  <c r="U66" i="1"/>
  <c r="T66" i="1"/>
  <c r="S66" i="1"/>
  <c r="R66" i="1"/>
  <c r="P66" i="1"/>
  <c r="O66" i="1"/>
  <c r="N66" i="1"/>
  <c r="M66" i="1"/>
  <c r="L66" i="1"/>
  <c r="K66" i="1"/>
  <c r="J66" i="1"/>
  <c r="I66" i="1"/>
  <c r="H66" i="1"/>
  <c r="HF77" i="1"/>
  <c r="GK77" i="1"/>
  <c r="HD77" i="1" s="1"/>
  <c r="FP77" i="1"/>
  <c r="GI77" i="1" s="1"/>
  <c r="EU77" i="1"/>
  <c r="FN77" i="1" s="1"/>
  <c r="DZ77" i="1"/>
  <c r="DE77" i="1"/>
  <c r="CJ77" i="1"/>
  <c r="BO77" i="1"/>
  <c r="AT77" i="1"/>
  <c r="Y77" i="1"/>
  <c r="U77" i="1"/>
  <c r="T77" i="1"/>
  <c r="S77" i="1"/>
  <c r="R77" i="1"/>
  <c r="P77" i="1"/>
  <c r="O77" i="1"/>
  <c r="N77" i="1"/>
  <c r="M77" i="1"/>
  <c r="L77" i="1"/>
  <c r="K77" i="1"/>
  <c r="J77" i="1"/>
  <c r="I77" i="1"/>
  <c r="H77" i="1"/>
  <c r="HY80" i="1"/>
  <c r="EU86" i="1"/>
  <c r="U86" i="1"/>
  <c r="T86" i="1"/>
  <c r="S86" i="1"/>
  <c r="R86" i="1"/>
  <c r="P86" i="1"/>
  <c r="O86" i="1"/>
  <c r="N86" i="1"/>
  <c r="M86" i="1"/>
  <c r="L86" i="1"/>
  <c r="K86" i="1"/>
  <c r="J86" i="1"/>
  <c r="I86" i="1"/>
  <c r="H86" i="1"/>
  <c r="EU85" i="1"/>
  <c r="U85" i="1"/>
  <c r="T85" i="1"/>
  <c r="S85" i="1"/>
  <c r="R85" i="1"/>
  <c r="P85" i="1"/>
  <c r="O85" i="1"/>
  <c r="N85" i="1"/>
  <c r="M85" i="1"/>
  <c r="L85" i="1"/>
  <c r="K85" i="1"/>
  <c r="J85" i="1"/>
  <c r="I85" i="1"/>
  <c r="H85" i="1"/>
  <c r="EU84" i="1"/>
  <c r="U84" i="1"/>
  <c r="T84" i="1"/>
  <c r="S84" i="1"/>
  <c r="R84" i="1"/>
  <c r="P84" i="1"/>
  <c r="O84" i="1"/>
  <c r="N84" i="1"/>
  <c r="M84" i="1"/>
  <c r="L84" i="1"/>
  <c r="K84" i="1"/>
  <c r="J84" i="1"/>
  <c r="I84" i="1"/>
  <c r="H84" i="1"/>
  <c r="HF83" i="1"/>
  <c r="GK83" i="1"/>
  <c r="FP83" i="1"/>
  <c r="GI83" i="1" s="1"/>
  <c r="EU83" i="1"/>
  <c r="U83" i="1"/>
  <c r="T83" i="1"/>
  <c r="S83" i="1"/>
  <c r="R83" i="1"/>
  <c r="P83" i="1"/>
  <c r="O83" i="1"/>
  <c r="N83" i="1"/>
  <c r="M83" i="1"/>
  <c r="L83" i="1"/>
  <c r="K83" i="1"/>
  <c r="J83" i="1"/>
  <c r="I83" i="1"/>
  <c r="H83" i="1"/>
  <c r="HF82" i="1"/>
  <c r="GK82" i="1"/>
  <c r="FP82" i="1"/>
  <c r="EU82" i="1"/>
  <c r="U82" i="1"/>
  <c r="T82" i="1"/>
  <c r="S82" i="1"/>
  <c r="R82" i="1"/>
  <c r="P82" i="1"/>
  <c r="O82" i="1"/>
  <c r="N82" i="1"/>
  <c r="M82" i="1"/>
  <c r="L82" i="1"/>
  <c r="K82" i="1"/>
  <c r="J82" i="1"/>
  <c r="I82" i="1"/>
  <c r="H82" i="1"/>
  <c r="HF49" i="1"/>
  <c r="GK49" i="1"/>
  <c r="FP49" i="1"/>
  <c r="EU49" i="1"/>
  <c r="DZ49" i="1"/>
  <c r="DE49" i="1"/>
  <c r="DX49" i="1" s="1"/>
  <c r="CJ49" i="1"/>
  <c r="BO49" i="1"/>
  <c r="AT49" i="1"/>
  <c r="Y49" i="1"/>
  <c r="U49" i="1"/>
  <c r="T49" i="1"/>
  <c r="S49" i="1"/>
  <c r="R49" i="1"/>
  <c r="P49" i="1"/>
  <c r="O49" i="1"/>
  <c r="N49" i="1"/>
  <c r="M49" i="1"/>
  <c r="L49" i="1"/>
  <c r="K49" i="1"/>
  <c r="J49" i="1"/>
  <c r="I49" i="1"/>
  <c r="H49" i="1"/>
  <c r="HF47" i="1"/>
  <c r="GK47" i="1"/>
  <c r="FP47" i="1"/>
  <c r="EU47" i="1"/>
  <c r="FN47" i="1" s="1"/>
  <c r="DZ47" i="1"/>
  <c r="ES47" i="1" s="1"/>
  <c r="DE47" i="1"/>
  <c r="CJ47" i="1"/>
  <c r="DC47" i="1" s="1"/>
  <c r="BO47" i="1"/>
  <c r="AT47" i="1"/>
  <c r="Y47" i="1"/>
  <c r="U47" i="1"/>
  <c r="T47" i="1"/>
  <c r="S47" i="1"/>
  <c r="R47" i="1"/>
  <c r="P47" i="1"/>
  <c r="O47" i="1"/>
  <c r="N47" i="1"/>
  <c r="M47" i="1"/>
  <c r="L47" i="1"/>
  <c r="K47" i="1"/>
  <c r="J47" i="1"/>
  <c r="I47" i="1"/>
  <c r="H47" i="1"/>
  <c r="HF46" i="1"/>
  <c r="GK46" i="1"/>
  <c r="FP46" i="1"/>
  <c r="EU46" i="1"/>
  <c r="DZ46" i="1"/>
  <c r="ES46" i="1" s="1"/>
  <c r="DE46" i="1"/>
  <c r="CJ46" i="1"/>
  <c r="BO46" i="1"/>
  <c r="AT46" i="1"/>
  <c r="Y46" i="1"/>
  <c r="U46" i="1"/>
  <c r="T46" i="1"/>
  <c r="S46" i="1"/>
  <c r="R46" i="1"/>
  <c r="P46" i="1"/>
  <c r="O46" i="1"/>
  <c r="N46" i="1"/>
  <c r="M46" i="1"/>
  <c r="L46" i="1"/>
  <c r="K46" i="1"/>
  <c r="J46" i="1"/>
  <c r="I46" i="1"/>
  <c r="H46" i="1"/>
  <c r="HF45" i="1"/>
  <c r="GK45" i="1"/>
  <c r="FP45" i="1"/>
  <c r="EU45" i="1"/>
  <c r="DZ45" i="1"/>
  <c r="DE45" i="1"/>
  <c r="DX45" i="1" s="1"/>
  <c r="CJ45" i="1"/>
  <c r="BO45" i="1"/>
  <c r="AT45" i="1"/>
  <c r="Y45" i="1"/>
  <c r="U45" i="1"/>
  <c r="T45" i="1"/>
  <c r="S45" i="1"/>
  <c r="R45" i="1"/>
  <c r="P45" i="1"/>
  <c r="O45" i="1"/>
  <c r="N45" i="1"/>
  <c r="M45" i="1"/>
  <c r="L45" i="1"/>
  <c r="K45" i="1"/>
  <c r="J45" i="1"/>
  <c r="I45" i="1"/>
  <c r="H45" i="1"/>
  <c r="HF43" i="1"/>
  <c r="GK43" i="1"/>
  <c r="FP43" i="1"/>
  <c r="EU43" i="1"/>
  <c r="DE43" i="1"/>
  <c r="BO43" i="1"/>
  <c r="AT43" i="1"/>
  <c r="Y43" i="1"/>
  <c r="U43" i="1"/>
  <c r="T43" i="1"/>
  <c r="S43" i="1"/>
  <c r="R43" i="1"/>
  <c r="P43" i="1"/>
  <c r="O43" i="1"/>
  <c r="N43" i="1"/>
  <c r="M43" i="1"/>
  <c r="L43" i="1"/>
  <c r="K43" i="1"/>
  <c r="J43" i="1"/>
  <c r="I43" i="1"/>
  <c r="H43" i="1"/>
  <c r="HF41" i="1"/>
  <c r="GK41" i="1"/>
  <c r="FP41" i="1"/>
  <c r="EU41" i="1"/>
  <c r="DZ41" i="1"/>
  <c r="DE41" i="1"/>
  <c r="CJ41" i="1"/>
  <c r="DC41" i="1" s="1"/>
  <c r="BO41" i="1"/>
  <c r="AT41" i="1"/>
  <c r="Y41" i="1"/>
  <c r="U41" i="1"/>
  <c r="T41" i="1"/>
  <c r="S41" i="1"/>
  <c r="R41" i="1"/>
  <c r="P41" i="1"/>
  <c r="O41" i="1"/>
  <c r="N41" i="1"/>
  <c r="M41" i="1"/>
  <c r="L41" i="1"/>
  <c r="K41" i="1"/>
  <c r="J41" i="1"/>
  <c r="I41" i="1"/>
  <c r="H41" i="1"/>
  <c r="HF39" i="1"/>
  <c r="GK39" i="1"/>
  <c r="FP39" i="1"/>
  <c r="EU39" i="1"/>
  <c r="DZ39" i="1"/>
  <c r="ES39" i="1" s="1"/>
  <c r="DE39" i="1"/>
  <c r="CJ39" i="1"/>
  <c r="BO39" i="1"/>
  <c r="AT39" i="1"/>
  <c r="Y39" i="1"/>
  <c r="U39" i="1"/>
  <c r="T39" i="1"/>
  <c r="S39" i="1"/>
  <c r="R39" i="1"/>
  <c r="P39" i="1"/>
  <c r="O39" i="1"/>
  <c r="N39" i="1"/>
  <c r="M39" i="1"/>
  <c r="L39" i="1"/>
  <c r="K39" i="1"/>
  <c r="J39" i="1"/>
  <c r="I39" i="1"/>
  <c r="H39" i="1"/>
  <c r="HF38" i="1"/>
  <c r="GK38" i="1"/>
  <c r="FP38" i="1"/>
  <c r="EU38" i="1"/>
  <c r="DZ38" i="1"/>
  <c r="DE38" i="1"/>
  <c r="CJ38" i="1"/>
  <c r="HF36" i="1"/>
  <c r="GK36" i="1"/>
  <c r="FP36" i="1"/>
  <c r="EU36" i="1"/>
  <c r="DZ36" i="1"/>
  <c r="DE36" i="1"/>
  <c r="CJ36" i="1"/>
  <c r="BO36" i="1"/>
  <c r="CH36" i="1" s="1"/>
  <c r="CH110" i="1" s="1"/>
  <c r="AT36" i="1"/>
  <c r="Y36" i="1"/>
  <c r="U36" i="1"/>
  <c r="T36" i="1"/>
  <c r="S36" i="1"/>
  <c r="R36" i="1"/>
  <c r="P36" i="1"/>
  <c r="O36" i="1"/>
  <c r="N36" i="1"/>
  <c r="M36" i="1"/>
  <c r="L36" i="1"/>
  <c r="K36" i="1"/>
  <c r="J36" i="1"/>
  <c r="I36" i="1"/>
  <c r="H36" i="1"/>
  <c r="HF35" i="1"/>
  <c r="GK35" i="1"/>
  <c r="FP35" i="1"/>
  <c r="EU35" i="1"/>
  <c r="DZ35" i="1"/>
  <c r="DE35" i="1"/>
  <c r="CJ35" i="1"/>
  <c r="BO35" i="1"/>
  <c r="AT35" i="1"/>
  <c r="BM35" i="1" s="1"/>
  <c r="Y35" i="1"/>
  <c r="U35" i="1"/>
  <c r="T35" i="1"/>
  <c r="S35" i="1"/>
  <c r="R35" i="1"/>
  <c r="P35" i="1"/>
  <c r="O35" i="1"/>
  <c r="N35" i="1"/>
  <c r="M35" i="1"/>
  <c r="L35" i="1"/>
  <c r="K35" i="1"/>
  <c r="J35" i="1"/>
  <c r="I35" i="1"/>
  <c r="H35" i="1"/>
  <c r="HF34" i="1"/>
  <c r="GK34" i="1"/>
  <c r="FP34" i="1"/>
  <c r="EU34" i="1"/>
  <c r="DZ34" i="1"/>
  <c r="DE34" i="1"/>
  <c r="CJ34" i="1"/>
  <c r="DC34" i="1" s="1"/>
  <c r="BO34" i="1"/>
  <c r="AT34" i="1"/>
  <c r="Y34" i="1"/>
  <c r="U34" i="1"/>
  <c r="T34" i="1"/>
  <c r="S34" i="1"/>
  <c r="R34" i="1"/>
  <c r="P34" i="1"/>
  <c r="O34" i="1"/>
  <c r="N34" i="1"/>
  <c r="M34" i="1"/>
  <c r="L34" i="1"/>
  <c r="K34" i="1"/>
  <c r="J34" i="1"/>
  <c r="I34" i="1"/>
  <c r="H34" i="1"/>
  <c r="HF32" i="1"/>
  <c r="GK32" i="1"/>
  <c r="FP32" i="1"/>
  <c r="EU32" i="1"/>
  <c r="DZ32" i="1"/>
  <c r="DE32" i="1"/>
  <c r="CJ32" i="1"/>
  <c r="DC32" i="1" s="1"/>
  <c r="BO32" i="1"/>
  <c r="AT32" i="1"/>
  <c r="Y32" i="1"/>
  <c r="U32" i="1"/>
  <c r="T32" i="1"/>
  <c r="S32" i="1"/>
  <c r="R32" i="1"/>
  <c r="P32" i="1"/>
  <c r="O32" i="1"/>
  <c r="N32" i="1"/>
  <c r="M32" i="1"/>
  <c r="L32" i="1"/>
  <c r="K32" i="1"/>
  <c r="J32" i="1"/>
  <c r="I32" i="1"/>
  <c r="H32" i="1"/>
  <c r="HF31" i="1"/>
  <c r="GK31" i="1"/>
  <c r="FP31" i="1"/>
  <c r="EU31" i="1"/>
  <c r="DZ31" i="1"/>
  <c r="DE31" i="1"/>
  <c r="CJ31" i="1"/>
  <c r="BO31" i="1"/>
  <c r="AT31" i="1"/>
  <c r="BM31" i="1" s="1"/>
  <c r="Y31" i="1"/>
  <c r="U31" i="1"/>
  <c r="T31" i="1"/>
  <c r="S31" i="1"/>
  <c r="R31" i="1"/>
  <c r="P31" i="1"/>
  <c r="O31" i="1"/>
  <c r="N31" i="1"/>
  <c r="M31" i="1"/>
  <c r="L31" i="1"/>
  <c r="K31" i="1"/>
  <c r="J31" i="1"/>
  <c r="I31" i="1"/>
  <c r="H31" i="1"/>
  <c r="GI82" i="1" l="1"/>
  <c r="GI80" i="1" s="1"/>
  <c r="FP80" i="1"/>
  <c r="FP110" i="1" s="1"/>
  <c r="Q110" i="1"/>
  <c r="Y110" i="1"/>
  <c r="DE110" i="1"/>
  <c r="ES110" i="1"/>
  <c r="AT110" i="1"/>
  <c r="DZ110" i="1"/>
  <c r="BO110" i="1"/>
  <c r="DC110" i="1"/>
  <c r="K122" i="1" s="1"/>
  <c r="DX110" i="1"/>
  <c r="FN110" i="1"/>
  <c r="CJ110" i="1"/>
  <c r="I124" i="1"/>
  <c r="D26" i="12" s="1"/>
  <c r="K80" i="1"/>
  <c r="K110" i="1" s="1"/>
  <c r="O80" i="1"/>
  <c r="O110" i="1" s="1"/>
  <c r="T80" i="1"/>
  <c r="T110" i="1" s="1"/>
  <c r="J80" i="1"/>
  <c r="J110" i="1" s="1"/>
  <c r="N80" i="1"/>
  <c r="N110" i="1" s="1"/>
  <c r="S80" i="1"/>
  <c r="S110" i="1" s="1"/>
  <c r="EU80" i="1"/>
  <c r="EU110" i="1" s="1"/>
  <c r="H80" i="1"/>
  <c r="H110" i="1" s="1"/>
  <c r="L80" i="1"/>
  <c r="L110" i="1" s="1"/>
  <c r="P80" i="1"/>
  <c r="P110" i="1" s="1"/>
  <c r="U80" i="1"/>
  <c r="U110" i="1" s="1"/>
  <c r="GK80" i="1"/>
  <c r="GK110" i="1" s="1"/>
  <c r="HD80" i="1"/>
  <c r="I80" i="1"/>
  <c r="I110" i="1" s="1"/>
  <c r="M80" i="1"/>
  <c r="M110" i="1" s="1"/>
  <c r="R80" i="1"/>
  <c r="R110" i="1" s="1"/>
  <c r="V80" i="1"/>
  <c r="V110" i="1" s="1"/>
  <c r="HF80" i="1"/>
  <c r="HF110" i="1" s="1"/>
  <c r="G17" i="19"/>
  <c r="C17" i="19" s="1"/>
  <c r="O17" i="19" s="1"/>
  <c r="F17" i="19"/>
  <c r="E17" i="19" s="1"/>
  <c r="K16" i="18"/>
  <c r="K18" i="18"/>
  <c r="K17" i="16"/>
  <c r="K20" i="16"/>
  <c r="J17" i="16"/>
  <c r="K15" i="16"/>
  <c r="J15" i="16"/>
  <c r="K15" i="17"/>
  <c r="J15" i="17"/>
  <c r="K20" i="17"/>
  <c r="K17" i="17"/>
  <c r="J17" i="17"/>
  <c r="J15" i="13"/>
  <c r="K15" i="13"/>
  <c r="K17" i="13"/>
  <c r="K20" i="13"/>
  <c r="J17" i="13"/>
  <c r="J15" i="14"/>
  <c r="K15" i="14"/>
  <c r="K20" i="14"/>
  <c r="J17" i="14"/>
  <c r="K17" i="14"/>
  <c r="K13" i="12"/>
  <c r="J13" i="12"/>
  <c r="G77" i="1"/>
  <c r="F77" i="1" s="1"/>
  <c r="E77" i="1" s="1"/>
  <c r="G85" i="1"/>
  <c r="F85" i="1" s="1"/>
  <c r="G41" i="1"/>
  <c r="F41" i="1" s="1"/>
  <c r="D41" i="1" s="1"/>
  <c r="G46" i="1"/>
  <c r="F46" i="1" s="1"/>
  <c r="D46" i="1" s="1"/>
  <c r="D48" i="1"/>
  <c r="G66" i="1"/>
  <c r="F66" i="1" s="1"/>
  <c r="D66" i="1" s="1"/>
  <c r="G32" i="1"/>
  <c r="F32" i="1" s="1"/>
  <c r="D32" i="1" s="1"/>
  <c r="G36" i="1"/>
  <c r="F36" i="1" s="1"/>
  <c r="D36" i="1" s="1"/>
  <c r="G47" i="1"/>
  <c r="F47" i="1" s="1"/>
  <c r="D47" i="1" s="1"/>
  <c r="G86" i="1"/>
  <c r="F86" i="1" s="1"/>
  <c r="G31" i="1"/>
  <c r="F31" i="1" s="1"/>
  <c r="G35" i="1"/>
  <c r="F35" i="1" s="1"/>
  <c r="G39" i="1"/>
  <c r="F39" i="1" s="1"/>
  <c r="D39" i="1" s="1"/>
  <c r="G43" i="1"/>
  <c r="F43" i="1" s="1"/>
  <c r="D43" i="1" s="1"/>
  <c r="G45" i="1"/>
  <c r="F45" i="1" s="1"/>
  <c r="D45" i="1" s="1"/>
  <c r="G34" i="1"/>
  <c r="F34" i="1" s="1"/>
  <c r="D34" i="1" s="1"/>
  <c r="G82" i="1"/>
  <c r="G49" i="1"/>
  <c r="F49" i="1" s="1"/>
  <c r="D49" i="1" s="1"/>
  <c r="G83" i="1"/>
  <c r="F83" i="1" s="1"/>
  <c r="G84" i="1"/>
  <c r="F84" i="1" s="1"/>
  <c r="HD110" i="1" l="1"/>
  <c r="J19" i="13"/>
  <c r="K123" i="1"/>
  <c r="F25" i="12" s="1"/>
  <c r="I121" i="1"/>
  <c r="D23" i="12" s="1"/>
  <c r="K10" i="12" s="1"/>
  <c r="I125" i="1"/>
  <c r="D27" i="12" s="1"/>
  <c r="K18" i="12" s="1"/>
  <c r="K17" i="12" s="1"/>
  <c r="F24" i="12"/>
  <c r="G122" i="1"/>
  <c r="B24" i="12" s="1"/>
  <c r="BM110" i="1"/>
  <c r="K121" i="1" s="1"/>
  <c r="GI110" i="1"/>
  <c r="K124" i="1" s="1"/>
  <c r="K19" i="17"/>
  <c r="K16" i="12"/>
  <c r="K15" i="12" s="1"/>
  <c r="HY110" i="1"/>
  <c r="F82" i="1"/>
  <c r="F80" i="1" s="1"/>
  <c r="E80" i="1" s="1"/>
  <c r="E110" i="1" s="1"/>
  <c r="G80" i="1"/>
  <c r="G110" i="1" s="1"/>
  <c r="J19" i="16"/>
  <c r="K19" i="13"/>
  <c r="K19" i="14"/>
  <c r="J19" i="14"/>
  <c r="G18" i="13"/>
  <c r="G16" i="18"/>
  <c r="J15" i="18"/>
  <c r="K15" i="18"/>
  <c r="K20" i="18"/>
  <c r="J17" i="18"/>
  <c r="K17" i="18"/>
  <c r="G18" i="18"/>
  <c r="K19" i="16"/>
  <c r="J19" i="17"/>
  <c r="G16" i="13"/>
  <c r="G16" i="14"/>
  <c r="D31" i="1"/>
  <c r="D35" i="1"/>
  <c r="K125" i="1" l="1"/>
  <c r="F27" i="12" s="1"/>
  <c r="K9" i="12"/>
  <c r="K19" i="12" s="1"/>
  <c r="J9" i="12"/>
  <c r="D112" i="1"/>
  <c r="G123" i="1"/>
  <c r="B25" i="12" s="1"/>
  <c r="G14" i="12" s="1"/>
  <c r="F13" i="12" s="1"/>
  <c r="E13" i="12" s="1"/>
  <c r="G124" i="1"/>
  <c r="B26" i="12" s="1"/>
  <c r="G16" i="12" s="1"/>
  <c r="F26" i="12"/>
  <c r="F23" i="12"/>
  <c r="G121" i="1"/>
  <c r="B23" i="12" s="1"/>
  <c r="G10" i="12" s="1"/>
  <c r="G9" i="12" s="1"/>
  <c r="J15" i="12"/>
  <c r="K20" i="12"/>
  <c r="J17" i="12"/>
  <c r="F110" i="1"/>
  <c r="G16" i="19"/>
  <c r="G15" i="19" s="1"/>
  <c r="G18" i="16"/>
  <c r="G17" i="16" s="1"/>
  <c r="G16" i="16"/>
  <c r="G15" i="16" s="1"/>
  <c r="C15" i="16" s="1"/>
  <c r="O15" i="16" s="1"/>
  <c r="G16" i="17"/>
  <c r="G15" i="17" s="1"/>
  <c r="C15" i="17" s="1"/>
  <c r="O15" i="17" s="1"/>
  <c r="G18" i="14"/>
  <c r="G20" i="14" s="1"/>
  <c r="J19" i="18"/>
  <c r="F17" i="18"/>
  <c r="G17" i="18"/>
  <c r="G20" i="18"/>
  <c r="K19" i="18"/>
  <c r="F15" i="18"/>
  <c r="E15" i="18" s="1"/>
  <c r="G15" i="18"/>
  <c r="C15" i="18" s="1"/>
  <c r="O15" i="18" s="1"/>
  <c r="G17" i="13"/>
  <c r="F17" i="13"/>
  <c r="G20" i="13"/>
  <c r="F15" i="13"/>
  <c r="E15" i="13" s="1"/>
  <c r="G15" i="13"/>
  <c r="C15" i="13" s="1"/>
  <c r="O15" i="13" s="1"/>
  <c r="G15" i="14"/>
  <c r="C15" i="14" s="1"/>
  <c r="F15" i="14"/>
  <c r="E15" i="14" s="1"/>
  <c r="G12" i="12"/>
  <c r="G125" i="1" l="1"/>
  <c r="B27" i="12" s="1"/>
  <c r="G18" i="12" s="1"/>
  <c r="G17" i="12" s="1"/>
  <c r="C9" i="12"/>
  <c r="O9" i="12" s="1"/>
  <c r="J19" i="12"/>
  <c r="F15" i="17"/>
  <c r="E15" i="17" s="1"/>
  <c r="F15" i="16"/>
  <c r="E15" i="16" s="1"/>
  <c r="D110" i="1"/>
  <c r="G20" i="19"/>
  <c r="F15" i="19"/>
  <c r="F19" i="19" s="1"/>
  <c r="F17" i="16"/>
  <c r="E17" i="16" s="1"/>
  <c r="G20" i="16"/>
  <c r="G17" i="14"/>
  <c r="C17" i="14" s="1"/>
  <c r="F17" i="14"/>
  <c r="E17" i="14" s="1"/>
  <c r="E19" i="14" s="1"/>
  <c r="G13" i="12"/>
  <c r="C13" i="12" s="1"/>
  <c r="O13" i="12" s="1"/>
  <c r="F9" i="12"/>
  <c r="E9" i="12" s="1"/>
  <c r="C15" i="19"/>
  <c r="O15" i="19" s="1"/>
  <c r="G19" i="19"/>
  <c r="C17" i="18"/>
  <c r="O17" i="18" s="1"/>
  <c r="G19" i="18"/>
  <c r="E17" i="18"/>
  <c r="E19" i="18" s="1"/>
  <c r="F19" i="18"/>
  <c r="C17" i="16"/>
  <c r="O17" i="16" s="1"/>
  <c r="G19" i="16"/>
  <c r="F19" i="13"/>
  <c r="E17" i="13"/>
  <c r="E19" i="13" s="1"/>
  <c r="G19" i="13"/>
  <c r="C17" i="13"/>
  <c r="O17" i="13" s="1"/>
  <c r="G15" i="12"/>
  <c r="C15" i="12" s="1"/>
  <c r="O15" i="12" s="1"/>
  <c r="F15" i="12"/>
  <c r="E15" i="12" s="1"/>
  <c r="F11" i="12"/>
  <c r="E11" i="12" s="1"/>
  <c r="G11" i="12"/>
  <c r="C11" i="12" s="1"/>
  <c r="O11" i="12" s="1"/>
  <c r="G20" i="12"/>
  <c r="F17" i="12" l="1"/>
  <c r="F19" i="12" s="1"/>
  <c r="E19" i="16"/>
  <c r="E15" i="19"/>
  <c r="E19" i="19" s="1"/>
  <c r="F19" i="16"/>
  <c r="G19" i="14"/>
  <c r="F19" i="14"/>
  <c r="O19" i="19"/>
  <c r="C19" i="19"/>
  <c r="O19" i="18"/>
  <c r="C19" i="18"/>
  <c r="C19" i="16"/>
  <c r="O19" i="16"/>
  <c r="O19" i="13"/>
  <c r="C19" i="13"/>
  <c r="O19" i="14"/>
  <c r="C19" i="14"/>
  <c r="E17" i="12"/>
  <c r="E19" i="12" s="1"/>
  <c r="C17" i="12"/>
  <c r="O17" i="12" s="1"/>
  <c r="G19" i="12"/>
  <c r="G18" i="17" l="1"/>
  <c r="O19" i="12"/>
  <c r="C19" i="12"/>
  <c r="F17" i="17" l="1"/>
  <c r="G17" i="17"/>
  <c r="G20" i="17"/>
  <c r="G19" i="17" l="1"/>
  <c r="C17" i="17"/>
  <c r="O17" i="17" s="1"/>
  <c r="F19" i="17"/>
  <c r="E17" i="17"/>
  <c r="E19" i="17" s="1"/>
  <c r="C19" i="17" l="1"/>
  <c r="O19" i="17"/>
</calcChain>
</file>

<file path=xl/sharedStrings.xml><?xml version="1.0" encoding="utf-8"?>
<sst xmlns="http://schemas.openxmlformats.org/spreadsheetml/2006/main" count="4846" uniqueCount="312">
  <si>
    <t>№ п/п</t>
  </si>
  <si>
    <t>Индекс</t>
  </si>
  <si>
    <t>Наименование учебных циклов, дисциплин (модулей), разделов</t>
  </si>
  <si>
    <t>Трудоемкость в зачетных единицах</t>
  </si>
  <si>
    <t>Всего, в часах</t>
  </si>
  <si>
    <t>Учебные занятия с преподавателем, в часах</t>
  </si>
  <si>
    <t>Распределение учебного времени по видам учебных занятий</t>
  </si>
  <si>
    <t>Время, отводимое на самостоятельную работу</t>
  </si>
  <si>
    <t>Время, отводимое на зачеты (не выносимые в сессию)</t>
  </si>
  <si>
    <t>Распределение учебного времени по курсам и семестрам</t>
  </si>
  <si>
    <t>Кафедра</t>
  </si>
  <si>
    <t>Базовая часть</t>
  </si>
  <si>
    <t>Вариативная часть</t>
  </si>
  <si>
    <t>Лекции</t>
  </si>
  <si>
    <t>Семинары</t>
  </si>
  <si>
    <t>Практические занятия</t>
  </si>
  <si>
    <t>Групповые упражнения</t>
  </si>
  <si>
    <t>Групповые занятия</t>
  </si>
  <si>
    <t>Индивидуальные контрольные собеседования</t>
  </si>
  <si>
    <t>Тактические (тактико-специальные) занятия</t>
  </si>
  <si>
    <t>Контрольные работы</t>
  </si>
  <si>
    <t>Практика</t>
  </si>
  <si>
    <t>Лабораторные  работы</t>
  </si>
  <si>
    <t>Тактические групповые занятия</t>
  </si>
  <si>
    <t>Курсовая работа</t>
  </si>
  <si>
    <t>Самостоятельная работа под руководством преподавателя</t>
  </si>
  <si>
    <t>1 курс</t>
  </si>
  <si>
    <t>2 курс</t>
  </si>
  <si>
    <t>3 курс</t>
  </si>
  <si>
    <t>4 курс</t>
  </si>
  <si>
    <t>5 курс</t>
  </si>
  <si>
    <t>экзамены</t>
  </si>
  <si>
    <t>зачеты</t>
  </si>
  <si>
    <t>1 семестр</t>
  </si>
  <si>
    <t>2 семестр</t>
  </si>
  <si>
    <t>3 семестр</t>
  </si>
  <si>
    <t>4 семестр</t>
  </si>
  <si>
    <t>5 семестр</t>
  </si>
  <si>
    <t>6 семестр</t>
  </si>
  <si>
    <t>7 семестр</t>
  </si>
  <si>
    <t>8 семестр</t>
  </si>
  <si>
    <t>9 семестр</t>
  </si>
  <si>
    <t>10 семестр</t>
  </si>
  <si>
    <t>по дисциплинам (практикам)</t>
  </si>
  <si>
    <t>по курсовым работам (проектам, задачам)</t>
  </si>
  <si>
    <t>часы учебных занятий</t>
  </si>
  <si>
    <t>часы на СР</t>
  </si>
  <si>
    <t>с оценкой</t>
  </si>
  <si>
    <t>без оценки</t>
  </si>
  <si>
    <t>Часов</t>
  </si>
  <si>
    <t>Количество</t>
  </si>
  <si>
    <t>Б.1.1.1</t>
  </si>
  <si>
    <t>Б.1.1.2</t>
  </si>
  <si>
    <t>Философия</t>
  </si>
  <si>
    <t>10</t>
  </si>
  <si>
    <t>Б.1.1.3</t>
  </si>
  <si>
    <t>История</t>
  </si>
  <si>
    <t>3</t>
  </si>
  <si>
    <t>Б.1.1.4</t>
  </si>
  <si>
    <t>Психология и педагогика</t>
  </si>
  <si>
    <t>8</t>
  </si>
  <si>
    <t>Б.1.1.5</t>
  </si>
  <si>
    <t>Политология и социология</t>
  </si>
  <si>
    <t>4</t>
  </si>
  <si>
    <t>Б.1.1.6</t>
  </si>
  <si>
    <t>Экономика</t>
  </si>
  <si>
    <t>Б.1.1.8</t>
  </si>
  <si>
    <t>Правоведение</t>
  </si>
  <si>
    <t>6</t>
  </si>
  <si>
    <t>Б.1.1.9</t>
  </si>
  <si>
    <t>Культурология</t>
  </si>
  <si>
    <t>Военная история</t>
  </si>
  <si>
    <t>5</t>
  </si>
  <si>
    <t>Б.1.1.10</t>
  </si>
  <si>
    <t>Математика</t>
  </si>
  <si>
    <t>Раздел 1. Математический анализ</t>
  </si>
  <si>
    <t>Раздел 2. Аналитическая геометрия и линейная алгебра</t>
  </si>
  <si>
    <t>Раздел 3. Дискретная математика</t>
  </si>
  <si>
    <t>Раздел 4. Специальные главы высшей математики</t>
  </si>
  <si>
    <t>Раздел 5. Теория вероятностей, математическая статистика и случайные процессы</t>
  </si>
  <si>
    <t>Б.1.1.11</t>
  </si>
  <si>
    <t>Физика</t>
  </si>
  <si>
    <t>Б.1.1.12</t>
  </si>
  <si>
    <t>Информатика</t>
  </si>
  <si>
    <t>Б.1.1.13</t>
  </si>
  <si>
    <t>Экология</t>
  </si>
  <si>
    <t>15</t>
  </si>
  <si>
    <t>Б.1.1.14</t>
  </si>
  <si>
    <t>Инженерная и компьютерная графика</t>
  </si>
  <si>
    <t>Б.1.1.15</t>
  </si>
  <si>
    <t>Основы теории цепей</t>
  </si>
  <si>
    <t>Б.1.1.16</t>
  </si>
  <si>
    <t>Основы компьютерного проектирования и моделирования радиотехнических систем</t>
  </si>
  <si>
    <t>Б.1.1.17</t>
  </si>
  <si>
    <t>Основы конструирования и технологии производства радиоэлектронных систем</t>
  </si>
  <si>
    <t>Б.1.1.18</t>
  </si>
  <si>
    <t>Метрология и радиоизмерения</t>
  </si>
  <si>
    <t>Б.1.1.19</t>
  </si>
  <si>
    <t>Радиоматериалы и радиокомпоненты</t>
  </si>
  <si>
    <t>Б.1.1.20</t>
  </si>
  <si>
    <t>Электроника</t>
  </si>
  <si>
    <t>Б.1.1.21</t>
  </si>
  <si>
    <t>Электродинамика и распространение радиоволн</t>
  </si>
  <si>
    <t>Б.1.1.22</t>
  </si>
  <si>
    <t>Радиотехнические цепи и сигналы</t>
  </si>
  <si>
    <t>Б.1.1.23</t>
  </si>
  <si>
    <t>Радиоавтоматика</t>
  </si>
  <si>
    <t>Б.1.1.24</t>
  </si>
  <si>
    <t>Схемотехника аналоговых электронных устройств</t>
  </si>
  <si>
    <t>Б.1.1.25</t>
  </si>
  <si>
    <t>Цифровые устройства и микропроцессоры</t>
  </si>
  <si>
    <t>Б.1.1.26</t>
  </si>
  <si>
    <t>Устройства генерирования и формирования сигналов</t>
  </si>
  <si>
    <t>Б.1.1.27</t>
  </si>
  <si>
    <t>Оптико-электронные устройства</t>
  </si>
  <si>
    <t>Б.1.1.28</t>
  </si>
  <si>
    <t>Устройства приема и обработки сигналов</t>
  </si>
  <si>
    <t>Б.1.1.29</t>
  </si>
  <si>
    <t>Устройства сверхвысоких частот и антенны</t>
  </si>
  <si>
    <t>Б.1.1.30</t>
  </si>
  <si>
    <t>Радиотехнические системы</t>
  </si>
  <si>
    <t>Б.1.1.31</t>
  </si>
  <si>
    <t>Основы организации производства и эксплуатации радиотехнических систем</t>
  </si>
  <si>
    <t>7</t>
  </si>
  <si>
    <t>Б.1.1.32</t>
  </si>
  <si>
    <t>Безопасность жизнедеятельности</t>
  </si>
  <si>
    <t>Б.1.1.33</t>
  </si>
  <si>
    <t>Источники электропитания радиотехнических систем</t>
  </si>
  <si>
    <t>Автомобильная подготовка</t>
  </si>
  <si>
    <t>Б.1.1.34</t>
  </si>
  <si>
    <t>Общая тактика</t>
  </si>
  <si>
    <t>Военная топография</t>
  </si>
  <si>
    <t>Военно-инженерная подготовка</t>
  </si>
  <si>
    <t>Радиационная, химическая и биологическая защита</t>
  </si>
  <si>
    <t>Медицинское обеспечение</t>
  </si>
  <si>
    <t>Огневая подготовка из стрелкового оружия</t>
  </si>
  <si>
    <t>Общевоинские уставы Вооруженных Сил Российской Федерации</t>
  </si>
  <si>
    <t>Строевая подготовка</t>
  </si>
  <si>
    <t>Управление подразделениями в мирное время</t>
  </si>
  <si>
    <t>Защита государственной тайны</t>
  </si>
  <si>
    <t>Б.1.1.35</t>
  </si>
  <si>
    <t>Устройство и эксплуатация средств зенитных ракетно-пушечных комплексов ПВО</t>
  </si>
  <si>
    <t>Раздел 1. Общие сведения о ЗРПК ПВО</t>
  </si>
  <si>
    <t xml:space="preserve">Раздел 2. Станция обнаружения и целеуказания, наземный радиолокационный запросчик </t>
  </si>
  <si>
    <t>9</t>
  </si>
  <si>
    <t>Раздел 6. Транспортно-заряжающая машина</t>
  </si>
  <si>
    <t>Тактика ЗРВ</t>
  </si>
  <si>
    <t>Основы  эксплуатации радиотехнических систем</t>
  </si>
  <si>
    <t>Цифровые системы передачи информации</t>
  </si>
  <si>
    <t>Радиотехнические системы обнаружения и сопровождения целей</t>
  </si>
  <si>
    <t>Вычислительные устройства и системы</t>
  </si>
  <si>
    <t>Радиотехнические системы управления</t>
  </si>
  <si>
    <t>Б.1.1.36</t>
  </si>
  <si>
    <t>Физическая подготовка*</t>
  </si>
  <si>
    <t>Полевая практика</t>
  </si>
  <si>
    <t>Методическая практика</t>
  </si>
  <si>
    <t>Учебная практика</t>
  </si>
  <si>
    <t>Научно-исследовательская работа</t>
  </si>
  <si>
    <t>Ремонтно-эксплуатационная практика</t>
  </si>
  <si>
    <t>Войсковая стажировка</t>
  </si>
  <si>
    <t>Полигонная практика</t>
  </si>
  <si>
    <t xml:space="preserve">Преддипломная  практика </t>
  </si>
  <si>
    <t>Государственный экзамен</t>
  </si>
  <si>
    <t>Государственный экзамен по физической подготовке</t>
  </si>
  <si>
    <t>Защита выпускной квалификационной работы</t>
  </si>
  <si>
    <t>Общая трудоемкость основной образовательной программы</t>
  </si>
  <si>
    <t>Дисциплин и модулей</t>
  </si>
  <si>
    <t>Экзаменов</t>
  </si>
  <si>
    <t xml:space="preserve"> </t>
  </si>
  <si>
    <t>Зачетов с оценкой</t>
  </si>
  <si>
    <t>Зачетов без оценки</t>
  </si>
  <si>
    <t>Б.1.2.1</t>
  </si>
  <si>
    <t>Б.1.2.2</t>
  </si>
  <si>
    <t>Б.1.2.3</t>
  </si>
  <si>
    <t>Б.1.2.4</t>
  </si>
  <si>
    <t>Б.1.2.5</t>
  </si>
  <si>
    <t>Б.1.2.6</t>
  </si>
  <si>
    <t>Б.1.2.7</t>
  </si>
  <si>
    <t>Б.1.1.37</t>
  </si>
  <si>
    <t>Б.1.1.38</t>
  </si>
  <si>
    <t>Б.1.1.39</t>
  </si>
  <si>
    <t>Б.1.1.40</t>
  </si>
  <si>
    <t>Б.1.1.41</t>
  </si>
  <si>
    <t>Б.2.1</t>
  </si>
  <si>
    <t>Б.2.2</t>
  </si>
  <si>
    <t>Б.3.1</t>
  </si>
  <si>
    <t>Б.3.2</t>
  </si>
  <si>
    <t>Б.3.3</t>
  </si>
  <si>
    <t>Устройство и эксплуатация радиотехнических средств наведения зенитных ракетных систем ПВО средней дальности</t>
  </si>
  <si>
    <t xml:space="preserve">Раздел 2. Пусковая установка </t>
  </si>
  <si>
    <t>Б.1.2.8</t>
  </si>
  <si>
    <t>Б.1.2.9</t>
  </si>
  <si>
    <t>Время, отводимое на экзамены  (выносимые в сессию)</t>
  </si>
  <si>
    <t>Время, отводимое на зачеты (выносимые в сессию)</t>
  </si>
  <si>
    <t>Устройство и эксплуатация стартового, технического и энергетического оборудования зенитных ракетных систем ПВО средней дальности</t>
  </si>
  <si>
    <t>Отпуск</t>
  </si>
  <si>
    <t>II. СВОДНЫЕ ДАННЫЕ ПО БЮДЖЕТУ ВРЕМЕНИ</t>
  </si>
  <si>
    <t>Курс обучения</t>
  </si>
  <si>
    <t>Календарные недели</t>
  </si>
  <si>
    <t>Общая трудоемкость ООП</t>
  </si>
  <si>
    <t>Распределение учебного времени</t>
  </si>
  <si>
    <t>Всего</t>
  </si>
  <si>
    <t>Из них</t>
  </si>
  <si>
    <t>Теоретическое обучение</t>
  </si>
  <si>
    <t>Экзаменационные сессии</t>
  </si>
  <si>
    <t>Практики</t>
  </si>
  <si>
    <t>Каникулярные отпуска, праздничные дни</t>
  </si>
  <si>
    <t>зач.ед.</t>
  </si>
  <si>
    <t>недели</t>
  </si>
  <si>
    <t>часы</t>
  </si>
  <si>
    <t>Итого</t>
  </si>
  <si>
    <t>ТО</t>
  </si>
  <si>
    <t>ЭС</t>
  </si>
  <si>
    <t>ПР</t>
  </si>
  <si>
    <t>ГИ</t>
  </si>
  <si>
    <t>Праздники</t>
  </si>
  <si>
    <t>III. ПЛАН УЧЕБНОГО ПРОЦЕССА</t>
  </si>
  <si>
    <t>Боевое применение ЗРК (ЗРПК)</t>
  </si>
  <si>
    <t>Б.1.2.10</t>
  </si>
  <si>
    <t>ОБРАЗОВАТЕЛЬНЫЕ МОДУЛИ (ДИСЦИПЛИНЫ)</t>
  </si>
  <si>
    <t>Б.1</t>
  </si>
  <si>
    <t>Б.1.1</t>
  </si>
  <si>
    <t xml:space="preserve">Обязательная часть </t>
  </si>
  <si>
    <t>Б.1.2</t>
  </si>
  <si>
    <t>Часть, формируемая участниками образовательных отношений</t>
  </si>
  <si>
    <t>Тактические учебные дисциплины</t>
  </si>
  <si>
    <t>Военно-технические (военно-специальные) учебные дисциплины</t>
  </si>
  <si>
    <t>Общевоенные учебные дисциплины</t>
  </si>
  <si>
    <t>Б.2</t>
  </si>
  <si>
    <t>ПРАКТИКИ, В ТОМ ЧИСЛЕ НАУЧНО-ИССЛЕДОВАТЕЛЬСКАЯ РАБОТА</t>
  </si>
  <si>
    <t>Технологическая практика</t>
  </si>
  <si>
    <t>Производственная практика</t>
  </si>
  <si>
    <t>Б.3</t>
  </si>
  <si>
    <t>ГОСУДАРСТВЕННАЯ ИТОГОВАЯ АТТЕСТАЦИЯ</t>
  </si>
  <si>
    <t>Элементы функциональной электроники</t>
  </si>
  <si>
    <t>Раздел 1. Общие сведения о командном пункте зенитной ракетной системы ПВО средней дальности</t>
  </si>
  <si>
    <t>Устройство и эксплуатация командных пунктов зенитных ракетных систем ПВО средней дальности</t>
  </si>
  <si>
    <t>Раздел 2. Системы передачи данных, навигации и связи КП ЗРС ДД</t>
  </si>
  <si>
    <t>Раздел 1. Общие сведения о командном пункте зенитной ракетной системы ПВО дальнего действия</t>
  </si>
  <si>
    <t>Устройство и эксплуатация командных пунктов зенитных ракетных систем ПВО дальнего действия</t>
  </si>
  <si>
    <t>Боевое применение РТВ</t>
  </si>
  <si>
    <t>Общие сведения об АСУ</t>
  </si>
  <si>
    <t>Инженерное радиоэлектронное обеспечение</t>
  </si>
  <si>
    <t>Устройство и эксплуатация радиотехнических средств противовоздушной обороны</t>
  </si>
  <si>
    <t>Тактика РТВ</t>
  </si>
  <si>
    <t>Устройство и эксплуатация радиолокационных средств обеспечения полетов авиации</t>
  </si>
  <si>
    <t>Раздел 7. Средства технического обслуживания и ремонта</t>
  </si>
  <si>
    <t>Боевое применение КП ЗРС</t>
  </si>
  <si>
    <t>Раздел 6. Средства обеспечения радиолокационной информацией</t>
  </si>
  <si>
    <t>Раздел 5. Вооружение, военная и специальная техника стартовой батареи зенитного ракетного дивизиона</t>
  </si>
  <si>
    <t>Раздел 3. Средства технического обеспечения</t>
  </si>
  <si>
    <t>Раздел 6. Аппаратура подготовки и пуска ракет</t>
  </si>
  <si>
    <t>Раздел 7. Средства энергоснабжения</t>
  </si>
  <si>
    <t>Раздел 8. Подготовка стартового, технического и энергетического оборудования к боевому применению</t>
  </si>
  <si>
    <t>Устройство и эксплуатация стартового, технического и энергетического оборудования зенитных ракетных систем ПВО дальнего действия</t>
  </si>
  <si>
    <t>Раздел 4. Эксплуатация стартового, технического и энергетического оборудования зенитных ракетных систем ПВО средней дальности</t>
  </si>
  <si>
    <t>Контрольные работы (занятия)</t>
  </si>
  <si>
    <t>ГУМАНИТАРНЫЙ И СОЦИАЛЬНО-ЭКОНОМИЧЕСКИЙ ЦИКЛ</t>
  </si>
  <si>
    <t>МАТЕМАТИЧЕСКИЙ И ЕСТЕСТВЕННО-НАУЧНЫЙ ЦИКЛ</t>
  </si>
  <si>
    <t>ПРОФЕССИОНАЛЬНЫЙ ЦИКЛ</t>
  </si>
  <si>
    <t>ДИСЦИПЛИНЫ СПЕЦИАЛИЗАЦИИ</t>
  </si>
  <si>
    <t>* дополнительно за счет резерва учебного времени 382 часов (1 семестр - 14, 2 семестр - 78, 3 семестр - 14, 4 семестр - 78, 5 семестр - 14, 6 семестр - 78, 7 семестр - 14, 8 семестр - 78, 9 семестр - 14).</t>
  </si>
  <si>
    <t>Раздел 3. Вычислительные средства, система автоматики и средства связи боевой машины</t>
  </si>
  <si>
    <t>Раздел 5. Вооружение и вспомогательные средства боевой машины</t>
  </si>
  <si>
    <t>Раздел 4. Многофункциональная радиолокационная станция и оптико-электронная система боевой машины</t>
  </si>
  <si>
    <t>Раздел 8. Подготовка вооружения военной и специальной техники зрадн к боевому применению</t>
  </si>
  <si>
    <t>Раздел 1. Общие сведения о зенитной ракетной системе средней дальности</t>
  </si>
  <si>
    <t>Раздел 2. Антенный пост радиолокатора подсвета и наведения</t>
  </si>
  <si>
    <t>Раздел 3. Аппаратный контейнер радиолокатора подсвета и наведения</t>
  </si>
  <si>
    <t xml:space="preserve">Раздел 5. Вооружение, военная и специальная техника стартовой батареи зенитного ракетного дивизиона </t>
  </si>
  <si>
    <t>Раздел 7. Вспомогательное оборудование и оценка готовности вооружения, военной и специальной техники радиотехнической батареи к боевому применению</t>
  </si>
  <si>
    <t>Раздел 8. Подготовка вооружения, военной и специальной техники радиотехнической батареи к боевому применению</t>
  </si>
  <si>
    <t xml:space="preserve">Раздел 1. Общие сведения о зенитной ракетной системе дальнего действия </t>
  </si>
  <si>
    <t>Раздел 2. Антенный пост многофункциональной радиолокационной станции</t>
  </si>
  <si>
    <t>Раздел 3. Аппаратный контейнер многофункциональной радиолокационной станции</t>
  </si>
  <si>
    <t xml:space="preserve">Раздел 5. Вооружение, военная и специальная техника радиотехнической батареи зенитного ракетного дивизиона </t>
  </si>
  <si>
    <t xml:space="preserve">Раздел 4. Эксплуатация стартового, технического и энергетического оборудования зенитных ракетных систем ПВО дальнего действия </t>
  </si>
  <si>
    <t>Б.1.2.11</t>
  </si>
  <si>
    <t>Б.1.2.12</t>
  </si>
  <si>
    <t>Время, отводимое на экзамены и зачеты 
(не выносимые в сессию)</t>
  </si>
  <si>
    <t>Время, отводимое на экзамены и зачеты 
(выносимые в сессию)</t>
  </si>
  <si>
    <t>Устройство и эксплуатация многофункциональных радиолокационных средств наведения зенитных ракетных систем ПВО дальнего действия</t>
  </si>
  <si>
    <t>Эксплуатация бронетанкового вооружения и техники и военной автомобильной техники</t>
  </si>
  <si>
    <t>Раздел 1. Основы построения радиолокационных систем</t>
  </si>
  <si>
    <t>Раздел 2. Устройство и эксплуатация РЛС боевого режима</t>
  </si>
  <si>
    <t>Раздел 3. Общие сведения о РЭТ РТВ ВКС</t>
  </si>
  <si>
    <t>Раздел 4. Устройство и эксплуатация РЛС дежурного режима</t>
  </si>
  <si>
    <t>Раздел 5. Средства радиолокационного опознавания</t>
  </si>
  <si>
    <t>Раздел 6. Система электропитания РЭТ РТВ</t>
  </si>
  <si>
    <t>Раздел 7. Курсовая работа</t>
  </si>
  <si>
    <t>Раздел 3. Аппаратура ПБУ</t>
  </si>
  <si>
    <t>Раздел 4. Аппаратура средств радиолокационной разведки КПС</t>
  </si>
  <si>
    <t>Раздел 5. Аппаратный контейнер</t>
  </si>
  <si>
    <t>Раздел 6. Эксплуатация аппаратуры КПС</t>
  </si>
  <si>
    <t>Раздел 7. Техническое обслуживание КПС</t>
  </si>
  <si>
    <t>Раздел 8. Подготовка аппаратуры КПС к боевому применению</t>
  </si>
  <si>
    <t>Б.1.1.7</t>
  </si>
  <si>
    <t>Военно-политическая работа в Вооруженных Силах Российской Федерации</t>
  </si>
  <si>
    <t>Комплексные занятия</t>
  </si>
  <si>
    <t>Формы промежуточного 
и итогового контроля</t>
  </si>
  <si>
    <t>Модуль «Общая военная подготовка»</t>
  </si>
  <si>
    <t>Модуль «Специальная военная подготовка»</t>
  </si>
  <si>
    <t>Трудоемкость 
в зачетных единицах</t>
  </si>
  <si>
    <t>Иностранный язык</t>
  </si>
  <si>
    <t>Раздел 2. Системы передачи данных, навигации и связи КП ЗРС СД</t>
  </si>
  <si>
    <t>Раздел 4 Передвижная вышка</t>
  </si>
  <si>
    <t>Врио начальника учебно-методического отдела</t>
  </si>
  <si>
    <t>майор                                         Н. Литвинов</t>
  </si>
  <si>
    <t>Резерв ФП</t>
  </si>
  <si>
    <t>Проведение занятий по физической подготовке за счет резерва времени</t>
  </si>
  <si>
    <t>Остаток
резерва 
времени</t>
  </si>
  <si>
    <t>Государственная итоговая аттестация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</si>
</sst>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name val="Times New Roman"/>
      <family val="1"/>
      <charset val="204"/>
    </font>
    <font>
      <sz val="14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i/>
      <sz val="11"/>
      <name val="Times New Roman"/>
      <family val="1"/>
      <charset val="204"/>
    </font>
    <font>
      <b/>
      <i/>
      <sz val="10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i/>
      <sz val="11"/>
      <color theme="1"/>
      <name val="Times New Roman"/>
      <family val="1"/>
      <charset val="204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4506668294322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29">
    <xf numFmtId="0" fontId="0" fillId="0" borderId="0" xfId="0"/>
    <xf numFmtId="12" fontId="6" fillId="0" borderId="3" xfId="0" applyNumberFormat="1" applyFont="1" applyBorder="1" applyAlignment="1">
      <alignment horizontal="center" vertical="center" wrapText="1"/>
    </xf>
    <xf numFmtId="12" fontId="6" fillId="3" borderId="3" xfId="0" applyNumberFormat="1" applyFont="1" applyFill="1" applyBorder="1" applyAlignment="1">
      <alignment horizontal="center" vertical="center" wrapText="1"/>
    </xf>
    <xf numFmtId="12" fontId="6" fillId="0" borderId="17" xfId="0" applyNumberFormat="1" applyFont="1" applyBorder="1" applyAlignment="1">
      <alignment horizontal="center" vertical="center" wrapText="1"/>
    </xf>
    <xf numFmtId="0" fontId="7" fillId="0" borderId="0" xfId="0" applyFont="1"/>
    <xf numFmtId="0" fontId="1" fillId="0" borderId="1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2" fontId="7" fillId="0" borderId="0" xfId="0" applyNumberFormat="1" applyFont="1"/>
    <xf numFmtId="12" fontId="6" fillId="3" borderId="17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9" fillId="0" borderId="22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5" fillId="0" borderId="24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49" fontId="5" fillId="0" borderId="23" xfId="0" applyNumberFormat="1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center" vertical="center"/>
    </xf>
    <xf numFmtId="0" fontId="2" fillId="0" borderId="23" xfId="0" applyNumberFormat="1" applyFont="1" applyFill="1" applyBorder="1" applyAlignment="1">
      <alignment horizontal="center" vertical="center"/>
    </xf>
    <xf numFmtId="49" fontId="2" fillId="0" borderId="23" xfId="0" applyNumberFormat="1" applyFont="1" applyFill="1" applyBorder="1" applyAlignment="1">
      <alignment horizontal="center" vertical="center"/>
    </xf>
    <xf numFmtId="1" fontId="2" fillId="0" borderId="23" xfId="0" applyNumberFormat="1" applyFont="1" applyFill="1" applyBorder="1" applyAlignment="1">
      <alignment horizontal="center" vertical="center"/>
    </xf>
    <xf numFmtId="49" fontId="10" fillId="0" borderId="23" xfId="0" applyNumberFormat="1" applyFont="1" applyFill="1" applyBorder="1" applyAlignment="1">
      <alignment horizontal="center" vertical="center"/>
    </xf>
    <xf numFmtId="0" fontId="10" fillId="0" borderId="23" xfId="0" applyNumberFormat="1" applyFont="1" applyFill="1" applyBorder="1" applyAlignment="1">
      <alignment horizontal="center" vertical="center"/>
    </xf>
    <xf numFmtId="1" fontId="2" fillId="0" borderId="23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" fontId="10" fillId="0" borderId="2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 wrapText="1"/>
    </xf>
    <xf numFmtId="49" fontId="2" fillId="0" borderId="23" xfId="0" applyNumberFormat="1" applyFont="1" applyBorder="1" applyAlignment="1">
      <alignment horizontal="center" vertical="center"/>
    </xf>
    <xf numFmtId="0" fontId="2" fillId="7" borderId="23" xfId="0" applyNumberFormat="1" applyFont="1" applyFill="1" applyBorder="1" applyAlignment="1">
      <alignment horizontal="center" vertical="center"/>
    </xf>
    <xf numFmtId="49" fontId="2" fillId="7" borderId="23" xfId="0" applyNumberFormat="1" applyFont="1" applyFill="1" applyBorder="1" applyAlignment="1">
      <alignment horizontal="center" vertical="center"/>
    </xf>
    <xf numFmtId="1" fontId="2" fillId="7" borderId="23" xfId="0" applyNumberFormat="1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0" xfId="0" applyFont="1" applyFill="1" applyAlignment="1">
      <alignment vertical="center" wrapText="1"/>
    </xf>
    <xf numFmtId="49" fontId="10" fillId="7" borderId="23" xfId="0" applyNumberFormat="1" applyFont="1" applyFill="1" applyBorder="1" applyAlignment="1">
      <alignment horizontal="center" vertical="center"/>
    </xf>
    <xf numFmtId="49" fontId="2" fillId="3" borderId="23" xfId="0" applyNumberFormat="1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6" borderId="23" xfId="0" applyFont="1" applyFill="1" applyBorder="1" applyAlignment="1">
      <alignment horizontal="center" vertical="center"/>
    </xf>
    <xf numFmtId="0" fontId="10" fillId="5" borderId="23" xfId="0" applyFont="1" applyFill="1" applyBorder="1" applyAlignment="1">
      <alignment horizontal="center" vertical="center"/>
    </xf>
    <xf numFmtId="0" fontId="10" fillId="4" borderId="23" xfId="0" applyFont="1" applyFill="1" applyBorder="1" applyAlignment="1">
      <alignment horizontal="center" vertical="center"/>
    </xf>
    <xf numFmtId="0" fontId="10" fillId="7" borderId="23" xfId="0" applyFont="1" applyFill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2" fillId="0" borderId="29" xfId="0" applyNumberFormat="1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2" fillId="7" borderId="30" xfId="0" applyFont="1" applyFill="1" applyBorder="1" applyAlignment="1">
      <alignment horizontal="center" vertical="center"/>
    </xf>
    <xf numFmtId="0" fontId="2" fillId="6" borderId="30" xfId="0" applyFont="1" applyFill="1" applyBorder="1" applyAlignment="1">
      <alignment horizontal="center" vertical="center"/>
    </xf>
    <xf numFmtId="0" fontId="2" fillId="5" borderId="30" xfId="0" applyFont="1" applyFill="1" applyBorder="1" applyAlignment="1">
      <alignment horizontal="center" vertical="center"/>
    </xf>
    <xf numFmtId="0" fontId="2" fillId="4" borderId="30" xfId="0" applyFont="1" applyFill="1" applyBorder="1" applyAlignment="1">
      <alignment horizontal="center" vertical="center"/>
    </xf>
    <xf numFmtId="49" fontId="2" fillId="0" borderId="30" xfId="0" applyNumberFormat="1" applyFont="1" applyFill="1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6" borderId="31" xfId="0" applyFont="1" applyFill="1" applyBorder="1" applyAlignment="1">
      <alignment horizontal="center" vertical="center"/>
    </xf>
    <xf numFmtId="0" fontId="5" fillId="5" borderId="31" xfId="0" applyFont="1" applyFill="1" applyBorder="1" applyAlignment="1">
      <alignment horizontal="center" vertical="center"/>
    </xf>
    <xf numFmtId="0" fontId="5" fillId="4" borderId="31" xfId="0" applyFont="1" applyFill="1" applyBorder="1" applyAlignment="1">
      <alignment horizontal="center" vertical="center"/>
    </xf>
    <xf numFmtId="49" fontId="5" fillId="0" borderId="31" xfId="0" applyNumberFormat="1" applyFont="1" applyFill="1" applyBorder="1" applyAlignment="1">
      <alignment horizontal="center" vertical="center"/>
    </xf>
    <xf numFmtId="49" fontId="2" fillId="0" borderId="28" xfId="0" applyNumberFormat="1" applyFont="1" applyFill="1" applyBorder="1" applyAlignment="1">
      <alignment horizontal="center" vertical="center"/>
    </xf>
    <xf numFmtId="49" fontId="2" fillId="7" borderId="28" xfId="0" applyNumberFormat="1" applyFont="1" applyFill="1" applyBorder="1" applyAlignment="1">
      <alignment horizontal="center" vertical="center"/>
    </xf>
    <xf numFmtId="1" fontId="2" fillId="0" borderId="29" xfId="0" applyNumberFormat="1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7" borderId="31" xfId="0" applyFont="1" applyFill="1" applyBorder="1" applyAlignment="1">
      <alignment horizontal="center" vertical="center"/>
    </xf>
    <xf numFmtId="0" fontId="10" fillId="6" borderId="31" xfId="0" applyFont="1" applyFill="1" applyBorder="1" applyAlignment="1">
      <alignment horizontal="center" vertical="center"/>
    </xf>
    <xf numFmtId="0" fontId="10" fillId="5" borderId="31" xfId="0" applyFont="1" applyFill="1" applyBorder="1" applyAlignment="1">
      <alignment horizontal="center" vertical="center"/>
    </xf>
    <xf numFmtId="0" fontId="10" fillId="4" borderId="31" xfId="0" applyFont="1" applyFill="1" applyBorder="1" applyAlignment="1">
      <alignment horizontal="center" vertical="center"/>
    </xf>
    <xf numFmtId="49" fontId="10" fillId="0" borderId="31" xfId="0" applyNumberFormat="1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49" fontId="2" fillId="0" borderId="29" xfId="0" applyNumberFormat="1" applyFont="1" applyFill="1" applyBorder="1" applyAlignment="1">
      <alignment horizontal="center" vertical="center"/>
    </xf>
    <xf numFmtId="0" fontId="2" fillId="0" borderId="30" xfId="0" applyNumberFormat="1" applyFont="1" applyFill="1" applyBorder="1" applyAlignment="1">
      <alignment horizontal="center" vertical="center"/>
    </xf>
    <xf numFmtId="1" fontId="2" fillId="0" borderId="30" xfId="0" applyNumberFormat="1" applyFont="1" applyFill="1" applyBorder="1" applyAlignment="1">
      <alignment horizontal="center" vertical="center"/>
    </xf>
    <xf numFmtId="0" fontId="10" fillId="0" borderId="29" xfId="0" applyFont="1" applyFill="1" applyBorder="1" applyAlignment="1">
      <alignment horizontal="center" vertical="center"/>
    </xf>
    <xf numFmtId="49" fontId="2" fillId="0" borderId="29" xfId="0" applyNumberFormat="1" applyFont="1" applyBorder="1" applyAlignment="1">
      <alignment horizontal="center" vertical="center"/>
    </xf>
    <xf numFmtId="49" fontId="2" fillId="0" borderId="30" xfId="0" applyNumberFormat="1" applyFont="1" applyBorder="1" applyAlignment="1">
      <alignment horizontal="center" vertical="center"/>
    </xf>
    <xf numFmtId="49" fontId="10" fillId="0" borderId="29" xfId="0" applyNumberFormat="1" applyFont="1" applyFill="1" applyBorder="1" applyAlignment="1">
      <alignment horizontal="center" vertical="center"/>
    </xf>
    <xf numFmtId="0" fontId="10" fillId="0" borderId="31" xfId="0" applyFont="1" applyFill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 textRotation="90" wrapText="1"/>
    </xf>
    <xf numFmtId="1" fontId="2" fillId="0" borderId="28" xfId="0" applyNumberFormat="1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 textRotation="90" wrapText="1"/>
    </xf>
    <xf numFmtId="0" fontId="3" fillId="0" borderId="34" xfId="0" applyFont="1" applyFill="1" applyBorder="1" applyAlignment="1">
      <alignment horizontal="center" vertical="center" wrapText="1"/>
    </xf>
    <xf numFmtId="0" fontId="2" fillId="0" borderId="35" xfId="0" applyFont="1" applyFill="1" applyBorder="1" applyAlignment="1">
      <alignment horizontal="center" vertical="center"/>
    </xf>
    <xf numFmtId="1" fontId="2" fillId="0" borderId="35" xfId="0" applyNumberFormat="1" applyFont="1" applyFill="1" applyBorder="1" applyAlignment="1">
      <alignment horizontal="center" vertical="center"/>
    </xf>
    <xf numFmtId="1" fontId="2" fillId="0" borderId="36" xfId="0" applyNumberFormat="1" applyFont="1" applyFill="1" applyBorder="1" applyAlignment="1">
      <alignment horizontal="center" vertical="center"/>
    </xf>
    <xf numFmtId="1" fontId="2" fillId="0" borderId="38" xfId="0" applyNumberFormat="1" applyFont="1" applyFill="1" applyBorder="1" applyAlignment="1">
      <alignment horizontal="center" vertical="center"/>
    </xf>
    <xf numFmtId="49" fontId="10" fillId="0" borderId="38" xfId="0" applyNumberFormat="1" applyFont="1" applyFill="1" applyBorder="1" applyAlignment="1">
      <alignment horizontal="center" vertical="center"/>
    </xf>
    <xf numFmtId="49" fontId="2" fillId="0" borderId="38" xfId="0" applyNumberFormat="1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center" vertical="center"/>
    </xf>
    <xf numFmtId="1" fontId="2" fillId="7" borderId="40" xfId="0" applyNumberFormat="1" applyFont="1" applyFill="1" applyBorder="1" applyAlignment="1">
      <alignment horizontal="center" vertical="center"/>
    </xf>
    <xf numFmtId="1" fontId="2" fillId="0" borderId="41" xfId="0" applyNumberFormat="1" applyFont="1" applyFill="1" applyBorder="1" applyAlignment="1">
      <alignment horizontal="center" vertical="center"/>
    </xf>
    <xf numFmtId="0" fontId="11" fillId="0" borderId="42" xfId="0" applyFont="1" applyFill="1" applyBorder="1" applyAlignment="1">
      <alignment horizontal="center" vertical="center" wrapText="1"/>
    </xf>
    <xf numFmtId="0" fontId="10" fillId="0" borderId="43" xfId="0" applyFont="1" applyFill="1" applyBorder="1" applyAlignment="1">
      <alignment horizontal="center" vertical="center"/>
    </xf>
    <xf numFmtId="0" fontId="2" fillId="0" borderId="43" xfId="0" applyFont="1" applyFill="1" applyBorder="1" applyAlignment="1">
      <alignment horizontal="center" vertical="center"/>
    </xf>
    <xf numFmtId="0" fontId="10" fillId="0" borderId="43" xfId="0" applyNumberFormat="1" applyFont="1" applyFill="1" applyBorder="1" applyAlignment="1">
      <alignment horizontal="center" vertical="center"/>
    </xf>
    <xf numFmtId="0" fontId="10" fillId="0" borderId="44" xfId="0" applyNumberFormat="1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 wrapText="1"/>
    </xf>
    <xf numFmtId="49" fontId="2" fillId="0" borderId="46" xfId="0" applyNumberFormat="1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 wrapText="1"/>
    </xf>
    <xf numFmtId="0" fontId="5" fillId="7" borderId="38" xfId="0" applyNumberFormat="1" applyFont="1" applyFill="1" applyBorder="1" applyAlignment="1">
      <alignment horizontal="center" vertical="center"/>
    </xf>
    <xf numFmtId="49" fontId="5" fillId="0" borderId="38" xfId="0" applyNumberFormat="1" applyFont="1" applyFill="1" applyBorder="1" applyAlignment="1">
      <alignment horizontal="center" vertical="center"/>
    </xf>
    <xf numFmtId="0" fontId="4" fillId="0" borderId="47" xfId="0" applyFont="1" applyFill="1" applyBorder="1" applyAlignment="1">
      <alignment horizontal="center" vertical="center" wrapText="1"/>
    </xf>
    <xf numFmtId="49" fontId="5" fillId="0" borderId="48" xfId="0" applyNumberFormat="1" applyFont="1" applyFill="1" applyBorder="1" applyAlignment="1">
      <alignment horizontal="center" vertical="center"/>
    </xf>
    <xf numFmtId="0" fontId="2" fillId="0" borderId="50" xfId="0" applyNumberFormat="1" applyFont="1" applyFill="1" applyBorder="1" applyAlignment="1">
      <alignment horizontal="center" vertical="center"/>
    </xf>
    <xf numFmtId="49" fontId="2" fillId="0" borderId="40" xfId="0" applyNumberFormat="1" applyFont="1" applyFill="1" applyBorder="1" applyAlignment="1">
      <alignment horizontal="center" vertical="center"/>
    </xf>
    <xf numFmtId="49" fontId="2" fillId="7" borderId="40" xfId="0" applyNumberFormat="1" applyFont="1" applyFill="1" applyBorder="1" applyAlignment="1">
      <alignment horizontal="center" vertical="center"/>
    </xf>
    <xf numFmtId="49" fontId="2" fillId="0" borderId="41" xfId="0" applyNumberFormat="1" applyFont="1" applyFill="1" applyBorder="1" applyAlignment="1">
      <alignment horizontal="center" vertical="center"/>
    </xf>
    <xf numFmtId="0" fontId="11" fillId="0" borderId="34" xfId="0" applyFont="1" applyFill="1" applyBorder="1" applyAlignment="1">
      <alignment horizontal="center" vertical="center" wrapText="1"/>
    </xf>
    <xf numFmtId="0" fontId="10" fillId="0" borderId="35" xfId="0" applyFont="1" applyFill="1" applyBorder="1" applyAlignment="1">
      <alignment horizontal="center" vertical="center"/>
    </xf>
    <xf numFmtId="49" fontId="10" fillId="0" borderId="35" xfId="0" applyNumberFormat="1" applyFont="1" applyFill="1" applyBorder="1" applyAlignment="1">
      <alignment horizontal="center" vertical="center"/>
    </xf>
    <xf numFmtId="49" fontId="10" fillId="0" borderId="36" xfId="0" applyNumberFormat="1" applyFont="1" applyFill="1" applyBorder="1" applyAlignment="1">
      <alignment horizontal="center" vertical="center"/>
    </xf>
    <xf numFmtId="0" fontId="2" fillId="7" borderId="38" xfId="0" applyNumberFormat="1" applyFont="1" applyFill="1" applyBorder="1" applyAlignment="1">
      <alignment horizontal="center" vertical="center"/>
    </xf>
    <xf numFmtId="49" fontId="2" fillId="0" borderId="38" xfId="0" applyNumberFormat="1" applyFont="1" applyBorder="1" applyAlignment="1">
      <alignment horizontal="center" vertical="center"/>
    </xf>
    <xf numFmtId="49" fontId="2" fillId="0" borderId="52" xfId="0" applyNumberFormat="1" applyFont="1" applyFill="1" applyBorder="1" applyAlignment="1">
      <alignment horizontal="center" vertical="center"/>
    </xf>
    <xf numFmtId="1" fontId="10" fillId="0" borderId="38" xfId="0" applyNumberFormat="1" applyFont="1" applyFill="1" applyBorder="1" applyAlignment="1">
      <alignment horizontal="center" vertical="center"/>
    </xf>
    <xf numFmtId="49" fontId="10" fillId="0" borderId="48" xfId="0" applyNumberFormat="1" applyFont="1" applyFill="1" applyBorder="1" applyAlignment="1">
      <alignment horizontal="center" vertical="center"/>
    </xf>
    <xf numFmtId="1" fontId="2" fillId="0" borderId="46" xfId="0" applyNumberFormat="1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 wrapText="1"/>
    </xf>
    <xf numFmtId="49" fontId="2" fillId="0" borderId="50" xfId="0" applyNumberFormat="1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2" fillId="0" borderId="40" xfId="0" applyFont="1" applyFill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7" borderId="40" xfId="0" applyFont="1" applyFill="1" applyBorder="1" applyAlignment="1">
      <alignment horizontal="center" vertical="center"/>
    </xf>
    <xf numFmtId="0" fontId="2" fillId="6" borderId="40" xfId="0" applyFont="1" applyFill="1" applyBorder="1" applyAlignment="1">
      <alignment horizontal="center" vertical="center"/>
    </xf>
    <xf numFmtId="0" fontId="2" fillId="5" borderId="40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0" fontId="2" fillId="7" borderId="40" xfId="0" applyNumberFormat="1" applyFont="1" applyFill="1" applyBorder="1" applyAlignment="1">
      <alignment horizontal="center" vertical="center"/>
    </xf>
    <xf numFmtId="1" fontId="2" fillId="0" borderId="50" xfId="0" applyNumberFormat="1" applyFont="1" applyFill="1" applyBorder="1" applyAlignment="1">
      <alignment horizontal="center" vertical="center"/>
    </xf>
    <xf numFmtId="0" fontId="2" fillId="0" borderId="64" xfId="0" applyFont="1" applyBorder="1" applyAlignment="1">
      <alignment horizontal="center" vertical="center"/>
    </xf>
    <xf numFmtId="0" fontId="2" fillId="0" borderId="64" xfId="0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/>
    </xf>
    <xf numFmtId="0" fontId="2" fillId="2" borderId="64" xfId="0" applyFont="1" applyFill="1" applyBorder="1" applyAlignment="1">
      <alignment horizontal="center" vertical="center"/>
    </xf>
    <xf numFmtId="0" fontId="2" fillId="7" borderId="64" xfId="0" applyFont="1" applyFill="1" applyBorder="1" applyAlignment="1">
      <alignment horizontal="center" vertical="center"/>
    </xf>
    <xf numFmtId="0" fontId="2" fillId="6" borderId="64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0" fontId="2" fillId="4" borderId="64" xfId="0" applyFont="1" applyFill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0" fontId="2" fillId="0" borderId="67" xfId="0" applyFont="1" applyFill="1" applyBorder="1" applyAlignment="1">
      <alignment horizontal="center" vertical="center"/>
    </xf>
    <xf numFmtId="0" fontId="2" fillId="0" borderId="68" xfId="0" applyFont="1" applyFill="1" applyBorder="1" applyAlignment="1">
      <alignment horizontal="center" vertical="center"/>
    </xf>
    <xf numFmtId="49" fontId="2" fillId="0" borderId="35" xfId="0" applyNumberFormat="1" applyFont="1" applyFill="1" applyBorder="1" applyAlignment="1">
      <alignment horizontal="center" vertical="center"/>
    </xf>
    <xf numFmtId="49" fontId="2" fillId="0" borderId="36" xfId="0" applyNumberFormat="1" applyFont="1" applyFill="1" applyBorder="1" applyAlignment="1">
      <alignment horizontal="center" vertical="center"/>
    </xf>
    <xf numFmtId="0" fontId="3" fillId="0" borderId="42" xfId="0" applyFont="1" applyFill="1" applyBorder="1" applyAlignment="1">
      <alignment horizontal="center" vertical="center" wrapText="1"/>
    </xf>
    <xf numFmtId="49" fontId="2" fillId="0" borderId="43" xfId="0" applyNumberFormat="1" applyFont="1" applyFill="1" applyBorder="1" applyAlignment="1">
      <alignment horizontal="center" vertical="center"/>
    </xf>
    <xf numFmtId="49" fontId="2" fillId="0" borderId="44" xfId="0" applyNumberFormat="1" applyFont="1" applyFill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11" fillId="0" borderId="39" xfId="0" applyFont="1" applyFill="1" applyBorder="1" applyAlignment="1">
      <alignment horizontal="center" vertical="center" wrapText="1"/>
    </xf>
    <xf numFmtId="0" fontId="10" fillId="0" borderId="40" xfId="0" applyFont="1" applyFill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10" fillId="2" borderId="40" xfId="0" applyFont="1" applyFill="1" applyBorder="1" applyAlignment="1">
      <alignment horizontal="center" vertical="center"/>
    </xf>
    <xf numFmtId="0" fontId="10" fillId="7" borderId="40" xfId="0" applyFont="1" applyFill="1" applyBorder="1" applyAlignment="1">
      <alignment horizontal="center" vertical="center"/>
    </xf>
    <xf numFmtId="0" fontId="10" fillId="6" borderId="40" xfId="0" applyFont="1" applyFill="1" applyBorder="1" applyAlignment="1">
      <alignment horizontal="center" vertical="center"/>
    </xf>
    <xf numFmtId="0" fontId="10" fillId="5" borderId="40" xfId="0" applyFont="1" applyFill="1" applyBorder="1" applyAlignment="1">
      <alignment horizontal="center" vertical="center"/>
    </xf>
    <xf numFmtId="0" fontId="10" fillId="4" borderId="40" xfId="0" applyFont="1" applyFill="1" applyBorder="1" applyAlignment="1">
      <alignment horizontal="center" vertical="center"/>
    </xf>
    <xf numFmtId="49" fontId="10" fillId="0" borderId="40" xfId="0" applyNumberFormat="1" applyFont="1" applyFill="1" applyBorder="1" applyAlignment="1">
      <alignment horizontal="center" vertical="center"/>
    </xf>
    <xf numFmtId="49" fontId="10" fillId="0" borderId="41" xfId="0" applyNumberFormat="1" applyFont="1" applyFill="1" applyBorder="1" applyAlignment="1">
      <alignment horizontal="center" vertical="center"/>
    </xf>
    <xf numFmtId="1" fontId="2" fillId="0" borderId="38" xfId="0" applyNumberFormat="1" applyFont="1" applyFill="1" applyBorder="1" applyAlignment="1">
      <alignment horizontal="center" vertical="center" wrapText="1"/>
    </xf>
    <xf numFmtId="49" fontId="2" fillId="7" borderId="38" xfId="0" applyNumberFormat="1" applyFont="1" applyFill="1" applyBorder="1" applyAlignment="1">
      <alignment horizontal="center" vertical="center"/>
    </xf>
    <xf numFmtId="49" fontId="2" fillId="7" borderId="40" xfId="0" applyNumberFormat="1" applyFont="1" applyFill="1" applyBorder="1" applyAlignment="1">
      <alignment horizontal="center" vertical="center" wrapText="1"/>
    </xf>
    <xf numFmtId="49" fontId="2" fillId="3" borderId="38" xfId="0" applyNumberFormat="1" applyFont="1" applyFill="1" applyBorder="1" applyAlignment="1">
      <alignment horizontal="center" vertical="center"/>
    </xf>
    <xf numFmtId="0" fontId="2" fillId="2" borderId="67" xfId="0" applyFont="1" applyFill="1" applyBorder="1" applyAlignment="1">
      <alignment horizontal="center" vertical="center"/>
    </xf>
    <xf numFmtId="0" fontId="2" fillId="7" borderId="67" xfId="0" applyFont="1" applyFill="1" applyBorder="1" applyAlignment="1">
      <alignment horizontal="center" vertical="center"/>
    </xf>
    <xf numFmtId="0" fontId="2" fillId="6" borderId="67" xfId="0" applyFont="1" applyFill="1" applyBorder="1" applyAlignment="1">
      <alignment horizontal="center" vertical="center"/>
    </xf>
    <xf numFmtId="0" fontId="2" fillId="5" borderId="67" xfId="0" applyFont="1" applyFill="1" applyBorder="1" applyAlignment="1">
      <alignment horizontal="center" vertical="center"/>
    </xf>
    <xf numFmtId="0" fontId="2" fillId="4" borderId="67" xfId="0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horizontal="center" vertical="center" wrapText="1"/>
    </xf>
    <xf numFmtId="0" fontId="11" fillId="0" borderId="47" xfId="0" applyFont="1" applyFill="1" applyBorder="1" applyAlignment="1">
      <alignment horizontal="center" vertical="center" wrapText="1"/>
    </xf>
    <xf numFmtId="0" fontId="11" fillId="0" borderId="49" xfId="0" applyFont="1" applyFill="1" applyBorder="1" applyAlignment="1">
      <alignment horizontal="center" vertical="center" wrapText="1"/>
    </xf>
    <xf numFmtId="49" fontId="10" fillId="0" borderId="50" xfId="0" applyNumberFormat="1" applyFont="1" applyFill="1" applyBorder="1" applyAlignment="1">
      <alignment horizontal="center" vertical="center"/>
    </xf>
    <xf numFmtId="49" fontId="2" fillId="0" borderId="50" xfId="0" applyNumberFormat="1" applyFont="1" applyBorder="1" applyAlignment="1">
      <alignment horizontal="center" vertical="center"/>
    </xf>
    <xf numFmtId="0" fontId="5" fillId="0" borderId="31" xfId="0" applyNumberFormat="1" applyFont="1" applyFill="1" applyBorder="1" applyAlignment="1">
      <alignment horizontal="center" vertical="center"/>
    </xf>
    <xf numFmtId="0" fontId="3" fillId="0" borderId="51" xfId="0" applyFont="1" applyFill="1" applyBorder="1" applyAlignment="1">
      <alignment horizontal="center" vertical="center" wrapText="1"/>
    </xf>
    <xf numFmtId="1" fontId="2" fillId="0" borderId="52" xfId="0" applyNumberFormat="1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/>
    </xf>
    <xf numFmtId="0" fontId="10" fillId="0" borderId="53" xfId="0" applyFont="1" applyFill="1" applyBorder="1" applyAlignment="1">
      <alignment horizontal="center" vertical="center"/>
    </xf>
    <xf numFmtId="0" fontId="10" fillId="0" borderId="58" xfId="0" applyFont="1" applyFill="1" applyBorder="1" applyAlignment="1">
      <alignment horizontal="center" vertical="center"/>
    </xf>
    <xf numFmtId="0" fontId="2" fillId="0" borderId="69" xfId="0" applyFont="1" applyFill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58" xfId="0" applyFont="1" applyFill="1" applyBorder="1" applyAlignment="1">
      <alignment horizontal="center" vertical="center"/>
    </xf>
    <xf numFmtId="0" fontId="10" fillId="0" borderId="62" xfId="0" applyFont="1" applyFill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2" fillId="0" borderId="71" xfId="0" applyFont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70" xfId="0" applyFont="1" applyFill="1" applyBorder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10" fillId="0" borderId="55" xfId="0" applyFont="1" applyFill="1" applyBorder="1" applyAlignment="1">
      <alignment horizontal="center" vertical="center"/>
    </xf>
    <xf numFmtId="0" fontId="2" fillId="0" borderId="71" xfId="0" applyFont="1" applyFill="1" applyBorder="1" applyAlignment="1">
      <alignment horizontal="center" vertical="center"/>
    </xf>
    <xf numFmtId="0" fontId="2" fillId="0" borderId="56" xfId="0" applyFont="1" applyFill="1" applyBorder="1" applyAlignment="1">
      <alignment horizontal="center" vertical="center"/>
    </xf>
    <xf numFmtId="0" fontId="10" fillId="0" borderId="56" xfId="0" applyFont="1" applyFill="1" applyBorder="1" applyAlignment="1">
      <alignment horizontal="center" vertical="center"/>
    </xf>
    <xf numFmtId="0" fontId="10" fillId="0" borderId="60" xfId="0" applyFont="1" applyFill="1" applyBorder="1" applyAlignment="1">
      <alignment horizontal="center" vertical="center"/>
    </xf>
    <xf numFmtId="0" fontId="2" fillId="0" borderId="72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73" xfId="0" applyFont="1" applyBorder="1" applyAlignment="1">
      <alignment horizontal="center" vertical="center"/>
    </xf>
    <xf numFmtId="0" fontId="2" fillId="0" borderId="72" xfId="0" applyFont="1" applyFill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10" fillId="0" borderId="61" xfId="0" applyFont="1" applyFill="1" applyBorder="1" applyAlignment="1">
      <alignment horizontal="center" vertical="center"/>
    </xf>
    <xf numFmtId="0" fontId="10" fillId="0" borderId="57" xfId="0" applyFont="1" applyBorder="1" applyAlignment="1">
      <alignment horizontal="center" vertical="center"/>
    </xf>
    <xf numFmtId="0" fontId="2" fillId="0" borderId="74" xfId="0" applyFont="1" applyBorder="1" applyAlignment="1">
      <alignment horizontal="center" vertical="center"/>
    </xf>
    <xf numFmtId="0" fontId="5" fillId="0" borderId="73" xfId="0" applyFont="1" applyFill="1" applyBorder="1" applyAlignment="1">
      <alignment horizontal="center" vertical="center"/>
    </xf>
    <xf numFmtId="0" fontId="2" fillId="0" borderId="6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10" fillId="0" borderId="57" xfId="0" applyFont="1" applyFill="1" applyBorder="1" applyAlignment="1">
      <alignment horizontal="center" vertical="center"/>
    </xf>
    <xf numFmtId="0" fontId="2" fillId="0" borderId="74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vertical="center"/>
    </xf>
    <xf numFmtId="0" fontId="2" fillId="0" borderId="41" xfId="0" applyFont="1" applyFill="1" applyBorder="1" applyAlignment="1">
      <alignment vertical="center"/>
    </xf>
    <xf numFmtId="0" fontId="2" fillId="0" borderId="44" xfId="0" applyFont="1" applyFill="1" applyBorder="1" applyAlignment="1">
      <alignment horizontal="center" vertical="center"/>
    </xf>
    <xf numFmtId="0" fontId="2" fillId="0" borderId="46" xfId="0" applyFont="1" applyFill="1" applyBorder="1" applyAlignment="1">
      <alignment vertical="center"/>
    </xf>
    <xf numFmtId="0" fontId="5" fillId="0" borderId="38" xfId="0" applyFont="1" applyFill="1" applyBorder="1" applyAlignment="1">
      <alignment vertical="center"/>
    </xf>
    <xf numFmtId="0" fontId="5" fillId="0" borderId="48" xfId="0" applyFont="1" applyFill="1" applyBorder="1" applyAlignment="1">
      <alignment vertical="center"/>
    </xf>
    <xf numFmtId="0" fontId="2" fillId="0" borderId="50" xfId="0" applyFont="1" applyFill="1" applyBorder="1" applyAlignment="1">
      <alignment vertical="center"/>
    </xf>
    <xf numFmtId="0" fontId="2" fillId="0" borderId="52" xfId="0" applyFont="1" applyFill="1" applyBorder="1" applyAlignment="1">
      <alignment vertical="center"/>
    </xf>
    <xf numFmtId="0" fontId="2" fillId="0" borderId="46" xfId="0" applyFont="1" applyFill="1" applyBorder="1" applyAlignment="1">
      <alignment horizontal="left" vertical="center"/>
    </xf>
    <xf numFmtId="0" fontId="2" fillId="0" borderId="38" xfId="0" applyFont="1" applyFill="1" applyBorder="1" applyAlignment="1">
      <alignment vertical="center" wrapText="1"/>
    </xf>
    <xf numFmtId="0" fontId="2" fillId="0" borderId="41" xfId="0" applyFont="1" applyFill="1" applyBorder="1" applyAlignment="1">
      <alignment vertical="center" wrapText="1"/>
    </xf>
    <xf numFmtId="0" fontId="2" fillId="0" borderId="52" xfId="0" applyFont="1" applyFill="1" applyBorder="1" applyAlignment="1">
      <alignment horizontal="left" vertical="center"/>
    </xf>
    <xf numFmtId="0" fontId="2" fillId="0" borderId="46" xfId="0" applyFont="1" applyFill="1" applyBorder="1" applyAlignment="1">
      <alignment vertical="center" wrapText="1"/>
    </xf>
    <xf numFmtId="0" fontId="5" fillId="0" borderId="38" xfId="0" applyFont="1" applyFill="1" applyBorder="1" applyAlignment="1">
      <alignment vertical="center" wrapText="1"/>
    </xf>
    <xf numFmtId="0" fontId="5" fillId="0" borderId="48" xfId="0" applyFont="1" applyFill="1" applyBorder="1" applyAlignment="1">
      <alignment vertical="center" wrapText="1"/>
    </xf>
    <xf numFmtId="0" fontId="2" fillId="0" borderId="50" xfId="0" applyFont="1" applyFill="1" applyBorder="1" applyAlignment="1">
      <alignment vertical="center" wrapText="1"/>
    </xf>
    <xf numFmtId="0" fontId="2" fillId="0" borderId="38" xfId="0" applyFont="1" applyFill="1" applyBorder="1" applyAlignment="1">
      <alignment horizontal="left" vertical="center" wrapText="1"/>
    </xf>
    <xf numFmtId="0" fontId="2" fillId="0" borderId="44" xfId="0" applyFont="1" applyFill="1" applyBorder="1" applyAlignment="1">
      <alignment horizontal="center" vertical="center" wrapText="1"/>
    </xf>
    <xf numFmtId="0" fontId="2" fillId="0" borderId="36" xfId="0" applyFont="1" applyFill="1" applyBorder="1" applyAlignment="1">
      <alignment horizontal="center" vertical="center" wrapText="1"/>
    </xf>
    <xf numFmtId="0" fontId="2" fillId="0" borderId="34" xfId="0" applyFont="1" applyFill="1" applyBorder="1" applyAlignment="1">
      <alignment horizontal="center" vertical="center"/>
    </xf>
    <xf numFmtId="0" fontId="10" fillId="0" borderId="34" xfId="0" applyFont="1" applyFill="1" applyBorder="1" applyAlignment="1">
      <alignment horizontal="center" vertical="center"/>
    </xf>
    <xf numFmtId="0" fontId="10" fillId="0" borderId="36" xfId="0" applyFont="1" applyFill="1" applyBorder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44" xfId="0" applyFont="1" applyFill="1" applyBorder="1" applyAlignment="1">
      <alignment horizontal="center" vertical="center"/>
    </xf>
    <xf numFmtId="0" fontId="2" fillId="0" borderId="45" xfId="0" applyFont="1" applyFill="1" applyBorder="1" applyAlignment="1">
      <alignment horizontal="center" vertical="center"/>
    </xf>
    <xf numFmtId="0" fontId="2" fillId="0" borderId="46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0" fontId="2" fillId="0" borderId="65" xfId="0" applyFont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47" xfId="0" applyFont="1" applyFill="1" applyBorder="1" applyAlignment="1">
      <alignment horizontal="center" vertical="center"/>
    </xf>
    <xf numFmtId="0" fontId="5" fillId="0" borderId="48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2" fillId="0" borderId="50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0" fontId="2" fillId="0" borderId="52" xfId="0" applyFont="1" applyFill="1" applyBorder="1" applyAlignment="1">
      <alignment horizontal="center" vertical="center"/>
    </xf>
    <xf numFmtId="0" fontId="10" fillId="0" borderId="39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2" fillId="0" borderId="63" xfId="0" applyFont="1" applyFill="1" applyBorder="1" applyAlignment="1">
      <alignment horizontal="center" vertical="center"/>
    </xf>
    <xf numFmtId="1" fontId="2" fillId="0" borderId="34" xfId="0" applyNumberFormat="1" applyFont="1" applyFill="1" applyBorder="1" applyAlignment="1">
      <alignment horizontal="center" vertical="center"/>
    </xf>
    <xf numFmtId="1" fontId="2" fillId="0" borderId="51" xfId="0" applyNumberFormat="1" applyFont="1" applyFill="1" applyBorder="1" applyAlignment="1">
      <alignment horizontal="center" vertical="center"/>
    </xf>
    <xf numFmtId="49" fontId="10" fillId="0" borderId="34" xfId="0" applyNumberFormat="1" applyFont="1" applyFill="1" applyBorder="1" applyAlignment="1">
      <alignment horizontal="center" vertical="center"/>
    </xf>
    <xf numFmtId="0" fontId="2" fillId="7" borderId="37" xfId="0" applyNumberFormat="1" applyFont="1" applyFill="1" applyBorder="1" applyAlignment="1">
      <alignment horizontal="center" vertical="center"/>
    </xf>
    <xf numFmtId="49" fontId="2" fillId="0" borderId="37" xfId="0" applyNumberFormat="1" applyFont="1" applyFill="1" applyBorder="1" applyAlignment="1">
      <alignment horizontal="center" vertical="center"/>
    </xf>
    <xf numFmtId="1" fontId="2" fillId="0" borderId="39" xfId="0" applyNumberFormat="1" applyFont="1" applyFill="1" applyBorder="1" applyAlignment="1">
      <alignment horizontal="center" vertical="center"/>
    </xf>
    <xf numFmtId="0" fontId="10" fillId="0" borderId="42" xfId="0" applyNumberFormat="1" applyFont="1" applyFill="1" applyBorder="1" applyAlignment="1">
      <alignment horizontal="center" vertical="center"/>
    </xf>
    <xf numFmtId="49" fontId="2" fillId="0" borderId="45" xfId="0" applyNumberFormat="1" applyFont="1" applyFill="1" applyBorder="1" applyAlignment="1">
      <alignment horizontal="center" vertical="center"/>
    </xf>
    <xf numFmtId="49" fontId="5" fillId="7" borderId="37" xfId="0" applyNumberFormat="1" applyFont="1" applyFill="1" applyBorder="1" applyAlignment="1">
      <alignment horizontal="center" vertical="center"/>
    </xf>
    <xf numFmtId="49" fontId="5" fillId="0" borderId="37" xfId="0" applyNumberFormat="1" applyFont="1" applyFill="1" applyBorder="1" applyAlignment="1">
      <alignment horizontal="center" vertical="center"/>
    </xf>
    <xf numFmtId="0" fontId="5" fillId="0" borderId="37" xfId="0" applyNumberFormat="1" applyFont="1" applyFill="1" applyBorder="1" applyAlignment="1">
      <alignment horizontal="center" vertical="center"/>
    </xf>
    <xf numFmtId="49" fontId="5" fillId="0" borderId="47" xfId="0" applyNumberFormat="1" applyFont="1" applyFill="1" applyBorder="1" applyAlignment="1">
      <alignment horizontal="center" vertical="center"/>
    </xf>
    <xf numFmtId="0" fontId="2" fillId="7" borderId="49" xfId="0" applyNumberFormat="1" applyFont="1" applyFill="1" applyBorder="1" applyAlignment="1">
      <alignment horizontal="center" vertical="center"/>
    </xf>
    <xf numFmtId="49" fontId="2" fillId="0" borderId="39" xfId="0" applyNumberFormat="1" applyFont="1" applyFill="1" applyBorder="1" applyAlignment="1">
      <alignment horizontal="center" vertical="center"/>
    </xf>
    <xf numFmtId="1" fontId="2" fillId="7" borderId="37" xfId="0" applyNumberFormat="1" applyFont="1" applyFill="1" applyBorder="1" applyAlignment="1">
      <alignment horizontal="center" vertical="center"/>
    </xf>
    <xf numFmtId="49" fontId="2" fillId="8" borderId="37" xfId="0" applyNumberFormat="1" applyFont="1" applyFill="1" applyBorder="1" applyAlignment="1">
      <alignment horizontal="center" vertical="center"/>
    </xf>
    <xf numFmtId="49" fontId="2" fillId="7" borderId="37" xfId="0" applyNumberFormat="1" applyFont="1" applyFill="1" applyBorder="1" applyAlignment="1">
      <alignment horizontal="center" vertical="center"/>
    </xf>
    <xf numFmtId="49" fontId="2" fillId="0" borderId="51" xfId="0" applyNumberFormat="1" applyFont="1" applyFill="1" applyBorder="1" applyAlignment="1">
      <alignment horizontal="center" vertical="center"/>
    </xf>
    <xf numFmtId="0" fontId="2" fillId="7" borderId="45" xfId="0" applyNumberFormat="1" applyFont="1" applyFill="1" applyBorder="1" applyAlignment="1">
      <alignment horizontal="center" vertical="center"/>
    </xf>
    <xf numFmtId="1" fontId="10" fillId="0" borderId="37" xfId="0" applyNumberFormat="1" applyFont="1" applyFill="1" applyBorder="1" applyAlignment="1">
      <alignment horizontal="center" vertical="center"/>
    </xf>
    <xf numFmtId="49" fontId="10" fillId="0" borderId="47" xfId="0" applyNumberFormat="1" applyFont="1" applyFill="1" applyBorder="1" applyAlignment="1">
      <alignment horizontal="center" vertical="center"/>
    </xf>
    <xf numFmtId="1" fontId="2" fillId="7" borderId="45" xfId="0" applyNumberFormat="1" applyFont="1" applyFill="1" applyBorder="1" applyAlignment="1">
      <alignment horizontal="center" vertical="center"/>
    </xf>
    <xf numFmtId="49" fontId="10" fillId="0" borderId="37" xfId="0" applyNumberFormat="1" applyFont="1" applyFill="1" applyBorder="1" applyAlignment="1">
      <alignment horizontal="center" vertical="center"/>
    </xf>
    <xf numFmtId="0" fontId="2" fillId="0" borderId="49" xfId="0" applyNumberFormat="1" applyFont="1" applyFill="1" applyBorder="1" applyAlignment="1">
      <alignment horizontal="center" vertical="center"/>
    </xf>
    <xf numFmtId="0" fontId="2" fillId="0" borderId="37" xfId="0" applyNumberFormat="1" applyFont="1" applyFill="1" applyBorder="1" applyAlignment="1">
      <alignment horizontal="center" vertical="center"/>
    </xf>
    <xf numFmtId="49" fontId="2" fillId="7" borderId="39" xfId="0" applyNumberFormat="1" applyFont="1" applyFill="1" applyBorder="1" applyAlignment="1">
      <alignment horizontal="center" vertical="center"/>
    </xf>
    <xf numFmtId="49" fontId="2" fillId="0" borderId="42" xfId="0" applyNumberFormat="1" applyFont="1" applyFill="1" applyBorder="1" applyAlignment="1">
      <alignment horizontal="center" vertical="center"/>
    </xf>
    <xf numFmtId="1" fontId="2" fillId="0" borderId="37" xfId="0" applyNumberFormat="1" applyFont="1" applyFill="1" applyBorder="1" applyAlignment="1">
      <alignment horizontal="center" vertical="center" wrapText="1"/>
    </xf>
    <xf numFmtId="49" fontId="10" fillId="0" borderId="49" xfId="0" applyNumberFormat="1" applyFont="1" applyFill="1" applyBorder="1" applyAlignment="1">
      <alignment horizontal="center" vertical="center"/>
    </xf>
    <xf numFmtId="0" fontId="5" fillId="7" borderId="37" xfId="0" applyNumberFormat="1" applyFont="1" applyFill="1" applyBorder="1" applyAlignment="1">
      <alignment horizontal="center" vertical="center"/>
    </xf>
    <xf numFmtId="49" fontId="2" fillId="8" borderId="49" xfId="0" applyNumberFormat="1" applyFont="1" applyFill="1" applyBorder="1" applyAlignment="1">
      <alignment horizontal="center" vertical="center"/>
    </xf>
    <xf numFmtId="49" fontId="2" fillId="0" borderId="39" xfId="0" applyNumberFormat="1" applyFont="1" applyFill="1" applyBorder="1" applyAlignment="1">
      <alignment horizontal="center" vertical="center" wrapText="1"/>
    </xf>
    <xf numFmtId="49" fontId="2" fillId="0" borderId="45" xfId="0" applyNumberFormat="1" applyFont="1" applyBorder="1" applyAlignment="1">
      <alignment horizontal="center" vertical="center"/>
    </xf>
    <xf numFmtId="49" fontId="10" fillId="0" borderId="39" xfId="0" applyNumberFormat="1" applyFont="1" applyFill="1" applyBorder="1" applyAlignment="1">
      <alignment horizontal="center" vertical="center"/>
    </xf>
    <xf numFmtId="49" fontId="2" fillId="0" borderId="34" xfId="0" applyNumberFormat="1" applyFont="1" applyFill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0" fillId="0" borderId="54" xfId="0" applyFont="1" applyFill="1" applyBorder="1" applyAlignment="1">
      <alignment horizontal="center" vertical="center"/>
    </xf>
    <xf numFmtId="0" fontId="2" fillId="0" borderId="75" xfId="0" applyFont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10" fillId="0" borderId="24" xfId="0" applyFont="1" applyFill="1" applyBorder="1" applyAlignment="1">
      <alignment horizontal="center" vertical="center"/>
    </xf>
    <xf numFmtId="0" fontId="2" fillId="0" borderId="76" xfId="0" applyFont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76" xfId="0" applyFont="1" applyFill="1" applyBorder="1" applyAlignment="1">
      <alignment horizontal="center" vertical="center"/>
    </xf>
    <xf numFmtId="0" fontId="2" fillId="0" borderId="52" xfId="0" applyFont="1" applyFill="1" applyBorder="1" applyAlignment="1">
      <alignment vertical="center" wrapText="1"/>
    </xf>
    <xf numFmtId="0" fontId="15" fillId="0" borderId="46" xfId="0" applyFont="1" applyFill="1" applyBorder="1" applyAlignment="1">
      <alignment horizontal="left" vertical="center" wrapText="1"/>
    </xf>
    <xf numFmtId="0" fontId="2" fillId="0" borderId="3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2" fillId="0" borderId="66" xfId="0" applyFont="1" applyBorder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41" xfId="0" applyFont="1" applyFill="1" applyBorder="1" applyAlignment="1">
      <alignment horizontal="center" vertical="center"/>
    </xf>
    <xf numFmtId="0" fontId="10" fillId="0" borderId="37" xfId="0" applyFont="1" applyFill="1" applyBorder="1" applyAlignment="1">
      <alignment horizontal="center" vertical="center"/>
    </xf>
    <xf numFmtId="0" fontId="10" fillId="0" borderId="38" xfId="0" applyFont="1" applyFill="1" applyBorder="1" applyAlignment="1">
      <alignment horizontal="center" vertical="center"/>
    </xf>
    <xf numFmtId="1" fontId="2" fillId="0" borderId="49" xfId="0" applyNumberFormat="1" applyFont="1" applyFill="1" applyBorder="1" applyAlignment="1">
      <alignment horizontal="center" vertical="center"/>
    </xf>
    <xf numFmtId="0" fontId="2" fillId="7" borderId="39" xfId="0" applyNumberFormat="1" applyFont="1" applyFill="1" applyBorder="1" applyAlignment="1">
      <alignment horizontal="center" vertical="center"/>
    </xf>
    <xf numFmtId="49" fontId="2" fillId="7" borderId="51" xfId="0" applyNumberFormat="1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/>
    </xf>
    <xf numFmtId="0" fontId="2" fillId="0" borderId="75" xfId="0" applyFont="1" applyFill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10" fillId="0" borderId="70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73" xfId="0" applyFont="1" applyBorder="1" applyAlignment="1">
      <alignment horizontal="center" vertical="center"/>
    </xf>
    <xf numFmtId="0" fontId="10" fillId="0" borderId="73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70" xfId="0" applyFont="1" applyFill="1" applyBorder="1" applyAlignment="1">
      <alignment horizontal="center" vertical="center"/>
    </xf>
    <xf numFmtId="0" fontId="10" fillId="0" borderId="47" xfId="0" applyFont="1" applyFill="1" applyBorder="1" applyAlignment="1">
      <alignment horizontal="center" vertical="center"/>
    </xf>
    <xf numFmtId="0" fontId="10" fillId="0" borderId="48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11" fillId="0" borderId="9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9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3" fillId="2" borderId="0" xfId="0" applyFont="1" applyFill="1" applyAlignment="1">
      <alignment vertical="center"/>
    </xf>
    <xf numFmtId="0" fontId="3" fillId="7" borderId="0" xfId="0" applyFont="1" applyFill="1" applyAlignment="1">
      <alignment vertical="center"/>
    </xf>
    <xf numFmtId="0" fontId="3" fillId="6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2" fillId="0" borderId="37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16" fillId="0" borderId="38" xfId="0" applyFont="1" applyFill="1" applyBorder="1" applyAlignment="1">
      <alignment horizontal="left" vertical="center" wrapText="1"/>
    </xf>
    <xf numFmtId="0" fontId="16" fillId="0" borderId="48" xfId="0" applyFont="1" applyFill="1" applyBorder="1" applyAlignment="1">
      <alignment horizontal="left" vertical="center" wrapText="1"/>
    </xf>
    <xf numFmtId="0" fontId="5" fillId="0" borderId="38" xfId="0" applyFont="1" applyFill="1" applyBorder="1" applyAlignment="1">
      <alignment horizontal="left" vertical="center" wrapText="1"/>
    </xf>
    <xf numFmtId="0" fontId="2" fillId="0" borderId="40" xfId="0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7" borderId="40" xfId="0" applyFont="1" applyFill="1" applyBorder="1" applyAlignment="1">
      <alignment horizontal="center" vertical="center"/>
    </xf>
    <xf numFmtId="0" fontId="2" fillId="6" borderId="40" xfId="0" applyFont="1" applyFill="1" applyBorder="1" applyAlignment="1">
      <alignment horizontal="center" vertical="center"/>
    </xf>
    <xf numFmtId="0" fontId="2" fillId="5" borderId="40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41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50" xfId="0" applyFont="1" applyFill="1" applyBorder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2" fillId="0" borderId="61" xfId="0" applyFont="1" applyFill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49" fontId="2" fillId="3" borderId="45" xfId="0" applyNumberFormat="1" applyFont="1" applyFill="1" applyBorder="1" applyAlignment="1">
      <alignment horizontal="center" vertical="center"/>
    </xf>
    <xf numFmtId="49" fontId="2" fillId="3" borderId="30" xfId="0" applyNumberFormat="1" applyFont="1" applyFill="1" applyBorder="1" applyAlignment="1">
      <alignment horizontal="center" vertical="center"/>
    </xf>
    <xf numFmtId="49" fontId="2" fillId="7" borderId="46" xfId="0" applyNumberFormat="1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49" fontId="5" fillId="3" borderId="23" xfId="0" applyNumberFormat="1" applyFont="1" applyFill="1" applyBorder="1" applyAlignment="1">
      <alignment horizontal="center" vertical="center"/>
    </xf>
    <xf numFmtId="49" fontId="5" fillId="3" borderId="38" xfId="0" applyNumberFormat="1" applyFont="1" applyFill="1" applyBorder="1" applyAlignment="1">
      <alignment horizontal="center" vertical="center"/>
    </xf>
    <xf numFmtId="0" fontId="5" fillId="3" borderId="73" xfId="0" applyFont="1" applyFill="1" applyBorder="1" applyAlignment="1">
      <alignment horizontal="center" vertical="center"/>
    </xf>
    <xf numFmtId="0" fontId="5" fillId="3" borderId="31" xfId="0" applyFont="1" applyFill="1" applyBorder="1" applyAlignment="1">
      <alignment horizontal="center" vertical="center"/>
    </xf>
    <xf numFmtId="49" fontId="5" fillId="3" borderId="31" xfId="0" applyNumberFormat="1" applyFont="1" applyFill="1" applyBorder="1" applyAlignment="1">
      <alignment horizontal="center" vertical="center"/>
    </xf>
    <xf numFmtId="49" fontId="5" fillId="3" borderId="48" xfId="0" applyNumberFormat="1" applyFont="1" applyFill="1" applyBorder="1" applyAlignment="1">
      <alignment horizontal="center" vertical="center"/>
    </xf>
    <xf numFmtId="0" fontId="3" fillId="0" borderId="47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8" xfId="0" applyFont="1" applyFill="1" applyBorder="1" applyAlignment="1">
      <alignment horizontal="left" vertical="center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 wrapText="1"/>
    </xf>
    <xf numFmtId="0" fontId="5" fillId="0" borderId="54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61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2" fillId="0" borderId="50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2" fillId="0" borderId="38" xfId="0" applyFont="1" applyFill="1" applyBorder="1" applyAlignment="1">
      <alignment horizontal="left" vertical="center"/>
    </xf>
    <xf numFmtId="0" fontId="2" fillId="0" borderId="24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3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5" fillId="5" borderId="80" xfId="0" applyFont="1" applyFill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 wrapText="1"/>
    </xf>
    <xf numFmtId="0" fontId="5" fillId="0" borderId="31" xfId="0" applyFont="1" applyBorder="1" applyAlignment="1" applyProtection="1">
      <alignment horizontal="center" vertical="center"/>
      <protection locked="0"/>
    </xf>
    <xf numFmtId="0" fontId="2" fillId="0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3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7" borderId="40" xfId="0" applyFont="1" applyFill="1" applyBorder="1" applyAlignment="1">
      <alignment horizontal="center" vertical="center"/>
    </xf>
    <xf numFmtId="0" fontId="2" fillId="6" borderId="40" xfId="0" applyFont="1" applyFill="1" applyBorder="1" applyAlignment="1">
      <alignment horizontal="center" vertical="center"/>
    </xf>
    <xf numFmtId="0" fontId="2" fillId="5" borderId="40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0" fontId="2" fillId="0" borderId="41" xfId="0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3" fillId="0" borderId="37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2" fillId="0" borderId="2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4" fillId="0" borderId="37" xfId="0" applyFont="1" applyFill="1" applyBorder="1" applyAlignment="1">
      <alignment horizontal="center" vertical="center" wrapText="1"/>
    </xf>
    <xf numFmtId="0" fontId="5" fillId="0" borderId="38" xfId="0" applyFont="1" applyFill="1" applyBorder="1" applyAlignment="1">
      <alignment horizontal="left" vertical="center"/>
    </xf>
    <xf numFmtId="0" fontId="5" fillId="0" borderId="48" xfId="0" applyFont="1" applyFill="1" applyBorder="1" applyAlignment="1">
      <alignment horizontal="left" vertical="center"/>
    </xf>
    <xf numFmtId="0" fontId="5" fillId="0" borderId="41" xfId="0" applyFont="1" applyFill="1" applyBorder="1" applyAlignment="1">
      <alignment vertical="center" wrapText="1"/>
    </xf>
    <xf numFmtId="0" fontId="2" fillId="0" borderId="24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left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46" xfId="0" applyFont="1" applyFill="1" applyBorder="1" applyAlignment="1">
      <alignment horizontal="center" vertical="center"/>
    </xf>
    <xf numFmtId="0" fontId="2" fillId="0" borderId="72" xfId="0" applyFont="1" applyFill="1" applyBorder="1" applyAlignment="1">
      <alignment horizontal="center" vertical="center"/>
    </xf>
    <xf numFmtId="0" fontId="2" fillId="0" borderId="69" xfId="0" applyFont="1" applyFill="1" applyBorder="1" applyAlignment="1">
      <alignment horizontal="center" vertical="center"/>
    </xf>
    <xf numFmtId="0" fontId="2" fillId="0" borderId="45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left" vertical="center"/>
    </xf>
    <xf numFmtId="0" fontId="1" fillId="0" borderId="15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12" fontId="6" fillId="0" borderId="15" xfId="0" applyNumberFormat="1" applyFont="1" applyBorder="1" applyAlignment="1">
      <alignment horizontal="center" vertical="center" wrapText="1"/>
    </xf>
    <xf numFmtId="12" fontId="6" fillId="0" borderId="14" xfId="0" applyNumberFormat="1" applyFont="1" applyBorder="1" applyAlignment="1">
      <alignment horizontal="center" vertical="center" wrapText="1"/>
    </xf>
    <xf numFmtId="12" fontId="6" fillId="0" borderId="10" xfId="0" applyNumberFormat="1" applyFont="1" applyBorder="1" applyAlignment="1">
      <alignment horizontal="center" vertical="center" wrapText="1"/>
    </xf>
    <xf numFmtId="12" fontId="6" fillId="0" borderId="13" xfId="0" applyNumberFormat="1" applyFont="1" applyBorder="1" applyAlignment="1">
      <alignment horizontal="center" vertical="center" wrapText="1"/>
    </xf>
    <xf numFmtId="12" fontId="6" fillId="0" borderId="20" xfId="0" applyNumberFormat="1" applyFont="1" applyBorder="1" applyAlignment="1">
      <alignment horizontal="center" vertical="center" wrapText="1"/>
    </xf>
    <xf numFmtId="12" fontId="6" fillId="0" borderId="19" xfId="0" applyNumberFormat="1" applyFont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 wrapText="1"/>
    </xf>
    <xf numFmtId="12" fontId="6" fillId="3" borderId="15" xfId="0" applyNumberFormat="1" applyFont="1" applyFill="1" applyBorder="1" applyAlignment="1">
      <alignment horizontal="center" vertical="center" wrapText="1"/>
    </xf>
    <xf numFmtId="12" fontId="6" fillId="3" borderId="14" xfId="0" applyNumberFormat="1" applyFont="1" applyFill="1" applyBorder="1" applyAlignment="1">
      <alignment horizontal="center" vertical="center" wrapText="1"/>
    </xf>
    <xf numFmtId="12" fontId="6" fillId="3" borderId="8" xfId="0" applyNumberFormat="1" applyFont="1" applyFill="1" applyBorder="1" applyAlignment="1">
      <alignment horizontal="center" vertical="center" wrapText="1"/>
    </xf>
    <xf numFmtId="12" fontId="6" fillId="3" borderId="11" xfId="0" applyNumberFormat="1" applyFont="1" applyFill="1" applyBorder="1" applyAlignment="1">
      <alignment horizontal="center" vertical="center" wrapText="1"/>
    </xf>
    <xf numFmtId="0" fontId="4" fillId="0" borderId="37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 wrapText="1"/>
    </xf>
    <xf numFmtId="0" fontId="2" fillId="0" borderId="53" xfId="0" applyFont="1" applyFill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textRotation="90" wrapText="1"/>
    </xf>
    <xf numFmtId="0" fontId="2" fillId="0" borderId="77" xfId="0" applyFont="1" applyBorder="1" applyAlignment="1">
      <alignment horizontal="center" vertical="center" textRotation="90" wrapText="1"/>
    </xf>
    <xf numFmtId="0" fontId="2" fillId="0" borderId="66" xfId="0" applyFont="1" applyBorder="1" applyAlignment="1">
      <alignment horizontal="center" vertical="center" textRotation="90" wrapText="1"/>
    </xf>
    <xf numFmtId="0" fontId="2" fillId="0" borderId="43" xfId="0" applyFont="1" applyBorder="1" applyAlignment="1">
      <alignment horizontal="center" vertical="center" textRotation="90" wrapText="1"/>
    </xf>
    <xf numFmtId="0" fontId="2" fillId="0" borderId="33" xfId="0" applyFont="1" applyBorder="1" applyAlignment="1">
      <alignment horizontal="center" vertical="center" textRotation="90" wrapText="1"/>
    </xf>
    <xf numFmtId="0" fontId="2" fillId="0" borderId="67" xfId="0" applyFont="1" applyBorder="1" applyAlignment="1">
      <alignment horizontal="center" vertical="center" textRotation="90" wrapText="1"/>
    </xf>
    <xf numFmtId="0" fontId="2" fillId="0" borderId="44" xfId="0" applyFont="1" applyBorder="1" applyAlignment="1">
      <alignment horizontal="center" vertical="center" textRotation="90" wrapText="1"/>
    </xf>
    <xf numFmtId="0" fontId="2" fillId="0" borderId="78" xfId="0" applyFont="1" applyBorder="1" applyAlignment="1">
      <alignment horizontal="center" vertical="center" textRotation="90" wrapText="1"/>
    </xf>
    <xf numFmtId="0" fontId="2" fillId="0" borderId="68" xfId="0" applyFont="1" applyBorder="1" applyAlignment="1">
      <alignment horizontal="center" vertical="center" textRotation="90" wrapText="1"/>
    </xf>
    <xf numFmtId="0" fontId="2" fillId="0" borderId="60" xfId="0" applyFont="1" applyFill="1" applyBorder="1" applyAlignment="1">
      <alignment horizontal="center" vertical="center" wrapText="1"/>
    </xf>
    <xf numFmtId="0" fontId="2" fillId="0" borderId="43" xfId="0" applyFont="1" applyFill="1" applyBorder="1" applyAlignment="1">
      <alignment horizontal="center" vertical="center" wrapText="1"/>
    </xf>
    <xf numFmtId="0" fontId="2" fillId="0" borderId="58" xfId="0" applyFont="1" applyFill="1" applyBorder="1" applyAlignment="1">
      <alignment horizontal="center" vertical="center" wrapText="1"/>
    </xf>
    <xf numFmtId="0" fontId="2" fillId="0" borderId="63" xfId="0" applyFont="1" applyFill="1" applyBorder="1" applyAlignment="1">
      <alignment horizontal="center" vertical="center" wrapText="1"/>
    </xf>
    <xf numFmtId="0" fontId="2" fillId="0" borderId="64" xfId="0" applyFont="1" applyFill="1" applyBorder="1" applyAlignment="1">
      <alignment horizontal="center" vertical="center" wrapText="1"/>
    </xf>
    <xf numFmtId="0" fontId="2" fillId="0" borderId="65" xfId="0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textRotation="90" wrapText="1"/>
    </xf>
    <xf numFmtId="0" fontId="2" fillId="0" borderId="40" xfId="0" applyFont="1" applyBorder="1" applyAlignment="1">
      <alignment horizontal="center" vertical="center" textRotation="90" wrapText="1"/>
    </xf>
    <xf numFmtId="0" fontId="2" fillId="0" borderId="24" xfId="0" applyFont="1" applyBorder="1" applyAlignment="1">
      <alignment horizontal="center" vertical="center" textRotation="90" wrapText="1"/>
    </xf>
    <xf numFmtId="0" fontId="2" fillId="0" borderId="57" xfId="0" applyFont="1" applyBorder="1" applyAlignment="1">
      <alignment horizontal="center" vertical="center" textRotation="90" wrapText="1"/>
    </xf>
    <xf numFmtId="0" fontId="2" fillId="0" borderId="34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textRotation="90" wrapText="1"/>
    </xf>
    <xf numFmtId="0" fontId="2" fillId="0" borderId="36" xfId="0" applyFont="1" applyFill="1" applyBorder="1" applyAlignment="1">
      <alignment horizontal="center" vertical="center" wrapText="1"/>
    </xf>
    <xf numFmtId="0" fontId="2" fillId="0" borderId="38" xfId="0" applyFont="1" applyFill="1" applyBorder="1" applyAlignment="1">
      <alignment horizontal="center" vertical="center" wrapText="1"/>
    </xf>
    <xf numFmtId="0" fontId="2" fillId="0" borderId="41" xfId="0" applyFont="1" applyFill="1" applyBorder="1" applyAlignment="1">
      <alignment horizontal="center" vertical="center" wrapText="1"/>
    </xf>
    <xf numFmtId="0" fontId="2" fillId="0" borderId="56" xfId="0" applyFont="1" applyFill="1" applyBorder="1" applyAlignment="1">
      <alignment horizontal="center" vertical="center" textRotation="90" wrapText="1"/>
    </xf>
    <xf numFmtId="0" fontId="2" fillId="0" borderId="35" xfId="0" applyFont="1" applyFill="1" applyBorder="1" applyAlignment="1">
      <alignment horizontal="center" vertical="center" textRotation="90" wrapText="1"/>
    </xf>
    <xf numFmtId="0" fontId="2" fillId="0" borderId="24" xfId="0" applyFont="1" applyFill="1" applyBorder="1" applyAlignment="1">
      <alignment horizontal="center" vertical="center" textRotation="90" wrapText="1"/>
    </xf>
    <xf numFmtId="0" fontId="2" fillId="0" borderId="57" xfId="0" applyFont="1" applyFill="1" applyBorder="1" applyAlignment="1">
      <alignment horizontal="center" vertical="center" textRotation="90" wrapText="1"/>
    </xf>
    <xf numFmtId="0" fontId="2" fillId="2" borderId="23" xfId="0" applyFont="1" applyFill="1" applyBorder="1" applyAlignment="1">
      <alignment horizontal="center" vertical="center" textRotation="90" wrapText="1"/>
    </xf>
    <xf numFmtId="0" fontId="2" fillId="2" borderId="40" xfId="0" applyFont="1" applyFill="1" applyBorder="1" applyAlignment="1">
      <alignment horizontal="center" vertical="center" textRotation="90" wrapText="1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 wrapText="1"/>
    </xf>
    <xf numFmtId="0" fontId="2" fillId="0" borderId="56" xfId="0" applyFont="1" applyFill="1" applyBorder="1" applyAlignment="1">
      <alignment horizontal="center" vertical="center" wrapText="1"/>
    </xf>
    <xf numFmtId="0" fontId="2" fillId="0" borderId="37" xfId="0" applyFont="1" applyFill="1" applyBorder="1" applyAlignment="1">
      <alignment horizontal="center" vertical="center" textRotation="90" wrapText="1"/>
    </xf>
    <xf numFmtId="0" fontId="2" fillId="0" borderId="39" xfId="0" applyFont="1" applyFill="1" applyBorder="1" applyAlignment="1">
      <alignment horizontal="center" vertical="center" textRotation="90" wrapText="1"/>
    </xf>
    <xf numFmtId="0" fontId="2" fillId="0" borderId="71" xfId="0" applyFont="1" applyFill="1" applyBorder="1" applyAlignment="1">
      <alignment horizontal="center" vertical="center" wrapText="1"/>
    </xf>
    <xf numFmtId="0" fontId="2" fillId="0" borderId="54" xfId="0" applyFont="1" applyFill="1" applyBorder="1" applyAlignment="1">
      <alignment horizontal="center" vertical="center" textRotation="90" wrapText="1"/>
    </xf>
    <xf numFmtId="0" fontId="2" fillId="0" borderId="55" xfId="0" applyFont="1" applyFill="1" applyBorder="1" applyAlignment="1">
      <alignment horizontal="center" vertical="center" textRotation="90" wrapText="1"/>
    </xf>
    <xf numFmtId="0" fontId="2" fillId="0" borderId="38" xfId="0" applyFont="1" applyFill="1" applyBorder="1" applyAlignment="1">
      <alignment horizontal="center" vertical="center" textRotation="90" wrapText="1"/>
    </xf>
    <xf numFmtId="0" fontId="2" fillId="0" borderId="41" xfId="0" applyFont="1" applyFill="1" applyBorder="1" applyAlignment="1">
      <alignment horizontal="center" vertical="center" textRotation="90" wrapText="1"/>
    </xf>
    <xf numFmtId="0" fontId="2" fillId="0" borderId="54" xfId="0" applyFont="1" applyBorder="1" applyAlignment="1">
      <alignment horizontal="center" vertical="center" textRotation="90" wrapText="1"/>
    </xf>
    <xf numFmtId="0" fontId="2" fillId="0" borderId="55" xfId="0" applyFont="1" applyBorder="1" applyAlignment="1">
      <alignment horizontal="center" vertical="center" textRotation="90" wrapText="1"/>
    </xf>
    <xf numFmtId="0" fontId="2" fillId="0" borderId="74" xfId="0" applyFont="1" applyFill="1" applyBorder="1" applyAlignment="1">
      <alignment horizontal="center" vertical="center" wrapText="1"/>
    </xf>
    <xf numFmtId="0" fontId="2" fillId="4" borderId="23" xfId="0" applyFont="1" applyFill="1" applyBorder="1" applyAlignment="1">
      <alignment horizontal="center" vertical="center" textRotation="90" wrapText="1"/>
    </xf>
    <xf numFmtId="0" fontId="2" fillId="4" borderId="40" xfId="0" applyFont="1" applyFill="1" applyBorder="1" applyAlignment="1">
      <alignment horizontal="center" vertical="center" textRotation="90" wrapText="1"/>
    </xf>
    <xf numFmtId="0" fontId="2" fillId="0" borderId="34" xfId="0" applyFont="1" applyBorder="1" applyAlignment="1">
      <alignment horizontal="center" vertical="center" textRotation="90" wrapText="1"/>
    </xf>
    <xf numFmtId="0" fontId="2" fillId="0" borderId="37" xfId="0" applyFont="1" applyBorder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textRotation="90" wrapText="1"/>
    </xf>
    <xf numFmtId="0" fontId="2" fillId="0" borderId="23" xfId="0" applyFont="1" applyFill="1" applyBorder="1" applyAlignment="1">
      <alignment horizontal="center" vertical="center" wrapText="1"/>
    </xf>
    <xf numFmtId="0" fontId="2" fillId="0" borderId="38" xfId="0" applyFont="1" applyBorder="1" applyAlignment="1">
      <alignment horizontal="center" vertical="center" textRotation="90" wrapText="1"/>
    </xf>
    <xf numFmtId="0" fontId="2" fillId="0" borderId="41" xfId="0" applyFont="1" applyBorder="1" applyAlignment="1">
      <alignment horizontal="center" vertical="center" textRotation="90" wrapText="1"/>
    </xf>
    <xf numFmtId="0" fontId="2" fillId="7" borderId="23" xfId="0" applyFont="1" applyFill="1" applyBorder="1" applyAlignment="1">
      <alignment horizontal="center" vertical="center" textRotation="90" wrapText="1"/>
    </xf>
    <xf numFmtId="0" fontId="2" fillId="7" borderId="40" xfId="0" applyFont="1" applyFill="1" applyBorder="1" applyAlignment="1">
      <alignment horizontal="center" vertical="center" textRotation="90" wrapText="1"/>
    </xf>
    <xf numFmtId="0" fontId="2" fillId="6" borderId="23" xfId="0" applyFont="1" applyFill="1" applyBorder="1" applyAlignment="1">
      <alignment horizontal="center" vertical="center" textRotation="90" wrapText="1"/>
    </xf>
    <xf numFmtId="0" fontId="2" fillId="6" borderId="40" xfId="0" applyFont="1" applyFill="1" applyBorder="1" applyAlignment="1">
      <alignment horizontal="center" vertical="center" textRotation="90" wrapText="1"/>
    </xf>
    <xf numFmtId="0" fontId="2" fillId="5" borderId="23" xfId="0" applyFont="1" applyFill="1" applyBorder="1" applyAlignment="1">
      <alignment horizontal="center" vertical="center" textRotation="90" wrapText="1"/>
    </xf>
    <xf numFmtId="0" fontId="2" fillId="5" borderId="40" xfId="0" applyFont="1" applyFill="1" applyBorder="1" applyAlignment="1">
      <alignment horizontal="center" vertical="center" textRotation="90" wrapText="1"/>
    </xf>
    <xf numFmtId="0" fontId="2" fillId="0" borderId="29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33" xfId="0" applyFont="1" applyFill="1" applyBorder="1" applyAlignment="1">
      <alignment horizontal="left" vertical="center"/>
    </xf>
    <xf numFmtId="0" fontId="2" fillId="0" borderId="37" xfId="0" applyFont="1" applyFill="1" applyBorder="1" applyAlignment="1">
      <alignment horizontal="left" vertical="center"/>
    </xf>
    <xf numFmtId="0" fontId="2" fillId="0" borderId="23" xfId="0" applyFont="1" applyFill="1" applyBorder="1" applyAlignment="1">
      <alignment horizontal="left" vertical="center"/>
    </xf>
    <xf numFmtId="0" fontId="2" fillId="0" borderId="54" xfId="0" applyFont="1" applyFill="1" applyBorder="1" applyAlignment="1">
      <alignment horizontal="left" vertical="center"/>
    </xf>
    <xf numFmtId="0" fontId="2" fillId="0" borderId="39" xfId="0" applyFont="1" applyFill="1" applyBorder="1" applyAlignment="1">
      <alignment horizontal="left" vertical="center"/>
    </xf>
    <xf numFmtId="0" fontId="2" fillId="0" borderId="40" xfId="0" applyFont="1" applyFill="1" applyBorder="1" applyAlignment="1">
      <alignment horizontal="left" vertical="center"/>
    </xf>
    <xf numFmtId="0" fontId="2" fillId="0" borderId="55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center" vertical="center" wrapText="1"/>
    </xf>
    <xf numFmtId="0" fontId="2" fillId="0" borderId="2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center" vertical="center"/>
    </xf>
    <xf numFmtId="0" fontId="2" fillId="0" borderId="55" xfId="0" applyFont="1" applyFill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0" fontId="2" fillId="0" borderId="41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38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left" vertical="center"/>
    </xf>
    <xf numFmtId="0" fontId="2" fillId="0" borderId="35" xfId="0" applyFont="1" applyFill="1" applyBorder="1" applyAlignment="1">
      <alignment horizontal="left" vertical="center"/>
    </xf>
    <xf numFmtId="0" fontId="2" fillId="0" borderId="53" xfId="0" applyFont="1" applyFill="1" applyBorder="1" applyAlignment="1">
      <alignment horizontal="left" vertical="center"/>
    </xf>
    <xf numFmtId="0" fontId="2" fillId="0" borderId="56" xfId="0" applyFont="1" applyFill="1" applyBorder="1" applyAlignment="1">
      <alignment horizontal="center" vertical="center"/>
    </xf>
    <xf numFmtId="0" fontId="2" fillId="0" borderId="53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/>
    </xf>
    <xf numFmtId="0" fontId="2" fillId="0" borderId="50" xfId="0" applyFont="1" applyFill="1" applyBorder="1" applyAlignment="1">
      <alignment horizontal="left" vertical="center"/>
    </xf>
    <xf numFmtId="0" fontId="2" fillId="0" borderId="38" xfId="0" applyFont="1" applyFill="1" applyBorder="1" applyAlignment="1">
      <alignment horizontal="left" vertical="center"/>
    </xf>
    <xf numFmtId="0" fontId="2" fillId="0" borderId="41" xfId="0" applyFont="1" applyFill="1" applyBorder="1" applyAlignment="1">
      <alignment horizontal="left" vertical="center"/>
    </xf>
    <xf numFmtId="0" fontId="2" fillId="0" borderId="61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61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5" borderId="40" xfId="0" applyFont="1" applyFill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40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6" borderId="40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2" fillId="0" borderId="50" xfId="0" applyFont="1" applyFill="1" applyBorder="1" applyAlignment="1">
      <alignment horizontal="center" vertical="center"/>
    </xf>
    <xf numFmtId="0" fontId="16" fillId="0" borderId="38" xfId="0" applyFont="1" applyFill="1" applyBorder="1" applyAlignment="1">
      <alignment horizontal="left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4" borderId="23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2" fillId="0" borderId="7" xfId="0" applyFont="1" applyFill="1" applyBorder="1" applyAlignment="1">
      <alignment horizontal="left" vertical="center" wrapText="1"/>
    </xf>
    <xf numFmtId="0" fontId="5" fillId="0" borderId="38" xfId="0" applyFont="1" applyFill="1" applyBorder="1" applyAlignment="1">
      <alignment horizontal="left" vertical="center"/>
    </xf>
    <xf numFmtId="0" fontId="2" fillId="7" borderId="28" xfId="0" applyFont="1" applyFill="1" applyBorder="1" applyAlignment="1">
      <alignment horizontal="center" vertical="center" textRotation="90" wrapText="1"/>
    </xf>
    <xf numFmtId="0" fontId="2" fillId="6" borderId="28" xfId="0" applyFont="1" applyFill="1" applyBorder="1" applyAlignment="1">
      <alignment horizontal="center" vertical="center" textRotation="90" wrapText="1"/>
    </xf>
    <xf numFmtId="0" fontId="2" fillId="5" borderId="28" xfId="0" applyFont="1" applyFill="1" applyBorder="1" applyAlignment="1">
      <alignment horizontal="center" vertical="center" textRotation="90" wrapText="1"/>
    </xf>
    <xf numFmtId="0" fontId="2" fillId="4" borderId="28" xfId="0" applyFont="1" applyFill="1" applyBorder="1" applyAlignment="1">
      <alignment horizontal="center" vertical="center" textRotation="90" wrapText="1"/>
    </xf>
    <xf numFmtId="0" fontId="2" fillId="2" borderId="28" xfId="0" applyFont="1" applyFill="1" applyBorder="1" applyAlignment="1">
      <alignment horizontal="center" vertical="center" textRotation="90" wrapText="1"/>
    </xf>
    <xf numFmtId="0" fontId="2" fillId="0" borderId="59" xfId="0" applyFont="1" applyFill="1" applyBorder="1" applyAlignment="1">
      <alignment horizontal="center" vertical="center" textRotation="90" wrapText="1"/>
    </xf>
    <xf numFmtId="0" fontId="2" fillId="0" borderId="28" xfId="0" applyFont="1" applyBorder="1" applyAlignment="1">
      <alignment horizontal="center" vertical="center" textRotation="90" wrapText="1"/>
    </xf>
    <xf numFmtId="0" fontId="2" fillId="0" borderId="52" xfId="0" applyFont="1" applyFill="1" applyBorder="1" applyAlignment="1">
      <alignment horizontal="center" vertical="center" textRotation="90" wrapText="1"/>
    </xf>
    <xf numFmtId="0" fontId="2" fillId="0" borderId="32" xfId="0" applyFont="1" applyFill="1" applyBorder="1" applyAlignment="1">
      <alignment horizontal="center" vertical="center" textRotation="90" wrapText="1"/>
    </xf>
    <xf numFmtId="0" fontId="2" fillId="0" borderId="51" xfId="0" applyFont="1" applyFill="1" applyBorder="1" applyAlignment="1">
      <alignment horizontal="center" vertical="center" textRotation="90" wrapText="1"/>
    </xf>
    <xf numFmtId="0" fontId="2" fillId="0" borderId="52" xfId="0" applyFont="1" applyBorder="1" applyAlignment="1">
      <alignment horizontal="center" vertical="center" textRotation="90" wrapText="1"/>
    </xf>
    <xf numFmtId="0" fontId="2" fillId="0" borderId="51" xfId="0" applyFont="1" applyBorder="1" applyAlignment="1">
      <alignment horizontal="center" vertical="center" textRotation="90" wrapText="1"/>
    </xf>
    <xf numFmtId="0" fontId="2" fillId="0" borderId="59" xfId="0" applyFont="1" applyBorder="1" applyAlignment="1">
      <alignment horizontal="center" vertical="center" textRotation="90" wrapText="1"/>
    </xf>
    <xf numFmtId="0" fontId="2" fillId="0" borderId="51" xfId="0" applyFont="1" applyBorder="1" applyAlignment="1">
      <alignment horizontal="center" vertical="center" wrapText="1"/>
    </xf>
    <xf numFmtId="0" fontId="2" fillId="0" borderId="52" xfId="0" applyFont="1" applyFill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textRotation="90" wrapText="1"/>
    </xf>
    <xf numFmtId="0" fontId="2" fillId="0" borderId="30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left" vertical="center"/>
    </xf>
    <xf numFmtId="0" fontId="2" fillId="3" borderId="72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69" xfId="0" applyFont="1" applyFill="1" applyBorder="1" applyAlignment="1">
      <alignment horizontal="center" vertical="center"/>
    </xf>
    <xf numFmtId="0" fontId="2" fillId="3" borderId="5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79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0" borderId="72" xfId="0" applyFont="1" applyFill="1" applyBorder="1" applyAlignment="1">
      <alignment horizontal="center" vertical="center"/>
    </xf>
    <xf numFmtId="0" fontId="2" fillId="0" borderId="69" xfId="0" applyFont="1" applyFill="1" applyBorder="1" applyAlignment="1">
      <alignment horizontal="center" vertical="center"/>
    </xf>
    <xf numFmtId="0" fontId="2" fillId="0" borderId="45" xfId="0" applyFont="1" applyFill="1" applyBorder="1" applyAlignment="1">
      <alignment horizontal="center" vertical="center"/>
    </xf>
    <xf numFmtId="0" fontId="2" fillId="0" borderId="46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2" fillId="7" borderId="30" xfId="0" applyFont="1" applyFill="1" applyBorder="1" applyAlignment="1">
      <alignment horizontal="center" vertical="center"/>
    </xf>
    <xf numFmtId="0" fontId="2" fillId="6" borderId="30" xfId="0" applyFont="1" applyFill="1" applyBorder="1" applyAlignment="1">
      <alignment horizontal="center" vertical="center"/>
    </xf>
    <xf numFmtId="0" fontId="2" fillId="5" borderId="30" xfId="0" applyFont="1" applyFill="1" applyBorder="1" applyAlignment="1">
      <alignment horizontal="center" vertical="center"/>
    </xf>
    <xf numFmtId="0" fontId="2" fillId="4" borderId="30" xfId="0" applyFont="1" applyFill="1" applyBorder="1" applyAlignment="1">
      <alignment horizontal="center" vertical="center"/>
    </xf>
    <xf numFmtId="0" fontId="2" fillId="0" borderId="52" xfId="0" applyFont="1" applyFill="1" applyBorder="1" applyAlignment="1">
      <alignment horizontal="left" vertical="center"/>
    </xf>
    <xf numFmtId="0" fontId="2" fillId="0" borderId="51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52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2" fontId="10" fillId="0" borderId="24" xfId="0" applyNumberFormat="1" applyFont="1" applyBorder="1" applyAlignment="1">
      <alignment horizontal="center" vertical="center"/>
    </xf>
    <xf numFmtId="2" fontId="10" fillId="0" borderId="73" xfId="0" applyNumberFormat="1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50</v>
      </c>
      <c r="G15" s="3">
        <f>G16/54</f>
        <v>33.333333333333336</v>
      </c>
      <c r="H15" s="815">
        <f t="shared" ref="H15:L15" si="13">I16/36</f>
        <v>7</v>
      </c>
      <c r="I15" s="3">
        <f>I16/54</f>
        <v>4.666666666666667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1800</v>
      </c>
      <c r="H16" s="816"/>
      <c r="I16" s="1">
        <f>C26</f>
        <v>252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23.5</v>
      </c>
      <c r="G17" s="3">
        <f>G18/54</f>
        <v>15.666666666666666</v>
      </c>
      <c r="H17" s="815">
        <f t="shared" ref="H17:L17" si="18">I18/36</f>
        <v>4.5</v>
      </c>
      <c r="I17" s="3">
        <f>I18/54</f>
        <v>3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846</v>
      </c>
      <c r="H18" s="816"/>
      <c r="I18" s="1">
        <f>C27</f>
        <v>162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230.5</v>
      </c>
      <c r="G19" s="8">
        <f t="shared" si="20"/>
        <v>153.66666666666669</v>
      </c>
      <c r="H19" s="823">
        <f t="shared" si="20"/>
        <v>30.5</v>
      </c>
      <c r="I19" s="8">
        <f t="shared" si="20"/>
        <v>20.333333333333332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8298</v>
      </c>
      <c r="H20" s="824"/>
      <c r="I20" s="2">
        <f>I18+I16+I14+I12+I10</f>
        <v>1098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РПН!G122</f>
        <v>1908</v>
      </c>
      <c r="C23" s="10">
        <f>РПН!H122</f>
        <v>180</v>
      </c>
      <c r="D23" s="10">
        <f>РПН!I122</f>
        <v>72</v>
      </c>
      <c r="E23" s="10">
        <f>РПН!J122</f>
        <v>0</v>
      </c>
      <c r="F23" s="10">
        <f>РПН!K122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РПН!G123</f>
        <v>1944</v>
      </c>
      <c r="C24" s="10">
        <f>РПН!H123</f>
        <v>216</v>
      </c>
      <c r="D24" s="10">
        <f>РПН!I123</f>
        <v>0</v>
      </c>
      <c r="E24" s="10">
        <f>РПН!J123</f>
        <v>0</v>
      </c>
      <c r="F24" s="10">
        <f>РПН!K123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РПН!G124</f>
        <v>1800</v>
      </c>
      <c r="C25" s="10">
        <f>РПН!H124</f>
        <v>288</v>
      </c>
      <c r="D25" s="10">
        <f>РПН!I124</f>
        <v>72</v>
      </c>
      <c r="E25" s="10">
        <f>РПН!J124</f>
        <v>0</v>
      </c>
      <c r="F25" s="10">
        <f>РПН!K124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РПН!G125</f>
        <v>1800</v>
      </c>
      <c r="C26" s="10">
        <f>РПН!H125</f>
        <v>252</v>
      </c>
      <c r="D26" s="10">
        <f>РПН!I125</f>
        <v>108</v>
      </c>
      <c r="E26" s="10">
        <f>РПН!J125</f>
        <v>0</v>
      </c>
      <c r="F26" s="10">
        <f>РПН!K125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РПН!G126</f>
        <v>846</v>
      </c>
      <c r="C27" s="10">
        <f>РПН!H126</f>
        <v>162</v>
      </c>
      <c r="D27" s="10">
        <f>РПН!I126</f>
        <v>936</v>
      </c>
      <c r="E27" s="10">
        <f>РПН!J126</f>
        <v>216</v>
      </c>
      <c r="F27" s="10">
        <f>РПН!K126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KO5705"/>
  <sheetViews>
    <sheetView showZeros="0" view="pageBreakPreview" zoomScale="60" zoomScaleNormal="85" zoomScalePageLayoutView="90" workbookViewId="0">
      <pane xSplit="3" ySplit="7" topLeftCell="D47" activePane="bottomRight" state="frozen"/>
      <selection activeCell="IA59" sqref="A59:XFD63"/>
      <selection pane="topRight" activeCell="IA59" sqref="A59:XFD63"/>
      <selection pane="bottomLeft" activeCell="IA59" sqref="A59:XFD63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511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3">
        <f t="shared" ref="V21:V28" si="63">AS21+BN21+CI21+DD21+DY21+ET21+FO21+GJ21+HE21+HZ21</f>
        <v>96</v>
      </c>
      <c r="W21" s="684">
        <f t="shared" ref="W21:W28" si="64">AQ21+BL21+CG21+DB21+DW21+ER21+FM21+GH21+HC21+HX21</f>
        <v>6</v>
      </c>
      <c r="X21" s="685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3">
        <f t="shared" si="63"/>
        <v>36</v>
      </c>
      <c r="W22" s="684">
        <f t="shared" si="64"/>
        <v>6</v>
      </c>
      <c r="X22" s="685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3">
        <f t="shared" si="63"/>
        <v>36</v>
      </c>
      <c r="W23" s="684">
        <f t="shared" si="64"/>
        <v>0</v>
      </c>
      <c r="X23" s="685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8"/>
        <v>72</v>
      </c>
      <c r="G24" s="704">
        <f t="shared" si="59"/>
        <v>42</v>
      </c>
      <c r="H24" s="704">
        <f t="shared" si="60"/>
        <v>16</v>
      </c>
      <c r="I24" s="704">
        <f t="shared" si="60"/>
        <v>0</v>
      </c>
      <c r="J24" s="704">
        <f t="shared" si="60"/>
        <v>0</v>
      </c>
      <c r="K24" s="704">
        <f t="shared" si="60"/>
        <v>24</v>
      </c>
      <c r="L24" s="704">
        <f t="shared" si="60"/>
        <v>0</v>
      </c>
      <c r="M24" s="704">
        <f t="shared" si="60"/>
        <v>0</v>
      </c>
      <c r="N24" s="704">
        <f t="shared" si="60"/>
        <v>0</v>
      </c>
      <c r="O24" s="704">
        <f t="shared" si="60"/>
        <v>0</v>
      </c>
      <c r="P24" s="704">
        <f t="shared" si="60"/>
        <v>2</v>
      </c>
      <c r="Q24" s="704"/>
      <c r="R24" s="704">
        <f t="shared" si="61"/>
        <v>0</v>
      </c>
      <c r="S24" s="704">
        <f t="shared" si="62"/>
        <v>0</v>
      </c>
      <c r="T24" s="704">
        <f t="shared" si="62"/>
        <v>0</v>
      </c>
      <c r="U24" s="559">
        <f t="shared" si="62"/>
        <v>0</v>
      </c>
      <c r="V24" s="703">
        <f t="shared" si="63"/>
        <v>24</v>
      </c>
      <c r="W24" s="704">
        <f t="shared" si="64"/>
        <v>6</v>
      </c>
      <c r="X24" s="705">
        <f t="shared" si="65"/>
        <v>0</v>
      </c>
      <c r="Y24" s="700">
        <f t="shared" si="66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5"/>
        <v>0</v>
      </c>
      <c r="AS24" s="695"/>
      <c r="AT24" s="702">
        <f t="shared" si="67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6"/>
        <v>0</v>
      </c>
      <c r="BN24" s="699"/>
      <c r="BO24" s="700">
        <f t="shared" si="68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7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49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1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3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6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7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91"/>
        <v>4</v>
      </c>
      <c r="E33" s="674"/>
      <c r="F33" s="674">
        <f t="shared" si="92"/>
        <v>144</v>
      </c>
      <c r="G33" s="674">
        <f t="shared" si="93"/>
        <v>78</v>
      </c>
      <c r="H33" s="674">
        <f t="shared" si="94"/>
        <v>40</v>
      </c>
      <c r="I33" s="674">
        <f t="shared" si="94"/>
        <v>8</v>
      </c>
      <c r="J33" s="674">
        <f t="shared" si="94"/>
        <v>0</v>
      </c>
      <c r="K33" s="674">
        <f t="shared" si="94"/>
        <v>10</v>
      </c>
      <c r="L33" s="674">
        <f t="shared" si="94"/>
        <v>0</v>
      </c>
      <c r="M33" s="674">
        <f t="shared" si="94"/>
        <v>0</v>
      </c>
      <c r="N33" s="674">
        <f t="shared" si="94"/>
        <v>0</v>
      </c>
      <c r="O33" s="674">
        <f t="shared" si="94"/>
        <v>0</v>
      </c>
      <c r="P33" s="674">
        <f t="shared" si="94"/>
        <v>0</v>
      </c>
      <c r="Q33" s="674"/>
      <c r="R33" s="674">
        <f t="shared" si="95"/>
        <v>0</v>
      </c>
      <c r="S33" s="674">
        <f t="shared" si="96"/>
        <v>0</v>
      </c>
      <c r="T33" s="674">
        <f t="shared" si="96"/>
        <v>20</v>
      </c>
      <c r="U33" s="675">
        <f t="shared" si="96"/>
        <v>0</v>
      </c>
      <c r="V33" s="676">
        <f t="shared" si="97"/>
        <v>42</v>
      </c>
      <c r="W33" s="674">
        <f t="shared" si="98"/>
        <v>6</v>
      </c>
      <c r="X33" s="677">
        <f t="shared" si="99"/>
        <v>18</v>
      </c>
      <c r="Y33" s="667">
        <f t="shared" si="100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si="75"/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si="76"/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04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12"/>
        <v>1</v>
      </c>
      <c r="DD33" s="666">
        <v>12</v>
      </c>
      <c r="DE33" s="667">
        <f t="shared" si="105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13">(DU33+DV33+DW33+DE33+DY33)/36</f>
        <v>3</v>
      </c>
      <c r="DY33" s="673">
        <v>30</v>
      </c>
      <c r="DZ33" s="664">
        <f t="shared" si="106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07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08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09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10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152">
        <v>30</v>
      </c>
      <c r="B47" s="612" t="s">
        <v>119</v>
      </c>
      <c r="C47" s="248" t="s">
        <v>122</v>
      </c>
      <c r="D47" s="236">
        <f t="shared" si="91"/>
        <v>2</v>
      </c>
      <c r="E47" s="48"/>
      <c r="F47" s="48">
        <f t="shared" si="92"/>
        <v>72</v>
      </c>
      <c r="G47" s="48">
        <f t="shared" si="93"/>
        <v>46</v>
      </c>
      <c r="H47" s="48">
        <f t="shared" si="94"/>
        <v>24</v>
      </c>
      <c r="I47" s="48">
        <f t="shared" si="94"/>
        <v>10</v>
      </c>
      <c r="J47" s="48">
        <f t="shared" si="94"/>
        <v>0</v>
      </c>
      <c r="K47" s="48">
        <f t="shared" si="94"/>
        <v>12</v>
      </c>
      <c r="L47" s="48">
        <f t="shared" si="94"/>
        <v>0</v>
      </c>
      <c r="M47" s="48">
        <f t="shared" si="94"/>
        <v>0</v>
      </c>
      <c r="N47" s="48">
        <f t="shared" si="94"/>
        <v>0</v>
      </c>
      <c r="O47" s="48">
        <f t="shared" si="94"/>
        <v>0</v>
      </c>
      <c r="P47" s="48">
        <f t="shared" si="94"/>
        <v>0</v>
      </c>
      <c r="Q47" s="48"/>
      <c r="R47" s="48">
        <f t="shared" si="95"/>
        <v>0</v>
      </c>
      <c r="S47" s="48">
        <f t="shared" si="96"/>
        <v>0</v>
      </c>
      <c r="T47" s="48">
        <f t="shared" si="96"/>
        <v>0</v>
      </c>
      <c r="U47" s="214">
        <f t="shared" si="96"/>
        <v>0</v>
      </c>
      <c r="V47" s="276">
        <f t="shared" si="97"/>
        <v>24</v>
      </c>
      <c r="W47" s="48">
        <f t="shared" si="98"/>
        <v>2</v>
      </c>
      <c r="X47" s="277">
        <f t="shared" si="99"/>
        <v>0</v>
      </c>
      <c r="Y47" s="54">
        <f t="shared" si="100"/>
        <v>0</v>
      </c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224"/>
      <c r="AT47" s="299">
        <f t="shared" si="75"/>
        <v>0</v>
      </c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300"/>
      <c r="BO47" s="54">
        <f t="shared" si="76"/>
        <v>0</v>
      </c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224"/>
      <c r="CJ47" s="299">
        <f t="shared" si="104"/>
        <v>46</v>
      </c>
      <c r="CK47" s="49">
        <v>24</v>
      </c>
      <c r="CL47" s="49">
        <v>10</v>
      </c>
      <c r="CM47" s="49"/>
      <c r="CN47" s="49">
        <v>12</v>
      </c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50"/>
      <c r="DA47" s="51"/>
      <c r="DB47" s="52">
        <v>2</v>
      </c>
      <c r="DC47" s="53">
        <f t="shared" ref="DC47:DC48" si="141">(CZ47+DA47+DB47+CJ47+DD47)/36</f>
        <v>2</v>
      </c>
      <c r="DD47" s="300">
        <v>24</v>
      </c>
      <c r="DE47" s="54">
        <f t="shared" si="105"/>
        <v>0</v>
      </c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224"/>
      <c r="DZ47" s="716">
        <f t="shared" ref="DZ47" si="142">SUM(EA47:EK47)+SUM(EM47:EO47)</f>
        <v>0</v>
      </c>
      <c r="EA47" s="714"/>
      <c r="EB47" s="714"/>
      <c r="EC47" s="714"/>
      <c r="ED47" s="714"/>
      <c r="EE47" s="714"/>
      <c r="EF47" s="714"/>
      <c r="EG47" s="714"/>
      <c r="EH47" s="714"/>
      <c r="EI47" s="714"/>
      <c r="EJ47" s="714"/>
      <c r="EK47" s="714"/>
      <c r="EL47" s="714"/>
      <c r="EM47" s="714"/>
      <c r="EN47" s="714"/>
      <c r="EO47" s="714"/>
      <c r="EP47" s="714"/>
      <c r="EQ47" s="714"/>
      <c r="ER47" s="714"/>
      <c r="ES47" s="714">
        <f t="shared" ref="ES47" si="143">(EP47+EQ47+ER47+DZ47+ET47)/36</f>
        <v>0</v>
      </c>
      <c r="ET47" s="717"/>
      <c r="EU47" s="718">
        <f t="shared" ref="EU47" si="144">SUM(EV47:FF47)+SUM(FH47:FJ47)</f>
        <v>0</v>
      </c>
      <c r="EV47" s="714"/>
      <c r="EW47" s="714"/>
      <c r="EX47" s="714"/>
      <c r="EY47" s="714"/>
      <c r="EZ47" s="714"/>
      <c r="FA47" s="714"/>
      <c r="FB47" s="714"/>
      <c r="FC47" s="714"/>
      <c r="FD47" s="714"/>
      <c r="FE47" s="714"/>
      <c r="FF47" s="714"/>
      <c r="FG47" s="714"/>
      <c r="FH47" s="714"/>
      <c r="FI47" s="714"/>
      <c r="FJ47" s="714"/>
      <c r="FK47" s="714"/>
      <c r="FL47" s="714"/>
      <c r="FM47" s="714"/>
      <c r="FN47" s="714"/>
      <c r="FO47" s="715"/>
      <c r="FP47" s="299">
        <f t="shared" si="108"/>
        <v>0</v>
      </c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300"/>
      <c r="GK47" s="54">
        <f t="shared" si="109"/>
        <v>0</v>
      </c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224"/>
      <c r="HF47" s="299">
        <f t="shared" si="110"/>
        <v>0</v>
      </c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300"/>
      <c r="IA47" s="310"/>
      <c r="IB47" s="40">
        <v>4</v>
      </c>
      <c r="IC47" s="25"/>
      <c r="ID47" s="120"/>
      <c r="IE47" s="54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5">Z48+AU48+BP48+CK48+DF48+EA48+EV48+FQ48+GL48+HG48</f>
        <v>28</v>
      </c>
      <c r="I48" s="48">
        <f t="shared" si="145"/>
        <v>16</v>
      </c>
      <c r="J48" s="48">
        <f t="shared" si="145"/>
        <v>0</v>
      </c>
      <c r="K48" s="48">
        <f t="shared" si="145"/>
        <v>0</v>
      </c>
      <c r="L48" s="48">
        <f t="shared" si="145"/>
        <v>0</v>
      </c>
      <c r="M48" s="48">
        <f t="shared" si="145"/>
        <v>0</v>
      </c>
      <c r="N48" s="48">
        <f t="shared" si="145"/>
        <v>0</v>
      </c>
      <c r="O48" s="48">
        <f t="shared" si="145"/>
        <v>0</v>
      </c>
      <c r="P48" s="48">
        <f t="shared" si="145"/>
        <v>0</v>
      </c>
      <c r="Q48" s="48"/>
      <c r="R48" s="48">
        <f t="shared" si="95"/>
        <v>0</v>
      </c>
      <c r="S48" s="48">
        <f t="shared" ref="S48:U48" si="146">AL48+BG48+CB48+CW48+DR48+EM48+FH48+GC48+GX48+HS48</f>
        <v>0</v>
      </c>
      <c r="T48" s="48">
        <f t="shared" si="146"/>
        <v>0</v>
      </c>
      <c r="U48" s="214">
        <f t="shared" si="146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7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8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9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si="141"/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50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51">(GF48+GG48+GH48+FP48+GJ48)/36</f>
        <v>0</v>
      </c>
      <c r="GJ48" s="300"/>
      <c r="GK48" s="54">
        <f t="shared" ref="GK48" si="152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3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5"/>
        <v>30</v>
      </c>
      <c r="I49" s="107">
        <f t="shared" si="145"/>
        <v>12</v>
      </c>
      <c r="J49" s="107">
        <f t="shared" si="145"/>
        <v>0</v>
      </c>
      <c r="K49" s="107">
        <f t="shared" si="145"/>
        <v>8</v>
      </c>
      <c r="L49" s="107">
        <f t="shared" si="145"/>
        <v>0</v>
      </c>
      <c r="M49" s="107">
        <f t="shared" si="145"/>
        <v>0</v>
      </c>
      <c r="N49" s="107">
        <f t="shared" si="145"/>
        <v>0</v>
      </c>
      <c r="O49" s="107">
        <f t="shared" si="145"/>
        <v>0</v>
      </c>
      <c r="P49" s="107">
        <f t="shared" si="145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50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129">
        <v>33</v>
      </c>
      <c r="B50" s="615" t="s">
        <v>126</v>
      </c>
      <c r="C50" s="256" t="s">
        <v>300</v>
      </c>
      <c r="D50" s="234">
        <f t="shared" si="91"/>
        <v>5.5</v>
      </c>
      <c r="E50" s="63"/>
      <c r="F50" s="63">
        <f t="shared" si="92"/>
        <v>198</v>
      </c>
      <c r="G50" s="63">
        <f t="shared" ref="G50:BR50" si="154">SUM(G51:G52)</f>
        <v>108</v>
      </c>
      <c r="H50" s="63">
        <f t="shared" si="154"/>
        <v>42</v>
      </c>
      <c r="I50" s="63">
        <f t="shared" si="154"/>
        <v>20</v>
      </c>
      <c r="J50" s="63">
        <f t="shared" si="154"/>
        <v>0</v>
      </c>
      <c r="K50" s="63">
        <f t="shared" si="154"/>
        <v>10</v>
      </c>
      <c r="L50" s="63">
        <f t="shared" si="154"/>
        <v>18</v>
      </c>
      <c r="M50" s="63">
        <f t="shared" si="154"/>
        <v>16</v>
      </c>
      <c r="N50" s="63">
        <f t="shared" si="154"/>
        <v>0</v>
      </c>
      <c r="O50" s="63">
        <f t="shared" si="154"/>
        <v>0</v>
      </c>
      <c r="P50" s="63">
        <f t="shared" si="154"/>
        <v>2</v>
      </c>
      <c r="Q50" s="63">
        <f t="shared" si="154"/>
        <v>0</v>
      </c>
      <c r="R50" s="63">
        <f t="shared" si="154"/>
        <v>0</v>
      </c>
      <c r="S50" s="63">
        <f t="shared" si="154"/>
        <v>0</v>
      </c>
      <c r="T50" s="63">
        <f t="shared" si="154"/>
        <v>0</v>
      </c>
      <c r="U50" s="210">
        <f t="shared" si="154"/>
        <v>0</v>
      </c>
      <c r="V50" s="272">
        <f t="shared" si="97"/>
        <v>54</v>
      </c>
      <c r="W50" s="63">
        <f t="shared" si="98"/>
        <v>36</v>
      </c>
      <c r="X50" s="273">
        <f t="shared" si="99"/>
        <v>0</v>
      </c>
      <c r="Y50" s="234">
        <f t="shared" si="154"/>
        <v>36</v>
      </c>
      <c r="Z50" s="63">
        <f t="shared" si="154"/>
        <v>20</v>
      </c>
      <c r="AA50" s="63">
        <f t="shared" si="154"/>
        <v>6</v>
      </c>
      <c r="AB50" s="63">
        <f t="shared" si="154"/>
        <v>0</v>
      </c>
      <c r="AC50" s="63">
        <f t="shared" si="154"/>
        <v>2</v>
      </c>
      <c r="AD50" s="63">
        <f t="shared" si="154"/>
        <v>0</v>
      </c>
      <c r="AE50" s="63">
        <f t="shared" si="154"/>
        <v>8</v>
      </c>
      <c r="AF50" s="63">
        <f t="shared" si="154"/>
        <v>0</v>
      </c>
      <c r="AG50" s="63">
        <f t="shared" si="154"/>
        <v>0</v>
      </c>
      <c r="AH50" s="63">
        <f t="shared" si="154"/>
        <v>0</v>
      </c>
      <c r="AI50" s="63">
        <f t="shared" si="154"/>
        <v>0</v>
      </c>
      <c r="AJ50" s="63">
        <f t="shared" si="154"/>
        <v>0</v>
      </c>
      <c r="AK50" s="63">
        <f t="shared" si="154"/>
        <v>0</v>
      </c>
      <c r="AL50" s="63">
        <f t="shared" si="154"/>
        <v>0</v>
      </c>
      <c r="AM50" s="63">
        <f t="shared" si="154"/>
        <v>0</v>
      </c>
      <c r="AN50" s="63">
        <f t="shared" si="154"/>
        <v>0</v>
      </c>
      <c r="AO50" s="63">
        <f t="shared" si="154"/>
        <v>0</v>
      </c>
      <c r="AP50" s="63">
        <f t="shared" si="154"/>
        <v>0</v>
      </c>
      <c r="AQ50" s="63">
        <f t="shared" si="154"/>
        <v>0</v>
      </c>
      <c r="AR50" s="63">
        <f t="shared" si="154"/>
        <v>1.5</v>
      </c>
      <c r="AS50" s="210">
        <f t="shared" si="154"/>
        <v>18</v>
      </c>
      <c r="AT50" s="272">
        <f t="shared" si="154"/>
        <v>24</v>
      </c>
      <c r="AU50" s="63">
        <f t="shared" si="154"/>
        <v>6</v>
      </c>
      <c r="AV50" s="63">
        <f t="shared" si="154"/>
        <v>6</v>
      </c>
      <c r="AW50" s="63">
        <f t="shared" si="154"/>
        <v>0</v>
      </c>
      <c r="AX50" s="63">
        <f t="shared" si="154"/>
        <v>4</v>
      </c>
      <c r="AY50" s="63">
        <f t="shared" si="154"/>
        <v>8</v>
      </c>
      <c r="AZ50" s="63">
        <f t="shared" si="154"/>
        <v>0</v>
      </c>
      <c r="BA50" s="63">
        <f t="shared" si="154"/>
        <v>0</v>
      </c>
      <c r="BB50" s="63">
        <f t="shared" si="154"/>
        <v>0</v>
      </c>
      <c r="BC50" s="63">
        <f t="shared" si="154"/>
        <v>0</v>
      </c>
      <c r="BD50" s="63">
        <f t="shared" si="154"/>
        <v>0</v>
      </c>
      <c r="BE50" s="63">
        <f t="shared" si="154"/>
        <v>0</v>
      </c>
      <c r="BF50" s="63">
        <f t="shared" si="154"/>
        <v>0</v>
      </c>
      <c r="BG50" s="63">
        <f t="shared" si="154"/>
        <v>0</v>
      </c>
      <c r="BH50" s="63">
        <f t="shared" si="154"/>
        <v>0</v>
      </c>
      <c r="BI50" s="63">
        <f t="shared" si="154"/>
        <v>0</v>
      </c>
      <c r="BJ50" s="63">
        <f t="shared" si="154"/>
        <v>0</v>
      </c>
      <c r="BK50" s="63">
        <f t="shared" si="154"/>
        <v>0</v>
      </c>
      <c r="BL50" s="63">
        <f t="shared" si="154"/>
        <v>0</v>
      </c>
      <c r="BM50" s="63">
        <f t="shared" si="154"/>
        <v>1</v>
      </c>
      <c r="BN50" s="273">
        <f t="shared" si="154"/>
        <v>12</v>
      </c>
      <c r="BO50" s="234">
        <f t="shared" si="154"/>
        <v>6</v>
      </c>
      <c r="BP50" s="63">
        <f t="shared" si="154"/>
        <v>2</v>
      </c>
      <c r="BQ50" s="63">
        <f t="shared" si="154"/>
        <v>2</v>
      </c>
      <c r="BR50" s="63">
        <f t="shared" si="154"/>
        <v>0</v>
      </c>
      <c r="BS50" s="63">
        <f t="shared" ref="BS50:ED50" si="155">SUM(BS51:BS52)</f>
        <v>0</v>
      </c>
      <c r="BT50" s="63">
        <f t="shared" si="155"/>
        <v>2</v>
      </c>
      <c r="BU50" s="63">
        <f t="shared" si="155"/>
        <v>0</v>
      </c>
      <c r="BV50" s="63">
        <f t="shared" si="155"/>
        <v>0</v>
      </c>
      <c r="BW50" s="63">
        <f t="shared" si="155"/>
        <v>0</v>
      </c>
      <c r="BX50" s="63">
        <f t="shared" si="155"/>
        <v>0</v>
      </c>
      <c r="BY50" s="63">
        <f t="shared" si="155"/>
        <v>0</v>
      </c>
      <c r="BZ50" s="63">
        <f t="shared" si="155"/>
        <v>0</v>
      </c>
      <c r="CA50" s="63">
        <f t="shared" si="155"/>
        <v>0</v>
      </c>
      <c r="CB50" s="63">
        <f t="shared" si="155"/>
        <v>0</v>
      </c>
      <c r="CC50" s="63">
        <f t="shared" si="155"/>
        <v>0</v>
      </c>
      <c r="CD50" s="63">
        <f t="shared" si="155"/>
        <v>0</v>
      </c>
      <c r="CE50" s="63">
        <f t="shared" si="155"/>
        <v>0</v>
      </c>
      <c r="CF50" s="63">
        <f t="shared" si="155"/>
        <v>0</v>
      </c>
      <c r="CG50" s="63">
        <f t="shared" si="155"/>
        <v>0</v>
      </c>
      <c r="CH50" s="63">
        <f t="shared" si="155"/>
        <v>0.25</v>
      </c>
      <c r="CI50" s="210">
        <f t="shared" si="155"/>
        <v>3</v>
      </c>
      <c r="CJ50" s="272">
        <f t="shared" si="155"/>
        <v>30</v>
      </c>
      <c r="CK50" s="63">
        <f t="shared" si="155"/>
        <v>8</v>
      </c>
      <c r="CL50" s="63">
        <f t="shared" si="155"/>
        <v>6</v>
      </c>
      <c r="CM50" s="63">
        <f t="shared" si="155"/>
        <v>0</v>
      </c>
      <c r="CN50" s="63">
        <f t="shared" si="155"/>
        <v>2</v>
      </c>
      <c r="CO50" s="63">
        <f t="shared" si="155"/>
        <v>4</v>
      </c>
      <c r="CP50" s="63">
        <f t="shared" si="155"/>
        <v>8</v>
      </c>
      <c r="CQ50" s="63">
        <f t="shared" si="155"/>
        <v>0</v>
      </c>
      <c r="CR50" s="63">
        <f t="shared" si="155"/>
        <v>0</v>
      </c>
      <c r="CS50" s="63">
        <f t="shared" si="155"/>
        <v>2</v>
      </c>
      <c r="CT50" s="63">
        <f t="shared" si="155"/>
        <v>0</v>
      </c>
      <c r="CU50" s="63">
        <f t="shared" si="155"/>
        <v>0</v>
      </c>
      <c r="CV50" s="63">
        <f t="shared" si="155"/>
        <v>0</v>
      </c>
      <c r="CW50" s="63">
        <f t="shared" si="155"/>
        <v>0</v>
      </c>
      <c r="CX50" s="63">
        <f t="shared" si="155"/>
        <v>0</v>
      </c>
      <c r="CY50" s="63">
        <f t="shared" si="155"/>
        <v>0</v>
      </c>
      <c r="CZ50" s="63">
        <f t="shared" si="155"/>
        <v>0</v>
      </c>
      <c r="DA50" s="63">
        <f t="shared" si="155"/>
        <v>0</v>
      </c>
      <c r="DB50" s="63">
        <f t="shared" si="155"/>
        <v>0</v>
      </c>
      <c r="DC50" s="63">
        <f t="shared" si="155"/>
        <v>1.25</v>
      </c>
      <c r="DD50" s="273">
        <f t="shared" si="155"/>
        <v>15</v>
      </c>
      <c r="DE50" s="234">
        <f t="shared" si="155"/>
        <v>0</v>
      </c>
      <c r="DF50" s="63">
        <f t="shared" si="155"/>
        <v>0</v>
      </c>
      <c r="DG50" s="63">
        <f t="shared" si="155"/>
        <v>0</v>
      </c>
      <c r="DH50" s="63">
        <f t="shared" si="155"/>
        <v>0</v>
      </c>
      <c r="DI50" s="63">
        <f t="shared" si="155"/>
        <v>0</v>
      </c>
      <c r="DJ50" s="63">
        <f t="shared" si="155"/>
        <v>0</v>
      </c>
      <c r="DK50" s="63">
        <f t="shared" si="155"/>
        <v>0</v>
      </c>
      <c r="DL50" s="63">
        <f t="shared" si="155"/>
        <v>0</v>
      </c>
      <c r="DM50" s="63">
        <f t="shared" si="155"/>
        <v>0</v>
      </c>
      <c r="DN50" s="63">
        <f t="shared" si="155"/>
        <v>0</v>
      </c>
      <c r="DO50" s="63">
        <f t="shared" si="155"/>
        <v>0</v>
      </c>
      <c r="DP50" s="63">
        <f t="shared" si="155"/>
        <v>0</v>
      </c>
      <c r="DQ50" s="63">
        <f t="shared" si="155"/>
        <v>0</v>
      </c>
      <c r="DR50" s="63">
        <f t="shared" si="155"/>
        <v>0</v>
      </c>
      <c r="DS50" s="63">
        <f t="shared" si="155"/>
        <v>0</v>
      </c>
      <c r="DT50" s="63">
        <f t="shared" si="155"/>
        <v>0</v>
      </c>
      <c r="DU50" s="63">
        <f t="shared" si="155"/>
        <v>0</v>
      </c>
      <c r="DV50" s="63">
        <f t="shared" si="155"/>
        <v>0</v>
      </c>
      <c r="DW50" s="63">
        <f t="shared" si="155"/>
        <v>0</v>
      </c>
      <c r="DX50" s="63">
        <f t="shared" si="155"/>
        <v>0</v>
      </c>
      <c r="DY50" s="210">
        <f t="shared" si="155"/>
        <v>0</v>
      </c>
      <c r="DZ50" s="272">
        <f t="shared" si="155"/>
        <v>12</v>
      </c>
      <c r="EA50" s="63">
        <f t="shared" si="155"/>
        <v>6</v>
      </c>
      <c r="EB50" s="63">
        <f t="shared" si="155"/>
        <v>0</v>
      </c>
      <c r="EC50" s="63">
        <f t="shared" si="155"/>
        <v>0</v>
      </c>
      <c r="ED50" s="63">
        <f t="shared" si="155"/>
        <v>2</v>
      </c>
      <c r="EE50" s="63">
        <f t="shared" ref="EE50:GP50" si="156">SUM(EE51:EE52)</f>
        <v>4</v>
      </c>
      <c r="EF50" s="63">
        <f t="shared" si="156"/>
        <v>0</v>
      </c>
      <c r="EG50" s="63">
        <f t="shared" si="156"/>
        <v>0</v>
      </c>
      <c r="EH50" s="63">
        <f t="shared" si="156"/>
        <v>0</v>
      </c>
      <c r="EI50" s="63">
        <f t="shared" si="156"/>
        <v>0</v>
      </c>
      <c r="EJ50" s="63">
        <f t="shared" si="156"/>
        <v>0</v>
      </c>
      <c r="EK50" s="63">
        <f t="shared" si="156"/>
        <v>0</v>
      </c>
      <c r="EL50" s="63">
        <f t="shared" si="156"/>
        <v>0</v>
      </c>
      <c r="EM50" s="63">
        <f t="shared" si="156"/>
        <v>0</v>
      </c>
      <c r="EN50" s="63">
        <f t="shared" si="156"/>
        <v>0</v>
      </c>
      <c r="EO50" s="63">
        <f t="shared" si="156"/>
        <v>0</v>
      </c>
      <c r="EP50" s="63"/>
      <c r="EQ50" s="63"/>
      <c r="ER50" s="63">
        <v>36</v>
      </c>
      <c r="ES50" s="63">
        <f t="shared" ref="ES50:ES52" si="157">(EP50+EQ50+ER50+DZ50+ET50)/36</f>
        <v>1.5</v>
      </c>
      <c r="ET50" s="273">
        <f t="shared" si="156"/>
        <v>6</v>
      </c>
      <c r="EU50" s="234">
        <f t="shared" si="156"/>
        <v>0</v>
      </c>
      <c r="EV50" s="63">
        <f t="shared" si="156"/>
        <v>0</v>
      </c>
      <c r="EW50" s="63">
        <f t="shared" si="156"/>
        <v>0</v>
      </c>
      <c r="EX50" s="63">
        <f t="shared" si="156"/>
        <v>0</v>
      </c>
      <c r="EY50" s="63">
        <f t="shared" si="156"/>
        <v>0</v>
      </c>
      <c r="EZ50" s="63">
        <f t="shared" si="156"/>
        <v>0</v>
      </c>
      <c r="FA50" s="63">
        <f t="shared" si="156"/>
        <v>0</v>
      </c>
      <c r="FB50" s="63">
        <f t="shared" si="156"/>
        <v>0</v>
      </c>
      <c r="FC50" s="63">
        <f t="shared" si="156"/>
        <v>0</v>
      </c>
      <c r="FD50" s="63">
        <f t="shared" si="156"/>
        <v>0</v>
      </c>
      <c r="FE50" s="63">
        <f t="shared" si="156"/>
        <v>0</v>
      </c>
      <c r="FF50" s="63">
        <f t="shared" si="156"/>
        <v>0</v>
      </c>
      <c r="FG50" s="63">
        <f t="shared" si="156"/>
        <v>0</v>
      </c>
      <c r="FH50" s="63">
        <f t="shared" si="156"/>
        <v>0</v>
      </c>
      <c r="FI50" s="63">
        <f t="shared" si="156"/>
        <v>0</v>
      </c>
      <c r="FJ50" s="63">
        <f t="shared" si="156"/>
        <v>0</v>
      </c>
      <c r="FK50" s="63">
        <f t="shared" si="156"/>
        <v>0</v>
      </c>
      <c r="FL50" s="63">
        <f t="shared" si="156"/>
        <v>0</v>
      </c>
      <c r="FM50" s="63">
        <f t="shared" si="156"/>
        <v>0</v>
      </c>
      <c r="FN50" s="63">
        <f t="shared" si="156"/>
        <v>0</v>
      </c>
      <c r="FO50" s="210">
        <f t="shared" si="156"/>
        <v>0</v>
      </c>
      <c r="FP50" s="272">
        <f t="shared" si="156"/>
        <v>0</v>
      </c>
      <c r="FQ50" s="63">
        <f t="shared" si="156"/>
        <v>0</v>
      </c>
      <c r="FR50" s="63">
        <f t="shared" si="156"/>
        <v>0</v>
      </c>
      <c r="FS50" s="63">
        <f t="shared" si="156"/>
        <v>0</v>
      </c>
      <c r="FT50" s="63">
        <f t="shared" si="156"/>
        <v>0</v>
      </c>
      <c r="FU50" s="63">
        <f t="shared" si="156"/>
        <v>0</v>
      </c>
      <c r="FV50" s="63">
        <f t="shared" si="156"/>
        <v>0</v>
      </c>
      <c r="FW50" s="63">
        <f t="shared" si="156"/>
        <v>0</v>
      </c>
      <c r="FX50" s="63">
        <f t="shared" si="156"/>
        <v>0</v>
      </c>
      <c r="FY50" s="63">
        <f t="shared" si="156"/>
        <v>0</v>
      </c>
      <c r="FZ50" s="63">
        <f t="shared" si="156"/>
        <v>0</v>
      </c>
      <c r="GA50" s="63">
        <f t="shared" si="156"/>
        <v>0</v>
      </c>
      <c r="GB50" s="63">
        <f t="shared" si="156"/>
        <v>0</v>
      </c>
      <c r="GC50" s="63">
        <f t="shared" si="156"/>
        <v>0</v>
      </c>
      <c r="GD50" s="63">
        <f t="shared" si="156"/>
        <v>0</v>
      </c>
      <c r="GE50" s="63">
        <f t="shared" si="156"/>
        <v>0</v>
      </c>
      <c r="GF50" s="63">
        <f t="shared" si="156"/>
        <v>0</v>
      </c>
      <c r="GG50" s="63">
        <f t="shared" si="156"/>
        <v>0</v>
      </c>
      <c r="GH50" s="63">
        <f t="shared" si="156"/>
        <v>0</v>
      </c>
      <c r="GI50" s="63">
        <f t="shared" si="156"/>
        <v>0</v>
      </c>
      <c r="GJ50" s="273">
        <f t="shared" si="156"/>
        <v>0</v>
      </c>
      <c r="GK50" s="234">
        <f t="shared" si="156"/>
        <v>0</v>
      </c>
      <c r="GL50" s="63">
        <f t="shared" si="156"/>
        <v>0</v>
      </c>
      <c r="GM50" s="63">
        <f t="shared" si="156"/>
        <v>0</v>
      </c>
      <c r="GN50" s="63">
        <f t="shared" si="156"/>
        <v>0</v>
      </c>
      <c r="GO50" s="63">
        <f t="shared" si="156"/>
        <v>0</v>
      </c>
      <c r="GP50" s="63">
        <f t="shared" si="156"/>
        <v>0</v>
      </c>
      <c r="GQ50" s="63">
        <f t="shared" ref="GQ50:HZ50" si="158">SUM(GQ51:GQ52)</f>
        <v>0</v>
      </c>
      <c r="GR50" s="63">
        <f t="shared" si="158"/>
        <v>0</v>
      </c>
      <c r="GS50" s="63">
        <f t="shared" si="158"/>
        <v>0</v>
      </c>
      <c r="GT50" s="63">
        <f t="shared" si="158"/>
        <v>0</v>
      </c>
      <c r="GU50" s="63">
        <f t="shared" si="158"/>
        <v>0</v>
      </c>
      <c r="GV50" s="63">
        <f t="shared" si="158"/>
        <v>0</v>
      </c>
      <c r="GW50" s="63">
        <f t="shared" si="158"/>
        <v>0</v>
      </c>
      <c r="GX50" s="63">
        <f t="shared" si="158"/>
        <v>0</v>
      </c>
      <c r="GY50" s="63">
        <f t="shared" si="158"/>
        <v>0</v>
      </c>
      <c r="GZ50" s="63">
        <f t="shared" si="158"/>
        <v>0</v>
      </c>
      <c r="HA50" s="63">
        <f t="shared" si="158"/>
        <v>0</v>
      </c>
      <c r="HB50" s="63">
        <f t="shared" si="158"/>
        <v>0</v>
      </c>
      <c r="HC50" s="63">
        <f t="shared" si="158"/>
        <v>0</v>
      </c>
      <c r="HD50" s="63">
        <f t="shared" si="158"/>
        <v>0</v>
      </c>
      <c r="HE50" s="210">
        <f t="shared" si="158"/>
        <v>0</v>
      </c>
      <c r="HF50" s="272">
        <f t="shared" si="158"/>
        <v>0</v>
      </c>
      <c r="HG50" s="63">
        <f t="shared" si="158"/>
        <v>0</v>
      </c>
      <c r="HH50" s="63">
        <f t="shared" si="158"/>
        <v>0</v>
      </c>
      <c r="HI50" s="63">
        <f t="shared" si="158"/>
        <v>0</v>
      </c>
      <c r="HJ50" s="63">
        <f t="shared" si="158"/>
        <v>0</v>
      </c>
      <c r="HK50" s="63">
        <f t="shared" si="158"/>
        <v>0</v>
      </c>
      <c r="HL50" s="63">
        <f t="shared" si="158"/>
        <v>0</v>
      </c>
      <c r="HM50" s="63">
        <f t="shared" si="158"/>
        <v>0</v>
      </c>
      <c r="HN50" s="63">
        <f t="shared" si="158"/>
        <v>0</v>
      </c>
      <c r="HO50" s="63">
        <f t="shared" si="158"/>
        <v>0</v>
      </c>
      <c r="HP50" s="63">
        <f t="shared" si="158"/>
        <v>0</v>
      </c>
      <c r="HQ50" s="63">
        <f t="shared" si="158"/>
        <v>0</v>
      </c>
      <c r="HR50" s="63">
        <f t="shared" si="158"/>
        <v>0</v>
      </c>
      <c r="HS50" s="63">
        <f t="shared" si="158"/>
        <v>0</v>
      </c>
      <c r="HT50" s="63">
        <f t="shared" si="158"/>
        <v>0</v>
      </c>
      <c r="HU50" s="63">
        <f t="shared" si="158"/>
        <v>0</v>
      </c>
      <c r="HV50" s="63">
        <f t="shared" si="158"/>
        <v>0</v>
      </c>
      <c r="HW50" s="63">
        <f t="shared" si="158"/>
        <v>0</v>
      </c>
      <c r="HX50" s="63">
        <f t="shared" si="158"/>
        <v>0</v>
      </c>
      <c r="HY50" s="63">
        <f t="shared" si="158"/>
        <v>0</v>
      </c>
      <c r="HZ50" s="273">
        <f t="shared" si="158"/>
        <v>0</v>
      </c>
      <c r="IA50" s="324">
        <v>6</v>
      </c>
      <c r="IB50" s="70"/>
      <c r="IC50" s="70"/>
      <c r="ID50" s="130"/>
      <c r="IE50" s="54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9">SUM(H51:U51)</f>
        <v>66</v>
      </c>
      <c r="H51" s="61">
        <f t="shared" ref="H51:P59" si="160">Z51+AU51+BP51+CK51+DF51+EA51+EV51+FQ51+GL51+HG51</f>
        <v>22</v>
      </c>
      <c r="I51" s="61">
        <f t="shared" si="160"/>
        <v>10</v>
      </c>
      <c r="J51" s="61">
        <f t="shared" si="160"/>
        <v>0</v>
      </c>
      <c r="K51" s="61">
        <f t="shared" si="160"/>
        <v>6</v>
      </c>
      <c r="L51" s="61">
        <f t="shared" si="160"/>
        <v>18</v>
      </c>
      <c r="M51" s="61">
        <f t="shared" si="160"/>
        <v>8</v>
      </c>
      <c r="N51" s="61">
        <f t="shared" si="160"/>
        <v>0</v>
      </c>
      <c r="O51" s="61">
        <f t="shared" si="160"/>
        <v>0</v>
      </c>
      <c r="P51" s="61">
        <f t="shared" si="160"/>
        <v>2</v>
      </c>
      <c r="Q51" s="61"/>
      <c r="R51" s="61">
        <f t="shared" ref="R51:R52" si="161">AJ51+BE51+BZ51+CU51+DP51+EK51+FF51+GA51+GV51+HQ51</f>
        <v>0</v>
      </c>
      <c r="S51" s="61">
        <f t="shared" ref="S51:U58" si="162">AL51+BG51+CB51+CW51+DR51+EM51+FH51+GC51+GX51+HS51</f>
        <v>0</v>
      </c>
      <c r="T51" s="61">
        <f t="shared" si="162"/>
        <v>0</v>
      </c>
      <c r="U51" s="367">
        <f t="shared" si="162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3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4">(AO51+AP51+AQ51+Y51+AS51)/36</f>
        <v>0.75</v>
      </c>
      <c r="AS51" s="342">
        <v>9</v>
      </c>
      <c r="AT51" s="360">
        <f t="shared" ref="AT51:AT52" si="165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6">(BJ51+BK51+BL51+AT51+BN51)/36</f>
        <v>0.75</v>
      </c>
      <c r="BN51" s="361">
        <v>9</v>
      </c>
      <c r="BO51" s="346">
        <f t="shared" ref="BO51" si="167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8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9">(CZ51+DA51+DB51+CJ51+DD51)/36</f>
        <v>0.75</v>
      </c>
      <c r="DD51" s="361">
        <v>9</v>
      </c>
      <c r="DE51" s="346">
        <f t="shared" ref="DE51:DE52" si="170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71">(DU51+DV51+DW51+DE51+DY51)/36</f>
        <v>0</v>
      </c>
      <c r="DY51" s="342"/>
      <c r="DZ51" s="360">
        <f t="shared" ref="DZ51:DZ52" si="172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7"/>
        <v>0.25</v>
      </c>
      <c r="ET51" s="361">
        <v>3</v>
      </c>
      <c r="EU51" s="346">
        <f t="shared" ref="EU51:EU52" si="173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4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5">(GF51+GG51+GH51+FP51+GJ51)/36</f>
        <v>0</v>
      </c>
      <c r="GJ51" s="361"/>
      <c r="GK51" s="346">
        <f t="shared" ref="GK51:GK52" si="176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7">(HA51+HB51+HC51+GK51+HE51)/36</f>
        <v>0</v>
      </c>
      <c r="HE51" s="342"/>
      <c r="HF51" s="360">
        <f t="shared" ref="HF51:HF52" si="178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9"/>
        <v>42</v>
      </c>
      <c r="H52" s="103">
        <f t="shared" si="160"/>
        <v>20</v>
      </c>
      <c r="I52" s="103">
        <f t="shared" si="160"/>
        <v>10</v>
      </c>
      <c r="J52" s="103">
        <f t="shared" si="160"/>
        <v>0</v>
      </c>
      <c r="K52" s="103">
        <f t="shared" si="160"/>
        <v>4</v>
      </c>
      <c r="L52" s="103">
        <f t="shared" si="160"/>
        <v>0</v>
      </c>
      <c r="M52" s="103">
        <f t="shared" si="160"/>
        <v>8</v>
      </c>
      <c r="N52" s="103">
        <f t="shared" si="160"/>
        <v>0</v>
      </c>
      <c r="O52" s="103">
        <f t="shared" si="160"/>
        <v>0</v>
      </c>
      <c r="P52" s="103">
        <f t="shared" si="160"/>
        <v>0</v>
      </c>
      <c r="Q52" s="103"/>
      <c r="R52" s="103">
        <f t="shared" si="161"/>
        <v>0</v>
      </c>
      <c r="S52" s="103">
        <f t="shared" si="162"/>
        <v>0</v>
      </c>
      <c r="T52" s="103">
        <f t="shared" si="162"/>
        <v>0</v>
      </c>
      <c r="U52" s="368">
        <f t="shared" si="162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3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4"/>
        <v>0.75</v>
      </c>
      <c r="AS52" s="374">
        <v>9</v>
      </c>
      <c r="AT52" s="375">
        <f t="shared" si="165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6"/>
        <v>0.25</v>
      </c>
      <c r="BN52" s="376">
        <v>3</v>
      </c>
      <c r="BO52" s="371">
        <f t="shared" ref="BO52" si="179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80">(CE52+CF52+CG52+BO52+CI52)/36</f>
        <v>0</v>
      </c>
      <c r="CI52" s="374"/>
      <c r="CJ52" s="375">
        <f t="shared" ref="CJ52" si="181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9"/>
        <v>0.5</v>
      </c>
      <c r="DD52" s="376">
        <v>6</v>
      </c>
      <c r="DE52" s="371">
        <f t="shared" si="170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71"/>
        <v>0</v>
      </c>
      <c r="DY52" s="374"/>
      <c r="DZ52" s="375">
        <f t="shared" si="172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7"/>
        <v>0.25</v>
      </c>
      <c r="ET52" s="376">
        <v>3</v>
      </c>
      <c r="EU52" s="371">
        <f t="shared" si="173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4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5"/>
        <v>0</v>
      </c>
      <c r="GJ52" s="376"/>
      <c r="GK52" s="371">
        <f t="shared" si="176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7"/>
        <v>0</v>
      </c>
      <c r="HE52" s="374"/>
      <c r="HF52" s="375">
        <f t="shared" si="178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129">
        <v>34</v>
      </c>
      <c r="B53" s="615" t="s">
        <v>129</v>
      </c>
      <c r="C53" s="256" t="s">
        <v>301</v>
      </c>
      <c r="D53" s="234">
        <f t="shared" si="91"/>
        <v>10.5</v>
      </c>
      <c r="E53" s="63"/>
      <c r="F53" s="63">
        <f t="shared" si="92"/>
        <v>378</v>
      </c>
      <c r="G53" s="63">
        <f>SUM(G54:G58)</f>
        <v>218</v>
      </c>
      <c r="H53" s="63">
        <f t="shared" ref="H53:W53" si="182">SUM(H54:H58)</f>
        <v>72</v>
      </c>
      <c r="I53" s="63">
        <f t="shared" si="182"/>
        <v>42</v>
      </c>
      <c r="J53" s="63">
        <f t="shared" si="182"/>
        <v>22</v>
      </c>
      <c r="K53" s="63">
        <f t="shared" si="182"/>
        <v>80</v>
      </c>
      <c r="L53" s="63">
        <f t="shared" si="182"/>
        <v>0</v>
      </c>
      <c r="M53" s="63">
        <f t="shared" si="182"/>
        <v>2</v>
      </c>
      <c r="N53" s="63">
        <f t="shared" si="182"/>
        <v>0</v>
      </c>
      <c r="O53" s="63">
        <f t="shared" si="182"/>
        <v>0</v>
      </c>
      <c r="P53" s="63">
        <f t="shared" si="182"/>
        <v>0</v>
      </c>
      <c r="Q53" s="63">
        <f t="shared" si="182"/>
        <v>0</v>
      </c>
      <c r="R53" s="63">
        <f t="shared" si="182"/>
        <v>0</v>
      </c>
      <c r="S53" s="63">
        <f t="shared" si="182"/>
        <v>0</v>
      </c>
      <c r="T53" s="63">
        <f t="shared" si="182"/>
        <v>0</v>
      </c>
      <c r="U53" s="210">
        <f t="shared" si="182"/>
        <v>0</v>
      </c>
      <c r="V53" s="272">
        <f t="shared" si="182"/>
        <v>114</v>
      </c>
      <c r="W53" s="63">
        <f t="shared" si="182"/>
        <v>10</v>
      </c>
      <c r="X53" s="273">
        <f t="shared" si="99"/>
        <v>36</v>
      </c>
      <c r="Y53" s="234">
        <f>SUM(Y54:Y58)</f>
        <v>36</v>
      </c>
      <c r="Z53" s="63">
        <f t="shared" ref="Z53:CK53" si="183">SUM(Z54:Z58)</f>
        <v>18</v>
      </c>
      <c r="AA53" s="63">
        <f t="shared" si="183"/>
        <v>10</v>
      </c>
      <c r="AB53" s="63">
        <f t="shared" si="183"/>
        <v>2</v>
      </c>
      <c r="AC53" s="63">
        <f t="shared" si="183"/>
        <v>6</v>
      </c>
      <c r="AD53" s="63">
        <f t="shared" si="183"/>
        <v>0</v>
      </c>
      <c r="AE53" s="63">
        <f t="shared" si="183"/>
        <v>0</v>
      </c>
      <c r="AF53" s="63">
        <f t="shared" si="183"/>
        <v>0</v>
      </c>
      <c r="AG53" s="63">
        <f t="shared" si="183"/>
        <v>0</v>
      </c>
      <c r="AH53" s="63">
        <f t="shared" si="183"/>
        <v>0</v>
      </c>
      <c r="AI53" s="63">
        <f t="shared" si="183"/>
        <v>0</v>
      </c>
      <c r="AJ53" s="63">
        <f t="shared" si="183"/>
        <v>0</v>
      </c>
      <c r="AK53" s="63">
        <f t="shared" si="183"/>
        <v>0</v>
      </c>
      <c r="AL53" s="63">
        <f t="shared" si="183"/>
        <v>0</v>
      </c>
      <c r="AM53" s="63">
        <f t="shared" si="183"/>
        <v>0</v>
      </c>
      <c r="AN53" s="63">
        <f t="shared" si="183"/>
        <v>0</v>
      </c>
      <c r="AO53" s="63">
        <f t="shared" si="183"/>
        <v>0</v>
      </c>
      <c r="AP53" s="63">
        <f t="shared" si="183"/>
        <v>0</v>
      </c>
      <c r="AQ53" s="63">
        <f t="shared" si="183"/>
        <v>0</v>
      </c>
      <c r="AR53" s="63">
        <f t="shared" si="183"/>
        <v>1.5</v>
      </c>
      <c r="AS53" s="210">
        <f t="shared" si="183"/>
        <v>18</v>
      </c>
      <c r="AT53" s="272">
        <f t="shared" si="183"/>
        <v>30</v>
      </c>
      <c r="AU53" s="63">
        <f t="shared" si="183"/>
        <v>10</v>
      </c>
      <c r="AV53" s="63">
        <f t="shared" si="183"/>
        <v>6</v>
      </c>
      <c r="AW53" s="63">
        <f t="shared" si="183"/>
        <v>6</v>
      </c>
      <c r="AX53" s="63">
        <f t="shared" si="183"/>
        <v>6</v>
      </c>
      <c r="AY53" s="63">
        <f t="shared" si="183"/>
        <v>0</v>
      </c>
      <c r="AZ53" s="63">
        <f t="shared" si="183"/>
        <v>2</v>
      </c>
      <c r="BA53" s="63">
        <f t="shared" si="183"/>
        <v>0</v>
      </c>
      <c r="BB53" s="63">
        <f t="shared" si="183"/>
        <v>0</v>
      </c>
      <c r="BC53" s="63">
        <f t="shared" si="183"/>
        <v>0</v>
      </c>
      <c r="BD53" s="63">
        <f t="shared" si="183"/>
        <v>0</v>
      </c>
      <c r="BE53" s="63">
        <f t="shared" si="183"/>
        <v>0</v>
      </c>
      <c r="BF53" s="63">
        <f t="shared" si="183"/>
        <v>0</v>
      </c>
      <c r="BG53" s="63">
        <f t="shared" si="183"/>
        <v>0</v>
      </c>
      <c r="BH53" s="63">
        <f t="shared" si="183"/>
        <v>0</v>
      </c>
      <c r="BI53" s="63">
        <f t="shared" si="183"/>
        <v>0</v>
      </c>
      <c r="BJ53" s="63">
        <f t="shared" si="183"/>
        <v>0</v>
      </c>
      <c r="BK53" s="63">
        <f t="shared" si="183"/>
        <v>0</v>
      </c>
      <c r="BL53" s="63">
        <f t="shared" si="183"/>
        <v>6</v>
      </c>
      <c r="BM53" s="63">
        <f t="shared" si="183"/>
        <v>1.5</v>
      </c>
      <c r="BN53" s="273">
        <f t="shared" si="183"/>
        <v>18</v>
      </c>
      <c r="BO53" s="234">
        <f t="shared" si="183"/>
        <v>18</v>
      </c>
      <c r="BP53" s="63">
        <f t="shared" si="183"/>
        <v>2</v>
      </c>
      <c r="BQ53" s="63">
        <f t="shared" si="183"/>
        <v>2</v>
      </c>
      <c r="BR53" s="63">
        <f t="shared" si="183"/>
        <v>6</v>
      </c>
      <c r="BS53" s="63">
        <f t="shared" si="183"/>
        <v>8</v>
      </c>
      <c r="BT53" s="63">
        <f t="shared" si="183"/>
        <v>0</v>
      </c>
      <c r="BU53" s="63">
        <f t="shared" si="183"/>
        <v>0</v>
      </c>
      <c r="BV53" s="63">
        <f t="shared" si="183"/>
        <v>0</v>
      </c>
      <c r="BW53" s="63">
        <f t="shared" si="183"/>
        <v>0</v>
      </c>
      <c r="BX53" s="63">
        <f t="shared" si="183"/>
        <v>0</v>
      </c>
      <c r="BY53" s="63">
        <f t="shared" si="183"/>
        <v>0</v>
      </c>
      <c r="BZ53" s="63">
        <f t="shared" si="183"/>
        <v>0</v>
      </c>
      <c r="CA53" s="63">
        <f t="shared" si="183"/>
        <v>0</v>
      </c>
      <c r="CB53" s="63">
        <f t="shared" si="183"/>
        <v>0</v>
      </c>
      <c r="CC53" s="63">
        <f t="shared" si="183"/>
        <v>0</v>
      </c>
      <c r="CD53" s="63">
        <f t="shared" si="183"/>
        <v>0</v>
      </c>
      <c r="CE53" s="63">
        <f t="shared" si="183"/>
        <v>0</v>
      </c>
      <c r="CF53" s="63">
        <f t="shared" si="183"/>
        <v>0</v>
      </c>
      <c r="CG53" s="63">
        <f t="shared" si="183"/>
        <v>0</v>
      </c>
      <c r="CH53" s="63">
        <f t="shared" si="183"/>
        <v>0.75</v>
      </c>
      <c r="CI53" s="210">
        <f t="shared" si="183"/>
        <v>9</v>
      </c>
      <c r="CJ53" s="272">
        <f t="shared" si="183"/>
        <v>42</v>
      </c>
      <c r="CK53" s="63">
        <f t="shared" si="183"/>
        <v>4</v>
      </c>
      <c r="CL53" s="63">
        <f t="shared" ref="CL53:EW53" si="184">SUM(CL54:CL58)</f>
        <v>4</v>
      </c>
      <c r="CM53" s="63">
        <f t="shared" si="184"/>
        <v>4</v>
      </c>
      <c r="CN53" s="63">
        <f t="shared" si="184"/>
        <v>30</v>
      </c>
      <c r="CO53" s="63">
        <f t="shared" si="184"/>
        <v>0</v>
      </c>
      <c r="CP53" s="63">
        <f t="shared" si="184"/>
        <v>0</v>
      </c>
      <c r="CQ53" s="63">
        <f t="shared" si="184"/>
        <v>0</v>
      </c>
      <c r="CR53" s="63">
        <f t="shared" si="184"/>
        <v>0</v>
      </c>
      <c r="CS53" s="63">
        <f t="shared" si="184"/>
        <v>0</v>
      </c>
      <c r="CT53" s="63">
        <f t="shared" si="184"/>
        <v>0</v>
      </c>
      <c r="CU53" s="63">
        <f t="shared" si="184"/>
        <v>0</v>
      </c>
      <c r="CV53" s="63">
        <f t="shared" si="184"/>
        <v>0</v>
      </c>
      <c r="CW53" s="63">
        <f t="shared" si="184"/>
        <v>0</v>
      </c>
      <c r="CX53" s="63">
        <f t="shared" si="184"/>
        <v>0</v>
      </c>
      <c r="CY53" s="63">
        <f t="shared" si="184"/>
        <v>0</v>
      </c>
      <c r="CZ53" s="63">
        <f t="shared" si="184"/>
        <v>0</v>
      </c>
      <c r="DA53" s="63">
        <f t="shared" si="184"/>
        <v>0</v>
      </c>
      <c r="DB53" s="63">
        <f t="shared" si="184"/>
        <v>0</v>
      </c>
      <c r="DC53" s="63">
        <f t="shared" si="184"/>
        <v>1.75</v>
      </c>
      <c r="DD53" s="273">
        <f t="shared" si="184"/>
        <v>21</v>
      </c>
      <c r="DE53" s="234">
        <f t="shared" si="184"/>
        <v>20</v>
      </c>
      <c r="DF53" s="63">
        <f t="shared" si="184"/>
        <v>2</v>
      </c>
      <c r="DG53" s="63">
        <f t="shared" si="184"/>
        <v>2</v>
      </c>
      <c r="DH53" s="63">
        <f t="shared" si="184"/>
        <v>2</v>
      </c>
      <c r="DI53" s="63">
        <f t="shared" si="184"/>
        <v>14</v>
      </c>
      <c r="DJ53" s="63">
        <f t="shared" si="184"/>
        <v>0</v>
      </c>
      <c r="DK53" s="63">
        <f t="shared" si="184"/>
        <v>0</v>
      </c>
      <c r="DL53" s="63">
        <f t="shared" si="184"/>
        <v>0</v>
      </c>
      <c r="DM53" s="63">
        <f t="shared" si="184"/>
        <v>0</v>
      </c>
      <c r="DN53" s="63">
        <f t="shared" si="184"/>
        <v>0</v>
      </c>
      <c r="DO53" s="63">
        <f t="shared" si="184"/>
        <v>0</v>
      </c>
      <c r="DP53" s="63">
        <f t="shared" si="184"/>
        <v>0</v>
      </c>
      <c r="DQ53" s="63">
        <f t="shared" si="184"/>
        <v>0</v>
      </c>
      <c r="DR53" s="63">
        <f t="shared" si="184"/>
        <v>0</v>
      </c>
      <c r="DS53" s="63">
        <f t="shared" si="184"/>
        <v>0</v>
      </c>
      <c r="DT53" s="63">
        <f t="shared" si="184"/>
        <v>0</v>
      </c>
      <c r="DU53" s="63">
        <f t="shared" si="184"/>
        <v>0</v>
      </c>
      <c r="DV53" s="63">
        <f t="shared" si="184"/>
        <v>0</v>
      </c>
      <c r="DW53" s="63">
        <f t="shared" si="184"/>
        <v>4</v>
      </c>
      <c r="DX53" s="63">
        <f t="shared" si="184"/>
        <v>1</v>
      </c>
      <c r="DY53" s="210">
        <f t="shared" si="184"/>
        <v>12</v>
      </c>
      <c r="DZ53" s="272">
        <f t="shared" si="184"/>
        <v>0</v>
      </c>
      <c r="EA53" s="63">
        <f t="shared" si="184"/>
        <v>0</v>
      </c>
      <c r="EB53" s="63">
        <f t="shared" si="184"/>
        <v>0</v>
      </c>
      <c r="EC53" s="63">
        <f t="shared" si="184"/>
        <v>0</v>
      </c>
      <c r="ED53" s="63">
        <f t="shared" si="184"/>
        <v>0</v>
      </c>
      <c r="EE53" s="63">
        <f t="shared" si="184"/>
        <v>0</v>
      </c>
      <c r="EF53" s="63">
        <f t="shared" si="184"/>
        <v>0</v>
      </c>
      <c r="EG53" s="63">
        <f t="shared" si="184"/>
        <v>0</v>
      </c>
      <c r="EH53" s="63">
        <f t="shared" si="184"/>
        <v>0</v>
      </c>
      <c r="EI53" s="63">
        <f t="shared" si="184"/>
        <v>0</v>
      </c>
      <c r="EJ53" s="63">
        <f t="shared" si="184"/>
        <v>0</v>
      </c>
      <c r="EK53" s="63">
        <f t="shared" si="184"/>
        <v>0</v>
      </c>
      <c r="EL53" s="63">
        <f t="shared" si="184"/>
        <v>0</v>
      </c>
      <c r="EM53" s="63">
        <f t="shared" si="184"/>
        <v>0</v>
      </c>
      <c r="EN53" s="63">
        <f t="shared" si="184"/>
        <v>0</v>
      </c>
      <c r="EO53" s="63">
        <f t="shared" si="184"/>
        <v>0</v>
      </c>
      <c r="EP53" s="63">
        <f t="shared" si="184"/>
        <v>0</v>
      </c>
      <c r="EQ53" s="63">
        <f t="shared" si="184"/>
        <v>0</v>
      </c>
      <c r="ER53" s="63">
        <f t="shared" si="184"/>
        <v>0</v>
      </c>
      <c r="ES53" s="63">
        <f t="shared" si="184"/>
        <v>0</v>
      </c>
      <c r="ET53" s="273">
        <f t="shared" si="184"/>
        <v>0</v>
      </c>
      <c r="EU53" s="234">
        <f t="shared" si="184"/>
        <v>0</v>
      </c>
      <c r="EV53" s="63">
        <f t="shared" si="184"/>
        <v>0</v>
      </c>
      <c r="EW53" s="63">
        <f t="shared" si="184"/>
        <v>0</v>
      </c>
      <c r="EX53" s="63">
        <f t="shared" ref="EX53:GZ53" si="185">SUM(EX54:EX58)</f>
        <v>0</v>
      </c>
      <c r="EY53" s="63">
        <f t="shared" si="185"/>
        <v>0</v>
      </c>
      <c r="EZ53" s="63">
        <f t="shared" si="185"/>
        <v>0</v>
      </c>
      <c r="FA53" s="63">
        <f t="shared" si="185"/>
        <v>0</v>
      </c>
      <c r="FB53" s="63">
        <f t="shared" si="185"/>
        <v>0</v>
      </c>
      <c r="FC53" s="63">
        <f t="shared" si="185"/>
        <v>0</v>
      </c>
      <c r="FD53" s="63">
        <f t="shared" si="185"/>
        <v>0</v>
      </c>
      <c r="FE53" s="63">
        <f t="shared" si="185"/>
        <v>0</v>
      </c>
      <c r="FF53" s="63">
        <f t="shared" si="185"/>
        <v>0</v>
      </c>
      <c r="FG53" s="63">
        <f t="shared" si="185"/>
        <v>0</v>
      </c>
      <c r="FH53" s="63">
        <f t="shared" si="185"/>
        <v>0</v>
      </c>
      <c r="FI53" s="63">
        <f t="shared" si="185"/>
        <v>0</v>
      </c>
      <c r="FJ53" s="63">
        <f t="shared" si="185"/>
        <v>0</v>
      </c>
      <c r="FK53" s="63">
        <f t="shared" si="185"/>
        <v>0</v>
      </c>
      <c r="FL53" s="63">
        <f t="shared" si="185"/>
        <v>0</v>
      </c>
      <c r="FM53" s="63">
        <f t="shared" si="185"/>
        <v>0</v>
      </c>
      <c r="FN53" s="63">
        <f t="shared" si="185"/>
        <v>0</v>
      </c>
      <c r="FO53" s="210">
        <f t="shared" si="185"/>
        <v>0</v>
      </c>
      <c r="FP53" s="272">
        <f t="shared" si="185"/>
        <v>48</v>
      </c>
      <c r="FQ53" s="63">
        <f t="shared" si="185"/>
        <v>26</v>
      </c>
      <c r="FR53" s="63">
        <f t="shared" si="185"/>
        <v>12</v>
      </c>
      <c r="FS53" s="63">
        <f t="shared" si="185"/>
        <v>0</v>
      </c>
      <c r="FT53" s="63">
        <f t="shared" si="185"/>
        <v>10</v>
      </c>
      <c r="FU53" s="63">
        <f t="shared" si="185"/>
        <v>0</v>
      </c>
      <c r="FV53" s="63">
        <f t="shared" si="185"/>
        <v>0</v>
      </c>
      <c r="FW53" s="63">
        <f t="shared" si="185"/>
        <v>0</v>
      </c>
      <c r="FX53" s="63">
        <f t="shared" si="185"/>
        <v>0</v>
      </c>
      <c r="FY53" s="63">
        <f t="shared" si="185"/>
        <v>0</v>
      </c>
      <c r="FZ53" s="63">
        <f t="shared" si="185"/>
        <v>0</v>
      </c>
      <c r="GA53" s="63">
        <f t="shared" si="185"/>
        <v>0</v>
      </c>
      <c r="GB53" s="63">
        <f t="shared" si="185"/>
        <v>0</v>
      </c>
      <c r="GC53" s="63">
        <f t="shared" si="185"/>
        <v>0</v>
      </c>
      <c r="GD53" s="63">
        <f t="shared" si="185"/>
        <v>0</v>
      </c>
      <c r="GE53" s="63">
        <f t="shared" si="185"/>
        <v>0</v>
      </c>
      <c r="GF53" s="63">
        <f t="shared" si="185"/>
        <v>0</v>
      </c>
      <c r="GG53" s="63">
        <f t="shared" si="185"/>
        <v>0</v>
      </c>
      <c r="GH53" s="63">
        <f t="shared" si="185"/>
        <v>0</v>
      </c>
      <c r="GI53" s="63">
        <f t="shared" si="185"/>
        <v>2</v>
      </c>
      <c r="GJ53" s="273">
        <f t="shared" si="185"/>
        <v>24</v>
      </c>
      <c r="GK53" s="234">
        <f t="shared" si="185"/>
        <v>24</v>
      </c>
      <c r="GL53" s="63">
        <f t="shared" si="185"/>
        <v>10</v>
      </c>
      <c r="GM53" s="63">
        <f t="shared" si="185"/>
        <v>6</v>
      </c>
      <c r="GN53" s="63">
        <f t="shared" si="185"/>
        <v>2</v>
      </c>
      <c r="GO53" s="63">
        <f t="shared" si="185"/>
        <v>6</v>
      </c>
      <c r="GP53" s="63">
        <f t="shared" si="185"/>
        <v>0</v>
      </c>
      <c r="GQ53" s="63">
        <f t="shared" si="185"/>
        <v>0</v>
      </c>
      <c r="GR53" s="63">
        <f t="shared" si="185"/>
        <v>0</v>
      </c>
      <c r="GS53" s="63">
        <f t="shared" si="185"/>
        <v>0</v>
      </c>
      <c r="GT53" s="63">
        <f t="shared" si="185"/>
        <v>0</v>
      </c>
      <c r="GU53" s="63">
        <f t="shared" si="185"/>
        <v>0</v>
      </c>
      <c r="GV53" s="63">
        <f t="shared" si="185"/>
        <v>0</v>
      </c>
      <c r="GW53" s="63">
        <f t="shared" si="185"/>
        <v>0</v>
      </c>
      <c r="GX53" s="63">
        <f t="shared" si="185"/>
        <v>0</v>
      </c>
      <c r="GY53" s="63">
        <f t="shared" si="185"/>
        <v>0</v>
      </c>
      <c r="GZ53" s="63">
        <f t="shared" si="185"/>
        <v>0</v>
      </c>
      <c r="HA53" s="63">
        <v>36</v>
      </c>
      <c r="HB53" s="63"/>
      <c r="HC53" s="63">
        <f t="shared" ref="HC53:HZ53" si="186">SUM(HC55:HC58)</f>
        <v>0</v>
      </c>
      <c r="HD53" s="63">
        <f t="shared" si="177"/>
        <v>2</v>
      </c>
      <c r="HE53" s="210">
        <f t="shared" si="186"/>
        <v>12</v>
      </c>
      <c r="HF53" s="272">
        <f t="shared" si="186"/>
        <v>0</v>
      </c>
      <c r="HG53" s="63">
        <f t="shared" si="186"/>
        <v>0</v>
      </c>
      <c r="HH53" s="63">
        <f t="shared" si="186"/>
        <v>0</v>
      </c>
      <c r="HI53" s="63">
        <f t="shared" si="186"/>
        <v>0</v>
      </c>
      <c r="HJ53" s="63">
        <f t="shared" si="186"/>
        <v>0</v>
      </c>
      <c r="HK53" s="63">
        <f t="shared" si="186"/>
        <v>0</v>
      </c>
      <c r="HL53" s="63">
        <f t="shared" si="186"/>
        <v>0</v>
      </c>
      <c r="HM53" s="63">
        <f t="shared" si="186"/>
        <v>0</v>
      </c>
      <c r="HN53" s="63">
        <f t="shared" si="186"/>
        <v>0</v>
      </c>
      <c r="HO53" s="63">
        <f t="shared" si="186"/>
        <v>0</v>
      </c>
      <c r="HP53" s="63">
        <f t="shared" si="186"/>
        <v>0</v>
      </c>
      <c r="HQ53" s="63">
        <f t="shared" si="186"/>
        <v>0</v>
      </c>
      <c r="HR53" s="63">
        <f t="shared" si="186"/>
        <v>0</v>
      </c>
      <c r="HS53" s="63">
        <f t="shared" si="186"/>
        <v>0</v>
      </c>
      <c r="HT53" s="63">
        <f t="shared" si="186"/>
        <v>0</v>
      </c>
      <c r="HU53" s="63">
        <f t="shared" si="186"/>
        <v>0</v>
      </c>
      <c r="HV53" s="63">
        <f t="shared" si="186"/>
        <v>0</v>
      </c>
      <c r="HW53" s="63">
        <f t="shared" si="186"/>
        <v>0</v>
      </c>
      <c r="HX53" s="63">
        <f t="shared" si="186"/>
        <v>0</v>
      </c>
      <c r="HY53" s="63">
        <f t="shared" si="186"/>
        <v>0</v>
      </c>
      <c r="HZ53" s="273">
        <f t="shared" si="186"/>
        <v>0</v>
      </c>
      <c r="IA53" s="327">
        <v>9</v>
      </c>
      <c r="IB53" s="96"/>
      <c r="IC53" s="97"/>
      <c r="ID53" s="149"/>
      <c r="IE53" s="54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7">SUM(H54:U54)</f>
        <v>42</v>
      </c>
      <c r="H54" s="61">
        <f t="shared" ref="H54:P57" si="188">Z54+AU54+BP54+CK54+DF54+EA54+EV54+FQ54+GL54+HG54</f>
        <v>22</v>
      </c>
      <c r="I54" s="61">
        <f t="shared" si="188"/>
        <v>14</v>
      </c>
      <c r="J54" s="61">
        <f t="shared" si="188"/>
        <v>0</v>
      </c>
      <c r="K54" s="61">
        <f t="shared" si="188"/>
        <v>6</v>
      </c>
      <c r="L54" s="61">
        <f t="shared" si="188"/>
        <v>0</v>
      </c>
      <c r="M54" s="61">
        <f t="shared" si="188"/>
        <v>0</v>
      </c>
      <c r="N54" s="61">
        <f t="shared" si="188"/>
        <v>0</v>
      </c>
      <c r="O54" s="61">
        <f t="shared" si="188"/>
        <v>0</v>
      </c>
      <c r="P54" s="61">
        <f t="shared" si="188"/>
        <v>0</v>
      </c>
      <c r="Q54" s="61"/>
      <c r="R54" s="61">
        <f t="shared" ref="R54:R59" si="189">AJ54+BE54+BZ54+CU54+DP54+EK54+FF54+GA54+GV54+HQ54</f>
        <v>0</v>
      </c>
      <c r="S54" s="61">
        <f t="shared" ref="S54:U57" si="190">AL54+BG54+CB54+CW54+DR54+EM54+FH54+GC54+GX54+HS54</f>
        <v>0</v>
      </c>
      <c r="T54" s="61">
        <f t="shared" si="190"/>
        <v>0</v>
      </c>
      <c r="U54" s="367">
        <f t="shared" si="190"/>
        <v>0</v>
      </c>
      <c r="V54" s="354">
        <f t="shared" ref="V54:V58" si="191">AS54+BN54+CI54+DD54+DY54+ET54+FO54+GJ54+HE54+HZ54</f>
        <v>24</v>
      </c>
      <c r="W54" s="61">
        <f t="shared" ref="W54:W58" si="192">AQ54+BL54+CG54+DB54+DW54+ER54+FM54+GH54+HC54+HX54</f>
        <v>6</v>
      </c>
      <c r="X54" s="355">
        <f t="shared" si="99"/>
        <v>0</v>
      </c>
      <c r="Y54" s="346">
        <f t="shared" ref="Y54:Y55" si="193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4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5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6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7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8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9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200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201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2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7"/>
        <v>44</v>
      </c>
      <c r="H55" s="61">
        <f t="shared" si="188"/>
        <v>4</v>
      </c>
      <c r="I55" s="61">
        <f t="shared" si="188"/>
        <v>0</v>
      </c>
      <c r="J55" s="61">
        <f t="shared" si="188"/>
        <v>10</v>
      </c>
      <c r="K55" s="61">
        <f t="shared" si="188"/>
        <v>28</v>
      </c>
      <c r="L55" s="61">
        <f t="shared" si="188"/>
        <v>0</v>
      </c>
      <c r="M55" s="61">
        <f t="shared" si="188"/>
        <v>2</v>
      </c>
      <c r="N55" s="61">
        <f t="shared" si="188"/>
        <v>0</v>
      </c>
      <c r="O55" s="61">
        <f t="shared" si="188"/>
        <v>0</v>
      </c>
      <c r="P55" s="61">
        <f t="shared" si="188"/>
        <v>0</v>
      </c>
      <c r="Q55" s="61"/>
      <c r="R55" s="61">
        <f t="shared" si="189"/>
        <v>0</v>
      </c>
      <c r="S55" s="61">
        <f t="shared" si="190"/>
        <v>0</v>
      </c>
      <c r="T55" s="61">
        <f t="shared" si="190"/>
        <v>0</v>
      </c>
      <c r="U55" s="367">
        <f t="shared" si="190"/>
        <v>0</v>
      </c>
      <c r="V55" s="354">
        <f t="shared" si="191"/>
        <v>24</v>
      </c>
      <c r="W55" s="61">
        <f t="shared" si="192"/>
        <v>4</v>
      </c>
      <c r="X55" s="355">
        <f t="shared" si="99"/>
        <v>0</v>
      </c>
      <c r="Y55" s="346">
        <f t="shared" si="193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4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5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6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7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8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9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200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201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2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4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3">SUM(H56:U56)</f>
        <v>48</v>
      </c>
      <c r="H56" s="61">
        <f t="shared" si="188"/>
        <v>30</v>
      </c>
      <c r="I56" s="61">
        <f t="shared" si="188"/>
        <v>14</v>
      </c>
      <c r="J56" s="61">
        <f t="shared" si="188"/>
        <v>0</v>
      </c>
      <c r="K56" s="61">
        <f t="shared" si="188"/>
        <v>4</v>
      </c>
      <c r="L56" s="61">
        <f t="shared" si="188"/>
        <v>0</v>
      </c>
      <c r="M56" s="61">
        <f t="shared" si="188"/>
        <v>0</v>
      </c>
      <c r="N56" s="61">
        <f t="shared" si="188"/>
        <v>0</v>
      </c>
      <c r="O56" s="61">
        <f t="shared" si="188"/>
        <v>0</v>
      </c>
      <c r="P56" s="61">
        <f t="shared" si="188"/>
        <v>0</v>
      </c>
      <c r="Q56" s="61"/>
      <c r="R56" s="61">
        <f t="shared" si="189"/>
        <v>0</v>
      </c>
      <c r="S56" s="61">
        <f t="shared" si="190"/>
        <v>0</v>
      </c>
      <c r="T56" s="61">
        <f t="shared" si="190"/>
        <v>0</v>
      </c>
      <c r="U56" s="367">
        <f t="shared" si="190"/>
        <v>0</v>
      </c>
      <c r="V56" s="354">
        <f t="shared" si="191"/>
        <v>24</v>
      </c>
      <c r="W56" s="61">
        <f t="shared" si="192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200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4">(GF56+GG56+GH56+FP56+GJ56)/36</f>
        <v>1.5</v>
      </c>
      <c r="GJ56" s="361">
        <v>18</v>
      </c>
      <c r="GK56" s="346">
        <f t="shared" ref="GK56:GK58" si="205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6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4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3"/>
        <v>42</v>
      </c>
      <c r="H57" s="61">
        <f t="shared" si="188"/>
        <v>16</v>
      </c>
      <c r="I57" s="61">
        <f t="shared" si="188"/>
        <v>14</v>
      </c>
      <c r="J57" s="61">
        <f t="shared" si="188"/>
        <v>12</v>
      </c>
      <c r="K57" s="61">
        <f t="shared" si="188"/>
        <v>0</v>
      </c>
      <c r="L57" s="61">
        <f t="shared" si="188"/>
        <v>0</v>
      </c>
      <c r="M57" s="61">
        <f t="shared" si="188"/>
        <v>0</v>
      </c>
      <c r="N57" s="61">
        <f t="shared" si="188"/>
        <v>0</v>
      </c>
      <c r="O57" s="61">
        <f t="shared" si="188"/>
        <v>0</v>
      </c>
      <c r="P57" s="61">
        <f t="shared" si="188"/>
        <v>0</v>
      </c>
      <c r="Q57" s="61"/>
      <c r="R57" s="61">
        <f t="shared" si="189"/>
        <v>0</v>
      </c>
      <c r="S57" s="61">
        <f t="shared" si="190"/>
        <v>0</v>
      </c>
      <c r="T57" s="61">
        <f t="shared" si="190"/>
        <v>0</v>
      </c>
      <c r="U57" s="367">
        <f t="shared" si="190"/>
        <v>0</v>
      </c>
      <c r="V57" s="354">
        <f t="shared" si="191"/>
        <v>21</v>
      </c>
      <c r="W57" s="61">
        <f t="shared" si="192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200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4"/>
        <v>0.25</v>
      </c>
      <c r="GJ57" s="361">
        <v>3</v>
      </c>
      <c r="GK57" s="346">
        <f t="shared" si="205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6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7"/>
        <v>42</v>
      </c>
      <c r="H58" s="103">
        <f t="shared" si="160"/>
        <v>0</v>
      </c>
      <c r="I58" s="103">
        <f t="shared" si="160"/>
        <v>0</v>
      </c>
      <c r="J58" s="103">
        <f t="shared" si="160"/>
        <v>0</v>
      </c>
      <c r="K58" s="103">
        <f t="shared" si="160"/>
        <v>42</v>
      </c>
      <c r="L58" s="103">
        <f t="shared" si="160"/>
        <v>0</v>
      </c>
      <c r="M58" s="103">
        <f t="shared" si="160"/>
        <v>0</v>
      </c>
      <c r="N58" s="103">
        <f t="shared" si="160"/>
        <v>0</v>
      </c>
      <c r="O58" s="103">
        <f t="shared" si="160"/>
        <v>0</v>
      </c>
      <c r="P58" s="103">
        <f t="shared" si="160"/>
        <v>0</v>
      </c>
      <c r="Q58" s="103"/>
      <c r="R58" s="103">
        <f t="shared" si="189"/>
        <v>0</v>
      </c>
      <c r="S58" s="103">
        <f t="shared" si="162"/>
        <v>0</v>
      </c>
      <c r="T58" s="103">
        <f t="shared" si="162"/>
        <v>0</v>
      </c>
      <c r="U58" s="368">
        <f t="shared" si="162"/>
        <v>0</v>
      </c>
      <c r="V58" s="372">
        <f t="shared" si="191"/>
        <v>21</v>
      </c>
      <c r="W58" s="103">
        <f t="shared" si="192"/>
        <v>0</v>
      </c>
      <c r="X58" s="373">
        <f t="shared" si="99"/>
        <v>0</v>
      </c>
      <c r="Y58" s="371">
        <f t="shared" ref="Y58" si="207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8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9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10">(CZ58+DA58+DB58+CJ58+DD58)/36</f>
        <v>0.75</v>
      </c>
      <c r="DD58" s="376">
        <v>9</v>
      </c>
      <c r="DE58" s="371">
        <f t="shared" ref="DE58" si="211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2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3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4"/>
        <v>0.25</v>
      </c>
      <c r="GJ58" s="376">
        <v>3</v>
      </c>
      <c r="GK58" s="371">
        <f t="shared" si="205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6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4">SUM(H59:U59)</f>
        <v>206</v>
      </c>
      <c r="H59" s="890">
        <f t="shared" si="160"/>
        <v>4</v>
      </c>
      <c r="I59" s="890">
        <f t="shared" si="160"/>
        <v>2</v>
      </c>
      <c r="J59" s="890">
        <f t="shared" si="160"/>
        <v>0</v>
      </c>
      <c r="K59" s="890">
        <f t="shared" si="160"/>
        <v>200</v>
      </c>
      <c r="L59" s="890">
        <f t="shared" si="160"/>
        <v>0</v>
      </c>
      <c r="M59" s="890">
        <f t="shared" si="160"/>
        <v>0</v>
      </c>
      <c r="N59" s="890">
        <f t="shared" si="160"/>
        <v>0</v>
      </c>
      <c r="O59" s="890">
        <f t="shared" si="160"/>
        <v>0</v>
      </c>
      <c r="P59" s="890">
        <f t="shared" si="160"/>
        <v>0</v>
      </c>
      <c r="Q59" s="890"/>
      <c r="R59" s="890">
        <f t="shared" si="189"/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5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6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7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8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19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0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1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2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3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4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5">F65/36</f>
        <v>4</v>
      </c>
      <c r="E65" s="48"/>
      <c r="F65" s="48">
        <f t="shared" ref="F65" si="226">G65+V65+W65+X65</f>
        <v>144</v>
      </c>
      <c r="G65" s="48">
        <f t="shared" ref="G65" si="227">SUM(H65:U65)</f>
        <v>72</v>
      </c>
      <c r="H65" s="48">
        <f t="shared" ref="H65:P70" si="228">Z65+AU65+BP65+CK65+DF65+EA65+EV65+FQ65+GL65+HG65</f>
        <v>36</v>
      </c>
      <c r="I65" s="48">
        <f t="shared" si="228"/>
        <v>4</v>
      </c>
      <c r="J65" s="48">
        <f t="shared" si="228"/>
        <v>0</v>
      </c>
      <c r="K65" s="48">
        <f t="shared" si="228"/>
        <v>16</v>
      </c>
      <c r="L65" s="48">
        <f t="shared" si="228"/>
        <v>0</v>
      </c>
      <c r="M65" s="48">
        <f t="shared" si="228"/>
        <v>0</v>
      </c>
      <c r="N65" s="48">
        <f t="shared" si="228"/>
        <v>0</v>
      </c>
      <c r="O65" s="48">
        <f t="shared" si="228"/>
        <v>0</v>
      </c>
      <c r="P65" s="48">
        <f t="shared" si="228"/>
        <v>4</v>
      </c>
      <c r="Q65" s="48"/>
      <c r="R65" s="48">
        <f t="shared" ref="R65" si="229">AJ65+BE65+BZ65+CU65+DP65+EK65+FF65+GA65+GV65+HQ65</f>
        <v>12</v>
      </c>
      <c r="S65" s="48">
        <f t="shared" ref="S65:U70" si="230">AL65+BG65+CB65+CW65+DR65+EM65+FH65+GC65+GX65+HS65</f>
        <v>0</v>
      </c>
      <c r="T65" s="48">
        <f t="shared" si="230"/>
        <v>0</v>
      </c>
      <c r="U65" s="214">
        <f t="shared" si="230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1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2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3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4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5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6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7">(EP65+EQ65+ER65+DZ65+ET65)/36</f>
        <v>4</v>
      </c>
      <c r="ET65" s="300">
        <v>36</v>
      </c>
      <c r="EU65" s="54">
        <f t="shared" ref="EU65" si="238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39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0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1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8"/>
        <v>52</v>
      </c>
      <c r="I66" s="48">
        <f t="shared" si="228"/>
        <v>0</v>
      </c>
      <c r="J66" s="48">
        <f t="shared" si="228"/>
        <v>0</v>
      </c>
      <c r="K66" s="48">
        <f t="shared" si="228"/>
        <v>10</v>
      </c>
      <c r="L66" s="48">
        <f t="shared" si="228"/>
        <v>0</v>
      </c>
      <c r="M66" s="48">
        <f t="shared" si="228"/>
        <v>0</v>
      </c>
      <c r="N66" s="48">
        <f t="shared" si="228"/>
        <v>0</v>
      </c>
      <c r="O66" s="48">
        <f t="shared" si="228"/>
        <v>0</v>
      </c>
      <c r="P66" s="48">
        <f t="shared" si="228"/>
        <v>0</v>
      </c>
      <c r="Q66" s="48"/>
      <c r="R66" s="48">
        <f>AJ66+BE66+BZ66+CU66+DP66+EK66+FF66+GA66+GV66+HQ66</f>
        <v>10</v>
      </c>
      <c r="S66" s="48">
        <f t="shared" si="230"/>
        <v>0</v>
      </c>
      <c r="T66" s="48">
        <f t="shared" si="230"/>
        <v>0</v>
      </c>
      <c r="U66" s="214">
        <f t="shared" si="230"/>
        <v>0</v>
      </c>
      <c r="V66" s="276">
        <f t="shared" ref="V66:V70" si="242">AS66+BN66+CI66+DD66+DY66+ET66+FO66+GJ66+HE66+HZ66</f>
        <v>36</v>
      </c>
      <c r="W66" s="48">
        <f t="shared" ref="W66:W70" si="243">AQ66+BL66+CG66+DB66+DW66+ER66+FM66+GH66+HC66+HX66</f>
        <v>0</v>
      </c>
      <c r="X66" s="277">
        <f t="shared" ref="X66:X70" si="244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5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6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7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8">F67/36</f>
        <v>4</v>
      </c>
      <c r="E67" s="48"/>
      <c r="F67" s="48">
        <f t="shared" ref="F67" si="249">G67+V67+W67+X67</f>
        <v>144</v>
      </c>
      <c r="G67" s="48">
        <f t="shared" ref="G67" si="250">SUM(H67:U67)</f>
        <v>72</v>
      </c>
      <c r="H67" s="48">
        <f t="shared" si="228"/>
        <v>34</v>
      </c>
      <c r="I67" s="48">
        <f t="shared" si="228"/>
        <v>12</v>
      </c>
      <c r="J67" s="48">
        <f t="shared" si="228"/>
        <v>4</v>
      </c>
      <c r="K67" s="48">
        <f t="shared" si="228"/>
        <v>22</v>
      </c>
      <c r="L67" s="48">
        <f t="shared" si="228"/>
        <v>0</v>
      </c>
      <c r="M67" s="48">
        <f t="shared" si="228"/>
        <v>0</v>
      </c>
      <c r="N67" s="48">
        <f t="shared" si="228"/>
        <v>0</v>
      </c>
      <c r="O67" s="48">
        <f t="shared" si="228"/>
        <v>0</v>
      </c>
      <c r="P67" s="48">
        <f t="shared" si="228"/>
        <v>0</v>
      </c>
      <c r="Q67" s="48"/>
      <c r="R67" s="48">
        <f t="shared" ref="R67" si="251">AJ67+BE67+BZ67+CU67+DP67+EK67+FF67+GA67+GV67+HQ67</f>
        <v>0</v>
      </c>
      <c r="S67" s="48">
        <f t="shared" si="230"/>
        <v>0</v>
      </c>
      <c r="T67" s="48">
        <f t="shared" si="230"/>
        <v>0</v>
      </c>
      <c r="U67" s="214">
        <f t="shared" si="230"/>
        <v>0</v>
      </c>
      <c r="V67" s="276">
        <f t="shared" si="242"/>
        <v>36</v>
      </c>
      <c r="W67" s="48">
        <f t="shared" si="243"/>
        <v>0</v>
      </c>
      <c r="X67" s="277">
        <f t="shared" ref="X67" si="252">+AO67+AP67+BJ67+BK67+CE67+CF67+CZ67+DA67+DU67+DV67+EP67+EQ67+FK67+FL67+GF67+GG67+HA67+HB67+HV67+HW67</f>
        <v>36</v>
      </c>
      <c r="Y67" s="54">
        <f t="shared" ref="Y67" si="253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4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5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6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7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8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59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5"/>
        <v>4</v>
      </c>
      <c r="FO67" s="224">
        <v>36</v>
      </c>
      <c r="FP67" s="299">
        <f t="shared" ref="FP67" si="260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1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2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8"/>
        <v>36</v>
      </c>
      <c r="I68" s="620">
        <f t="shared" si="228"/>
        <v>10</v>
      </c>
      <c r="J68" s="620">
        <f t="shared" si="228"/>
        <v>0</v>
      </c>
      <c r="K68" s="620">
        <f t="shared" si="228"/>
        <v>26</v>
      </c>
      <c r="L68" s="620">
        <f t="shared" si="228"/>
        <v>0</v>
      </c>
      <c r="M68" s="620">
        <f t="shared" si="228"/>
        <v>0</v>
      </c>
      <c r="N68" s="620">
        <f t="shared" si="228"/>
        <v>0</v>
      </c>
      <c r="O68" s="620">
        <f t="shared" si="228"/>
        <v>0</v>
      </c>
      <c r="P68" s="620">
        <f t="shared" si="228"/>
        <v>0</v>
      </c>
      <c r="Q68" s="620"/>
      <c r="R68" s="620">
        <f>AJ68+BE68+BZ68+CU68+DP68+EK68+FF68+GA68+GV68+HQ68</f>
        <v>0</v>
      </c>
      <c r="S68" s="620">
        <f t="shared" si="230"/>
        <v>0</v>
      </c>
      <c r="T68" s="620">
        <f t="shared" si="230"/>
        <v>0</v>
      </c>
      <c r="U68" s="621">
        <f t="shared" si="230"/>
        <v>0</v>
      </c>
      <c r="V68" s="622">
        <f t="shared" si="242"/>
        <v>36</v>
      </c>
      <c r="W68" s="620">
        <f t="shared" si="243"/>
        <v>0</v>
      </c>
      <c r="X68" s="623">
        <f t="shared" ref="X68:X69" si="263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4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5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8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6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7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8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618">
        <v>40</v>
      </c>
      <c r="B69" s="616" t="s">
        <v>181</v>
      </c>
      <c r="C69" s="257" t="s">
        <v>151</v>
      </c>
      <c r="D69" s="619">
        <f>F69/36</f>
        <v>4</v>
      </c>
      <c r="E69" s="620"/>
      <c r="F69" s="620">
        <f>G69+V69+W69+X69</f>
        <v>144</v>
      </c>
      <c r="G69" s="620">
        <f>SUM(H69:U69)</f>
        <v>72</v>
      </c>
      <c r="H69" s="620">
        <f t="shared" si="228"/>
        <v>36</v>
      </c>
      <c r="I69" s="620">
        <f t="shared" si="228"/>
        <v>24</v>
      </c>
      <c r="J69" s="620">
        <f t="shared" si="228"/>
        <v>0</v>
      </c>
      <c r="K69" s="620">
        <f t="shared" si="228"/>
        <v>8</v>
      </c>
      <c r="L69" s="620">
        <f t="shared" si="228"/>
        <v>0</v>
      </c>
      <c r="M69" s="620">
        <f t="shared" si="228"/>
        <v>0</v>
      </c>
      <c r="N69" s="620">
        <f t="shared" si="228"/>
        <v>0</v>
      </c>
      <c r="O69" s="620">
        <f t="shared" si="228"/>
        <v>0</v>
      </c>
      <c r="P69" s="620">
        <f t="shared" si="228"/>
        <v>0</v>
      </c>
      <c r="Q69" s="620"/>
      <c r="R69" s="620">
        <f>AJ69+BE69+BZ69+CU69+DP69+EK69+FF69+GA69+GV69+HQ69</f>
        <v>4</v>
      </c>
      <c r="S69" s="620">
        <f t="shared" si="230"/>
        <v>0</v>
      </c>
      <c r="T69" s="620">
        <f t="shared" si="230"/>
        <v>0</v>
      </c>
      <c r="U69" s="621">
        <f t="shared" si="230"/>
        <v>0</v>
      </c>
      <c r="V69" s="622">
        <f t="shared" si="242"/>
        <v>36</v>
      </c>
      <c r="W69" s="620">
        <f t="shared" si="243"/>
        <v>0</v>
      </c>
      <c r="X69" s="623">
        <f t="shared" si="263"/>
        <v>36</v>
      </c>
      <c r="Y69" s="624">
        <f>SUM(Z69:AJ69)+SUM(AL69:AN69)</f>
        <v>0</v>
      </c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616"/>
      <c r="AL69" s="616"/>
      <c r="AM69" s="616"/>
      <c r="AN69" s="616"/>
      <c r="AO69" s="616"/>
      <c r="AP69" s="616"/>
      <c r="AQ69" s="616"/>
      <c r="AR69" s="616"/>
      <c r="AS69" s="617"/>
      <c r="AT69" s="630">
        <f>SUM(AU69:BE69)+SUM(BG69:BI69)</f>
        <v>0</v>
      </c>
      <c r="AU69" s="616"/>
      <c r="AV69" s="616"/>
      <c r="AW69" s="616"/>
      <c r="AX69" s="616"/>
      <c r="AY69" s="616"/>
      <c r="AZ69" s="616"/>
      <c r="BA69" s="616"/>
      <c r="BB69" s="616"/>
      <c r="BC69" s="616"/>
      <c r="BD69" s="616"/>
      <c r="BE69" s="616"/>
      <c r="BF69" s="616"/>
      <c r="BG69" s="616"/>
      <c r="BH69" s="616"/>
      <c r="BI69" s="616"/>
      <c r="BJ69" s="616"/>
      <c r="BK69" s="616"/>
      <c r="BL69" s="616"/>
      <c r="BM69" s="616"/>
      <c r="BN69" s="631"/>
      <c r="BO69" s="624">
        <f>SUM(BP69:BZ69)+SUM(CB69:CD69)</f>
        <v>0</v>
      </c>
      <c r="BP69" s="616"/>
      <c r="BQ69" s="616"/>
      <c r="BR69" s="616"/>
      <c r="BS69" s="616"/>
      <c r="BT69" s="616"/>
      <c r="BU69" s="616"/>
      <c r="BV69" s="616"/>
      <c r="BW69" s="616"/>
      <c r="BX69" s="616"/>
      <c r="BY69" s="616"/>
      <c r="BZ69" s="616"/>
      <c r="CA69" s="616"/>
      <c r="CB69" s="616"/>
      <c r="CC69" s="616"/>
      <c r="CD69" s="616"/>
      <c r="CE69" s="616"/>
      <c r="CF69" s="616"/>
      <c r="CG69" s="616"/>
      <c r="CH69" s="616"/>
      <c r="CI69" s="617"/>
      <c r="CJ69" s="630">
        <f>SUM(CK69:CU69)+SUM(CW69:CY69)</f>
        <v>0</v>
      </c>
      <c r="CK69" s="616"/>
      <c r="CL69" s="616"/>
      <c r="CM69" s="616"/>
      <c r="CN69" s="616"/>
      <c r="CO69" s="616"/>
      <c r="CP69" s="616"/>
      <c r="CQ69" s="616"/>
      <c r="CR69" s="616"/>
      <c r="CS69" s="616"/>
      <c r="CT69" s="616"/>
      <c r="CU69" s="616"/>
      <c r="CV69" s="616"/>
      <c r="CW69" s="616"/>
      <c r="CX69" s="616"/>
      <c r="CY69" s="616"/>
      <c r="CZ69" s="616"/>
      <c r="DA69" s="616"/>
      <c r="DB69" s="616"/>
      <c r="DC69" s="616"/>
      <c r="DD69" s="631"/>
      <c r="DE69" s="624">
        <f>SUM(DF69:DP69)+SUM(DR69:DT69)</f>
        <v>0</v>
      </c>
      <c r="DF69" s="616"/>
      <c r="DG69" s="616"/>
      <c r="DH69" s="616"/>
      <c r="DI69" s="616"/>
      <c r="DJ69" s="616"/>
      <c r="DK69" s="616"/>
      <c r="DL69" s="616"/>
      <c r="DM69" s="616"/>
      <c r="DN69" s="616"/>
      <c r="DO69" s="616"/>
      <c r="DP69" s="616"/>
      <c r="DQ69" s="616"/>
      <c r="DR69" s="616"/>
      <c r="DS69" s="616"/>
      <c r="DT69" s="616"/>
      <c r="DU69" s="616"/>
      <c r="DV69" s="616"/>
      <c r="DW69" s="616"/>
      <c r="DX69" s="616"/>
      <c r="DY69" s="617"/>
      <c r="DZ69" s="630">
        <f>SUM(EA69:EK69)+SUM(EM69:EO69)</f>
        <v>0</v>
      </c>
      <c r="EA69" s="616"/>
      <c r="EB69" s="616"/>
      <c r="EC69" s="616"/>
      <c r="ED69" s="616"/>
      <c r="EE69" s="616"/>
      <c r="EF69" s="616"/>
      <c r="EG69" s="616"/>
      <c r="EH69" s="616"/>
      <c r="EI69" s="616"/>
      <c r="EJ69" s="616"/>
      <c r="EK69" s="616"/>
      <c r="EL69" s="616"/>
      <c r="EM69" s="616"/>
      <c r="EN69" s="616"/>
      <c r="EO69" s="616"/>
      <c r="EP69" s="616"/>
      <c r="EQ69" s="616"/>
      <c r="ER69" s="616"/>
      <c r="ES69" s="616">
        <f>(EP69+EQ69+ER69+DZ69+ET69)/36</f>
        <v>0</v>
      </c>
      <c r="ET69" s="631"/>
      <c r="EU69" s="630">
        <f>SUM(EV69:FF69)+SUM(FH69:FJ69)</f>
        <v>72</v>
      </c>
      <c r="EV69" s="625">
        <v>36</v>
      </c>
      <c r="EW69" s="625">
        <v>24</v>
      </c>
      <c r="EX69" s="625"/>
      <c r="EY69" s="625">
        <v>8</v>
      </c>
      <c r="EZ69" s="625"/>
      <c r="FA69" s="625"/>
      <c r="FB69" s="625"/>
      <c r="FC69" s="625"/>
      <c r="FD69" s="625"/>
      <c r="FE69" s="625"/>
      <c r="FF69" s="625">
        <v>4</v>
      </c>
      <c r="FG69" s="625">
        <v>2</v>
      </c>
      <c r="FH69" s="625"/>
      <c r="FI69" s="625"/>
      <c r="FJ69" s="625"/>
      <c r="FK69" s="626">
        <v>36</v>
      </c>
      <c r="FL69" s="627"/>
      <c r="FM69" s="628"/>
      <c r="FN69" s="629">
        <f>(FK69+FL69+FM69+EU69+FO69)/36</f>
        <v>4</v>
      </c>
      <c r="FO69" s="631">
        <v>36</v>
      </c>
      <c r="FP69" s="630">
        <f>SUM(FQ69:GA69)+SUM(GC69:GE69)</f>
        <v>0</v>
      </c>
      <c r="FQ69" s="616"/>
      <c r="FR69" s="616"/>
      <c r="FS69" s="616"/>
      <c r="FT69" s="616"/>
      <c r="FU69" s="616"/>
      <c r="FV69" s="616"/>
      <c r="FW69" s="616"/>
      <c r="FX69" s="616"/>
      <c r="FY69" s="616"/>
      <c r="FZ69" s="616"/>
      <c r="GA69" s="616"/>
      <c r="GB69" s="616"/>
      <c r="GC69" s="616"/>
      <c r="GD69" s="616"/>
      <c r="GE69" s="616"/>
      <c r="GF69" s="616"/>
      <c r="GG69" s="616"/>
      <c r="GH69" s="616"/>
      <c r="GI69" s="616"/>
      <c r="GJ69" s="631"/>
      <c r="GK69" s="624">
        <f t="shared" si="267"/>
        <v>0</v>
      </c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  <c r="HB69" s="616"/>
      <c r="HC69" s="616"/>
      <c r="HD69" s="616"/>
      <c r="HE69" s="617"/>
      <c r="HF69" s="630">
        <f t="shared" si="268"/>
        <v>0</v>
      </c>
      <c r="HG69" s="616"/>
      <c r="HH69" s="616"/>
      <c r="HI69" s="616"/>
      <c r="HJ69" s="616"/>
      <c r="HK69" s="616"/>
      <c r="HL69" s="616"/>
      <c r="HM69" s="616"/>
      <c r="HN69" s="616"/>
      <c r="HO69" s="616"/>
      <c r="HP69" s="616"/>
      <c r="HQ69" s="616"/>
      <c r="HR69" s="616"/>
      <c r="HS69" s="616"/>
      <c r="HT69" s="616"/>
      <c r="HU69" s="616"/>
      <c r="HV69" s="616"/>
      <c r="HW69" s="616"/>
      <c r="HX69" s="616"/>
      <c r="HY69" s="616"/>
      <c r="HZ69" s="631"/>
      <c r="IA69" s="322" t="s">
        <v>123</v>
      </c>
      <c r="IB69" s="25"/>
      <c r="IC69" s="25"/>
      <c r="ID69" s="120"/>
      <c r="IE69" s="624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205">
        <v>41</v>
      </c>
      <c r="B70" s="612" t="s">
        <v>182</v>
      </c>
      <c r="C70" s="350" t="s">
        <v>234</v>
      </c>
      <c r="D70" s="237">
        <f>F70/36</f>
        <v>4</v>
      </c>
      <c r="E70" s="107"/>
      <c r="F70" s="107">
        <f>G70+V70+W70+X70</f>
        <v>144</v>
      </c>
      <c r="G70" s="107">
        <f>SUM(H70:U70)</f>
        <v>72</v>
      </c>
      <c r="H70" s="107">
        <f t="shared" si="228"/>
        <v>30</v>
      </c>
      <c r="I70" s="107">
        <f t="shared" si="228"/>
        <v>32</v>
      </c>
      <c r="J70" s="107">
        <f t="shared" si="228"/>
        <v>0</v>
      </c>
      <c r="K70" s="107">
        <f t="shared" si="228"/>
        <v>10</v>
      </c>
      <c r="L70" s="107">
        <f t="shared" si="228"/>
        <v>0</v>
      </c>
      <c r="M70" s="107">
        <f t="shared" si="228"/>
        <v>0</v>
      </c>
      <c r="N70" s="107">
        <f t="shared" si="228"/>
        <v>0</v>
      </c>
      <c r="O70" s="107">
        <f t="shared" si="228"/>
        <v>0</v>
      </c>
      <c r="P70" s="107">
        <f t="shared" si="228"/>
        <v>0</v>
      </c>
      <c r="Q70" s="107"/>
      <c r="R70" s="107">
        <f>AJ70+BE70+BZ70+CU70+DP70+EK70+FF70+GA70+GV70+HQ70</f>
        <v>0</v>
      </c>
      <c r="S70" s="107">
        <f t="shared" si="230"/>
        <v>0</v>
      </c>
      <c r="T70" s="107">
        <f t="shared" si="230"/>
        <v>0</v>
      </c>
      <c r="U70" s="215">
        <f t="shared" si="230"/>
        <v>0</v>
      </c>
      <c r="V70" s="278">
        <f t="shared" si="242"/>
        <v>36</v>
      </c>
      <c r="W70" s="107">
        <f t="shared" si="243"/>
        <v>0</v>
      </c>
      <c r="X70" s="279">
        <f t="shared" si="244"/>
        <v>36</v>
      </c>
      <c r="Y70" s="244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225"/>
      <c r="AT70" s="301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302"/>
      <c r="BO70" s="244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225"/>
      <c r="CJ70" s="301">
        <f t="shared" ref="CJ70" si="269">SUM(CK70:CU70)+SUM(CW70:CY70)</f>
        <v>72</v>
      </c>
      <c r="CK70" s="108">
        <v>30</v>
      </c>
      <c r="CL70" s="108">
        <v>32</v>
      </c>
      <c r="CM70" s="108"/>
      <c r="CN70" s="108">
        <v>10</v>
      </c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9">
        <v>36</v>
      </c>
      <c r="DA70" s="110"/>
      <c r="DB70" s="111"/>
      <c r="DC70" s="112">
        <f t="shared" ref="DC70" si="270">(CZ70+DA70+DB70+CJ70+DD70)/36</f>
        <v>4</v>
      </c>
      <c r="DD70" s="302">
        <v>36</v>
      </c>
      <c r="DE70" s="244"/>
      <c r="DF70" s="106"/>
      <c r="DG70" s="106"/>
      <c r="DH70" s="106"/>
      <c r="DI70" s="106"/>
      <c r="DJ70" s="106"/>
      <c r="DK70" s="106"/>
      <c r="DL70" s="106"/>
      <c r="DM70" s="106"/>
      <c r="DN70" s="106"/>
      <c r="DO70" s="106"/>
      <c r="DP70" s="106"/>
      <c r="DQ70" s="106"/>
      <c r="DR70" s="106"/>
      <c r="DS70" s="106"/>
      <c r="DT70" s="106"/>
      <c r="DU70" s="106"/>
      <c r="DV70" s="106"/>
      <c r="DW70" s="106"/>
      <c r="DX70" s="106"/>
      <c r="DY70" s="225"/>
      <c r="DZ70" s="301"/>
      <c r="EA70" s="106"/>
      <c r="EB70" s="106"/>
      <c r="EC70" s="106"/>
      <c r="ED70" s="106"/>
      <c r="EE70" s="106"/>
      <c r="EF70" s="106"/>
      <c r="EG70" s="106"/>
      <c r="EH70" s="106"/>
      <c r="EI70" s="106"/>
      <c r="EJ70" s="106"/>
      <c r="EK70" s="106"/>
      <c r="EL70" s="106"/>
      <c r="EM70" s="106"/>
      <c r="EN70" s="106"/>
      <c r="EO70" s="106"/>
      <c r="EP70" s="106"/>
      <c r="EQ70" s="106"/>
      <c r="ER70" s="106"/>
      <c r="ES70" s="106"/>
      <c r="ET70" s="302"/>
      <c r="EU70" s="244">
        <f t="shared" ref="EU70" si="271">SUM(EV70:FF70)+SUM(FH70:FJ70)</f>
        <v>0</v>
      </c>
      <c r="EV70" s="106"/>
      <c r="EW70" s="106"/>
      <c r="EX70" s="106"/>
      <c r="EY70" s="106"/>
      <c r="EZ70" s="106"/>
      <c r="FA70" s="106"/>
      <c r="FB70" s="106"/>
      <c r="FC70" s="106"/>
      <c r="FD70" s="106"/>
      <c r="FE70" s="106"/>
      <c r="FF70" s="106"/>
      <c r="FG70" s="106"/>
      <c r="FH70" s="106"/>
      <c r="FI70" s="106"/>
      <c r="FJ70" s="106"/>
      <c r="FK70" s="106"/>
      <c r="FL70" s="106"/>
      <c r="FM70" s="106"/>
      <c r="FN70" s="106">
        <f t="shared" si="245"/>
        <v>0</v>
      </c>
      <c r="FO70" s="225"/>
      <c r="FP70" s="301"/>
      <c r="FQ70" s="106"/>
      <c r="FR70" s="106"/>
      <c r="FS70" s="106"/>
      <c r="FT70" s="106"/>
      <c r="FU70" s="106"/>
      <c r="FV70" s="106"/>
      <c r="FW70" s="106"/>
      <c r="FX70" s="106"/>
      <c r="FY70" s="106"/>
      <c r="FZ70" s="106"/>
      <c r="GA70" s="106"/>
      <c r="GB70" s="106"/>
      <c r="GC70" s="106"/>
      <c r="GD70" s="106"/>
      <c r="GE70" s="106"/>
      <c r="GF70" s="106"/>
      <c r="GG70" s="106"/>
      <c r="GH70" s="106"/>
      <c r="GI70" s="106"/>
      <c r="GJ70" s="302"/>
      <c r="GK70" s="244"/>
      <c r="GL70" s="106"/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225"/>
      <c r="HF70" s="301"/>
      <c r="HG70" s="106"/>
      <c r="HH70" s="106"/>
      <c r="HI70" s="106"/>
      <c r="HJ70" s="106"/>
      <c r="HK70" s="106"/>
      <c r="HL70" s="106"/>
      <c r="HM70" s="106"/>
      <c r="HN70" s="106"/>
      <c r="HO70" s="106"/>
      <c r="HP70" s="106"/>
      <c r="HQ70" s="106"/>
      <c r="HR70" s="106"/>
      <c r="HS70" s="106"/>
      <c r="HT70" s="106"/>
      <c r="HU70" s="106"/>
      <c r="HV70" s="106"/>
      <c r="HW70" s="106"/>
      <c r="HX70" s="106"/>
      <c r="HY70" s="106"/>
      <c r="HZ70" s="302"/>
      <c r="IA70" s="364">
        <v>4</v>
      </c>
      <c r="IB70" s="79"/>
      <c r="IC70" s="79"/>
      <c r="ID70" s="146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2">Z73+AU73+BP73+CK73+DF73+EA73+EV73+FQ73+GL73+HG73</f>
        <v>24</v>
      </c>
      <c r="I73" s="48">
        <f t="shared" si="272"/>
        <v>20</v>
      </c>
      <c r="J73" s="48">
        <f t="shared" si="272"/>
        <v>0</v>
      </c>
      <c r="K73" s="48">
        <f t="shared" si="272"/>
        <v>14</v>
      </c>
      <c r="L73" s="48">
        <f t="shared" si="272"/>
        <v>0</v>
      </c>
      <c r="M73" s="48">
        <f t="shared" si="272"/>
        <v>0</v>
      </c>
      <c r="N73" s="48">
        <f t="shared" si="272"/>
        <v>4</v>
      </c>
      <c r="O73" s="48">
        <f t="shared" si="272"/>
        <v>0</v>
      </c>
      <c r="P73" s="48">
        <f t="shared" si="272"/>
        <v>4</v>
      </c>
      <c r="Q73" s="48"/>
      <c r="R73" s="48">
        <f t="shared" ref="R73" si="273">AJ73+BE73+BZ73+CU73+DP73+EK73+FF73+GA73+GV73+HQ73</f>
        <v>0</v>
      </c>
      <c r="S73" s="48">
        <f t="shared" ref="S73:U74" si="274">AL73+BG73+CB73+CW73+DR73+EM73+FH73+GC73+GX73+HS73</f>
        <v>0</v>
      </c>
      <c r="T73" s="48">
        <f t="shared" si="274"/>
        <v>0</v>
      </c>
      <c r="U73" s="214">
        <f t="shared" si="274"/>
        <v>0</v>
      </c>
      <c r="V73" s="276">
        <f t="shared" ref="V73:V74" si="275">AS73+BN73+CI73+DD73+DY73+ET73+FO73+GJ73+HE73+HZ73</f>
        <v>36</v>
      </c>
      <c r="W73" s="48">
        <f t="shared" ref="W73:W74" si="276">AQ73+BL73+CG73+DB73+DW73+ER73+FM73+GH73+HC73+HX73</f>
        <v>6</v>
      </c>
      <c r="X73" s="277">
        <f t="shared" ref="X73:X74" si="277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8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79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272"/>
        <v>48</v>
      </c>
      <c r="I74" s="426">
        <f t="shared" si="272"/>
        <v>18</v>
      </c>
      <c r="J74" s="426">
        <f t="shared" si="272"/>
        <v>0</v>
      </c>
      <c r="K74" s="426">
        <f t="shared" si="272"/>
        <v>0</v>
      </c>
      <c r="L74" s="426">
        <f t="shared" si="272"/>
        <v>0</v>
      </c>
      <c r="M74" s="426">
        <f t="shared" si="272"/>
        <v>0</v>
      </c>
      <c r="N74" s="426">
        <f t="shared" si="272"/>
        <v>0</v>
      </c>
      <c r="O74" s="426">
        <f t="shared" si="272"/>
        <v>0</v>
      </c>
      <c r="P74" s="426">
        <f t="shared" si="272"/>
        <v>2</v>
      </c>
      <c r="Q74" s="426"/>
      <c r="R74" s="426">
        <f>AJ74+BE74+BZ74+CU74+DP74+EK74+FF74+GA74+GV74+HQ74</f>
        <v>0</v>
      </c>
      <c r="S74" s="426">
        <f t="shared" si="274"/>
        <v>0</v>
      </c>
      <c r="T74" s="426">
        <f t="shared" si="274"/>
        <v>0</v>
      </c>
      <c r="U74" s="427">
        <f t="shared" si="274"/>
        <v>0</v>
      </c>
      <c r="V74" s="428">
        <f t="shared" si="275"/>
        <v>36</v>
      </c>
      <c r="W74" s="426">
        <f t="shared" si="276"/>
        <v>4</v>
      </c>
      <c r="X74" s="429">
        <f t="shared" si="277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280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278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279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650">
        <v>44</v>
      </c>
      <c r="B77" s="648" t="s">
        <v>173</v>
      </c>
      <c r="C77" s="257" t="s">
        <v>146</v>
      </c>
      <c r="D77" s="651"/>
      <c r="E77" s="652">
        <f>F77/36</f>
        <v>10</v>
      </c>
      <c r="F77" s="652">
        <f>G77+V77+W77+X77</f>
        <v>360</v>
      </c>
      <c r="G77" s="652">
        <f>SUM(H77:U77)</f>
        <v>198</v>
      </c>
      <c r="H77" s="652">
        <f t="shared" ref="H77:P77" si="281">Z77+AU77+BP77+CK77+DF77+EA77+EV77+FQ77+GL77+HG77</f>
        <v>48</v>
      </c>
      <c r="I77" s="652">
        <f t="shared" si="281"/>
        <v>18</v>
      </c>
      <c r="J77" s="652">
        <f t="shared" si="281"/>
        <v>0</v>
      </c>
      <c r="K77" s="652">
        <f t="shared" si="281"/>
        <v>28</v>
      </c>
      <c r="L77" s="652">
        <f t="shared" si="281"/>
        <v>44</v>
      </c>
      <c r="M77" s="652">
        <f t="shared" si="281"/>
        <v>0</v>
      </c>
      <c r="N77" s="652">
        <f t="shared" si="281"/>
        <v>0</v>
      </c>
      <c r="O77" s="652">
        <f t="shared" si="281"/>
        <v>0</v>
      </c>
      <c r="P77" s="652">
        <f t="shared" si="281"/>
        <v>4</v>
      </c>
      <c r="Q77" s="652"/>
      <c r="R77" s="652">
        <f>AJ77+BE77+BZ77+CU77+DP77+EK77+FF77+GA77+GV77+HQ77</f>
        <v>0</v>
      </c>
      <c r="S77" s="652">
        <f>AL77+BG77+CB77+CW77+DR77+EM77+FH77+GC77+GX77+HS77</f>
        <v>22</v>
      </c>
      <c r="T77" s="652">
        <f>AM77+BH77+CC77+CX77+DS77+EN77+FI77+GD77+GY77+HT77</f>
        <v>30</v>
      </c>
      <c r="U77" s="653">
        <f>AN77+BI77+CD77+CY77+DT77+EO77+FJ77+GE77+GZ77+HU77</f>
        <v>4</v>
      </c>
      <c r="V77" s="654">
        <f>AS77+BN77+CI77+DD77+DY77+ET77+FO77+GJ77+HE77+HZ77</f>
        <v>102</v>
      </c>
      <c r="W77" s="652">
        <f>AQ77+BL77+CG77+DB77+DW77+ER77+FM77+GH77+HC77+HX77</f>
        <v>6</v>
      </c>
      <c r="X77" s="655">
        <f>AO77+AP77+BJ77+BK77+CE77+CF77+CZ77+DA77+DU77+DV77+EP77+EQ77+FK77+FL77+GF77+GG77+HA77+HB77+HV77+HW77</f>
        <v>54</v>
      </c>
      <c r="Y77" s="662">
        <f>SUM(Z77:AJ77)+SUM(AL77:AN77)</f>
        <v>0</v>
      </c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8"/>
      <c r="AL77" s="648"/>
      <c r="AM77" s="648"/>
      <c r="AN77" s="648"/>
      <c r="AO77" s="648"/>
      <c r="AP77" s="648"/>
      <c r="AQ77" s="648"/>
      <c r="AR77" s="648"/>
      <c r="AS77" s="663"/>
      <c r="AT77" s="656">
        <f>SUM(AU77:BE77)+SUM(BG77:BI77)</f>
        <v>0</v>
      </c>
      <c r="AU77" s="648"/>
      <c r="AV77" s="648"/>
      <c r="AW77" s="648"/>
      <c r="AX77" s="648"/>
      <c r="AY77" s="648"/>
      <c r="AZ77" s="648"/>
      <c r="BA77" s="648"/>
      <c r="BB77" s="648"/>
      <c r="BC77" s="648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9"/>
      <c r="BO77" s="662">
        <f>SUM(BP77:BZ77)+SUM(CB77:CD77)</f>
        <v>0</v>
      </c>
      <c r="BP77" s="648"/>
      <c r="BQ77" s="648"/>
      <c r="BR77" s="648"/>
      <c r="BS77" s="648"/>
      <c r="BT77" s="648"/>
      <c r="BU77" s="648"/>
      <c r="BV77" s="648"/>
      <c r="BW77" s="648"/>
      <c r="BX77" s="648"/>
      <c r="BY77" s="648"/>
      <c r="BZ77" s="648"/>
      <c r="CA77" s="648"/>
      <c r="CB77" s="648"/>
      <c r="CC77" s="648"/>
      <c r="CD77" s="648"/>
      <c r="CE77" s="648"/>
      <c r="CF77" s="648"/>
      <c r="CG77" s="648"/>
      <c r="CH77" s="648"/>
      <c r="CI77" s="663"/>
      <c r="CJ77" s="656">
        <f>SUM(CK77:CU77)+SUM(CW77:CY77)</f>
        <v>0</v>
      </c>
      <c r="CK77" s="648"/>
      <c r="CL77" s="648"/>
      <c r="CM77" s="648"/>
      <c r="CN77" s="648"/>
      <c r="CO77" s="648"/>
      <c r="CP77" s="648"/>
      <c r="CQ77" s="648"/>
      <c r="CR77" s="648"/>
      <c r="CS77" s="648"/>
      <c r="CT77" s="648"/>
      <c r="CU77" s="648"/>
      <c r="CV77" s="648"/>
      <c r="CW77" s="648"/>
      <c r="CX77" s="648"/>
      <c r="CY77" s="648"/>
      <c r="CZ77" s="648"/>
      <c r="DA77" s="648"/>
      <c r="DB77" s="648"/>
      <c r="DC77" s="648"/>
      <c r="DD77" s="649"/>
      <c r="DE77" s="662">
        <f>SUM(DF77:DP77)+SUM(DR77:DT77)</f>
        <v>0</v>
      </c>
      <c r="DF77" s="648"/>
      <c r="DG77" s="648"/>
      <c r="DH77" s="648"/>
      <c r="DI77" s="648"/>
      <c r="DJ77" s="648"/>
      <c r="DK77" s="648"/>
      <c r="DL77" s="648"/>
      <c r="DM77" s="648"/>
      <c r="DN77" s="648"/>
      <c r="DO77" s="648"/>
      <c r="DP77" s="648"/>
      <c r="DQ77" s="648"/>
      <c r="DR77" s="648"/>
      <c r="DS77" s="648"/>
      <c r="DT77" s="648"/>
      <c r="DU77" s="648"/>
      <c r="DV77" s="648"/>
      <c r="DW77" s="648"/>
      <c r="DX77" s="648"/>
      <c r="DY77" s="663"/>
      <c r="DZ77" s="656">
        <f>SUM(EA77:EK77)+SUM(EM77:EO77)</f>
        <v>0</v>
      </c>
      <c r="EA77" s="648"/>
      <c r="EB77" s="648"/>
      <c r="EC77" s="648"/>
      <c r="ED77" s="648"/>
      <c r="EE77" s="648"/>
      <c r="EF77" s="648"/>
      <c r="EG77" s="648"/>
      <c r="EH77" s="648"/>
      <c r="EI77" s="648"/>
      <c r="EJ77" s="648"/>
      <c r="EK77" s="648"/>
      <c r="EL77" s="648"/>
      <c r="EM77" s="648"/>
      <c r="EN77" s="648"/>
      <c r="EO77" s="648"/>
      <c r="EP77" s="648"/>
      <c r="EQ77" s="648"/>
      <c r="ER77" s="648"/>
      <c r="ES77" s="648"/>
      <c r="ET77" s="649"/>
      <c r="EU77" s="662">
        <f>SUM(EV77:FF77)+SUM(FH77:FJ77)</f>
        <v>48</v>
      </c>
      <c r="EV77" s="657">
        <v>20</v>
      </c>
      <c r="EW77" s="657">
        <v>10</v>
      </c>
      <c r="EX77" s="657"/>
      <c r="EY77" s="657">
        <v>4</v>
      </c>
      <c r="EZ77" s="657"/>
      <c r="FA77" s="657"/>
      <c r="FB77" s="657"/>
      <c r="FC77" s="657"/>
      <c r="FD77" s="657">
        <v>4</v>
      </c>
      <c r="FE77" s="657"/>
      <c r="FF77" s="657"/>
      <c r="FG77" s="657"/>
      <c r="FH77" s="657">
        <v>6</v>
      </c>
      <c r="FI77" s="657"/>
      <c r="FJ77" s="657">
        <v>4</v>
      </c>
      <c r="FK77" s="658"/>
      <c r="FL77" s="659"/>
      <c r="FM77" s="660"/>
      <c r="FN77" s="661">
        <f t="shared" ref="FN77" si="282">(FK77+FL77+FM77+EU77+FO77)/36</f>
        <v>2</v>
      </c>
      <c r="FO77" s="663">
        <v>24</v>
      </c>
      <c r="FP77" s="656">
        <f>SUM(FQ77:GA77)+SUM(GC77:GE77)</f>
        <v>84</v>
      </c>
      <c r="FQ77" s="657">
        <v>26</v>
      </c>
      <c r="FR77" s="657">
        <v>8</v>
      </c>
      <c r="FS77" s="657"/>
      <c r="FT77" s="657">
        <v>24</v>
      </c>
      <c r="FU77" s="657">
        <v>10</v>
      </c>
      <c r="FV77" s="657"/>
      <c r="FW77" s="657"/>
      <c r="FX77" s="657"/>
      <c r="FY77" s="657"/>
      <c r="FZ77" s="657"/>
      <c r="GA77" s="657"/>
      <c r="GB77" s="657"/>
      <c r="GC77" s="657">
        <v>16</v>
      </c>
      <c r="GD77" s="657"/>
      <c r="GE77" s="657"/>
      <c r="GF77" s="658"/>
      <c r="GG77" s="659">
        <v>18</v>
      </c>
      <c r="GH77" s="660"/>
      <c r="GI77" s="661">
        <f>(GF77+GG77+GH77+FP77+GJ77)/36</f>
        <v>4</v>
      </c>
      <c r="GJ77" s="649">
        <v>42</v>
      </c>
      <c r="GK77" s="662">
        <f>SUM(GL77:GV77)+SUM(GX77:GZ77)</f>
        <v>66</v>
      </c>
      <c r="GL77" s="657">
        <v>2</v>
      </c>
      <c r="GM77" s="657"/>
      <c r="GN77" s="657"/>
      <c r="GO77" s="657"/>
      <c r="GP77" s="657">
        <v>34</v>
      </c>
      <c r="GQ77" s="657"/>
      <c r="GR77" s="657"/>
      <c r="GS77" s="657"/>
      <c r="GT77" s="657"/>
      <c r="GU77" s="657"/>
      <c r="GV77" s="657"/>
      <c r="GW77" s="657"/>
      <c r="GX77" s="657"/>
      <c r="GY77" s="657">
        <v>30</v>
      </c>
      <c r="GZ77" s="657"/>
      <c r="HA77" s="658">
        <v>36</v>
      </c>
      <c r="HB77" s="659"/>
      <c r="HC77" s="660">
        <v>6</v>
      </c>
      <c r="HD77" s="661">
        <f t="shared" ref="HD77" si="283">(HA77+HB77+HC77+GK77+HE77)/36</f>
        <v>4</v>
      </c>
      <c r="HE77" s="663">
        <v>36</v>
      </c>
      <c r="HF77" s="656">
        <f>SUM(HG77:HQ77)+SUM(HS77:HU77)</f>
        <v>0</v>
      </c>
      <c r="HG77" s="648"/>
      <c r="HH77" s="648"/>
      <c r="HI77" s="648"/>
      <c r="HJ77" s="648"/>
      <c r="HK77" s="648"/>
      <c r="HL77" s="648"/>
      <c r="HM77" s="648"/>
      <c r="HN77" s="648"/>
      <c r="HO77" s="648"/>
      <c r="HP77" s="648"/>
      <c r="HQ77" s="648"/>
      <c r="HR77" s="648"/>
      <c r="HS77" s="648"/>
      <c r="HT77" s="648"/>
      <c r="HU77" s="648"/>
      <c r="HV77" s="648"/>
      <c r="HW77" s="648"/>
      <c r="HX77" s="648"/>
      <c r="HY77" s="648"/>
      <c r="HZ77" s="649"/>
      <c r="IA77" s="309">
        <v>9</v>
      </c>
      <c r="IB77" s="24">
        <v>8</v>
      </c>
      <c r="IC77" s="25"/>
      <c r="ID77" s="144">
        <v>9</v>
      </c>
      <c r="IE77" s="656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:P79" si="284">Z79+AU79+BP79+CK79+DF79+EA79+EV79+FQ79+GL79+HG79</f>
        <v>18</v>
      </c>
      <c r="I79" s="107">
        <f t="shared" si="284"/>
        <v>0</v>
      </c>
      <c r="J79" s="107">
        <f t="shared" si="284"/>
        <v>18</v>
      </c>
      <c r="K79" s="107">
        <f t="shared" si="284"/>
        <v>6</v>
      </c>
      <c r="L79" s="107">
        <f t="shared" si="284"/>
        <v>0</v>
      </c>
      <c r="M79" s="107">
        <f t="shared" si="284"/>
        <v>0</v>
      </c>
      <c r="N79" s="107">
        <f t="shared" si="284"/>
        <v>0</v>
      </c>
      <c r="O79" s="107">
        <f t="shared" si="284"/>
        <v>0</v>
      </c>
      <c r="P79" s="107">
        <f t="shared" si="284"/>
        <v>0</v>
      </c>
      <c r="Q79" s="107"/>
      <c r="R79" s="107">
        <f>AJ79+BE79+BZ79+CU79+DP79+EK79+FF79+GA79+GV79+HQ79</f>
        <v>0</v>
      </c>
      <c r="S79" s="107">
        <f>AL79+BG79+CB79+CW79+DR79+EM79+FH79+GC79+GX79+HS79</f>
        <v>0</v>
      </c>
      <c r="T79" s="107">
        <f>AM79+BH79+CC79+CX79+DS79+EN79+FI79+GD79+GY79+HT79</f>
        <v>0</v>
      </c>
      <c r="U79" s="215">
        <f>AN79+BI79+CD79+CY79+DT79+EO79+FJ79+GE79+GZ79+HU79</f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244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225"/>
      <c r="AT79" s="301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302"/>
      <c r="BO79" s="244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225"/>
      <c r="CJ79" s="301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302"/>
      <c r="DE79" s="244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225"/>
      <c r="DZ79" s="301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302"/>
      <c r="EU79" s="244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225">
        <v>12</v>
      </c>
      <c r="FP79" s="301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302">
        <v>12</v>
      </c>
      <c r="GK79" s="244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225"/>
      <c r="HF79" s="301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302"/>
      <c r="IA79" s="323"/>
      <c r="IB79" s="80" t="s">
        <v>60</v>
      </c>
      <c r="IC79" s="79"/>
      <c r="ID79" s="146"/>
      <c r="IE79" s="54">
        <v>1</v>
      </c>
    </row>
    <row r="80" spans="1:301" s="385" customFormat="1" ht="15" customHeight="1" x14ac:dyDescent="0.25">
      <c r="A80" s="129">
        <v>46</v>
      </c>
      <c r="B80" s="63" t="s">
        <v>175</v>
      </c>
      <c r="C80" s="351" t="s">
        <v>188</v>
      </c>
      <c r="D80" s="231"/>
      <c r="E80" s="64">
        <f>F80/36</f>
        <v>35</v>
      </c>
      <c r="F80" s="64">
        <f t="shared" ref="F80:X80" si="285">SUM(F81:F89)</f>
        <v>1260</v>
      </c>
      <c r="G80" s="64">
        <f t="shared" si="285"/>
        <v>732</v>
      </c>
      <c r="H80" s="64">
        <f>SUM(H81:H89)</f>
        <v>160</v>
      </c>
      <c r="I80" s="64">
        <f t="shared" si="285"/>
        <v>82</v>
      </c>
      <c r="J80" s="64">
        <f t="shared" si="285"/>
        <v>0</v>
      </c>
      <c r="K80" s="64">
        <f t="shared" si="285"/>
        <v>290</v>
      </c>
      <c r="L80" s="64">
        <f t="shared" si="285"/>
        <v>0</v>
      </c>
      <c r="M80" s="64">
        <f t="shared" si="285"/>
        <v>172</v>
      </c>
      <c r="N80" s="64">
        <f t="shared" si="285"/>
        <v>0</v>
      </c>
      <c r="O80" s="64">
        <f t="shared" si="285"/>
        <v>0</v>
      </c>
      <c r="P80" s="64">
        <f t="shared" si="285"/>
        <v>16</v>
      </c>
      <c r="Q80" s="64">
        <f t="shared" si="285"/>
        <v>0</v>
      </c>
      <c r="R80" s="64">
        <f t="shared" si="285"/>
        <v>0</v>
      </c>
      <c r="S80" s="64">
        <f t="shared" si="285"/>
        <v>0</v>
      </c>
      <c r="T80" s="64">
        <f t="shared" si="285"/>
        <v>0</v>
      </c>
      <c r="U80" s="218">
        <f t="shared" si="285"/>
        <v>12</v>
      </c>
      <c r="V80" s="283">
        <f t="shared" si="285"/>
        <v>372</v>
      </c>
      <c r="W80" s="64">
        <f t="shared" si="285"/>
        <v>12</v>
      </c>
      <c r="X80" s="284">
        <f t="shared" si="285"/>
        <v>144</v>
      </c>
      <c r="Y80" s="234">
        <f>SUM(Z80:AJ80)+SUM(AL80:AN80)</f>
        <v>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210"/>
      <c r="AT80" s="272">
        <f>SUM(AU80:BE80)+SUM(BG80:BI80)</f>
        <v>0</v>
      </c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273"/>
      <c r="BO80" s="234">
        <f>SUM(BP80:BZ80)+SUM(CB80:CD80)</f>
        <v>0</v>
      </c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210"/>
      <c r="CJ80" s="272">
        <f>SUM(CK80:CU80)+SUM(CW80:CY80)</f>
        <v>0</v>
      </c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273"/>
      <c r="DE80" s="234">
        <f>SUM(DF80:DP80)+SUM(DR80:DT80)</f>
        <v>0</v>
      </c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210"/>
      <c r="DZ80" s="272">
        <f>SUM(EA80:EK80)+SUM(EM80:EO80)</f>
        <v>0</v>
      </c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273"/>
      <c r="EU80" s="234">
        <f t="shared" ref="EU80:FZ80" si="286">SUM(EU81:EU89)</f>
        <v>60</v>
      </c>
      <c r="EV80" s="65">
        <f t="shared" si="286"/>
        <v>46</v>
      </c>
      <c r="EW80" s="65">
        <f t="shared" si="286"/>
        <v>8</v>
      </c>
      <c r="EX80" s="65">
        <f t="shared" si="286"/>
        <v>0</v>
      </c>
      <c r="EY80" s="65">
        <f t="shared" si="286"/>
        <v>0</v>
      </c>
      <c r="EZ80" s="65">
        <f t="shared" si="286"/>
        <v>0</v>
      </c>
      <c r="FA80" s="65">
        <f t="shared" si="286"/>
        <v>6</v>
      </c>
      <c r="FB80" s="65">
        <f t="shared" si="286"/>
        <v>0</v>
      </c>
      <c r="FC80" s="65">
        <f t="shared" si="286"/>
        <v>0</v>
      </c>
      <c r="FD80" s="65">
        <f t="shared" si="286"/>
        <v>0</v>
      </c>
      <c r="FE80" s="65">
        <f t="shared" si="286"/>
        <v>0</v>
      </c>
      <c r="FF80" s="65">
        <f t="shared" si="286"/>
        <v>0</v>
      </c>
      <c r="FG80" s="65">
        <f t="shared" si="286"/>
        <v>0</v>
      </c>
      <c r="FH80" s="65">
        <f t="shared" si="286"/>
        <v>0</v>
      </c>
      <c r="FI80" s="65">
        <f t="shared" si="286"/>
        <v>0</v>
      </c>
      <c r="FJ80" s="65">
        <f t="shared" si="286"/>
        <v>0</v>
      </c>
      <c r="FK80" s="66">
        <f t="shared" si="286"/>
        <v>0</v>
      </c>
      <c r="FL80" s="67">
        <f t="shared" si="286"/>
        <v>18</v>
      </c>
      <c r="FM80" s="68">
        <f t="shared" si="286"/>
        <v>0</v>
      </c>
      <c r="FN80" s="69">
        <f t="shared" si="286"/>
        <v>3</v>
      </c>
      <c r="FO80" s="210">
        <f t="shared" si="286"/>
        <v>30</v>
      </c>
      <c r="FP80" s="272">
        <f t="shared" si="286"/>
        <v>408</v>
      </c>
      <c r="FQ80" s="65">
        <f t="shared" si="286"/>
        <v>42</v>
      </c>
      <c r="FR80" s="65">
        <f t="shared" si="286"/>
        <v>42</v>
      </c>
      <c r="FS80" s="65">
        <f t="shared" si="286"/>
        <v>0</v>
      </c>
      <c r="FT80" s="65">
        <f t="shared" si="286"/>
        <v>184</v>
      </c>
      <c r="FU80" s="65">
        <f t="shared" si="286"/>
        <v>0</v>
      </c>
      <c r="FV80" s="65">
        <f t="shared" si="286"/>
        <v>114</v>
      </c>
      <c r="FW80" s="65">
        <f t="shared" si="286"/>
        <v>0</v>
      </c>
      <c r="FX80" s="65">
        <f t="shared" si="286"/>
        <v>0</v>
      </c>
      <c r="FY80" s="65">
        <f t="shared" si="286"/>
        <v>14</v>
      </c>
      <c r="FZ80" s="65">
        <f t="shared" si="286"/>
        <v>0</v>
      </c>
      <c r="GA80" s="65">
        <f t="shared" ref="GA80:HF80" si="287">SUM(GA81:GA89)</f>
        <v>0</v>
      </c>
      <c r="GB80" s="65">
        <f t="shared" si="287"/>
        <v>0</v>
      </c>
      <c r="GC80" s="65">
        <f t="shared" si="287"/>
        <v>0</v>
      </c>
      <c r="GD80" s="65">
        <f t="shared" si="287"/>
        <v>0</v>
      </c>
      <c r="GE80" s="65">
        <f t="shared" si="287"/>
        <v>12</v>
      </c>
      <c r="GF80" s="66">
        <f t="shared" si="287"/>
        <v>72</v>
      </c>
      <c r="GG80" s="67">
        <f t="shared" si="287"/>
        <v>0</v>
      </c>
      <c r="GH80" s="68">
        <f t="shared" si="287"/>
        <v>0</v>
      </c>
      <c r="GI80" s="69">
        <f t="shared" si="287"/>
        <v>19</v>
      </c>
      <c r="GJ80" s="273">
        <f t="shared" si="287"/>
        <v>204</v>
      </c>
      <c r="GK80" s="234">
        <f t="shared" si="287"/>
        <v>222</v>
      </c>
      <c r="GL80" s="65">
        <f t="shared" si="287"/>
        <v>72</v>
      </c>
      <c r="GM80" s="65">
        <f t="shared" si="287"/>
        <v>32</v>
      </c>
      <c r="GN80" s="65">
        <f t="shared" si="287"/>
        <v>0</v>
      </c>
      <c r="GO80" s="65">
        <f t="shared" si="287"/>
        <v>64</v>
      </c>
      <c r="GP80" s="65">
        <f t="shared" si="287"/>
        <v>0</v>
      </c>
      <c r="GQ80" s="65">
        <f t="shared" si="287"/>
        <v>52</v>
      </c>
      <c r="GR80" s="65">
        <f t="shared" si="287"/>
        <v>0</v>
      </c>
      <c r="GS80" s="65">
        <f t="shared" si="287"/>
        <v>0</v>
      </c>
      <c r="GT80" s="65">
        <f t="shared" si="287"/>
        <v>2</v>
      </c>
      <c r="GU80" s="65">
        <f t="shared" si="287"/>
        <v>0</v>
      </c>
      <c r="GV80" s="65">
        <f t="shared" si="287"/>
        <v>0</v>
      </c>
      <c r="GW80" s="65">
        <f t="shared" si="287"/>
        <v>0</v>
      </c>
      <c r="GX80" s="65">
        <f t="shared" si="287"/>
        <v>0</v>
      </c>
      <c r="GY80" s="65">
        <f t="shared" si="287"/>
        <v>0</v>
      </c>
      <c r="GZ80" s="65">
        <f t="shared" si="287"/>
        <v>0</v>
      </c>
      <c r="HA80" s="66">
        <f t="shared" si="287"/>
        <v>36</v>
      </c>
      <c r="HB80" s="67">
        <f t="shared" si="287"/>
        <v>18</v>
      </c>
      <c r="HC80" s="68">
        <f t="shared" si="287"/>
        <v>6</v>
      </c>
      <c r="HD80" s="69">
        <f t="shared" si="287"/>
        <v>11</v>
      </c>
      <c r="HE80" s="210">
        <f t="shared" si="287"/>
        <v>114</v>
      </c>
      <c r="HF80" s="272">
        <f t="shared" si="287"/>
        <v>42</v>
      </c>
      <c r="HG80" s="65">
        <f t="shared" ref="HG80:HZ80" si="288">SUM(HG81:HG89)</f>
        <v>0</v>
      </c>
      <c r="HH80" s="65">
        <f t="shared" si="288"/>
        <v>0</v>
      </c>
      <c r="HI80" s="65">
        <f t="shared" si="288"/>
        <v>0</v>
      </c>
      <c r="HJ80" s="65">
        <f t="shared" si="288"/>
        <v>42</v>
      </c>
      <c r="HK80" s="65">
        <f t="shared" si="288"/>
        <v>0</v>
      </c>
      <c r="HL80" s="65">
        <f t="shared" si="288"/>
        <v>0</v>
      </c>
      <c r="HM80" s="65">
        <f t="shared" si="288"/>
        <v>0</v>
      </c>
      <c r="HN80" s="65">
        <f t="shared" si="288"/>
        <v>0</v>
      </c>
      <c r="HO80" s="65">
        <f t="shared" si="288"/>
        <v>0</v>
      </c>
      <c r="HP80" s="65">
        <f t="shared" si="288"/>
        <v>0</v>
      </c>
      <c r="HQ80" s="65">
        <f t="shared" si="288"/>
        <v>0</v>
      </c>
      <c r="HR80" s="65">
        <f t="shared" si="288"/>
        <v>0</v>
      </c>
      <c r="HS80" s="65">
        <f t="shared" si="288"/>
        <v>0</v>
      </c>
      <c r="HT80" s="65">
        <f t="shared" si="288"/>
        <v>0</v>
      </c>
      <c r="HU80" s="65">
        <f t="shared" si="288"/>
        <v>0</v>
      </c>
      <c r="HV80" s="66">
        <f t="shared" si="288"/>
        <v>0</v>
      </c>
      <c r="HW80" s="67">
        <f t="shared" si="288"/>
        <v>0</v>
      </c>
      <c r="HX80" s="68">
        <f t="shared" si="288"/>
        <v>6</v>
      </c>
      <c r="HY80" s="69">
        <f t="shared" si="288"/>
        <v>2</v>
      </c>
      <c r="HZ80" s="273">
        <f t="shared" si="288"/>
        <v>24</v>
      </c>
      <c r="IA80" s="313"/>
      <c r="IB80" s="70"/>
      <c r="IC80" s="70"/>
      <c r="ID80" s="130"/>
      <c r="IE80" s="54">
        <v>7</v>
      </c>
    </row>
    <row r="81" spans="1:301" s="388" customFormat="1" ht="15" customHeight="1" x14ac:dyDescent="0.25">
      <c r="A81" s="783"/>
      <c r="B81" s="771"/>
      <c r="C81" s="420" t="s">
        <v>266</v>
      </c>
      <c r="D81" s="560"/>
      <c r="E81" s="781"/>
      <c r="F81" s="781">
        <f>G81+V81+W81+X81</f>
        <v>108</v>
      </c>
      <c r="G81" s="781">
        <f>SUM(H81:U81)</f>
        <v>60</v>
      </c>
      <c r="H81" s="781">
        <f t="shared" ref="H81:P83" si="289">Z81+AU81+BP81+CK81+DF81+EA81+EV81+FQ81+GL81+HG81</f>
        <v>46</v>
      </c>
      <c r="I81" s="781">
        <f t="shared" si="289"/>
        <v>8</v>
      </c>
      <c r="J81" s="781">
        <f t="shared" si="289"/>
        <v>0</v>
      </c>
      <c r="K81" s="781">
        <f t="shared" si="289"/>
        <v>0</v>
      </c>
      <c r="L81" s="781">
        <f t="shared" si="289"/>
        <v>0</v>
      </c>
      <c r="M81" s="781">
        <f t="shared" si="289"/>
        <v>6</v>
      </c>
      <c r="N81" s="781">
        <f t="shared" si="289"/>
        <v>0</v>
      </c>
      <c r="O81" s="781">
        <f t="shared" si="289"/>
        <v>0</v>
      </c>
      <c r="P81" s="781">
        <f t="shared" si="289"/>
        <v>0</v>
      </c>
      <c r="Q81" s="781"/>
      <c r="R81" s="781">
        <f>AJ81+BE81+BZ81+CU81+DP81+EK81+FF81+GA81+GV81+HQ81</f>
        <v>0</v>
      </c>
      <c r="S81" s="781">
        <f t="shared" ref="S81:U83" si="290">AL81+BG81+CB81+CW81+DR81+EM81+FH81+GC81+GX81+HS81</f>
        <v>0</v>
      </c>
      <c r="T81" s="781">
        <f t="shared" si="290"/>
        <v>0</v>
      </c>
      <c r="U81" s="559">
        <f t="shared" si="290"/>
        <v>0</v>
      </c>
      <c r="V81" s="780">
        <f t="shared" ref="V81:V89" si="291">AS81+BN81+CI81+DD81+DY81+ET81+FO81+GJ81+HE81+HZ81</f>
        <v>30</v>
      </c>
      <c r="W81" s="781">
        <f t="shared" ref="W81:W89" si="292">AQ81+BL81+CG81+DB81+DW81+ER81+FM81+GH81+HC81+HX81</f>
        <v>0</v>
      </c>
      <c r="X81" s="782">
        <f t="shared" ref="X81:X89" si="293">AO81+AP81+BJ81+BK81+CE81+CF81+CZ81+DA81+DU81+DV81+EP81+EQ81+FK81+FL81+GF81+GG81+HA81+HB81+HV81+HW81</f>
        <v>18</v>
      </c>
      <c r="Y81" s="779"/>
      <c r="Z81" s="771"/>
      <c r="AA81" s="771"/>
      <c r="AB81" s="771"/>
      <c r="AC81" s="771"/>
      <c r="AD81" s="771"/>
      <c r="AE81" s="771"/>
      <c r="AF81" s="771"/>
      <c r="AG81" s="771"/>
      <c r="AH81" s="771"/>
      <c r="AI81" s="771"/>
      <c r="AJ81" s="771"/>
      <c r="AK81" s="771"/>
      <c r="AL81" s="771"/>
      <c r="AM81" s="771"/>
      <c r="AN81" s="771"/>
      <c r="AO81" s="771"/>
      <c r="AP81" s="771"/>
      <c r="AQ81" s="771"/>
      <c r="AR81" s="771"/>
      <c r="AS81" s="776"/>
      <c r="AT81" s="777"/>
      <c r="AU81" s="771"/>
      <c r="AV81" s="771"/>
      <c r="AW81" s="771"/>
      <c r="AX81" s="771"/>
      <c r="AY81" s="771"/>
      <c r="AZ81" s="771"/>
      <c r="BA81" s="771"/>
      <c r="BB81" s="771"/>
      <c r="BC81" s="771"/>
      <c r="BD81" s="771"/>
      <c r="BE81" s="771"/>
      <c r="BF81" s="771"/>
      <c r="BG81" s="771"/>
      <c r="BH81" s="771"/>
      <c r="BI81" s="771"/>
      <c r="BJ81" s="771"/>
      <c r="BK81" s="771"/>
      <c r="BL81" s="771"/>
      <c r="BM81" s="771"/>
      <c r="BN81" s="770"/>
      <c r="BO81" s="779"/>
      <c r="BP81" s="771"/>
      <c r="BQ81" s="771"/>
      <c r="BR81" s="771"/>
      <c r="BS81" s="771"/>
      <c r="BT81" s="771"/>
      <c r="BU81" s="771"/>
      <c r="BV81" s="771"/>
      <c r="BW81" s="771"/>
      <c r="BX81" s="771"/>
      <c r="BY81" s="771"/>
      <c r="BZ81" s="771"/>
      <c r="CA81" s="771"/>
      <c r="CB81" s="771"/>
      <c r="CC81" s="771"/>
      <c r="CD81" s="771"/>
      <c r="CE81" s="771"/>
      <c r="CF81" s="771"/>
      <c r="CG81" s="771"/>
      <c r="CH81" s="771"/>
      <c r="CI81" s="776"/>
      <c r="CJ81" s="777"/>
      <c r="CK81" s="771"/>
      <c r="CL81" s="771"/>
      <c r="CM81" s="771"/>
      <c r="CN81" s="771"/>
      <c r="CO81" s="771"/>
      <c r="CP81" s="771"/>
      <c r="CQ81" s="771"/>
      <c r="CR81" s="771"/>
      <c r="CS81" s="771"/>
      <c r="CT81" s="771"/>
      <c r="CU81" s="771"/>
      <c r="CV81" s="771"/>
      <c r="CW81" s="771"/>
      <c r="CX81" s="771"/>
      <c r="CY81" s="771"/>
      <c r="CZ81" s="771"/>
      <c r="DA81" s="771"/>
      <c r="DB81" s="771"/>
      <c r="DC81" s="771"/>
      <c r="DD81" s="770"/>
      <c r="DE81" s="779"/>
      <c r="DF81" s="771"/>
      <c r="DG81" s="771"/>
      <c r="DH81" s="771"/>
      <c r="DI81" s="771"/>
      <c r="DJ81" s="771"/>
      <c r="DK81" s="771"/>
      <c r="DL81" s="771"/>
      <c r="DM81" s="771"/>
      <c r="DN81" s="771"/>
      <c r="DO81" s="771"/>
      <c r="DP81" s="771"/>
      <c r="DQ81" s="771"/>
      <c r="DR81" s="771"/>
      <c r="DS81" s="771"/>
      <c r="DT81" s="771"/>
      <c r="DU81" s="771"/>
      <c r="DV81" s="771"/>
      <c r="DW81" s="771"/>
      <c r="DX81" s="771"/>
      <c r="DY81" s="776"/>
      <c r="DZ81" s="777"/>
      <c r="EA81" s="771"/>
      <c r="EB81" s="771"/>
      <c r="EC81" s="771"/>
      <c r="ED81" s="771"/>
      <c r="EE81" s="771"/>
      <c r="EF81" s="771"/>
      <c r="EG81" s="771"/>
      <c r="EH81" s="771"/>
      <c r="EI81" s="771"/>
      <c r="EJ81" s="771"/>
      <c r="EK81" s="771"/>
      <c r="EL81" s="771"/>
      <c r="EM81" s="771"/>
      <c r="EN81" s="771"/>
      <c r="EO81" s="771"/>
      <c r="EP81" s="771"/>
      <c r="EQ81" s="771"/>
      <c r="ER81" s="771"/>
      <c r="ES81" s="771"/>
      <c r="ET81" s="770"/>
      <c r="EU81" s="779">
        <f>SUM(EV81:FF81)+SUM(FH81:FJ81)</f>
        <v>60</v>
      </c>
      <c r="EV81" s="772">
        <v>46</v>
      </c>
      <c r="EW81" s="772">
        <v>8</v>
      </c>
      <c r="EX81" s="772"/>
      <c r="EY81" s="772"/>
      <c r="EZ81" s="772"/>
      <c r="FA81" s="772">
        <v>6</v>
      </c>
      <c r="FB81" s="772"/>
      <c r="FC81" s="772"/>
      <c r="FD81" s="772"/>
      <c r="FE81" s="772"/>
      <c r="FF81" s="772"/>
      <c r="FG81" s="772"/>
      <c r="FH81" s="772"/>
      <c r="FI81" s="772"/>
      <c r="FJ81" s="772"/>
      <c r="FK81" s="778"/>
      <c r="FL81" s="773">
        <v>18</v>
      </c>
      <c r="FM81" s="774"/>
      <c r="FN81" s="775">
        <f>(FK81+FL81+FM81+EU81+FO81)/36</f>
        <v>3</v>
      </c>
      <c r="FO81" s="776">
        <v>30</v>
      </c>
      <c r="FP81" s="777">
        <f>SUM(FQ81:GA81)+SUM(GC81:GE81)</f>
        <v>0</v>
      </c>
      <c r="FQ81" s="771"/>
      <c r="FR81" s="771"/>
      <c r="FS81" s="771"/>
      <c r="FT81" s="771"/>
      <c r="FU81" s="771"/>
      <c r="FV81" s="771"/>
      <c r="FW81" s="771"/>
      <c r="FX81" s="771"/>
      <c r="FY81" s="771"/>
      <c r="FZ81" s="771"/>
      <c r="GA81" s="771"/>
      <c r="GB81" s="771"/>
      <c r="GC81" s="771"/>
      <c r="GD81" s="771"/>
      <c r="GE81" s="771"/>
      <c r="GF81" s="771"/>
      <c r="GG81" s="771"/>
      <c r="GH81" s="771"/>
      <c r="GI81" s="771"/>
      <c r="GJ81" s="770"/>
      <c r="GK81" s="779">
        <f>SUM(GL81:GV81)+SUM(GX81:GZ81)</f>
        <v>0</v>
      </c>
      <c r="GL81" s="771"/>
      <c r="GM81" s="771"/>
      <c r="GN81" s="771"/>
      <c r="GO81" s="771"/>
      <c r="GP81" s="771"/>
      <c r="GQ81" s="771"/>
      <c r="GR81" s="771"/>
      <c r="GS81" s="771"/>
      <c r="GT81" s="771"/>
      <c r="GU81" s="771"/>
      <c r="GV81" s="771"/>
      <c r="GW81" s="771"/>
      <c r="GX81" s="771"/>
      <c r="GY81" s="771"/>
      <c r="GZ81" s="771"/>
      <c r="HA81" s="771"/>
      <c r="HB81" s="771"/>
      <c r="HC81" s="771"/>
      <c r="HD81" s="771"/>
      <c r="HE81" s="776"/>
      <c r="HF81" s="777">
        <f>SUM(HG81:HQ81)+SUM(HS81:HU81)</f>
        <v>0</v>
      </c>
      <c r="HG81" s="771"/>
      <c r="HH81" s="771"/>
      <c r="HI81" s="771"/>
      <c r="HJ81" s="771"/>
      <c r="HK81" s="771"/>
      <c r="HL81" s="771"/>
      <c r="HM81" s="771"/>
      <c r="HN81" s="771"/>
      <c r="HO81" s="771"/>
      <c r="HP81" s="771"/>
      <c r="HQ81" s="771"/>
      <c r="HR81" s="771"/>
      <c r="HS81" s="771"/>
      <c r="HT81" s="771"/>
      <c r="HU81" s="771"/>
      <c r="HV81" s="771"/>
      <c r="HW81" s="771"/>
      <c r="HX81" s="771"/>
      <c r="HY81" s="771"/>
      <c r="HZ81" s="770"/>
      <c r="IA81" s="315"/>
      <c r="IB81" s="22" t="s">
        <v>123</v>
      </c>
      <c r="IC81" s="22"/>
      <c r="ID81" s="133"/>
      <c r="IE81" s="779">
        <v>7</v>
      </c>
    </row>
    <row r="82" spans="1:301" s="388" customFormat="1" ht="15" customHeight="1" x14ac:dyDescent="0.25">
      <c r="A82" s="783"/>
      <c r="B82" s="771"/>
      <c r="C82" s="420" t="s">
        <v>267</v>
      </c>
      <c r="D82" s="560"/>
      <c r="E82" s="781"/>
      <c r="F82" s="781">
        <f>G82+V82+W82+X82</f>
        <v>237</v>
      </c>
      <c r="G82" s="781">
        <f>SUM(H82:U82)</f>
        <v>134</v>
      </c>
      <c r="H82" s="781">
        <f t="shared" si="289"/>
        <v>20</v>
      </c>
      <c r="I82" s="781">
        <f t="shared" si="289"/>
        <v>16</v>
      </c>
      <c r="J82" s="781">
        <f t="shared" si="289"/>
        <v>0</v>
      </c>
      <c r="K82" s="781">
        <f t="shared" si="289"/>
        <v>54</v>
      </c>
      <c r="L82" s="781">
        <f t="shared" si="289"/>
        <v>0</v>
      </c>
      <c r="M82" s="781">
        <f t="shared" si="289"/>
        <v>36</v>
      </c>
      <c r="N82" s="781">
        <f t="shared" si="289"/>
        <v>0</v>
      </c>
      <c r="O82" s="781">
        <f t="shared" si="289"/>
        <v>0</v>
      </c>
      <c r="P82" s="781">
        <f t="shared" si="289"/>
        <v>2</v>
      </c>
      <c r="Q82" s="781"/>
      <c r="R82" s="781">
        <f>AJ82+BE82+BZ82+CU82+DP82+EK82+FF82+GA82+GV82+HQ82</f>
        <v>0</v>
      </c>
      <c r="S82" s="781">
        <f t="shared" si="290"/>
        <v>0</v>
      </c>
      <c r="T82" s="781">
        <f t="shared" si="290"/>
        <v>0</v>
      </c>
      <c r="U82" s="559">
        <f t="shared" si="290"/>
        <v>6</v>
      </c>
      <c r="V82" s="780">
        <f t="shared" si="291"/>
        <v>67</v>
      </c>
      <c r="W82" s="781">
        <f t="shared" si="292"/>
        <v>0</v>
      </c>
      <c r="X82" s="782">
        <f t="shared" si="293"/>
        <v>36</v>
      </c>
      <c r="Y82" s="779"/>
      <c r="Z82" s="771"/>
      <c r="AA82" s="771"/>
      <c r="AB82" s="771"/>
      <c r="AC82" s="771"/>
      <c r="AD82" s="771"/>
      <c r="AE82" s="771"/>
      <c r="AF82" s="771"/>
      <c r="AG82" s="771"/>
      <c r="AH82" s="771"/>
      <c r="AI82" s="771"/>
      <c r="AJ82" s="771"/>
      <c r="AK82" s="771"/>
      <c r="AL82" s="771"/>
      <c r="AM82" s="771"/>
      <c r="AN82" s="771"/>
      <c r="AO82" s="771"/>
      <c r="AP82" s="771"/>
      <c r="AQ82" s="771"/>
      <c r="AR82" s="771"/>
      <c r="AS82" s="776"/>
      <c r="AT82" s="777"/>
      <c r="AU82" s="771"/>
      <c r="AV82" s="771"/>
      <c r="AW82" s="771"/>
      <c r="AX82" s="771"/>
      <c r="AY82" s="771"/>
      <c r="AZ82" s="771"/>
      <c r="BA82" s="771"/>
      <c r="BB82" s="771"/>
      <c r="BC82" s="771"/>
      <c r="BD82" s="771"/>
      <c r="BE82" s="771"/>
      <c r="BF82" s="771"/>
      <c r="BG82" s="771"/>
      <c r="BH82" s="771"/>
      <c r="BI82" s="771"/>
      <c r="BJ82" s="771"/>
      <c r="BK82" s="771"/>
      <c r="BL82" s="771"/>
      <c r="BM82" s="771"/>
      <c r="BN82" s="770"/>
      <c r="BO82" s="779"/>
      <c r="BP82" s="771"/>
      <c r="BQ82" s="771"/>
      <c r="BR82" s="771"/>
      <c r="BS82" s="771"/>
      <c r="BT82" s="771"/>
      <c r="BU82" s="771"/>
      <c r="BV82" s="771"/>
      <c r="BW82" s="771"/>
      <c r="BX82" s="771"/>
      <c r="BY82" s="771"/>
      <c r="BZ82" s="771"/>
      <c r="CA82" s="771"/>
      <c r="CB82" s="771"/>
      <c r="CC82" s="771"/>
      <c r="CD82" s="771"/>
      <c r="CE82" s="771"/>
      <c r="CF82" s="771"/>
      <c r="CG82" s="771"/>
      <c r="CH82" s="771"/>
      <c r="CI82" s="776"/>
      <c r="CJ82" s="777"/>
      <c r="CK82" s="771"/>
      <c r="CL82" s="771"/>
      <c r="CM82" s="771"/>
      <c r="CN82" s="771"/>
      <c r="CO82" s="771"/>
      <c r="CP82" s="771"/>
      <c r="CQ82" s="771"/>
      <c r="CR82" s="771"/>
      <c r="CS82" s="771"/>
      <c r="CT82" s="771"/>
      <c r="CU82" s="771"/>
      <c r="CV82" s="771"/>
      <c r="CW82" s="771"/>
      <c r="CX82" s="771"/>
      <c r="CY82" s="771"/>
      <c r="CZ82" s="771"/>
      <c r="DA82" s="771"/>
      <c r="DB82" s="771"/>
      <c r="DC82" s="771"/>
      <c r="DD82" s="770"/>
      <c r="DE82" s="779"/>
      <c r="DF82" s="771"/>
      <c r="DG82" s="771"/>
      <c r="DH82" s="771"/>
      <c r="DI82" s="771"/>
      <c r="DJ82" s="771"/>
      <c r="DK82" s="771"/>
      <c r="DL82" s="771"/>
      <c r="DM82" s="771"/>
      <c r="DN82" s="771"/>
      <c r="DO82" s="771"/>
      <c r="DP82" s="771"/>
      <c r="DQ82" s="771"/>
      <c r="DR82" s="771"/>
      <c r="DS82" s="771"/>
      <c r="DT82" s="771"/>
      <c r="DU82" s="771"/>
      <c r="DV82" s="771"/>
      <c r="DW82" s="771"/>
      <c r="DX82" s="771"/>
      <c r="DY82" s="776"/>
      <c r="DZ82" s="777"/>
      <c r="EA82" s="771"/>
      <c r="EB82" s="771"/>
      <c r="EC82" s="771"/>
      <c r="ED82" s="771"/>
      <c r="EE82" s="771"/>
      <c r="EF82" s="771"/>
      <c r="EG82" s="771"/>
      <c r="EH82" s="771"/>
      <c r="EI82" s="771"/>
      <c r="EJ82" s="771"/>
      <c r="EK82" s="771"/>
      <c r="EL82" s="771"/>
      <c r="EM82" s="771"/>
      <c r="EN82" s="771"/>
      <c r="EO82" s="771"/>
      <c r="EP82" s="771"/>
      <c r="EQ82" s="771"/>
      <c r="ER82" s="771"/>
      <c r="ES82" s="771"/>
      <c r="ET82" s="770"/>
      <c r="EU82" s="779">
        <f>SUM(EV82:FF82)+SUM(FH82:FJ82)</f>
        <v>0</v>
      </c>
      <c r="EV82" s="771"/>
      <c r="EW82" s="771"/>
      <c r="EX82" s="771"/>
      <c r="EY82" s="771"/>
      <c r="EZ82" s="771"/>
      <c r="FA82" s="771"/>
      <c r="FB82" s="771"/>
      <c r="FC82" s="771"/>
      <c r="FD82" s="771"/>
      <c r="FE82" s="771"/>
      <c r="FF82" s="771"/>
      <c r="FG82" s="771"/>
      <c r="FH82" s="771"/>
      <c r="FI82" s="771"/>
      <c r="FJ82" s="771"/>
      <c r="FK82" s="771"/>
      <c r="FL82" s="771"/>
      <c r="FM82" s="771"/>
      <c r="FN82" s="771"/>
      <c r="FO82" s="776"/>
      <c r="FP82" s="777">
        <f>SUM(FQ82:GA82)+SUM(GC82:GE82)</f>
        <v>134</v>
      </c>
      <c r="FQ82" s="772">
        <v>20</v>
      </c>
      <c r="FR82" s="772">
        <v>16</v>
      </c>
      <c r="FS82" s="772"/>
      <c r="FT82" s="772">
        <v>54</v>
      </c>
      <c r="FU82" s="772"/>
      <c r="FV82" s="772">
        <v>36</v>
      </c>
      <c r="FW82" s="772"/>
      <c r="FX82" s="772"/>
      <c r="FY82" s="772">
        <v>2</v>
      </c>
      <c r="FZ82" s="772"/>
      <c r="GA82" s="772"/>
      <c r="GB82" s="772"/>
      <c r="GC82" s="772"/>
      <c r="GD82" s="772"/>
      <c r="GE82" s="772">
        <v>6</v>
      </c>
      <c r="GF82" s="778">
        <v>36</v>
      </c>
      <c r="GG82" s="773"/>
      <c r="GH82" s="774"/>
      <c r="GI82" s="775">
        <f t="shared" ref="GI82" si="294">(GF82+GG82+GH82+FP82+GJ82)/36</f>
        <v>6.583333333333333</v>
      </c>
      <c r="GJ82" s="770">
        <v>67</v>
      </c>
      <c r="GK82" s="779">
        <f>SUM(GL82:GV82)+SUM(GX82:GZ82)</f>
        <v>0</v>
      </c>
      <c r="GL82" s="771"/>
      <c r="GM82" s="771"/>
      <c r="GN82" s="771"/>
      <c r="GO82" s="771"/>
      <c r="GP82" s="771"/>
      <c r="GQ82" s="771"/>
      <c r="GR82" s="771"/>
      <c r="GS82" s="771"/>
      <c r="GT82" s="771"/>
      <c r="GU82" s="771"/>
      <c r="GV82" s="771"/>
      <c r="GW82" s="771"/>
      <c r="GX82" s="771"/>
      <c r="GY82" s="771"/>
      <c r="GZ82" s="771"/>
      <c r="HA82" s="771"/>
      <c r="HB82" s="771"/>
      <c r="HC82" s="771"/>
      <c r="HD82" s="771"/>
      <c r="HE82" s="776"/>
      <c r="HF82" s="777">
        <f>SUM(HG82:HQ82)+SUM(HS82:HU82)</f>
        <v>0</v>
      </c>
      <c r="HG82" s="771"/>
      <c r="HH82" s="771"/>
      <c r="HI82" s="771"/>
      <c r="HJ82" s="771"/>
      <c r="HK82" s="771"/>
      <c r="HL82" s="771"/>
      <c r="HM82" s="771"/>
      <c r="HN82" s="771"/>
      <c r="HO82" s="771"/>
      <c r="HP82" s="771"/>
      <c r="HQ82" s="771"/>
      <c r="HR82" s="771"/>
      <c r="HS82" s="771"/>
      <c r="HT82" s="771"/>
      <c r="HU82" s="771"/>
      <c r="HV82" s="771"/>
      <c r="HW82" s="771"/>
      <c r="HX82" s="771"/>
      <c r="HY82" s="771"/>
      <c r="HZ82" s="770"/>
      <c r="IA82" s="315" t="s">
        <v>60</v>
      </c>
      <c r="IB82" s="22"/>
      <c r="IC82" s="22"/>
      <c r="ID82" s="133"/>
      <c r="IE82" s="779">
        <v>7</v>
      </c>
    </row>
    <row r="83" spans="1:301" s="388" customFormat="1" ht="15" customHeight="1" x14ac:dyDescent="0.25">
      <c r="A83" s="825"/>
      <c r="B83" s="826"/>
      <c r="C83" s="958" t="s">
        <v>268</v>
      </c>
      <c r="D83" s="959"/>
      <c r="E83" s="826"/>
      <c r="F83" s="826">
        <f>G83+V83+W83+X83</f>
        <v>486</v>
      </c>
      <c r="G83" s="826">
        <f>SUM(H83:U83)</f>
        <v>276</v>
      </c>
      <c r="H83" s="826">
        <f t="shared" si="289"/>
        <v>56</v>
      </c>
      <c r="I83" s="826">
        <f t="shared" si="289"/>
        <v>28</v>
      </c>
      <c r="J83" s="826">
        <f t="shared" si="289"/>
        <v>0</v>
      </c>
      <c r="K83" s="826">
        <f t="shared" si="289"/>
        <v>120</v>
      </c>
      <c r="L83" s="826">
        <f t="shared" si="289"/>
        <v>0</v>
      </c>
      <c r="M83" s="826">
        <f t="shared" si="289"/>
        <v>66</v>
      </c>
      <c r="N83" s="826">
        <f t="shared" si="289"/>
        <v>0</v>
      </c>
      <c r="O83" s="826">
        <f t="shared" si="289"/>
        <v>0</v>
      </c>
      <c r="P83" s="826">
        <f t="shared" si="289"/>
        <v>0</v>
      </c>
      <c r="Q83" s="826"/>
      <c r="R83" s="826">
        <f>AJ83+BE83+BZ83+CU83+DP83+EK83+FF83+GA83+GV83+HQ83</f>
        <v>0</v>
      </c>
      <c r="S83" s="826">
        <f t="shared" si="290"/>
        <v>0</v>
      </c>
      <c r="T83" s="826">
        <f t="shared" si="290"/>
        <v>0</v>
      </c>
      <c r="U83" s="960">
        <f t="shared" si="290"/>
        <v>6</v>
      </c>
      <c r="V83" s="961">
        <f t="shared" si="291"/>
        <v>138</v>
      </c>
      <c r="W83" s="962">
        <f t="shared" si="292"/>
        <v>0</v>
      </c>
      <c r="X83" s="963">
        <f t="shared" si="293"/>
        <v>72</v>
      </c>
      <c r="Y83" s="959">
        <f>SUM(Z83:AJ83)+SUM(AL83:AN83)</f>
        <v>0</v>
      </c>
      <c r="Z83" s="826"/>
      <c r="AA83" s="826"/>
      <c r="AB83" s="826"/>
      <c r="AC83" s="826"/>
      <c r="AD83" s="826"/>
      <c r="AE83" s="826"/>
      <c r="AF83" s="826"/>
      <c r="AG83" s="826"/>
      <c r="AH83" s="826"/>
      <c r="AI83" s="826"/>
      <c r="AJ83" s="826"/>
      <c r="AK83" s="826"/>
      <c r="AL83" s="826"/>
      <c r="AM83" s="826"/>
      <c r="AN83" s="826"/>
      <c r="AO83" s="826"/>
      <c r="AP83" s="826"/>
      <c r="AQ83" s="826"/>
      <c r="AR83" s="826"/>
      <c r="AS83" s="960"/>
      <c r="AT83" s="964">
        <f>SUM(AU83:BE83)+SUM(BG83:BI83)</f>
        <v>0</v>
      </c>
      <c r="AU83" s="826"/>
      <c r="AV83" s="826"/>
      <c r="AW83" s="826"/>
      <c r="AX83" s="826"/>
      <c r="AY83" s="826"/>
      <c r="AZ83" s="826"/>
      <c r="BA83" s="826"/>
      <c r="BB83" s="826"/>
      <c r="BC83" s="826"/>
      <c r="BD83" s="826"/>
      <c r="BE83" s="826"/>
      <c r="BF83" s="826"/>
      <c r="BG83" s="826"/>
      <c r="BH83" s="826"/>
      <c r="BI83" s="826"/>
      <c r="BJ83" s="826"/>
      <c r="BK83" s="826"/>
      <c r="BL83" s="826"/>
      <c r="BM83" s="826"/>
      <c r="BN83" s="965"/>
      <c r="BO83" s="959">
        <f>SUM(BP83:BZ83)+SUM(CB83:CD83)</f>
        <v>0</v>
      </c>
      <c r="BP83" s="826"/>
      <c r="BQ83" s="826"/>
      <c r="BR83" s="826"/>
      <c r="BS83" s="826"/>
      <c r="BT83" s="826"/>
      <c r="BU83" s="826"/>
      <c r="BV83" s="826"/>
      <c r="BW83" s="826"/>
      <c r="BX83" s="826"/>
      <c r="BY83" s="826"/>
      <c r="BZ83" s="826"/>
      <c r="CA83" s="826"/>
      <c r="CB83" s="826"/>
      <c r="CC83" s="826"/>
      <c r="CD83" s="826"/>
      <c r="CE83" s="826"/>
      <c r="CF83" s="826"/>
      <c r="CG83" s="826"/>
      <c r="CH83" s="826"/>
      <c r="CI83" s="960"/>
      <c r="CJ83" s="964">
        <f>SUM(CK83:CU83)+SUM(CW83:CY83)</f>
        <v>0</v>
      </c>
      <c r="CK83" s="826"/>
      <c r="CL83" s="826"/>
      <c r="CM83" s="826"/>
      <c r="CN83" s="826"/>
      <c r="CO83" s="826"/>
      <c r="CP83" s="826"/>
      <c r="CQ83" s="826"/>
      <c r="CR83" s="826"/>
      <c r="CS83" s="826"/>
      <c r="CT83" s="826"/>
      <c r="CU83" s="826"/>
      <c r="CV83" s="826"/>
      <c r="CW83" s="826"/>
      <c r="CX83" s="826"/>
      <c r="CY83" s="826"/>
      <c r="CZ83" s="826"/>
      <c r="DA83" s="826"/>
      <c r="DB83" s="826"/>
      <c r="DC83" s="826"/>
      <c r="DD83" s="965"/>
      <c r="DE83" s="959">
        <f>SUM(DF83:DP83)+SUM(DR83:DT83)</f>
        <v>0</v>
      </c>
      <c r="DF83" s="826"/>
      <c r="DG83" s="826"/>
      <c r="DH83" s="826"/>
      <c r="DI83" s="826"/>
      <c r="DJ83" s="826"/>
      <c r="DK83" s="826"/>
      <c r="DL83" s="826"/>
      <c r="DM83" s="826"/>
      <c r="DN83" s="826"/>
      <c r="DO83" s="826"/>
      <c r="DP83" s="826"/>
      <c r="DQ83" s="826"/>
      <c r="DR83" s="826"/>
      <c r="DS83" s="826"/>
      <c r="DT83" s="826"/>
      <c r="DU83" s="826"/>
      <c r="DV83" s="826"/>
      <c r="DW83" s="826"/>
      <c r="DX83" s="826"/>
      <c r="DY83" s="960"/>
      <c r="DZ83" s="964">
        <f>SUM(EA83:EK83)+SUM(EM83:EO83)</f>
        <v>0</v>
      </c>
      <c r="EA83" s="826"/>
      <c r="EB83" s="826"/>
      <c r="EC83" s="826"/>
      <c r="ED83" s="826"/>
      <c r="EE83" s="826"/>
      <c r="EF83" s="826"/>
      <c r="EG83" s="826"/>
      <c r="EH83" s="826"/>
      <c r="EI83" s="826"/>
      <c r="EJ83" s="826"/>
      <c r="EK83" s="826"/>
      <c r="EL83" s="826"/>
      <c r="EM83" s="826"/>
      <c r="EN83" s="826"/>
      <c r="EO83" s="826"/>
      <c r="EP83" s="826"/>
      <c r="EQ83" s="826"/>
      <c r="ER83" s="826"/>
      <c r="ES83" s="826"/>
      <c r="ET83" s="965"/>
      <c r="EU83" s="959">
        <f>SUM(EV83:FF83)+SUM(FH83:FJ83)</f>
        <v>0</v>
      </c>
      <c r="EV83" s="826"/>
      <c r="EW83" s="826"/>
      <c r="EX83" s="826"/>
      <c r="EY83" s="826"/>
      <c r="EZ83" s="826"/>
      <c r="FA83" s="826"/>
      <c r="FB83" s="826"/>
      <c r="FC83" s="826"/>
      <c r="FD83" s="826"/>
      <c r="FE83" s="826"/>
      <c r="FF83" s="826"/>
      <c r="FG83" s="826"/>
      <c r="FH83" s="826"/>
      <c r="FI83" s="826"/>
      <c r="FJ83" s="826"/>
      <c r="FK83" s="826"/>
      <c r="FL83" s="826"/>
      <c r="FM83" s="826"/>
      <c r="FN83" s="826"/>
      <c r="FO83" s="960"/>
      <c r="FP83" s="964">
        <f>SUM(FQ83:GA83)+SUM(GC83:GE83)</f>
        <v>186</v>
      </c>
      <c r="FQ83" s="966">
        <v>14</v>
      </c>
      <c r="FR83" s="966">
        <v>16</v>
      </c>
      <c r="FS83" s="966"/>
      <c r="FT83" s="966">
        <v>98</v>
      </c>
      <c r="FU83" s="966"/>
      <c r="FV83" s="966">
        <v>52</v>
      </c>
      <c r="FW83" s="966"/>
      <c r="FX83" s="966"/>
      <c r="FY83" s="966"/>
      <c r="FZ83" s="966"/>
      <c r="GA83" s="966"/>
      <c r="GB83" s="966"/>
      <c r="GC83" s="966"/>
      <c r="GD83" s="966"/>
      <c r="GE83" s="966">
        <v>6</v>
      </c>
      <c r="GF83" s="967">
        <v>36</v>
      </c>
      <c r="GG83" s="968"/>
      <c r="GH83" s="969"/>
      <c r="GI83" s="970">
        <f>(GF83+GG83+GH83+FP83+GJ83)/36</f>
        <v>8.75</v>
      </c>
      <c r="GJ83" s="965">
        <v>93</v>
      </c>
      <c r="GK83" s="959">
        <f>SUM(GL83:GV83)+SUM(GX83:GZ83)</f>
        <v>90</v>
      </c>
      <c r="GL83" s="966">
        <v>42</v>
      </c>
      <c r="GM83" s="966">
        <v>12</v>
      </c>
      <c r="GN83" s="966"/>
      <c r="GO83" s="966">
        <v>22</v>
      </c>
      <c r="GP83" s="966"/>
      <c r="GQ83" s="966">
        <v>14</v>
      </c>
      <c r="GR83" s="966"/>
      <c r="GS83" s="966"/>
      <c r="GT83" s="966"/>
      <c r="GU83" s="966"/>
      <c r="GV83" s="966"/>
      <c r="GW83" s="966"/>
      <c r="GX83" s="966"/>
      <c r="GY83" s="966"/>
      <c r="GZ83" s="966"/>
      <c r="HA83" s="967">
        <v>36</v>
      </c>
      <c r="HB83" s="968"/>
      <c r="HC83" s="969"/>
      <c r="HD83" s="970">
        <f>(HA83+HB83+HC83+GK83+HE83)/36</f>
        <v>4.75</v>
      </c>
      <c r="HE83" s="960">
        <v>45</v>
      </c>
      <c r="HF83" s="964">
        <f>SUM(HG83:HQ83)+SUM(HS83:HU83)</f>
        <v>0</v>
      </c>
      <c r="HG83" s="826"/>
      <c r="HH83" s="826"/>
      <c r="HI83" s="826"/>
      <c r="HJ83" s="826"/>
      <c r="HK83" s="826"/>
      <c r="HL83" s="826"/>
      <c r="HM83" s="826"/>
      <c r="HN83" s="826"/>
      <c r="HO83" s="826"/>
      <c r="HP83" s="826"/>
      <c r="HQ83" s="826"/>
      <c r="HR83" s="826"/>
      <c r="HS83" s="826"/>
      <c r="HT83" s="826"/>
      <c r="HU83" s="826"/>
      <c r="HV83" s="826"/>
      <c r="HW83" s="826"/>
      <c r="HX83" s="826"/>
      <c r="HY83" s="826"/>
      <c r="HZ83" s="965"/>
      <c r="IA83" s="315" t="s">
        <v>60</v>
      </c>
      <c r="IB83" s="22"/>
      <c r="IC83" s="22"/>
      <c r="ID83" s="133"/>
      <c r="IE83" s="779">
        <v>7</v>
      </c>
    </row>
    <row r="84" spans="1:301" s="388" customFormat="1" ht="15" customHeight="1" x14ac:dyDescent="0.25">
      <c r="A84" s="825"/>
      <c r="B84" s="826"/>
      <c r="C84" s="958"/>
      <c r="D84" s="959"/>
      <c r="E84" s="826"/>
      <c r="F84" s="826"/>
      <c r="G84" s="826"/>
      <c r="H84" s="826"/>
      <c r="I84" s="826"/>
      <c r="J84" s="826"/>
      <c r="K84" s="826"/>
      <c r="L84" s="826"/>
      <c r="M84" s="826"/>
      <c r="N84" s="826"/>
      <c r="O84" s="826"/>
      <c r="P84" s="826"/>
      <c r="Q84" s="826"/>
      <c r="R84" s="826"/>
      <c r="S84" s="826"/>
      <c r="T84" s="826"/>
      <c r="U84" s="960"/>
      <c r="V84" s="961"/>
      <c r="W84" s="962"/>
      <c r="X84" s="963"/>
      <c r="Y84" s="959"/>
      <c r="Z84" s="826"/>
      <c r="AA84" s="826"/>
      <c r="AB84" s="826"/>
      <c r="AC84" s="826"/>
      <c r="AD84" s="826"/>
      <c r="AE84" s="826"/>
      <c r="AF84" s="826"/>
      <c r="AG84" s="826"/>
      <c r="AH84" s="826"/>
      <c r="AI84" s="826"/>
      <c r="AJ84" s="826"/>
      <c r="AK84" s="826"/>
      <c r="AL84" s="826"/>
      <c r="AM84" s="826"/>
      <c r="AN84" s="826"/>
      <c r="AO84" s="826"/>
      <c r="AP84" s="826"/>
      <c r="AQ84" s="826"/>
      <c r="AR84" s="826"/>
      <c r="AS84" s="960"/>
      <c r="AT84" s="964"/>
      <c r="AU84" s="826"/>
      <c r="AV84" s="826"/>
      <c r="AW84" s="826"/>
      <c r="AX84" s="826"/>
      <c r="AY84" s="826"/>
      <c r="AZ84" s="826"/>
      <c r="BA84" s="826"/>
      <c r="BB84" s="826"/>
      <c r="BC84" s="826"/>
      <c r="BD84" s="826"/>
      <c r="BE84" s="826"/>
      <c r="BF84" s="826"/>
      <c r="BG84" s="826"/>
      <c r="BH84" s="826"/>
      <c r="BI84" s="826"/>
      <c r="BJ84" s="826"/>
      <c r="BK84" s="826"/>
      <c r="BL84" s="826"/>
      <c r="BM84" s="826"/>
      <c r="BN84" s="965"/>
      <c r="BO84" s="959"/>
      <c r="BP84" s="826"/>
      <c r="BQ84" s="826"/>
      <c r="BR84" s="826"/>
      <c r="BS84" s="826"/>
      <c r="BT84" s="826"/>
      <c r="BU84" s="826"/>
      <c r="BV84" s="826"/>
      <c r="BW84" s="826"/>
      <c r="BX84" s="826"/>
      <c r="BY84" s="826"/>
      <c r="BZ84" s="826"/>
      <c r="CA84" s="826"/>
      <c r="CB84" s="826"/>
      <c r="CC84" s="826"/>
      <c r="CD84" s="826"/>
      <c r="CE84" s="826"/>
      <c r="CF84" s="826"/>
      <c r="CG84" s="826"/>
      <c r="CH84" s="826"/>
      <c r="CI84" s="960"/>
      <c r="CJ84" s="964"/>
      <c r="CK84" s="826"/>
      <c r="CL84" s="826"/>
      <c r="CM84" s="826"/>
      <c r="CN84" s="826"/>
      <c r="CO84" s="826"/>
      <c r="CP84" s="826"/>
      <c r="CQ84" s="826"/>
      <c r="CR84" s="826"/>
      <c r="CS84" s="826"/>
      <c r="CT84" s="826"/>
      <c r="CU84" s="826"/>
      <c r="CV84" s="826"/>
      <c r="CW84" s="826"/>
      <c r="CX84" s="826"/>
      <c r="CY84" s="826"/>
      <c r="CZ84" s="826"/>
      <c r="DA84" s="826"/>
      <c r="DB84" s="826"/>
      <c r="DC84" s="826"/>
      <c r="DD84" s="965"/>
      <c r="DE84" s="959"/>
      <c r="DF84" s="826"/>
      <c r="DG84" s="826"/>
      <c r="DH84" s="826"/>
      <c r="DI84" s="826"/>
      <c r="DJ84" s="826"/>
      <c r="DK84" s="826"/>
      <c r="DL84" s="826"/>
      <c r="DM84" s="826"/>
      <c r="DN84" s="826"/>
      <c r="DO84" s="826"/>
      <c r="DP84" s="826"/>
      <c r="DQ84" s="826"/>
      <c r="DR84" s="826"/>
      <c r="DS84" s="826"/>
      <c r="DT84" s="826"/>
      <c r="DU84" s="826"/>
      <c r="DV84" s="826"/>
      <c r="DW84" s="826"/>
      <c r="DX84" s="826"/>
      <c r="DY84" s="960"/>
      <c r="DZ84" s="964"/>
      <c r="EA84" s="826"/>
      <c r="EB84" s="826"/>
      <c r="EC84" s="826"/>
      <c r="ED84" s="826"/>
      <c r="EE84" s="826"/>
      <c r="EF84" s="826"/>
      <c r="EG84" s="826"/>
      <c r="EH84" s="826"/>
      <c r="EI84" s="826"/>
      <c r="EJ84" s="826"/>
      <c r="EK84" s="826"/>
      <c r="EL84" s="826"/>
      <c r="EM84" s="826"/>
      <c r="EN84" s="826"/>
      <c r="EO84" s="826"/>
      <c r="EP84" s="826"/>
      <c r="EQ84" s="826"/>
      <c r="ER84" s="826"/>
      <c r="ES84" s="826"/>
      <c r="ET84" s="965"/>
      <c r="EU84" s="959"/>
      <c r="EV84" s="826"/>
      <c r="EW84" s="826"/>
      <c r="EX84" s="826"/>
      <c r="EY84" s="826"/>
      <c r="EZ84" s="826"/>
      <c r="FA84" s="826"/>
      <c r="FB84" s="826"/>
      <c r="FC84" s="826"/>
      <c r="FD84" s="826"/>
      <c r="FE84" s="826"/>
      <c r="FF84" s="826"/>
      <c r="FG84" s="826"/>
      <c r="FH84" s="826"/>
      <c r="FI84" s="826"/>
      <c r="FJ84" s="826"/>
      <c r="FK84" s="826"/>
      <c r="FL84" s="826"/>
      <c r="FM84" s="826"/>
      <c r="FN84" s="826"/>
      <c r="FO84" s="960"/>
      <c r="FP84" s="964"/>
      <c r="FQ84" s="966"/>
      <c r="FR84" s="966"/>
      <c r="FS84" s="966"/>
      <c r="FT84" s="966"/>
      <c r="FU84" s="966"/>
      <c r="FV84" s="966"/>
      <c r="FW84" s="966"/>
      <c r="FX84" s="966"/>
      <c r="FY84" s="966"/>
      <c r="FZ84" s="966"/>
      <c r="GA84" s="966"/>
      <c r="GB84" s="966"/>
      <c r="GC84" s="966"/>
      <c r="GD84" s="966"/>
      <c r="GE84" s="966"/>
      <c r="GF84" s="967"/>
      <c r="GG84" s="968"/>
      <c r="GH84" s="969"/>
      <c r="GI84" s="970"/>
      <c r="GJ84" s="965"/>
      <c r="GK84" s="959"/>
      <c r="GL84" s="966"/>
      <c r="GM84" s="966"/>
      <c r="GN84" s="966"/>
      <c r="GO84" s="966"/>
      <c r="GP84" s="966"/>
      <c r="GQ84" s="966"/>
      <c r="GR84" s="966"/>
      <c r="GS84" s="966"/>
      <c r="GT84" s="966"/>
      <c r="GU84" s="966"/>
      <c r="GV84" s="966"/>
      <c r="GW84" s="966"/>
      <c r="GX84" s="966"/>
      <c r="GY84" s="966"/>
      <c r="GZ84" s="966"/>
      <c r="HA84" s="967"/>
      <c r="HB84" s="968"/>
      <c r="HC84" s="969"/>
      <c r="HD84" s="970"/>
      <c r="HE84" s="960"/>
      <c r="HF84" s="964"/>
      <c r="HG84" s="826"/>
      <c r="HH84" s="826"/>
      <c r="HI84" s="826"/>
      <c r="HJ84" s="826"/>
      <c r="HK84" s="826"/>
      <c r="HL84" s="826"/>
      <c r="HM84" s="826"/>
      <c r="HN84" s="826"/>
      <c r="HO84" s="826"/>
      <c r="HP84" s="826"/>
      <c r="HQ84" s="826"/>
      <c r="HR84" s="826"/>
      <c r="HS84" s="826"/>
      <c r="HT84" s="826"/>
      <c r="HU84" s="826"/>
      <c r="HV84" s="826"/>
      <c r="HW84" s="826"/>
      <c r="HX84" s="826"/>
      <c r="HY84" s="826"/>
      <c r="HZ84" s="965"/>
      <c r="IA84" s="314" t="s">
        <v>144</v>
      </c>
      <c r="IB84" s="22"/>
      <c r="IC84" s="22"/>
      <c r="ID84" s="133"/>
      <c r="IE84" s="779"/>
    </row>
    <row r="85" spans="1:301" s="388" customFormat="1" ht="15" customHeight="1" x14ac:dyDescent="0.25">
      <c r="A85" s="783"/>
      <c r="B85" s="771"/>
      <c r="C85" s="420" t="s">
        <v>305</v>
      </c>
      <c r="D85" s="560"/>
      <c r="E85" s="781"/>
      <c r="F85" s="781">
        <f t="shared" ref="F85:F89" si="295">G85+V85+W85+X85</f>
        <v>72</v>
      </c>
      <c r="G85" s="781">
        <f t="shared" ref="G85:G89" si="296">SUM(H85:U85)</f>
        <v>48</v>
      </c>
      <c r="H85" s="781">
        <f t="shared" ref="H85:P89" si="297">Z85+AU85+BP85+CK85+DF85+EA85+EV85+FQ85+GL85+HG85</f>
        <v>8</v>
      </c>
      <c r="I85" s="781">
        <f t="shared" si="297"/>
        <v>10</v>
      </c>
      <c r="J85" s="781">
        <f t="shared" si="297"/>
        <v>0</v>
      </c>
      <c r="K85" s="781">
        <f t="shared" si="297"/>
        <v>12</v>
      </c>
      <c r="L85" s="781">
        <f t="shared" si="297"/>
        <v>0</v>
      </c>
      <c r="M85" s="781">
        <f t="shared" si="297"/>
        <v>12</v>
      </c>
      <c r="N85" s="781">
        <f t="shared" si="297"/>
        <v>0</v>
      </c>
      <c r="O85" s="781">
        <f t="shared" si="297"/>
        <v>0</v>
      </c>
      <c r="P85" s="781">
        <f t="shared" si="297"/>
        <v>6</v>
      </c>
      <c r="Q85" s="781"/>
      <c r="R85" s="781">
        <f t="shared" ref="R85:R89" si="298">AJ85+BE85+BZ85+CU85+DP85+EK85+FF85+GA85+GV85+HQ85</f>
        <v>0</v>
      </c>
      <c r="S85" s="781">
        <f t="shared" ref="S85:U89" si="299">AL85+BG85+CB85+CW85+DR85+EM85+FH85+GC85+GX85+HS85</f>
        <v>0</v>
      </c>
      <c r="T85" s="781">
        <f t="shared" si="299"/>
        <v>0</v>
      </c>
      <c r="U85" s="559">
        <f t="shared" si="299"/>
        <v>0</v>
      </c>
      <c r="V85" s="780">
        <f t="shared" si="291"/>
        <v>24</v>
      </c>
      <c r="W85" s="781">
        <f t="shared" si="292"/>
        <v>0</v>
      </c>
      <c r="X85" s="782">
        <f t="shared" si="293"/>
        <v>0</v>
      </c>
      <c r="Y85" s="779"/>
      <c r="Z85" s="771"/>
      <c r="AA85" s="771"/>
      <c r="AB85" s="771"/>
      <c r="AC85" s="771"/>
      <c r="AD85" s="771"/>
      <c r="AE85" s="771"/>
      <c r="AF85" s="771"/>
      <c r="AG85" s="771"/>
      <c r="AH85" s="771"/>
      <c r="AI85" s="771"/>
      <c r="AJ85" s="771"/>
      <c r="AK85" s="771"/>
      <c r="AL85" s="771"/>
      <c r="AM85" s="771"/>
      <c r="AN85" s="771"/>
      <c r="AO85" s="771"/>
      <c r="AP85" s="771"/>
      <c r="AQ85" s="771"/>
      <c r="AR85" s="771"/>
      <c r="AS85" s="776"/>
      <c r="AT85" s="777"/>
      <c r="AU85" s="771"/>
      <c r="AV85" s="771"/>
      <c r="AW85" s="771"/>
      <c r="AX85" s="771"/>
      <c r="AY85" s="771"/>
      <c r="AZ85" s="771"/>
      <c r="BA85" s="771"/>
      <c r="BB85" s="771"/>
      <c r="BC85" s="771"/>
      <c r="BD85" s="771"/>
      <c r="BE85" s="771"/>
      <c r="BF85" s="771"/>
      <c r="BG85" s="771"/>
      <c r="BH85" s="771"/>
      <c r="BI85" s="771"/>
      <c r="BJ85" s="771"/>
      <c r="BK85" s="771"/>
      <c r="BL85" s="771"/>
      <c r="BM85" s="771"/>
      <c r="BN85" s="770"/>
      <c r="BO85" s="779"/>
      <c r="BP85" s="771"/>
      <c r="BQ85" s="771"/>
      <c r="BR85" s="771"/>
      <c r="BS85" s="771"/>
      <c r="BT85" s="771"/>
      <c r="BU85" s="771"/>
      <c r="BV85" s="771"/>
      <c r="BW85" s="771"/>
      <c r="BX85" s="771"/>
      <c r="BY85" s="771"/>
      <c r="BZ85" s="771"/>
      <c r="CA85" s="771"/>
      <c r="CB85" s="771"/>
      <c r="CC85" s="771"/>
      <c r="CD85" s="771"/>
      <c r="CE85" s="771"/>
      <c r="CF85" s="771"/>
      <c r="CG85" s="771"/>
      <c r="CH85" s="771"/>
      <c r="CI85" s="776"/>
      <c r="CJ85" s="777"/>
      <c r="CK85" s="771"/>
      <c r="CL85" s="771"/>
      <c r="CM85" s="771"/>
      <c r="CN85" s="771"/>
      <c r="CO85" s="771"/>
      <c r="CP85" s="771"/>
      <c r="CQ85" s="771"/>
      <c r="CR85" s="771"/>
      <c r="CS85" s="771"/>
      <c r="CT85" s="771"/>
      <c r="CU85" s="771"/>
      <c r="CV85" s="771"/>
      <c r="CW85" s="771"/>
      <c r="CX85" s="771"/>
      <c r="CY85" s="771"/>
      <c r="CZ85" s="771"/>
      <c r="DA85" s="771"/>
      <c r="DB85" s="771"/>
      <c r="DC85" s="771"/>
      <c r="DD85" s="770"/>
      <c r="DE85" s="779"/>
      <c r="DF85" s="771"/>
      <c r="DG85" s="771"/>
      <c r="DH85" s="771"/>
      <c r="DI85" s="771"/>
      <c r="DJ85" s="771"/>
      <c r="DK85" s="771"/>
      <c r="DL85" s="771"/>
      <c r="DM85" s="771"/>
      <c r="DN85" s="771"/>
      <c r="DO85" s="771"/>
      <c r="DP85" s="771"/>
      <c r="DQ85" s="771"/>
      <c r="DR85" s="771"/>
      <c r="DS85" s="771"/>
      <c r="DT85" s="771"/>
      <c r="DU85" s="771"/>
      <c r="DV85" s="771"/>
      <c r="DW85" s="771"/>
      <c r="DX85" s="771"/>
      <c r="DY85" s="776"/>
      <c r="DZ85" s="777"/>
      <c r="EA85" s="771"/>
      <c r="EB85" s="771"/>
      <c r="EC85" s="771"/>
      <c r="ED85" s="771"/>
      <c r="EE85" s="771"/>
      <c r="EF85" s="771"/>
      <c r="EG85" s="771"/>
      <c r="EH85" s="771"/>
      <c r="EI85" s="771"/>
      <c r="EJ85" s="771"/>
      <c r="EK85" s="771"/>
      <c r="EL85" s="771"/>
      <c r="EM85" s="771"/>
      <c r="EN85" s="771"/>
      <c r="EO85" s="771"/>
      <c r="EP85" s="771"/>
      <c r="EQ85" s="771"/>
      <c r="ER85" s="771"/>
      <c r="ES85" s="771"/>
      <c r="ET85" s="770"/>
      <c r="EU85" s="779">
        <f>SUM(EV85:FF85)+SUM(FH85:FJ85)</f>
        <v>0</v>
      </c>
      <c r="EV85" s="771"/>
      <c r="EW85" s="771"/>
      <c r="EX85" s="771"/>
      <c r="EY85" s="771"/>
      <c r="EZ85" s="771"/>
      <c r="FA85" s="771"/>
      <c r="FB85" s="771"/>
      <c r="FC85" s="771"/>
      <c r="FD85" s="771"/>
      <c r="FE85" s="771"/>
      <c r="FF85" s="771"/>
      <c r="FG85" s="771"/>
      <c r="FH85" s="771"/>
      <c r="FI85" s="771"/>
      <c r="FJ85" s="771"/>
      <c r="FK85" s="771"/>
      <c r="FL85" s="771"/>
      <c r="FM85" s="771"/>
      <c r="FN85" s="771"/>
      <c r="FO85" s="776"/>
      <c r="FP85" s="777">
        <f t="shared" ref="FP85:FP89" si="300">SUM(FQ85:GA85)+SUM(GC85:GE85)</f>
        <v>48</v>
      </c>
      <c r="FQ85" s="772">
        <v>8</v>
      </c>
      <c r="FR85" s="772">
        <v>10</v>
      </c>
      <c r="FS85" s="772"/>
      <c r="FT85" s="772">
        <v>12</v>
      </c>
      <c r="FU85" s="772"/>
      <c r="FV85" s="772">
        <v>12</v>
      </c>
      <c r="FW85" s="772"/>
      <c r="FX85" s="772"/>
      <c r="FY85" s="772">
        <v>6</v>
      </c>
      <c r="FZ85" s="772"/>
      <c r="GA85" s="772"/>
      <c r="GB85" s="772"/>
      <c r="GC85" s="772"/>
      <c r="GD85" s="772"/>
      <c r="GE85" s="772"/>
      <c r="GF85" s="778"/>
      <c r="GG85" s="773"/>
      <c r="GH85" s="774"/>
      <c r="GI85" s="775">
        <f t="shared" ref="GI85:GI86" si="301">(GF85+GG85+GH85+FP85+GJ85)/36</f>
        <v>2</v>
      </c>
      <c r="GJ85" s="770">
        <v>24</v>
      </c>
      <c r="GK85" s="779">
        <f>SUM(GL85:GV85)+SUM(GX85:GZ85)</f>
        <v>0</v>
      </c>
      <c r="GL85" s="771"/>
      <c r="GM85" s="771"/>
      <c r="GN85" s="771"/>
      <c r="GO85" s="771"/>
      <c r="GP85" s="771"/>
      <c r="GQ85" s="771"/>
      <c r="GR85" s="771"/>
      <c r="GS85" s="771"/>
      <c r="GT85" s="771"/>
      <c r="GU85" s="771"/>
      <c r="GV85" s="771"/>
      <c r="GW85" s="771"/>
      <c r="GX85" s="771"/>
      <c r="GY85" s="771"/>
      <c r="GZ85" s="771"/>
      <c r="HA85" s="771"/>
      <c r="HB85" s="771"/>
      <c r="HC85" s="771"/>
      <c r="HD85" s="771"/>
      <c r="HE85" s="776"/>
      <c r="HF85" s="777">
        <f>SUM(HG85:HQ85)+SUM(HS85:HU85)</f>
        <v>0</v>
      </c>
      <c r="HG85" s="771"/>
      <c r="HH85" s="771"/>
      <c r="HI85" s="771"/>
      <c r="HJ85" s="771"/>
      <c r="HK85" s="771"/>
      <c r="HL85" s="771"/>
      <c r="HM85" s="771"/>
      <c r="HN85" s="771"/>
      <c r="HO85" s="771"/>
      <c r="HP85" s="771"/>
      <c r="HQ85" s="771"/>
      <c r="HR85" s="771"/>
      <c r="HS85" s="771"/>
      <c r="HT85" s="771"/>
      <c r="HU85" s="771"/>
      <c r="HV85" s="771"/>
      <c r="HW85" s="771"/>
      <c r="HX85" s="771"/>
      <c r="HY85" s="771"/>
      <c r="HZ85" s="770"/>
      <c r="IA85" s="315"/>
      <c r="IB85" s="22"/>
      <c r="IC85" s="22"/>
      <c r="ID85" s="133"/>
      <c r="IE85" s="779"/>
    </row>
    <row r="86" spans="1:301" s="388" customFormat="1" ht="15" customHeight="1" x14ac:dyDescent="0.25">
      <c r="A86" s="783"/>
      <c r="B86" s="771"/>
      <c r="C86" s="420" t="s">
        <v>269</v>
      </c>
      <c r="D86" s="560"/>
      <c r="E86" s="781"/>
      <c r="F86" s="781">
        <f t="shared" si="295"/>
        <v>60</v>
      </c>
      <c r="G86" s="781">
        <f t="shared" si="296"/>
        <v>40</v>
      </c>
      <c r="H86" s="781">
        <f t="shared" si="297"/>
        <v>0</v>
      </c>
      <c r="I86" s="781">
        <f t="shared" si="297"/>
        <v>0</v>
      </c>
      <c r="J86" s="781">
        <f t="shared" si="297"/>
        <v>0</v>
      </c>
      <c r="K86" s="781">
        <f t="shared" si="297"/>
        <v>20</v>
      </c>
      <c r="L86" s="781">
        <f t="shared" si="297"/>
        <v>0</v>
      </c>
      <c r="M86" s="781">
        <f t="shared" si="297"/>
        <v>14</v>
      </c>
      <c r="N86" s="781">
        <f t="shared" si="297"/>
        <v>0</v>
      </c>
      <c r="O86" s="781">
        <f t="shared" si="297"/>
        <v>0</v>
      </c>
      <c r="P86" s="781">
        <f t="shared" si="297"/>
        <v>6</v>
      </c>
      <c r="Q86" s="781"/>
      <c r="R86" s="781">
        <f t="shared" si="298"/>
        <v>0</v>
      </c>
      <c r="S86" s="781">
        <f t="shared" si="299"/>
        <v>0</v>
      </c>
      <c r="T86" s="781">
        <f t="shared" si="299"/>
        <v>0</v>
      </c>
      <c r="U86" s="559">
        <f t="shared" si="299"/>
        <v>0</v>
      </c>
      <c r="V86" s="780">
        <f t="shared" si="291"/>
        <v>20</v>
      </c>
      <c r="W86" s="781">
        <f t="shared" si="292"/>
        <v>0</v>
      </c>
      <c r="X86" s="782">
        <f t="shared" si="293"/>
        <v>0</v>
      </c>
      <c r="Y86" s="779"/>
      <c r="Z86" s="771"/>
      <c r="AA86" s="771"/>
      <c r="AB86" s="771"/>
      <c r="AC86" s="771"/>
      <c r="AD86" s="771"/>
      <c r="AE86" s="771"/>
      <c r="AF86" s="771"/>
      <c r="AG86" s="771"/>
      <c r="AH86" s="771"/>
      <c r="AI86" s="771"/>
      <c r="AJ86" s="771"/>
      <c r="AK86" s="771"/>
      <c r="AL86" s="771"/>
      <c r="AM86" s="771"/>
      <c r="AN86" s="771"/>
      <c r="AO86" s="771"/>
      <c r="AP86" s="771"/>
      <c r="AQ86" s="771"/>
      <c r="AR86" s="771"/>
      <c r="AS86" s="776"/>
      <c r="AT86" s="777"/>
      <c r="AU86" s="771"/>
      <c r="AV86" s="771"/>
      <c r="AW86" s="771"/>
      <c r="AX86" s="771"/>
      <c r="AY86" s="771"/>
      <c r="AZ86" s="771"/>
      <c r="BA86" s="771"/>
      <c r="BB86" s="771"/>
      <c r="BC86" s="771"/>
      <c r="BD86" s="771"/>
      <c r="BE86" s="771"/>
      <c r="BF86" s="771"/>
      <c r="BG86" s="771"/>
      <c r="BH86" s="771"/>
      <c r="BI86" s="771"/>
      <c r="BJ86" s="771"/>
      <c r="BK86" s="771"/>
      <c r="BL86" s="771"/>
      <c r="BM86" s="771"/>
      <c r="BN86" s="770"/>
      <c r="BO86" s="779"/>
      <c r="BP86" s="771"/>
      <c r="BQ86" s="771"/>
      <c r="BR86" s="771"/>
      <c r="BS86" s="771"/>
      <c r="BT86" s="771"/>
      <c r="BU86" s="771"/>
      <c r="BV86" s="771"/>
      <c r="BW86" s="771"/>
      <c r="BX86" s="771"/>
      <c r="BY86" s="771"/>
      <c r="BZ86" s="771"/>
      <c r="CA86" s="771"/>
      <c r="CB86" s="771"/>
      <c r="CC86" s="771"/>
      <c r="CD86" s="771"/>
      <c r="CE86" s="771"/>
      <c r="CF86" s="771"/>
      <c r="CG86" s="771"/>
      <c r="CH86" s="771"/>
      <c r="CI86" s="776"/>
      <c r="CJ86" s="777"/>
      <c r="CK86" s="771"/>
      <c r="CL86" s="771"/>
      <c r="CM86" s="771"/>
      <c r="CN86" s="771"/>
      <c r="CO86" s="771"/>
      <c r="CP86" s="771"/>
      <c r="CQ86" s="771"/>
      <c r="CR86" s="771"/>
      <c r="CS86" s="771"/>
      <c r="CT86" s="771"/>
      <c r="CU86" s="771"/>
      <c r="CV86" s="771"/>
      <c r="CW86" s="771"/>
      <c r="CX86" s="771"/>
      <c r="CY86" s="771"/>
      <c r="CZ86" s="771"/>
      <c r="DA86" s="771"/>
      <c r="DB86" s="771"/>
      <c r="DC86" s="771"/>
      <c r="DD86" s="770"/>
      <c r="DE86" s="779"/>
      <c r="DF86" s="771"/>
      <c r="DG86" s="771"/>
      <c r="DH86" s="771"/>
      <c r="DI86" s="771"/>
      <c r="DJ86" s="771"/>
      <c r="DK86" s="771"/>
      <c r="DL86" s="771"/>
      <c r="DM86" s="771"/>
      <c r="DN86" s="771"/>
      <c r="DO86" s="771"/>
      <c r="DP86" s="771"/>
      <c r="DQ86" s="771"/>
      <c r="DR86" s="771"/>
      <c r="DS86" s="771"/>
      <c r="DT86" s="771"/>
      <c r="DU86" s="771"/>
      <c r="DV86" s="771"/>
      <c r="DW86" s="771"/>
      <c r="DX86" s="771"/>
      <c r="DY86" s="776"/>
      <c r="DZ86" s="777"/>
      <c r="EA86" s="771"/>
      <c r="EB86" s="771"/>
      <c r="EC86" s="771"/>
      <c r="ED86" s="771"/>
      <c r="EE86" s="771"/>
      <c r="EF86" s="771"/>
      <c r="EG86" s="771"/>
      <c r="EH86" s="771"/>
      <c r="EI86" s="771"/>
      <c r="EJ86" s="771"/>
      <c r="EK86" s="771"/>
      <c r="EL86" s="771"/>
      <c r="EM86" s="771"/>
      <c r="EN86" s="771"/>
      <c r="EO86" s="771"/>
      <c r="EP86" s="771"/>
      <c r="EQ86" s="771"/>
      <c r="ER86" s="771"/>
      <c r="ES86" s="771"/>
      <c r="ET86" s="770"/>
      <c r="EU86" s="779">
        <f>SUM(EV86:FF86)+SUM(FH86:FJ86)</f>
        <v>0</v>
      </c>
      <c r="EV86" s="771"/>
      <c r="EW86" s="771"/>
      <c r="EX86" s="771"/>
      <c r="EY86" s="771"/>
      <c r="EZ86" s="771"/>
      <c r="FA86" s="771"/>
      <c r="FB86" s="771"/>
      <c r="FC86" s="771"/>
      <c r="FD86" s="771"/>
      <c r="FE86" s="771"/>
      <c r="FF86" s="771"/>
      <c r="FG86" s="771"/>
      <c r="FH86" s="771"/>
      <c r="FI86" s="771"/>
      <c r="FJ86" s="771"/>
      <c r="FK86" s="771"/>
      <c r="FL86" s="771"/>
      <c r="FM86" s="771"/>
      <c r="FN86" s="771"/>
      <c r="FO86" s="776"/>
      <c r="FP86" s="777">
        <f t="shared" ref="FP86" si="302">SUM(FQ86:GA86)+SUM(GC86:GE86)</f>
        <v>40</v>
      </c>
      <c r="FQ86" s="772"/>
      <c r="FR86" s="772"/>
      <c r="FS86" s="772"/>
      <c r="FT86" s="772">
        <v>20</v>
      </c>
      <c r="FU86" s="772"/>
      <c r="FV86" s="772">
        <v>14</v>
      </c>
      <c r="FW86" s="772"/>
      <c r="FX86" s="772"/>
      <c r="FY86" s="772">
        <v>6</v>
      </c>
      <c r="FZ86" s="772"/>
      <c r="GA86" s="772"/>
      <c r="GB86" s="772"/>
      <c r="GC86" s="772"/>
      <c r="GD86" s="772"/>
      <c r="GE86" s="772"/>
      <c r="GF86" s="778"/>
      <c r="GG86" s="773"/>
      <c r="GH86" s="774"/>
      <c r="GI86" s="775">
        <f t="shared" si="301"/>
        <v>1.6666666666666667</v>
      </c>
      <c r="GJ86" s="770">
        <v>20</v>
      </c>
      <c r="GK86" s="779">
        <f>SUM(GL86:GV86)+SUM(GX86:GZ86)</f>
        <v>0</v>
      </c>
      <c r="GL86" s="771"/>
      <c r="GM86" s="771"/>
      <c r="GN86" s="771"/>
      <c r="GO86" s="771"/>
      <c r="GP86" s="771"/>
      <c r="GQ86" s="771"/>
      <c r="GR86" s="771"/>
      <c r="GS86" s="771"/>
      <c r="GT86" s="771"/>
      <c r="GU86" s="771"/>
      <c r="GV86" s="771"/>
      <c r="GW86" s="771"/>
      <c r="GX86" s="771"/>
      <c r="GY86" s="771"/>
      <c r="GZ86" s="771"/>
      <c r="HA86" s="771"/>
      <c r="HB86" s="771"/>
      <c r="HC86" s="771"/>
      <c r="HD86" s="771"/>
      <c r="HE86" s="776"/>
      <c r="HF86" s="777">
        <f>SUM(HG86:HQ86)+SUM(HS86:HU86)</f>
        <v>0</v>
      </c>
      <c r="HG86" s="771"/>
      <c r="HH86" s="771"/>
      <c r="HI86" s="771"/>
      <c r="HJ86" s="771"/>
      <c r="HK86" s="771"/>
      <c r="HL86" s="771"/>
      <c r="HM86" s="771"/>
      <c r="HN86" s="771"/>
      <c r="HO86" s="771"/>
      <c r="HP86" s="771"/>
      <c r="HQ86" s="771"/>
      <c r="HR86" s="771"/>
      <c r="HS86" s="771"/>
      <c r="HT86" s="771"/>
      <c r="HU86" s="771"/>
      <c r="HV86" s="771"/>
      <c r="HW86" s="771"/>
      <c r="HX86" s="771"/>
      <c r="HY86" s="771"/>
      <c r="HZ86" s="770"/>
      <c r="IA86" s="315"/>
      <c r="IB86" s="22"/>
      <c r="IC86" s="22"/>
      <c r="ID86" s="133"/>
      <c r="IE86" s="779"/>
    </row>
    <row r="87" spans="1:301" s="388" customFormat="1" ht="15" customHeight="1" x14ac:dyDescent="0.25">
      <c r="A87" s="783"/>
      <c r="B87" s="771"/>
      <c r="C87" s="420" t="s">
        <v>248</v>
      </c>
      <c r="D87" s="560"/>
      <c r="E87" s="781"/>
      <c r="F87" s="781">
        <f t="shared" si="295"/>
        <v>123</v>
      </c>
      <c r="G87" s="781">
        <f t="shared" si="296"/>
        <v>70</v>
      </c>
      <c r="H87" s="781">
        <f t="shared" si="297"/>
        <v>22</v>
      </c>
      <c r="I87" s="781">
        <f t="shared" si="297"/>
        <v>14</v>
      </c>
      <c r="J87" s="781">
        <f t="shared" si="297"/>
        <v>0</v>
      </c>
      <c r="K87" s="781">
        <f t="shared" si="297"/>
        <v>10</v>
      </c>
      <c r="L87" s="781">
        <f t="shared" si="297"/>
        <v>0</v>
      </c>
      <c r="M87" s="781">
        <f t="shared" si="297"/>
        <v>22</v>
      </c>
      <c r="N87" s="781">
        <f t="shared" si="297"/>
        <v>0</v>
      </c>
      <c r="O87" s="781">
        <f t="shared" si="297"/>
        <v>0</v>
      </c>
      <c r="P87" s="781">
        <f t="shared" si="297"/>
        <v>2</v>
      </c>
      <c r="Q87" s="781"/>
      <c r="R87" s="781">
        <f t="shared" si="298"/>
        <v>0</v>
      </c>
      <c r="S87" s="781">
        <f t="shared" si="299"/>
        <v>0</v>
      </c>
      <c r="T87" s="781">
        <f t="shared" si="299"/>
        <v>0</v>
      </c>
      <c r="U87" s="559">
        <f t="shared" si="299"/>
        <v>0</v>
      </c>
      <c r="V87" s="780">
        <f t="shared" si="291"/>
        <v>35</v>
      </c>
      <c r="W87" s="781">
        <f t="shared" si="292"/>
        <v>0</v>
      </c>
      <c r="X87" s="782">
        <f t="shared" si="293"/>
        <v>18</v>
      </c>
      <c r="Y87" s="779"/>
      <c r="Z87" s="771"/>
      <c r="AA87" s="771"/>
      <c r="AB87" s="771"/>
      <c r="AC87" s="771"/>
      <c r="AD87" s="771"/>
      <c r="AE87" s="771"/>
      <c r="AF87" s="771"/>
      <c r="AG87" s="771"/>
      <c r="AH87" s="771"/>
      <c r="AI87" s="771"/>
      <c r="AJ87" s="771"/>
      <c r="AK87" s="771"/>
      <c r="AL87" s="771"/>
      <c r="AM87" s="771"/>
      <c r="AN87" s="771"/>
      <c r="AO87" s="771"/>
      <c r="AP87" s="771"/>
      <c r="AQ87" s="771"/>
      <c r="AR87" s="771"/>
      <c r="AS87" s="776"/>
      <c r="AT87" s="777"/>
      <c r="AU87" s="771"/>
      <c r="AV87" s="771"/>
      <c r="AW87" s="771"/>
      <c r="AX87" s="771"/>
      <c r="AY87" s="771"/>
      <c r="AZ87" s="771"/>
      <c r="BA87" s="771"/>
      <c r="BB87" s="771"/>
      <c r="BC87" s="771"/>
      <c r="BD87" s="771"/>
      <c r="BE87" s="771"/>
      <c r="BF87" s="771"/>
      <c r="BG87" s="771"/>
      <c r="BH87" s="771"/>
      <c r="BI87" s="771"/>
      <c r="BJ87" s="771"/>
      <c r="BK87" s="771"/>
      <c r="BL87" s="771"/>
      <c r="BM87" s="771"/>
      <c r="BN87" s="770"/>
      <c r="BO87" s="779"/>
      <c r="BP87" s="771"/>
      <c r="BQ87" s="771"/>
      <c r="BR87" s="771"/>
      <c r="BS87" s="771"/>
      <c r="BT87" s="771"/>
      <c r="BU87" s="771"/>
      <c r="BV87" s="771"/>
      <c r="BW87" s="771"/>
      <c r="BX87" s="771"/>
      <c r="BY87" s="771"/>
      <c r="BZ87" s="771"/>
      <c r="CA87" s="771"/>
      <c r="CB87" s="771"/>
      <c r="CC87" s="771"/>
      <c r="CD87" s="771"/>
      <c r="CE87" s="771"/>
      <c r="CF87" s="771"/>
      <c r="CG87" s="771"/>
      <c r="CH87" s="771"/>
      <c r="CI87" s="776"/>
      <c r="CJ87" s="777"/>
      <c r="CK87" s="771"/>
      <c r="CL87" s="771"/>
      <c r="CM87" s="771"/>
      <c r="CN87" s="771"/>
      <c r="CO87" s="771"/>
      <c r="CP87" s="771"/>
      <c r="CQ87" s="771"/>
      <c r="CR87" s="771"/>
      <c r="CS87" s="771"/>
      <c r="CT87" s="771"/>
      <c r="CU87" s="771"/>
      <c r="CV87" s="771"/>
      <c r="CW87" s="771"/>
      <c r="CX87" s="771"/>
      <c r="CY87" s="771"/>
      <c r="CZ87" s="771"/>
      <c r="DA87" s="771"/>
      <c r="DB87" s="771"/>
      <c r="DC87" s="771"/>
      <c r="DD87" s="770"/>
      <c r="DE87" s="779"/>
      <c r="DF87" s="771"/>
      <c r="DG87" s="771"/>
      <c r="DH87" s="771"/>
      <c r="DI87" s="771"/>
      <c r="DJ87" s="771"/>
      <c r="DK87" s="771"/>
      <c r="DL87" s="771"/>
      <c r="DM87" s="771"/>
      <c r="DN87" s="771"/>
      <c r="DO87" s="771"/>
      <c r="DP87" s="771"/>
      <c r="DQ87" s="771"/>
      <c r="DR87" s="771"/>
      <c r="DS87" s="771"/>
      <c r="DT87" s="771"/>
      <c r="DU87" s="771"/>
      <c r="DV87" s="771"/>
      <c r="DW87" s="771"/>
      <c r="DX87" s="771"/>
      <c r="DY87" s="776"/>
      <c r="DZ87" s="777"/>
      <c r="EA87" s="771"/>
      <c r="EB87" s="771"/>
      <c r="EC87" s="771"/>
      <c r="ED87" s="771"/>
      <c r="EE87" s="771"/>
      <c r="EF87" s="771"/>
      <c r="EG87" s="771"/>
      <c r="EH87" s="771"/>
      <c r="EI87" s="771"/>
      <c r="EJ87" s="771"/>
      <c r="EK87" s="771"/>
      <c r="EL87" s="771"/>
      <c r="EM87" s="771"/>
      <c r="EN87" s="771"/>
      <c r="EO87" s="771"/>
      <c r="EP87" s="771"/>
      <c r="EQ87" s="771"/>
      <c r="ER87" s="771"/>
      <c r="ES87" s="771"/>
      <c r="ET87" s="770"/>
      <c r="EU87" s="779">
        <f>SUM(EV87:FF87)+SUM(FH87:FJ87)</f>
        <v>0</v>
      </c>
      <c r="EV87" s="771"/>
      <c r="EW87" s="771"/>
      <c r="EX87" s="771"/>
      <c r="EY87" s="771"/>
      <c r="EZ87" s="771"/>
      <c r="FA87" s="771"/>
      <c r="FB87" s="771"/>
      <c r="FC87" s="771"/>
      <c r="FD87" s="771"/>
      <c r="FE87" s="771"/>
      <c r="FF87" s="771"/>
      <c r="FG87" s="771"/>
      <c r="FH87" s="771"/>
      <c r="FI87" s="771"/>
      <c r="FJ87" s="771"/>
      <c r="FK87" s="771"/>
      <c r="FL87" s="771"/>
      <c r="FM87" s="771"/>
      <c r="FN87" s="771"/>
      <c r="FO87" s="776"/>
      <c r="FP87" s="777">
        <f t="shared" si="300"/>
        <v>0</v>
      </c>
      <c r="FQ87" s="771"/>
      <c r="FR87" s="771"/>
      <c r="FS87" s="771"/>
      <c r="FT87" s="771"/>
      <c r="FU87" s="771"/>
      <c r="FV87" s="771"/>
      <c r="FW87" s="771"/>
      <c r="FX87" s="771"/>
      <c r="FY87" s="771"/>
      <c r="FZ87" s="771"/>
      <c r="GA87" s="771"/>
      <c r="GB87" s="771"/>
      <c r="GC87" s="771"/>
      <c r="GD87" s="771"/>
      <c r="GE87" s="771"/>
      <c r="GF87" s="771"/>
      <c r="GG87" s="771"/>
      <c r="GH87" s="771"/>
      <c r="GI87" s="771"/>
      <c r="GJ87" s="770"/>
      <c r="GK87" s="779">
        <f>SUM(GL87:GV87)+SUM(GX87:GZ87)</f>
        <v>70</v>
      </c>
      <c r="GL87" s="772">
        <v>22</v>
      </c>
      <c r="GM87" s="772">
        <v>14</v>
      </c>
      <c r="GN87" s="772"/>
      <c r="GO87" s="772">
        <v>10</v>
      </c>
      <c r="GP87" s="772"/>
      <c r="GQ87" s="772">
        <v>22</v>
      </c>
      <c r="GR87" s="772"/>
      <c r="GS87" s="772"/>
      <c r="GT87" s="772">
        <v>2</v>
      </c>
      <c r="GU87" s="772"/>
      <c r="GV87" s="772"/>
      <c r="GW87" s="772"/>
      <c r="GX87" s="772"/>
      <c r="GY87" s="772"/>
      <c r="GZ87" s="772"/>
      <c r="HA87" s="778"/>
      <c r="HB87" s="773">
        <v>18</v>
      </c>
      <c r="HC87" s="774"/>
      <c r="HD87" s="775">
        <f>(HA87+HB87+HC87+GK87+HE87)/36</f>
        <v>3.4166666666666665</v>
      </c>
      <c r="HE87" s="776">
        <v>35</v>
      </c>
      <c r="HF87" s="777">
        <f>SUM(HG87:HQ87)+SUM(HS87:HU87)</f>
        <v>0</v>
      </c>
      <c r="HG87" s="771"/>
      <c r="HH87" s="771"/>
      <c r="HI87" s="771"/>
      <c r="HJ87" s="771"/>
      <c r="HK87" s="771"/>
      <c r="HL87" s="771"/>
      <c r="HM87" s="771"/>
      <c r="HN87" s="771"/>
      <c r="HO87" s="771"/>
      <c r="HP87" s="771"/>
      <c r="HQ87" s="771"/>
      <c r="HR87" s="771"/>
      <c r="HS87" s="771"/>
      <c r="HT87" s="771"/>
      <c r="HU87" s="771"/>
      <c r="HV87" s="771"/>
      <c r="HW87" s="771"/>
      <c r="HX87" s="771"/>
      <c r="HY87" s="771"/>
      <c r="HZ87" s="770"/>
      <c r="IA87" s="315"/>
      <c r="IB87" s="22" t="s">
        <v>144</v>
      </c>
      <c r="IC87" s="22"/>
      <c r="ID87" s="133"/>
      <c r="IE87" s="779">
        <v>7</v>
      </c>
    </row>
    <row r="88" spans="1:301" s="388" customFormat="1" ht="30" x14ac:dyDescent="0.25">
      <c r="A88" s="783"/>
      <c r="B88" s="771"/>
      <c r="C88" s="420" t="s">
        <v>270</v>
      </c>
      <c r="D88" s="560"/>
      <c r="E88" s="781"/>
      <c r="F88" s="781">
        <f t="shared" si="295"/>
        <v>102</v>
      </c>
      <c r="G88" s="781">
        <f t="shared" si="296"/>
        <v>62</v>
      </c>
      <c r="H88" s="781">
        <f t="shared" si="297"/>
        <v>8</v>
      </c>
      <c r="I88" s="781">
        <f t="shared" si="297"/>
        <v>6</v>
      </c>
      <c r="J88" s="781">
        <f t="shared" si="297"/>
        <v>0</v>
      </c>
      <c r="K88" s="781">
        <f t="shared" si="297"/>
        <v>32</v>
      </c>
      <c r="L88" s="781">
        <f t="shared" si="297"/>
        <v>0</v>
      </c>
      <c r="M88" s="781">
        <f t="shared" si="297"/>
        <v>16</v>
      </c>
      <c r="N88" s="781">
        <f t="shared" si="297"/>
        <v>0</v>
      </c>
      <c r="O88" s="781">
        <f t="shared" si="297"/>
        <v>0</v>
      </c>
      <c r="P88" s="781">
        <f t="shared" si="297"/>
        <v>0</v>
      </c>
      <c r="Q88" s="781"/>
      <c r="R88" s="781">
        <f t="shared" si="298"/>
        <v>0</v>
      </c>
      <c r="S88" s="781">
        <f t="shared" si="299"/>
        <v>0</v>
      </c>
      <c r="T88" s="781">
        <f t="shared" si="299"/>
        <v>0</v>
      </c>
      <c r="U88" s="559">
        <f t="shared" si="299"/>
        <v>0</v>
      </c>
      <c r="V88" s="780">
        <f t="shared" si="291"/>
        <v>34</v>
      </c>
      <c r="W88" s="781">
        <f t="shared" si="292"/>
        <v>6</v>
      </c>
      <c r="X88" s="782">
        <f t="shared" si="293"/>
        <v>0</v>
      </c>
      <c r="Y88" s="779"/>
      <c r="Z88" s="771"/>
      <c r="AA88" s="771"/>
      <c r="AB88" s="771"/>
      <c r="AC88" s="771"/>
      <c r="AD88" s="771"/>
      <c r="AE88" s="771"/>
      <c r="AF88" s="771"/>
      <c r="AG88" s="771"/>
      <c r="AH88" s="771"/>
      <c r="AI88" s="771"/>
      <c r="AJ88" s="771"/>
      <c r="AK88" s="771"/>
      <c r="AL88" s="771"/>
      <c r="AM88" s="771"/>
      <c r="AN88" s="771"/>
      <c r="AO88" s="771"/>
      <c r="AP88" s="771"/>
      <c r="AQ88" s="771"/>
      <c r="AR88" s="771"/>
      <c r="AS88" s="776"/>
      <c r="AT88" s="777"/>
      <c r="AU88" s="771"/>
      <c r="AV88" s="771"/>
      <c r="AW88" s="771"/>
      <c r="AX88" s="771"/>
      <c r="AY88" s="771"/>
      <c r="AZ88" s="771"/>
      <c r="BA88" s="771"/>
      <c r="BB88" s="771"/>
      <c r="BC88" s="771"/>
      <c r="BD88" s="771"/>
      <c r="BE88" s="771"/>
      <c r="BF88" s="771"/>
      <c r="BG88" s="771"/>
      <c r="BH88" s="771"/>
      <c r="BI88" s="771"/>
      <c r="BJ88" s="771"/>
      <c r="BK88" s="771"/>
      <c r="BL88" s="771"/>
      <c r="BM88" s="771"/>
      <c r="BN88" s="770"/>
      <c r="BO88" s="779"/>
      <c r="BP88" s="771"/>
      <c r="BQ88" s="771"/>
      <c r="BR88" s="771"/>
      <c r="BS88" s="771"/>
      <c r="BT88" s="771"/>
      <c r="BU88" s="771"/>
      <c r="BV88" s="771"/>
      <c r="BW88" s="771"/>
      <c r="BX88" s="771"/>
      <c r="BY88" s="771"/>
      <c r="BZ88" s="771"/>
      <c r="CA88" s="771"/>
      <c r="CB88" s="771"/>
      <c r="CC88" s="771"/>
      <c r="CD88" s="771"/>
      <c r="CE88" s="771"/>
      <c r="CF88" s="771"/>
      <c r="CG88" s="771"/>
      <c r="CH88" s="771"/>
      <c r="CI88" s="776"/>
      <c r="CJ88" s="777"/>
      <c r="CK88" s="771"/>
      <c r="CL88" s="771"/>
      <c r="CM88" s="771"/>
      <c r="CN88" s="771"/>
      <c r="CO88" s="771"/>
      <c r="CP88" s="771"/>
      <c r="CQ88" s="771"/>
      <c r="CR88" s="771"/>
      <c r="CS88" s="771"/>
      <c r="CT88" s="771"/>
      <c r="CU88" s="771"/>
      <c r="CV88" s="771"/>
      <c r="CW88" s="771"/>
      <c r="CX88" s="771"/>
      <c r="CY88" s="771"/>
      <c r="CZ88" s="771"/>
      <c r="DA88" s="771"/>
      <c r="DB88" s="771"/>
      <c r="DC88" s="771"/>
      <c r="DD88" s="770"/>
      <c r="DE88" s="779"/>
      <c r="DF88" s="771"/>
      <c r="DG88" s="771"/>
      <c r="DH88" s="771"/>
      <c r="DI88" s="771"/>
      <c r="DJ88" s="771"/>
      <c r="DK88" s="771"/>
      <c r="DL88" s="771"/>
      <c r="DM88" s="771"/>
      <c r="DN88" s="771"/>
      <c r="DO88" s="771"/>
      <c r="DP88" s="771"/>
      <c r="DQ88" s="771"/>
      <c r="DR88" s="771"/>
      <c r="DS88" s="771"/>
      <c r="DT88" s="771"/>
      <c r="DU88" s="771"/>
      <c r="DV88" s="771"/>
      <c r="DW88" s="771"/>
      <c r="DX88" s="771"/>
      <c r="DY88" s="776"/>
      <c r="DZ88" s="777"/>
      <c r="EA88" s="771"/>
      <c r="EB88" s="771"/>
      <c r="EC88" s="771"/>
      <c r="ED88" s="771"/>
      <c r="EE88" s="771"/>
      <c r="EF88" s="771"/>
      <c r="EG88" s="771"/>
      <c r="EH88" s="771"/>
      <c r="EI88" s="771"/>
      <c r="EJ88" s="771"/>
      <c r="EK88" s="771"/>
      <c r="EL88" s="771"/>
      <c r="EM88" s="771"/>
      <c r="EN88" s="771"/>
      <c r="EO88" s="771"/>
      <c r="EP88" s="771"/>
      <c r="EQ88" s="771"/>
      <c r="ER88" s="771"/>
      <c r="ES88" s="771"/>
      <c r="ET88" s="770"/>
      <c r="EU88" s="779"/>
      <c r="EV88" s="771"/>
      <c r="EW88" s="771"/>
      <c r="EX88" s="771"/>
      <c r="EY88" s="771"/>
      <c r="EZ88" s="771"/>
      <c r="FA88" s="771"/>
      <c r="FB88" s="771"/>
      <c r="FC88" s="771"/>
      <c r="FD88" s="771"/>
      <c r="FE88" s="771"/>
      <c r="FF88" s="771"/>
      <c r="FG88" s="771"/>
      <c r="FH88" s="771"/>
      <c r="FI88" s="771"/>
      <c r="FJ88" s="771"/>
      <c r="FK88" s="771"/>
      <c r="FL88" s="771"/>
      <c r="FM88" s="771"/>
      <c r="FN88" s="771"/>
      <c r="FO88" s="776"/>
      <c r="FP88" s="777"/>
      <c r="FQ88" s="771"/>
      <c r="FR88" s="771"/>
      <c r="FS88" s="771"/>
      <c r="FT88" s="771"/>
      <c r="FU88" s="771"/>
      <c r="FV88" s="771"/>
      <c r="FW88" s="771"/>
      <c r="FX88" s="771"/>
      <c r="FY88" s="771"/>
      <c r="FZ88" s="771"/>
      <c r="GA88" s="771"/>
      <c r="GB88" s="771"/>
      <c r="GC88" s="771"/>
      <c r="GD88" s="771"/>
      <c r="GE88" s="771"/>
      <c r="GF88" s="771"/>
      <c r="GG88" s="771"/>
      <c r="GH88" s="771"/>
      <c r="GI88" s="771"/>
      <c r="GJ88" s="770"/>
      <c r="GK88" s="779">
        <f>SUM(GL88:GV88)+SUM(GX88:GZ88)</f>
        <v>62</v>
      </c>
      <c r="GL88" s="772">
        <v>8</v>
      </c>
      <c r="GM88" s="772">
        <v>6</v>
      </c>
      <c r="GN88" s="772"/>
      <c r="GO88" s="772">
        <v>32</v>
      </c>
      <c r="GP88" s="772"/>
      <c r="GQ88" s="772">
        <v>16</v>
      </c>
      <c r="GR88" s="772"/>
      <c r="GS88" s="772"/>
      <c r="GT88" s="772"/>
      <c r="GU88" s="772"/>
      <c r="GV88" s="772"/>
      <c r="GW88" s="772"/>
      <c r="GX88" s="772"/>
      <c r="GY88" s="772"/>
      <c r="GZ88" s="772"/>
      <c r="HA88" s="778"/>
      <c r="HB88" s="773"/>
      <c r="HC88" s="774">
        <v>6</v>
      </c>
      <c r="HD88" s="775">
        <f>(HA88+HB88+HC88+GK88+HE88)/36</f>
        <v>2.8333333333333335</v>
      </c>
      <c r="HE88" s="776">
        <v>34</v>
      </c>
      <c r="HF88" s="777"/>
      <c r="HG88" s="771"/>
      <c r="HH88" s="771"/>
      <c r="HI88" s="771"/>
      <c r="HJ88" s="771"/>
      <c r="HK88" s="771"/>
      <c r="HL88" s="771"/>
      <c r="HM88" s="771"/>
      <c r="HN88" s="771"/>
      <c r="HO88" s="771"/>
      <c r="HP88" s="771"/>
      <c r="HQ88" s="771"/>
      <c r="HR88" s="771"/>
      <c r="HS88" s="771"/>
      <c r="HT88" s="771"/>
      <c r="HU88" s="771"/>
      <c r="HV88" s="771"/>
      <c r="HW88" s="771"/>
      <c r="HX88" s="771"/>
      <c r="HY88" s="771"/>
      <c r="HZ88" s="770"/>
      <c r="IA88" s="315"/>
      <c r="IB88" s="22" t="s">
        <v>144</v>
      </c>
      <c r="IC88" s="22"/>
      <c r="ID88" s="133"/>
      <c r="IE88" s="779"/>
    </row>
    <row r="89" spans="1:301" s="388" customFormat="1" ht="15" customHeight="1" x14ac:dyDescent="0.25">
      <c r="A89" s="134"/>
      <c r="B89" s="71"/>
      <c r="C89" s="421" t="s">
        <v>271</v>
      </c>
      <c r="D89" s="233"/>
      <c r="E89" s="72"/>
      <c r="F89" s="72">
        <f t="shared" si="295"/>
        <v>72</v>
      </c>
      <c r="G89" s="72">
        <f t="shared" si="296"/>
        <v>42</v>
      </c>
      <c r="H89" s="72">
        <f t="shared" si="297"/>
        <v>0</v>
      </c>
      <c r="I89" s="72">
        <f t="shared" si="297"/>
        <v>0</v>
      </c>
      <c r="J89" s="72">
        <f t="shared" si="297"/>
        <v>0</v>
      </c>
      <c r="K89" s="72">
        <f t="shared" si="297"/>
        <v>42</v>
      </c>
      <c r="L89" s="72">
        <f t="shared" si="297"/>
        <v>0</v>
      </c>
      <c r="M89" s="72">
        <f t="shared" si="297"/>
        <v>0</v>
      </c>
      <c r="N89" s="72">
        <f t="shared" si="297"/>
        <v>0</v>
      </c>
      <c r="O89" s="72">
        <f t="shared" si="297"/>
        <v>0</v>
      </c>
      <c r="P89" s="72">
        <f t="shared" si="297"/>
        <v>0</v>
      </c>
      <c r="Q89" s="72"/>
      <c r="R89" s="72">
        <f t="shared" si="298"/>
        <v>0</v>
      </c>
      <c r="S89" s="72">
        <f t="shared" si="299"/>
        <v>0</v>
      </c>
      <c r="T89" s="72">
        <f t="shared" si="299"/>
        <v>0</v>
      </c>
      <c r="U89" s="212">
        <f t="shared" si="299"/>
        <v>0</v>
      </c>
      <c r="V89" s="287">
        <f t="shared" si="291"/>
        <v>24</v>
      </c>
      <c r="W89" s="72">
        <f t="shared" si="292"/>
        <v>6</v>
      </c>
      <c r="X89" s="288">
        <f t="shared" si="293"/>
        <v>0</v>
      </c>
      <c r="Y89" s="242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222"/>
      <c r="AT89" s="295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296"/>
      <c r="BO89" s="242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222"/>
      <c r="CJ89" s="295"/>
      <c r="CK89" s="71"/>
      <c r="CL89" s="71"/>
      <c r="CM89" s="71"/>
      <c r="CN89" s="71"/>
      <c r="CO89" s="71"/>
      <c r="CP89" s="71"/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296"/>
      <c r="DE89" s="242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222"/>
      <c r="DZ89" s="295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296"/>
      <c r="EU89" s="242">
        <f>SUM(EV89:FF89)+SUM(FH89:FJ89)</f>
        <v>0</v>
      </c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222"/>
      <c r="FP89" s="295">
        <f t="shared" si="300"/>
        <v>0</v>
      </c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296"/>
      <c r="GK89" s="242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222"/>
      <c r="HF89" s="295">
        <f>SUM(HG89:HQ89)+SUM(HS89:HU89)</f>
        <v>42</v>
      </c>
      <c r="HG89" s="73"/>
      <c r="HH89" s="73"/>
      <c r="HI89" s="73"/>
      <c r="HJ89" s="73">
        <v>42</v>
      </c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4"/>
      <c r="HW89" s="75"/>
      <c r="HX89" s="76">
        <v>6</v>
      </c>
      <c r="HY89" s="77">
        <f>(HV89+HW89+HX89+HF89+HZ89)/36</f>
        <v>2</v>
      </c>
      <c r="HZ89" s="296">
        <v>24</v>
      </c>
      <c r="IA89" s="317"/>
      <c r="IB89" s="78" t="s">
        <v>54</v>
      </c>
      <c r="IC89" s="78"/>
      <c r="ID89" s="135"/>
      <c r="IE89" s="779">
        <v>7</v>
      </c>
    </row>
    <row r="90" spans="1:301" s="385" customFormat="1" ht="15" customHeight="1" x14ac:dyDescent="0.25">
      <c r="A90" s="150">
        <v>47</v>
      </c>
      <c r="B90" s="88" t="s">
        <v>176</v>
      </c>
      <c r="C90" s="263" t="s">
        <v>217</v>
      </c>
      <c r="D90" s="235"/>
      <c r="E90" s="89">
        <f>F90/36</f>
        <v>7</v>
      </c>
      <c r="F90" s="89">
        <f>G90+V90+W90+X90</f>
        <v>252</v>
      </c>
      <c r="G90" s="89">
        <f>SUM(H90:U90)</f>
        <v>132</v>
      </c>
      <c r="H90" s="89">
        <f t="shared" ref="H90:P90" si="303">Z90+AU90+BP90+CK90+DF90+EA90+EV90+FQ90+GL90+HG90</f>
        <v>22</v>
      </c>
      <c r="I90" s="89">
        <f t="shared" si="303"/>
        <v>6</v>
      </c>
      <c r="J90" s="89">
        <f t="shared" si="303"/>
        <v>0</v>
      </c>
      <c r="K90" s="89">
        <f t="shared" si="303"/>
        <v>62</v>
      </c>
      <c r="L90" s="89">
        <f t="shared" si="303"/>
        <v>0</v>
      </c>
      <c r="M90" s="89">
        <f t="shared" si="303"/>
        <v>34</v>
      </c>
      <c r="N90" s="89">
        <f t="shared" si="303"/>
        <v>0</v>
      </c>
      <c r="O90" s="89">
        <f t="shared" si="303"/>
        <v>0</v>
      </c>
      <c r="P90" s="89">
        <f t="shared" si="303"/>
        <v>0</v>
      </c>
      <c r="Q90" s="89"/>
      <c r="R90" s="89">
        <f>AJ90+BE90+BZ90+CU90+DP90+EK90+FF90+GA90+GV90+HQ90</f>
        <v>0</v>
      </c>
      <c r="S90" s="89">
        <f t="shared" ref="S90:U90" si="304">AL90+BG90+CB90+CW90+DR90+EM90+FH90+GC90+GX90+HS90</f>
        <v>0</v>
      </c>
      <c r="T90" s="89">
        <f t="shared" si="304"/>
        <v>0</v>
      </c>
      <c r="U90" s="213">
        <f t="shared" si="304"/>
        <v>8</v>
      </c>
      <c r="V90" s="274">
        <f t="shared" ref="V90" si="305">AS90+BN90+CI90+DD90+DY90+ET90+FO90+GJ90+HE90+HZ90</f>
        <v>66</v>
      </c>
      <c r="W90" s="89">
        <f t="shared" ref="W90" si="306">AQ90+BL90+CG90+DB90+DW90+ER90+FM90+GH90+HC90+HX90</f>
        <v>0</v>
      </c>
      <c r="X90" s="275">
        <f t="shared" ref="X90" si="307">+AO90+AP90+BJ90+BK90+CE90+CF90+CZ90+DA90+DU90+DV90+EP90+EQ90+FK90+FL90+GF90+GG90+HA90+HB90+HV90+HW90</f>
        <v>54</v>
      </c>
      <c r="Y90" s="243">
        <f>SUM(Z90:AJ90)+SUM(AL90:AN90)</f>
        <v>0</v>
      </c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223"/>
      <c r="AT90" s="297">
        <f>SUM(AU90:BE90)+SUM(BG90:BI90)</f>
        <v>0</v>
      </c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298"/>
      <c r="BO90" s="243">
        <f>SUM(BP90:BZ90)+SUM(CB90:CD90)</f>
        <v>0</v>
      </c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223"/>
      <c r="CJ90" s="297">
        <f>SUM(CK90:CU90)+SUM(CW90:CY90)</f>
        <v>0</v>
      </c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298"/>
      <c r="DE90" s="243">
        <f>SUM(DF90:DP90)+SUM(DR90:DT90)</f>
        <v>0</v>
      </c>
      <c r="DF90" s="88"/>
      <c r="DG90" s="88"/>
      <c r="DH90" s="88"/>
      <c r="DI90" s="88"/>
      <c r="DJ90" s="88"/>
      <c r="DK90" s="88"/>
      <c r="DL90" s="88"/>
      <c r="DM90" s="88"/>
      <c r="DN90" s="88"/>
      <c r="DO90" s="88"/>
      <c r="DP90" s="88"/>
      <c r="DQ90" s="88"/>
      <c r="DR90" s="88"/>
      <c r="DS90" s="88"/>
      <c r="DT90" s="88"/>
      <c r="DU90" s="88"/>
      <c r="DV90" s="88"/>
      <c r="DW90" s="88"/>
      <c r="DX90" s="88"/>
      <c r="DY90" s="223"/>
      <c r="DZ90" s="297">
        <f>SUM(EA90:EK90)+SUM(EM90:EO90)</f>
        <v>0</v>
      </c>
      <c r="EA90" s="88"/>
      <c r="EB90" s="88"/>
      <c r="EC90" s="88"/>
      <c r="ED90" s="88"/>
      <c r="EE90" s="88"/>
      <c r="EF90" s="88"/>
      <c r="EG90" s="88"/>
      <c r="EH90" s="88"/>
      <c r="EI90" s="88"/>
      <c r="EJ90" s="88"/>
      <c r="EK90" s="88"/>
      <c r="EL90" s="88"/>
      <c r="EM90" s="88"/>
      <c r="EN90" s="88"/>
      <c r="EO90" s="88"/>
      <c r="EP90" s="88"/>
      <c r="EQ90" s="88"/>
      <c r="ER90" s="88"/>
      <c r="ES90" s="88"/>
      <c r="ET90" s="298"/>
      <c r="EU90" s="243">
        <f>SUM(EV90:FF90)+SUM(FH90:FJ90)</f>
        <v>0</v>
      </c>
      <c r="EV90" s="88"/>
      <c r="EW90" s="88"/>
      <c r="EX90" s="88"/>
      <c r="EY90" s="88"/>
      <c r="EZ90" s="88"/>
      <c r="FA90" s="88"/>
      <c r="FB90" s="88"/>
      <c r="FC90" s="8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88"/>
      <c r="FO90" s="223"/>
      <c r="FP90" s="297">
        <f>SUM(FQ90:GA90)+SUM(GC90:GE90)</f>
        <v>60</v>
      </c>
      <c r="FQ90" s="90">
        <v>16</v>
      </c>
      <c r="FR90" s="90">
        <v>6</v>
      </c>
      <c r="FS90" s="90"/>
      <c r="FT90" s="90">
        <v>20</v>
      </c>
      <c r="FU90" s="90"/>
      <c r="FV90" s="90">
        <v>16</v>
      </c>
      <c r="FW90" s="90"/>
      <c r="FX90" s="90"/>
      <c r="FY90" s="90"/>
      <c r="FZ90" s="90"/>
      <c r="GA90" s="90"/>
      <c r="GB90" s="90"/>
      <c r="GC90" s="90"/>
      <c r="GD90" s="90"/>
      <c r="GE90" s="90">
        <v>2</v>
      </c>
      <c r="GF90" s="91"/>
      <c r="GG90" s="92">
        <v>18</v>
      </c>
      <c r="GH90" s="93"/>
      <c r="GI90" s="94">
        <f t="shared" ref="GI90" si="308">(GF90+GG90+GH90+FP90+GJ90)/36</f>
        <v>3</v>
      </c>
      <c r="GJ90" s="298">
        <v>30</v>
      </c>
      <c r="GK90" s="243">
        <f>SUM(GL90:GV90)+SUM(GX90:GZ90)</f>
        <v>48</v>
      </c>
      <c r="GL90" s="90">
        <v>6</v>
      </c>
      <c r="GM90" s="90"/>
      <c r="GN90" s="90"/>
      <c r="GO90" s="90">
        <v>18</v>
      </c>
      <c r="GP90" s="90"/>
      <c r="GQ90" s="90">
        <v>18</v>
      </c>
      <c r="GR90" s="90"/>
      <c r="GS90" s="90"/>
      <c r="GT90" s="90"/>
      <c r="GU90" s="90"/>
      <c r="GV90" s="90"/>
      <c r="GW90" s="90"/>
      <c r="GX90" s="90"/>
      <c r="GY90" s="90"/>
      <c r="GZ90" s="90">
        <v>6</v>
      </c>
      <c r="HA90" s="91">
        <v>36</v>
      </c>
      <c r="HB90" s="92"/>
      <c r="HC90" s="93"/>
      <c r="HD90" s="94">
        <f t="shared" ref="HD90" si="309">(HA90+HB90+HC90+GK90+HE90)/36</f>
        <v>3</v>
      </c>
      <c r="HE90" s="223">
        <v>24</v>
      </c>
      <c r="HF90" s="297">
        <f>SUM(HG90:HQ90)+SUM(HS90:HU90)</f>
        <v>24</v>
      </c>
      <c r="HG90" s="90"/>
      <c r="HH90" s="90"/>
      <c r="HI90" s="90"/>
      <c r="HJ90" s="90">
        <v>24</v>
      </c>
      <c r="HK90" s="90"/>
      <c r="HL90" s="90"/>
      <c r="HM90" s="90"/>
      <c r="HN90" s="90"/>
      <c r="HO90" s="90"/>
      <c r="HP90" s="90"/>
      <c r="HQ90" s="90"/>
      <c r="HR90" s="90"/>
      <c r="HS90" s="90"/>
      <c r="HT90" s="90"/>
      <c r="HU90" s="90"/>
      <c r="HV90" s="91"/>
      <c r="HW90" s="92"/>
      <c r="HX90" s="93"/>
      <c r="HY90" s="94">
        <f t="shared" ref="HY90" si="310">(HV90+HW90+HX90+HF90+HZ90)/36</f>
        <v>1</v>
      </c>
      <c r="HZ90" s="298">
        <v>12</v>
      </c>
      <c r="IA90" s="336" t="s">
        <v>144</v>
      </c>
      <c r="IB90" s="99" t="s">
        <v>60</v>
      </c>
      <c r="IC90" s="99"/>
      <c r="ID90" s="203"/>
      <c r="IE90" s="54">
        <v>2</v>
      </c>
    </row>
    <row r="91" spans="1:301" s="378" customFormat="1" ht="15" customHeight="1" x14ac:dyDescent="0.25">
      <c r="A91" s="152"/>
      <c r="B91" s="46"/>
      <c r="C91" s="361" t="s">
        <v>227</v>
      </c>
      <c r="D91" s="54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224"/>
      <c r="V91" s="299"/>
      <c r="W91" s="46"/>
      <c r="X91" s="300"/>
      <c r="Y91" s="54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224"/>
      <c r="AT91" s="299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300"/>
      <c r="BO91" s="54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224"/>
      <c r="CJ91" s="299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300"/>
      <c r="DE91" s="54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224"/>
      <c r="DZ91" s="299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300"/>
      <c r="EU91" s="54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224"/>
      <c r="FP91" s="299"/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/>
      <c r="GJ91" s="300"/>
      <c r="GK91" s="54"/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/>
      <c r="HE91" s="224"/>
      <c r="HF91" s="299"/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300"/>
      <c r="IA91" s="310"/>
      <c r="IB91" s="25"/>
      <c r="IC91" s="25"/>
      <c r="ID91" s="120"/>
      <c r="IE91" s="54"/>
    </row>
    <row r="92" spans="1:301" s="385" customFormat="1" ht="15" customHeight="1" x14ac:dyDescent="0.25">
      <c r="A92" s="530">
        <v>48</v>
      </c>
      <c r="B92" s="528" t="s">
        <v>177</v>
      </c>
      <c r="C92" s="264" t="s">
        <v>131</v>
      </c>
      <c r="D92" s="531"/>
      <c r="E92" s="532">
        <f>F92/36</f>
        <v>3</v>
      </c>
      <c r="F92" s="532">
        <f>G92+V92+W92+X92</f>
        <v>108</v>
      </c>
      <c r="G92" s="532">
        <f>SUM(H92:U92)</f>
        <v>66</v>
      </c>
      <c r="H92" s="532">
        <f t="shared" ref="H92:P92" si="311">Z92+AU92+BP92+CK92+DF92+EA92+EV92+FQ92+GL92+HG92</f>
        <v>18</v>
      </c>
      <c r="I92" s="532">
        <f t="shared" si="311"/>
        <v>0</v>
      </c>
      <c r="J92" s="532">
        <f t="shared" si="311"/>
        <v>0</v>
      </c>
      <c r="K92" s="532">
        <f t="shared" si="311"/>
        <v>48</v>
      </c>
      <c r="L92" s="532">
        <f t="shared" si="311"/>
        <v>0</v>
      </c>
      <c r="M92" s="532">
        <f t="shared" si="311"/>
        <v>0</v>
      </c>
      <c r="N92" s="532">
        <f t="shared" si="311"/>
        <v>0</v>
      </c>
      <c r="O92" s="532">
        <f t="shared" si="311"/>
        <v>0</v>
      </c>
      <c r="P92" s="532">
        <f t="shared" si="311"/>
        <v>0</v>
      </c>
      <c r="Q92" s="532"/>
      <c r="R92" s="532">
        <f>AJ92+BE92+BZ92+CU92+DP92+EK92+FF92+GA92+GV92+HQ92</f>
        <v>0</v>
      </c>
      <c r="S92" s="532">
        <f t="shared" ref="S92:U92" si="312">AL92+BG92+CB92+CW92+DR92+EM92+FH92+GC92+GX92+HS92</f>
        <v>0</v>
      </c>
      <c r="T92" s="532">
        <f t="shared" si="312"/>
        <v>0</v>
      </c>
      <c r="U92" s="533">
        <f t="shared" si="312"/>
        <v>0</v>
      </c>
      <c r="V92" s="534">
        <f t="shared" ref="V92" si="313">AS92+BN92+CI92+DD92+DY92+ET92+FO92+GJ92+HE92+HZ92</f>
        <v>36</v>
      </c>
      <c r="W92" s="532">
        <f t="shared" ref="W92" si="314">AQ92+BL92+CG92+DB92+DW92+ER92+FM92+GH92+HC92+HX92</f>
        <v>6</v>
      </c>
      <c r="X92" s="535">
        <f t="shared" ref="X92" si="315">AO92+AP92+BJ92+BK92+CE92+CF92+CZ92+DA92+DU92+DV92+EP92+EQ92+FK92+FL92+GF92+GG92+HA92+HB92+HV92+HW92</f>
        <v>0</v>
      </c>
      <c r="Y92" s="536">
        <f>SUM(Z92:AJ92)+SUM(AL92:AN92)</f>
        <v>6</v>
      </c>
      <c r="Z92" s="537">
        <v>2</v>
      </c>
      <c r="AA92" s="537"/>
      <c r="AB92" s="537"/>
      <c r="AC92" s="537">
        <v>4</v>
      </c>
      <c r="AD92" s="537"/>
      <c r="AE92" s="537"/>
      <c r="AF92" s="537"/>
      <c r="AG92" s="537"/>
      <c r="AH92" s="537"/>
      <c r="AI92" s="537"/>
      <c r="AJ92" s="537"/>
      <c r="AK92" s="537"/>
      <c r="AL92" s="537"/>
      <c r="AM92" s="537"/>
      <c r="AN92" s="537"/>
      <c r="AO92" s="538"/>
      <c r="AP92" s="539"/>
      <c r="AQ92" s="540"/>
      <c r="AR92" s="541">
        <f>(AO92+AP92+AQ92+Y92+AS92)/36</f>
        <v>0.25</v>
      </c>
      <c r="AS92" s="529">
        <v>3</v>
      </c>
      <c r="AT92" s="542">
        <f>SUM(AU92:BE92)+SUM(BG92:BI92)</f>
        <v>6</v>
      </c>
      <c r="AU92" s="537">
        <v>2</v>
      </c>
      <c r="AV92" s="537"/>
      <c r="AW92" s="537"/>
      <c r="AX92" s="537">
        <v>4</v>
      </c>
      <c r="AY92" s="537"/>
      <c r="AZ92" s="537"/>
      <c r="BA92" s="537"/>
      <c r="BB92" s="537"/>
      <c r="BC92" s="537"/>
      <c r="BD92" s="537"/>
      <c r="BE92" s="537"/>
      <c r="BF92" s="537"/>
      <c r="BG92" s="537"/>
      <c r="BH92" s="537"/>
      <c r="BI92" s="537"/>
      <c r="BJ92" s="538"/>
      <c r="BK92" s="539"/>
      <c r="BL92" s="540"/>
      <c r="BM92" s="541">
        <f>(BJ92+BK92+BL92+AT92+BN92)/36</f>
        <v>0.25</v>
      </c>
      <c r="BN92" s="543">
        <v>3</v>
      </c>
      <c r="BO92" s="536">
        <f>SUM(BP92:BZ92)+SUM(CB92:CD92)</f>
        <v>0</v>
      </c>
      <c r="BP92" s="528"/>
      <c r="BQ92" s="528"/>
      <c r="BR92" s="528"/>
      <c r="BS92" s="528"/>
      <c r="BT92" s="528"/>
      <c r="BU92" s="528"/>
      <c r="BV92" s="528"/>
      <c r="BW92" s="528"/>
      <c r="BX92" s="528"/>
      <c r="BY92" s="528"/>
      <c r="BZ92" s="528"/>
      <c r="CA92" s="528"/>
      <c r="CB92" s="528"/>
      <c r="CC92" s="528"/>
      <c r="CD92" s="528"/>
      <c r="CE92" s="528"/>
      <c r="CF92" s="528"/>
      <c r="CG92" s="528"/>
      <c r="CH92" s="528">
        <f>(CE92+CF92+CG92+BO92+CI92)/36</f>
        <v>0</v>
      </c>
      <c r="CI92" s="529"/>
      <c r="CJ92" s="360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43"/>
      <c r="DE92" s="536">
        <f>SUM(DF92:DP92)+SUM(DR92:DT92)</f>
        <v>24</v>
      </c>
      <c r="DF92" s="537">
        <v>6</v>
      </c>
      <c r="DG92" s="537"/>
      <c r="DH92" s="537"/>
      <c r="DI92" s="537">
        <v>18</v>
      </c>
      <c r="DJ92" s="537"/>
      <c r="DK92" s="537"/>
      <c r="DL92" s="537"/>
      <c r="DM92" s="537"/>
      <c r="DN92" s="537"/>
      <c r="DO92" s="537"/>
      <c r="DP92" s="537"/>
      <c r="DQ92" s="537"/>
      <c r="DR92" s="537"/>
      <c r="DS92" s="537"/>
      <c r="DT92" s="537"/>
      <c r="DU92" s="538"/>
      <c r="DV92" s="539"/>
      <c r="DW92" s="540"/>
      <c r="DX92" s="541">
        <f t="shared" ref="DX92" si="316">(DU92+DV92+DW92+DE92+DY92)/36</f>
        <v>1</v>
      </c>
      <c r="DY92" s="529">
        <v>12</v>
      </c>
      <c r="DZ92" s="542">
        <f>SUM(EA92:EK92)+SUM(EM92:EO92)</f>
        <v>30</v>
      </c>
      <c r="EA92" s="537">
        <v>8</v>
      </c>
      <c r="EB92" s="537"/>
      <c r="EC92" s="537"/>
      <c r="ED92" s="537">
        <v>22</v>
      </c>
      <c r="EE92" s="537"/>
      <c r="EF92" s="537"/>
      <c r="EG92" s="537"/>
      <c r="EH92" s="537"/>
      <c r="EI92" s="537"/>
      <c r="EJ92" s="537"/>
      <c r="EK92" s="537"/>
      <c r="EL92" s="537"/>
      <c r="EM92" s="537"/>
      <c r="EN92" s="537"/>
      <c r="EO92" s="537"/>
      <c r="EP92" s="538"/>
      <c r="EQ92" s="539"/>
      <c r="ER92" s="540">
        <v>6</v>
      </c>
      <c r="ES92" s="541">
        <f>(EP92+EQ92+ER92+DZ92+ET92)/36</f>
        <v>1.5</v>
      </c>
      <c r="ET92" s="543">
        <v>18</v>
      </c>
      <c r="EU92" s="536">
        <f>SUM(EV92:FF92)+SUM(FH92:FJ92)</f>
        <v>0</v>
      </c>
      <c r="EV92" s="528"/>
      <c r="EW92" s="528"/>
      <c r="EX92" s="528"/>
      <c r="EY92" s="528"/>
      <c r="EZ92" s="528"/>
      <c r="FA92" s="528"/>
      <c r="FB92" s="528"/>
      <c r="FC92" s="528"/>
      <c r="FD92" s="528"/>
      <c r="FE92" s="528"/>
      <c r="FF92" s="528"/>
      <c r="FG92" s="528"/>
      <c r="FH92" s="528"/>
      <c r="FI92" s="528"/>
      <c r="FJ92" s="528"/>
      <c r="FK92" s="528"/>
      <c r="FL92" s="528"/>
      <c r="FM92" s="528"/>
      <c r="FN92" s="528">
        <f>(FK92+FL92+FM92+EU92+FO92)/36</f>
        <v>0</v>
      </c>
      <c r="FO92" s="529"/>
      <c r="FP92" s="542">
        <f>SUM(FQ92:GA92)+SUM(GC92:GE92)</f>
        <v>0</v>
      </c>
      <c r="FQ92" s="528"/>
      <c r="FR92" s="528"/>
      <c r="FS92" s="528"/>
      <c r="FT92" s="528"/>
      <c r="FU92" s="528"/>
      <c r="FV92" s="528"/>
      <c r="FW92" s="528"/>
      <c r="FX92" s="528"/>
      <c r="FY92" s="528"/>
      <c r="FZ92" s="528"/>
      <c r="GA92" s="528"/>
      <c r="GB92" s="528"/>
      <c r="GC92" s="528"/>
      <c r="GD92" s="528"/>
      <c r="GE92" s="528"/>
      <c r="GF92" s="528"/>
      <c r="GG92" s="528"/>
      <c r="GH92" s="528"/>
      <c r="GI92" s="528">
        <f>(GF92+GG92+GH92+FP92+GJ92)/36</f>
        <v>0</v>
      </c>
      <c r="GJ92" s="543"/>
      <c r="GK92" s="536">
        <f>SUM(GL92:GV92)+SUM(GX92:GZ92)</f>
        <v>0</v>
      </c>
      <c r="GL92" s="528"/>
      <c r="GM92" s="528"/>
      <c r="GN92" s="528"/>
      <c r="GO92" s="528"/>
      <c r="GP92" s="528"/>
      <c r="GQ92" s="528"/>
      <c r="GR92" s="528"/>
      <c r="GS92" s="528"/>
      <c r="GT92" s="528"/>
      <c r="GU92" s="528"/>
      <c r="GV92" s="528"/>
      <c r="GW92" s="528"/>
      <c r="GX92" s="528"/>
      <c r="GY92" s="528"/>
      <c r="GZ92" s="528"/>
      <c r="HA92" s="528"/>
      <c r="HB92" s="528"/>
      <c r="HC92" s="528"/>
      <c r="HD92" s="528">
        <f>(HA92+HB92+HC92+GK92+HE92)/36</f>
        <v>0</v>
      </c>
      <c r="HE92" s="529"/>
      <c r="HF92" s="542">
        <f>SUM(HG92:HQ92)+SUM(HS92:HU92)</f>
        <v>0</v>
      </c>
      <c r="HG92" s="528"/>
      <c r="HH92" s="528"/>
      <c r="HI92" s="528"/>
      <c r="HJ92" s="528"/>
      <c r="HK92" s="528"/>
      <c r="HL92" s="528"/>
      <c r="HM92" s="528"/>
      <c r="HN92" s="528"/>
      <c r="HO92" s="528"/>
      <c r="HP92" s="528"/>
      <c r="HQ92" s="528"/>
      <c r="HR92" s="528"/>
      <c r="HS92" s="528"/>
      <c r="HT92" s="528"/>
      <c r="HU92" s="528"/>
      <c r="HV92" s="528"/>
      <c r="HW92" s="528"/>
      <c r="HX92" s="528"/>
      <c r="HY92" s="528"/>
      <c r="HZ92" s="543"/>
      <c r="IA92" s="310"/>
      <c r="IB92" s="40">
        <v>6</v>
      </c>
      <c r="IC92" s="25"/>
      <c r="ID92" s="120"/>
      <c r="IE92" s="536">
        <v>1</v>
      </c>
    </row>
    <row r="93" spans="1:301" s="390" customFormat="1" ht="15" customHeight="1" thickBot="1" x14ac:dyDescent="0.3">
      <c r="A93" s="152">
        <v>49</v>
      </c>
      <c r="B93" s="46" t="s">
        <v>190</v>
      </c>
      <c r="C93" s="248" t="s">
        <v>128</v>
      </c>
      <c r="D93" s="515"/>
      <c r="E93" s="516">
        <f>F93/36</f>
        <v>8</v>
      </c>
      <c r="F93" s="516">
        <f>G93+V93+W93+X93</f>
        <v>288</v>
      </c>
      <c r="G93" s="516">
        <f>SUM(H93:U93)</f>
        <v>186</v>
      </c>
      <c r="H93" s="516">
        <f t="shared" ref="H93:P95" si="317">Z93+AU93+BP93+CK93+DF93+EA93+EV93+FQ93+GL93+HG93</f>
        <v>32</v>
      </c>
      <c r="I93" s="516">
        <f t="shared" si="317"/>
        <v>0</v>
      </c>
      <c r="J93" s="516">
        <f t="shared" si="317"/>
        <v>26</v>
      </c>
      <c r="K93" s="516">
        <f t="shared" si="317"/>
        <v>92</v>
      </c>
      <c r="L93" s="516">
        <f t="shared" si="317"/>
        <v>0</v>
      </c>
      <c r="M93" s="516">
        <f t="shared" si="317"/>
        <v>34</v>
      </c>
      <c r="N93" s="516">
        <f t="shared" si="317"/>
        <v>0</v>
      </c>
      <c r="O93" s="516">
        <f t="shared" si="317"/>
        <v>0</v>
      </c>
      <c r="P93" s="516">
        <f t="shared" si="317"/>
        <v>2</v>
      </c>
      <c r="Q93" s="516"/>
      <c r="R93" s="516">
        <f>AJ93+BE93+BZ93+CU93+DP93+EK93+FF93+GA93+GV93+HQ93</f>
        <v>0</v>
      </c>
      <c r="S93" s="516">
        <f t="shared" ref="S93:U95" si="318">AL93+BG93+CB93+CW93+DR93+EM93+FH93+GC93+GX93+HS93</f>
        <v>0</v>
      </c>
      <c r="T93" s="516">
        <f t="shared" si="318"/>
        <v>0</v>
      </c>
      <c r="U93" s="517">
        <f t="shared" si="318"/>
        <v>0</v>
      </c>
      <c r="V93" s="518">
        <f t="shared" ref="V93:V95" si="319">AS93+BN93+CI93+DD93+DY93+ET93+FO93+GJ93+HE93+HZ93</f>
        <v>93</v>
      </c>
      <c r="W93" s="516">
        <f t="shared" ref="W93:W95" si="320">AQ93+BL93+CG93+DB93+DW93+ER93+FM93+GH93+HC93+HX93</f>
        <v>9</v>
      </c>
      <c r="X93" s="519">
        <f t="shared" ref="X93:X95" si="321">AO93+AP93+BJ93+BK93+CE93+CF93+CZ93+DA93+DU93+DV93+EP93+EQ93+FK93+FL93+GF93+GG93+HA93+HB93+HV93+HW93</f>
        <v>0</v>
      </c>
      <c r="Y93" s="520">
        <f>SUM(Z93:AJ93)+SUM(AL93:AN93)</f>
        <v>0</v>
      </c>
      <c r="Z93" s="513"/>
      <c r="AA93" s="513"/>
      <c r="AB93" s="513"/>
      <c r="AC93" s="513"/>
      <c r="AD93" s="513"/>
      <c r="AE93" s="513"/>
      <c r="AF93" s="513"/>
      <c r="AG93" s="513"/>
      <c r="AH93" s="513"/>
      <c r="AI93" s="513"/>
      <c r="AJ93" s="513"/>
      <c r="AK93" s="513"/>
      <c r="AL93" s="513"/>
      <c r="AM93" s="513"/>
      <c r="AN93" s="513"/>
      <c r="AO93" s="513"/>
      <c r="AP93" s="513"/>
      <c r="AQ93" s="513"/>
      <c r="AR93" s="513">
        <f t="shared" ref="AR93" si="322">(AO93+AP93+AQ93+Y93+AS93)/36</f>
        <v>0</v>
      </c>
      <c r="AS93" s="514"/>
      <c r="AT93" s="526">
        <f>SUM(AU93:BE93)+SUM(BG93:BI93)</f>
        <v>0</v>
      </c>
      <c r="AU93" s="513"/>
      <c r="AV93" s="513"/>
      <c r="AW93" s="513"/>
      <c r="AX93" s="513"/>
      <c r="AY93" s="513"/>
      <c r="AZ93" s="513"/>
      <c r="BA93" s="513"/>
      <c r="BB93" s="513"/>
      <c r="BC93" s="513"/>
      <c r="BD93" s="513"/>
      <c r="BE93" s="513"/>
      <c r="BF93" s="513"/>
      <c r="BG93" s="513"/>
      <c r="BH93" s="513"/>
      <c r="BI93" s="513"/>
      <c r="BJ93" s="513"/>
      <c r="BK93" s="513"/>
      <c r="BL93" s="513"/>
      <c r="BM93" s="513">
        <f t="shared" ref="BM93" si="323">(BJ93+BK93+BL93+AT93+BN93)/36</f>
        <v>0</v>
      </c>
      <c r="BN93" s="527"/>
      <c r="BO93" s="520">
        <f>SUM(BP93:BZ93)+SUM(CB93:CD93)</f>
        <v>0</v>
      </c>
      <c r="BP93" s="513"/>
      <c r="BQ93" s="513"/>
      <c r="BR93" s="513"/>
      <c r="BS93" s="513"/>
      <c r="BT93" s="513"/>
      <c r="BU93" s="513"/>
      <c r="BV93" s="513"/>
      <c r="BW93" s="513"/>
      <c r="BX93" s="513"/>
      <c r="BY93" s="513"/>
      <c r="BZ93" s="513"/>
      <c r="CA93" s="513"/>
      <c r="CB93" s="513"/>
      <c r="CC93" s="513"/>
      <c r="CD93" s="513"/>
      <c r="CE93" s="513"/>
      <c r="CF93" s="513"/>
      <c r="CG93" s="513"/>
      <c r="CH93" s="513">
        <f t="shared" ref="CH93" si="324">(CE93+CF93+CG93+BO93+CI93)/36</f>
        <v>0</v>
      </c>
      <c r="CI93" s="514"/>
      <c r="CJ93" s="526">
        <f>SUM(CK93:CU93)+SUM(CW93:CY93)</f>
        <v>72</v>
      </c>
      <c r="CK93" s="521">
        <v>28</v>
      </c>
      <c r="CL93" s="521"/>
      <c r="CM93" s="521">
        <v>2</v>
      </c>
      <c r="CN93" s="521">
        <v>6</v>
      </c>
      <c r="CO93" s="521"/>
      <c r="CP93" s="521">
        <v>34</v>
      </c>
      <c r="CQ93" s="521"/>
      <c r="CR93" s="521"/>
      <c r="CS93" s="521">
        <v>2</v>
      </c>
      <c r="CT93" s="521"/>
      <c r="CU93" s="521"/>
      <c r="CV93" s="521"/>
      <c r="CW93" s="521"/>
      <c r="CX93" s="521"/>
      <c r="CY93" s="521"/>
      <c r="CZ93" s="522"/>
      <c r="DA93" s="523"/>
      <c r="DB93" s="524"/>
      <c r="DC93" s="525">
        <f t="shared" ref="DC93" si="325">(CZ93+DA93+DB93+CJ93+DD93)/36</f>
        <v>3</v>
      </c>
      <c r="DD93" s="527">
        <v>36</v>
      </c>
      <c r="DE93" s="520">
        <f>SUM(DF93:DP93)+SUM(DR93:DT93)</f>
        <v>72</v>
      </c>
      <c r="DF93" s="521">
        <v>2</v>
      </c>
      <c r="DG93" s="521"/>
      <c r="DH93" s="521">
        <v>22</v>
      </c>
      <c r="DI93" s="521">
        <v>48</v>
      </c>
      <c r="DJ93" s="521"/>
      <c r="DK93" s="521"/>
      <c r="DL93" s="521"/>
      <c r="DM93" s="521"/>
      <c r="DN93" s="521"/>
      <c r="DO93" s="521"/>
      <c r="DP93" s="521"/>
      <c r="DQ93" s="521"/>
      <c r="DR93" s="521"/>
      <c r="DS93" s="521"/>
      <c r="DT93" s="521"/>
      <c r="DU93" s="522"/>
      <c r="DV93" s="523"/>
      <c r="DW93" s="524"/>
      <c r="DX93" s="525">
        <f t="shared" ref="DX93" si="326">(DU93+DV93+DW93+DE93+DY93)/36</f>
        <v>3</v>
      </c>
      <c r="DY93" s="514">
        <v>36</v>
      </c>
      <c r="DZ93" s="526">
        <f>SUM(EA93:EK93)+SUM(EM93:EO93)</f>
        <v>42</v>
      </c>
      <c r="EA93" s="521">
        <v>2</v>
      </c>
      <c r="EB93" s="521"/>
      <c r="EC93" s="521">
        <v>2</v>
      </c>
      <c r="ED93" s="521">
        <v>38</v>
      </c>
      <c r="EE93" s="521"/>
      <c r="EF93" s="521"/>
      <c r="EG93" s="521"/>
      <c r="EH93" s="521"/>
      <c r="EI93" s="521"/>
      <c r="EJ93" s="521"/>
      <c r="EK93" s="521"/>
      <c r="EL93" s="521"/>
      <c r="EM93" s="521"/>
      <c r="EN93" s="521"/>
      <c r="EO93" s="521"/>
      <c r="EP93" s="522"/>
      <c r="EQ93" s="523"/>
      <c r="ER93" s="524">
        <v>9</v>
      </c>
      <c r="ES93" s="525">
        <f t="shared" ref="ES93" si="327">(EP93+EQ93+ER93+DZ93+ET93)/36</f>
        <v>2</v>
      </c>
      <c r="ET93" s="527">
        <v>21</v>
      </c>
      <c r="EU93" s="526">
        <f>SUM(EV93:FF93)+SUM(FH93:FJ93)</f>
        <v>0</v>
      </c>
      <c r="EV93" s="513"/>
      <c r="EW93" s="513"/>
      <c r="EX93" s="513"/>
      <c r="EY93" s="513"/>
      <c r="EZ93" s="513"/>
      <c r="FA93" s="513"/>
      <c r="FB93" s="513"/>
      <c r="FC93" s="513"/>
      <c r="FD93" s="513"/>
      <c r="FE93" s="513"/>
      <c r="FF93" s="513"/>
      <c r="FG93" s="513"/>
      <c r="FH93" s="513"/>
      <c r="FI93" s="513"/>
      <c r="FJ93" s="513"/>
      <c r="FK93" s="513"/>
      <c r="FL93" s="513"/>
      <c r="FM93" s="513"/>
      <c r="FN93" s="513">
        <f t="shared" ref="FN93" si="328">(FK93+FL93+FM93+EU93+FO93)/36</f>
        <v>0</v>
      </c>
      <c r="FO93" s="527"/>
      <c r="FP93" s="520">
        <f>SUM(FQ93:GA93)+SUM(GC93:GE93)</f>
        <v>0</v>
      </c>
      <c r="FQ93" s="513"/>
      <c r="FR93" s="513"/>
      <c r="FS93" s="513"/>
      <c r="FT93" s="513"/>
      <c r="FU93" s="513"/>
      <c r="FV93" s="513"/>
      <c r="FW93" s="513"/>
      <c r="FX93" s="513"/>
      <c r="FY93" s="513"/>
      <c r="FZ93" s="513"/>
      <c r="GA93" s="513"/>
      <c r="GB93" s="513"/>
      <c r="GC93" s="513"/>
      <c r="GD93" s="513"/>
      <c r="GE93" s="513"/>
      <c r="GF93" s="513"/>
      <c r="GG93" s="513"/>
      <c r="GH93" s="513"/>
      <c r="GI93" s="513">
        <f t="shared" ref="GI93" si="329">(GF93+GG93+GH93+FP93+GJ93)/36</f>
        <v>0</v>
      </c>
      <c r="GJ93" s="514"/>
      <c r="GK93" s="526">
        <f>SUM(GL93:GV93)+SUM(GX93:GZ93)</f>
        <v>0</v>
      </c>
      <c r="GL93" s="513"/>
      <c r="GM93" s="513"/>
      <c r="GN93" s="513"/>
      <c r="GO93" s="513"/>
      <c r="GP93" s="513"/>
      <c r="GQ93" s="513"/>
      <c r="GR93" s="513"/>
      <c r="GS93" s="513"/>
      <c r="GT93" s="513"/>
      <c r="GU93" s="513"/>
      <c r="GV93" s="513"/>
      <c r="GW93" s="513"/>
      <c r="GX93" s="513"/>
      <c r="GY93" s="513"/>
      <c r="GZ93" s="513"/>
      <c r="HA93" s="513"/>
      <c r="HB93" s="513"/>
      <c r="HC93" s="513"/>
      <c r="HD93" s="513">
        <f t="shared" ref="HD93" si="330">(HA93+HB93+HC93+GK93+HE93)/36</f>
        <v>0</v>
      </c>
      <c r="HE93" s="527"/>
      <c r="HF93" s="520">
        <f>SUM(HG93:HQ93)+SUM(HS93:HU93)</f>
        <v>0</v>
      </c>
      <c r="HG93" s="513"/>
      <c r="HH93" s="513"/>
      <c r="HI93" s="513"/>
      <c r="HJ93" s="513"/>
      <c r="HK93" s="513"/>
      <c r="HL93" s="513"/>
      <c r="HM93" s="513"/>
      <c r="HN93" s="513"/>
      <c r="HO93" s="513"/>
      <c r="HP93" s="513"/>
      <c r="HQ93" s="513"/>
      <c r="HR93" s="513"/>
      <c r="HS93" s="513"/>
      <c r="HT93" s="513"/>
      <c r="HU93" s="513"/>
      <c r="HV93" s="513"/>
      <c r="HW93" s="513"/>
      <c r="HX93" s="513"/>
      <c r="HY93" s="513"/>
      <c r="HZ93" s="514"/>
      <c r="IA93" s="322">
        <v>6</v>
      </c>
      <c r="IB93" s="25"/>
      <c r="IC93" s="25"/>
      <c r="ID93" s="120"/>
      <c r="IE93" s="54">
        <v>1</v>
      </c>
      <c r="IF93" s="385"/>
      <c r="IG93" s="385"/>
      <c r="IH93" s="385"/>
      <c r="II93" s="385"/>
      <c r="IJ93" s="385"/>
      <c r="IK93" s="385"/>
      <c r="IL93" s="385"/>
      <c r="IM93" s="385"/>
      <c r="IN93" s="385"/>
      <c r="IO93" s="385"/>
      <c r="IP93" s="385"/>
      <c r="IQ93" s="385"/>
      <c r="IR93" s="385"/>
      <c r="IS93" s="385"/>
      <c r="IT93" s="385"/>
      <c r="IU93" s="385"/>
      <c r="IV93" s="385"/>
      <c r="IW93" s="385"/>
      <c r="IX93" s="385"/>
      <c r="IY93" s="385"/>
      <c r="IZ93" s="385"/>
      <c r="JA93" s="385"/>
      <c r="JB93" s="385"/>
      <c r="JC93" s="385"/>
      <c r="JD93" s="385"/>
      <c r="JE93" s="385"/>
      <c r="JF93" s="385"/>
      <c r="JG93" s="385"/>
      <c r="JH93" s="385"/>
      <c r="JI93" s="385"/>
      <c r="JJ93" s="385"/>
      <c r="JK93" s="385"/>
      <c r="JL93" s="385"/>
      <c r="JM93" s="385"/>
      <c r="JN93" s="385"/>
      <c r="JO93" s="385"/>
      <c r="JP93" s="385"/>
      <c r="JQ93" s="385"/>
      <c r="JR93" s="385"/>
      <c r="JS93" s="385"/>
      <c r="JT93" s="385"/>
      <c r="JU93" s="385"/>
      <c r="JV93" s="385"/>
      <c r="JW93" s="385"/>
      <c r="JX93" s="385"/>
      <c r="JY93" s="385"/>
      <c r="JZ93" s="385"/>
      <c r="KA93" s="385"/>
      <c r="KB93" s="385"/>
      <c r="KC93" s="385"/>
      <c r="KD93" s="385"/>
      <c r="KE93" s="385"/>
      <c r="KF93" s="385"/>
      <c r="KG93" s="385"/>
      <c r="KH93" s="385"/>
      <c r="KI93" s="385"/>
      <c r="KJ93" s="385"/>
      <c r="KK93" s="385"/>
      <c r="KL93" s="385"/>
      <c r="KM93" s="385"/>
      <c r="KN93" s="385"/>
      <c r="KO93" s="385"/>
    </row>
    <row r="94" spans="1:301" s="385" customFormat="1" ht="15" customHeight="1" x14ac:dyDescent="0.25">
      <c r="A94" s="152">
        <v>50</v>
      </c>
      <c r="B94" s="46" t="s">
        <v>191</v>
      </c>
      <c r="C94" s="248" t="s">
        <v>133</v>
      </c>
      <c r="D94" s="236"/>
      <c r="E94" s="48">
        <f t="shared" ref="E94:E95" si="331">F94/36</f>
        <v>2</v>
      </c>
      <c r="F94" s="48">
        <f>G94+V94+W94+X94</f>
        <v>72</v>
      </c>
      <c r="G94" s="48">
        <f>SUM(H94:U94)</f>
        <v>44</v>
      </c>
      <c r="H94" s="48">
        <f t="shared" si="317"/>
        <v>16</v>
      </c>
      <c r="I94" s="48">
        <f t="shared" si="317"/>
        <v>2</v>
      </c>
      <c r="J94" s="48">
        <f t="shared" si="317"/>
        <v>0</v>
      </c>
      <c r="K94" s="48">
        <f t="shared" si="317"/>
        <v>18</v>
      </c>
      <c r="L94" s="48">
        <f t="shared" si="317"/>
        <v>4</v>
      </c>
      <c r="M94" s="48">
        <f t="shared" si="317"/>
        <v>4</v>
      </c>
      <c r="N94" s="48">
        <f t="shared" si="317"/>
        <v>0</v>
      </c>
      <c r="O94" s="48">
        <f t="shared" si="317"/>
        <v>0</v>
      </c>
      <c r="P94" s="48">
        <f t="shared" si="317"/>
        <v>0</v>
      </c>
      <c r="Q94" s="48"/>
      <c r="R94" s="48">
        <f>AJ94+BE94+BZ94+CU94+DP94+EK94+FF94+GA94+GV94+HQ94</f>
        <v>0</v>
      </c>
      <c r="S94" s="48">
        <f t="shared" si="318"/>
        <v>0</v>
      </c>
      <c r="T94" s="48">
        <f t="shared" si="318"/>
        <v>0</v>
      </c>
      <c r="U94" s="214">
        <f t="shared" si="318"/>
        <v>0</v>
      </c>
      <c r="V94" s="276">
        <f t="shared" si="319"/>
        <v>24</v>
      </c>
      <c r="W94" s="48">
        <f t="shared" si="320"/>
        <v>4</v>
      </c>
      <c r="X94" s="277">
        <f t="shared" si="321"/>
        <v>0</v>
      </c>
      <c r="Y94" s="54">
        <f>SUM(Z94:AJ94)+SUM(AL94:AN94)</f>
        <v>18</v>
      </c>
      <c r="Z94" s="49">
        <v>10</v>
      </c>
      <c r="AA94" s="49">
        <v>2</v>
      </c>
      <c r="AB94" s="49"/>
      <c r="AC94" s="49">
        <v>4</v>
      </c>
      <c r="AD94" s="49"/>
      <c r="AE94" s="49">
        <v>2</v>
      </c>
      <c r="AF94" s="49"/>
      <c r="AG94" s="49"/>
      <c r="AH94" s="49"/>
      <c r="AI94" s="49"/>
      <c r="AJ94" s="49"/>
      <c r="AK94" s="49"/>
      <c r="AL94" s="49"/>
      <c r="AM94" s="49"/>
      <c r="AN94" s="49"/>
      <c r="AO94" s="50"/>
      <c r="AP94" s="51"/>
      <c r="AQ94" s="52"/>
      <c r="AR94" s="53">
        <f>(AO94+AP94+AQ94+Y94+AS94)/36</f>
        <v>0.75</v>
      </c>
      <c r="AS94" s="224">
        <v>9</v>
      </c>
      <c r="AT94" s="299">
        <f>SUM(AU94:BE94)+SUM(BG94:BI94)</f>
        <v>6</v>
      </c>
      <c r="AU94" s="49"/>
      <c r="AV94" s="49"/>
      <c r="AW94" s="49"/>
      <c r="AX94" s="49">
        <v>4</v>
      </c>
      <c r="AY94" s="49"/>
      <c r="AZ94" s="49">
        <v>2</v>
      </c>
      <c r="BA94" s="49"/>
      <c r="BB94" s="49"/>
      <c r="BC94" s="49"/>
      <c r="BD94" s="49"/>
      <c r="BE94" s="49"/>
      <c r="BF94" s="49"/>
      <c r="BG94" s="49"/>
      <c r="BH94" s="49"/>
      <c r="BI94" s="49"/>
      <c r="BJ94" s="50"/>
      <c r="BK94" s="51"/>
      <c r="BL94" s="52"/>
      <c r="BM94" s="53">
        <f>(BJ94+BK94+BL94+AT94+BN94)/36</f>
        <v>0.25</v>
      </c>
      <c r="BN94" s="300">
        <v>3</v>
      </c>
      <c r="BO94" s="54">
        <f>SUM(BP94:BZ94)+SUM(CB94:CD94)</f>
        <v>0</v>
      </c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>
        <f>(CE94+CF94+CG94+BO94+CI94)/36</f>
        <v>0</v>
      </c>
      <c r="CI94" s="224"/>
      <c r="CJ94" s="299">
        <f>SUM(CK94:CU94)+SUM(CW94:CY94)</f>
        <v>20</v>
      </c>
      <c r="CK94" s="49">
        <v>6</v>
      </c>
      <c r="CL94" s="49"/>
      <c r="CM94" s="49"/>
      <c r="CN94" s="49">
        <v>10</v>
      </c>
      <c r="CO94" s="49">
        <v>4</v>
      </c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50"/>
      <c r="DA94" s="51"/>
      <c r="DB94" s="52">
        <v>4</v>
      </c>
      <c r="DC94" s="53">
        <f t="shared" ref="DC94:DC95" si="332">(CZ94+DA94+DB94+CJ94+DD94)/36</f>
        <v>1</v>
      </c>
      <c r="DD94" s="300">
        <v>12</v>
      </c>
      <c r="DE94" s="54">
        <f>SUM(DF94:DP94)+SUM(DR94:DT94)</f>
        <v>0</v>
      </c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6">
        <f>(DU94+DV94+DW94+DE94+DY94)/36</f>
        <v>0</v>
      </c>
      <c r="DY94" s="224"/>
      <c r="DZ94" s="299">
        <f>SUM(EA94:EK94)+SUM(EM94:EO94)</f>
        <v>0</v>
      </c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>
        <f>(EP94+EQ94+ER94+DZ94+ET94)/36</f>
        <v>0</v>
      </c>
      <c r="ET94" s="300"/>
      <c r="EU94" s="54"/>
      <c r="EV94" s="46"/>
      <c r="EW94" s="46"/>
      <c r="EX94" s="46"/>
      <c r="EY94" s="46"/>
      <c r="EZ94" s="46"/>
      <c r="FA94" s="46"/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>
        <f>(FK94+FL94+FM94+EU94+FO94)/36</f>
        <v>0</v>
      </c>
      <c r="FO94" s="224"/>
      <c r="FP94" s="299">
        <f>SUM(FQ94:GA94)+SUM(GC94:GE94)</f>
        <v>0</v>
      </c>
      <c r="FQ94" s="46"/>
      <c r="FR94" s="46"/>
      <c r="FS94" s="46"/>
      <c r="FT94" s="46"/>
      <c r="FU94" s="46"/>
      <c r="FV94" s="46"/>
      <c r="FW94" s="46"/>
      <c r="FX94" s="46"/>
      <c r="FY94" s="46"/>
      <c r="FZ94" s="46"/>
      <c r="GA94" s="46"/>
      <c r="GB94" s="46"/>
      <c r="GC94" s="46"/>
      <c r="GD94" s="46"/>
      <c r="GE94" s="46"/>
      <c r="GF94" s="46"/>
      <c r="GG94" s="46"/>
      <c r="GH94" s="46"/>
      <c r="GI94" s="46">
        <f>(GF94+GG94+GH94+FP94+GJ94)/36</f>
        <v>0</v>
      </c>
      <c r="GJ94" s="300"/>
      <c r="GK94" s="54">
        <f>SUM(GL94:GV94)+SUM(GX94:GZ94)</f>
        <v>0</v>
      </c>
      <c r="GL94" s="46"/>
      <c r="GM94" s="46"/>
      <c r="GN94" s="46"/>
      <c r="GO94" s="46"/>
      <c r="GP94" s="46"/>
      <c r="GQ94" s="46"/>
      <c r="GR94" s="46"/>
      <c r="GS94" s="46"/>
      <c r="GT94" s="46"/>
      <c r="GU94" s="46"/>
      <c r="GV94" s="46"/>
      <c r="GW94" s="46"/>
      <c r="GX94" s="46"/>
      <c r="GY94" s="46"/>
      <c r="GZ94" s="46"/>
      <c r="HA94" s="46"/>
      <c r="HB94" s="46"/>
      <c r="HC94" s="46"/>
      <c r="HD94" s="46">
        <f>(HA94+HB94+HC94+GK94+HE94)/36</f>
        <v>0</v>
      </c>
      <c r="HE94" s="224"/>
      <c r="HF94" s="299">
        <f>SUM(HG94:HQ94)+SUM(HS94:HU94)</f>
        <v>0</v>
      </c>
      <c r="HG94" s="46"/>
      <c r="HH94" s="46"/>
      <c r="HI94" s="46"/>
      <c r="HJ94" s="46"/>
      <c r="HK94" s="46"/>
      <c r="HL94" s="46"/>
      <c r="HM94" s="46"/>
      <c r="HN94" s="46"/>
      <c r="HO94" s="46"/>
      <c r="HP94" s="46"/>
      <c r="HQ94" s="46"/>
      <c r="HR94" s="46"/>
      <c r="HS94" s="46"/>
      <c r="HT94" s="46"/>
      <c r="HU94" s="46"/>
      <c r="HV94" s="46"/>
      <c r="HW94" s="46"/>
      <c r="HX94" s="46"/>
      <c r="HY94" s="46"/>
      <c r="HZ94" s="300"/>
      <c r="IA94" s="310"/>
      <c r="IB94" s="40">
        <v>4</v>
      </c>
      <c r="IC94" s="25"/>
      <c r="ID94" s="120"/>
      <c r="IE94" s="54">
        <v>1</v>
      </c>
    </row>
    <row r="95" spans="1:301" s="394" customFormat="1" ht="15" customHeight="1" thickBot="1" x14ac:dyDescent="0.3">
      <c r="A95" s="766">
        <v>51</v>
      </c>
      <c r="B95" s="768" t="s">
        <v>218</v>
      </c>
      <c r="C95" s="249" t="s">
        <v>139</v>
      </c>
      <c r="D95" s="769"/>
      <c r="E95" s="761">
        <f t="shared" si="331"/>
        <v>2</v>
      </c>
      <c r="F95" s="761">
        <f>G95+V95+W95+X95</f>
        <v>72</v>
      </c>
      <c r="G95" s="761">
        <f>SUM(H95:U95)</f>
        <v>44</v>
      </c>
      <c r="H95" s="761">
        <f t="shared" si="317"/>
        <v>18</v>
      </c>
      <c r="I95" s="761">
        <f t="shared" si="317"/>
        <v>12</v>
      </c>
      <c r="J95" s="761">
        <f t="shared" si="317"/>
        <v>0</v>
      </c>
      <c r="K95" s="761">
        <f t="shared" si="317"/>
        <v>14</v>
      </c>
      <c r="L95" s="761">
        <f t="shared" si="317"/>
        <v>0</v>
      </c>
      <c r="M95" s="761">
        <f t="shared" si="317"/>
        <v>0</v>
      </c>
      <c r="N95" s="761">
        <f t="shared" si="317"/>
        <v>0</v>
      </c>
      <c r="O95" s="761">
        <f t="shared" si="317"/>
        <v>0</v>
      </c>
      <c r="P95" s="761">
        <f t="shared" si="317"/>
        <v>0</v>
      </c>
      <c r="Q95" s="761"/>
      <c r="R95" s="761">
        <f>AJ95+BE95+BZ95+CU95+DP95+EK95+FF95+GA95+GV95+HQ95</f>
        <v>0</v>
      </c>
      <c r="S95" s="761">
        <f t="shared" si="318"/>
        <v>0</v>
      </c>
      <c r="T95" s="761">
        <f t="shared" si="318"/>
        <v>0</v>
      </c>
      <c r="U95" s="762">
        <f t="shared" si="318"/>
        <v>0</v>
      </c>
      <c r="V95" s="763">
        <f t="shared" si="319"/>
        <v>24</v>
      </c>
      <c r="W95" s="761">
        <f t="shared" si="320"/>
        <v>4</v>
      </c>
      <c r="X95" s="764">
        <f t="shared" si="321"/>
        <v>0</v>
      </c>
      <c r="Y95" s="760">
        <f>SUM(Z95:AJ95)+SUM(AL95:AN95)</f>
        <v>0</v>
      </c>
      <c r="Z95" s="768"/>
      <c r="AA95" s="768"/>
      <c r="AB95" s="768"/>
      <c r="AC95" s="768"/>
      <c r="AD95" s="768"/>
      <c r="AE95" s="768"/>
      <c r="AF95" s="768"/>
      <c r="AG95" s="768"/>
      <c r="AH95" s="768"/>
      <c r="AI95" s="768"/>
      <c r="AJ95" s="768"/>
      <c r="AK95" s="768"/>
      <c r="AL95" s="768"/>
      <c r="AM95" s="768"/>
      <c r="AN95" s="768"/>
      <c r="AO95" s="768"/>
      <c r="AP95" s="768"/>
      <c r="AQ95" s="768"/>
      <c r="AR95" s="768">
        <f t="shared" ref="AR95" si="333">(AO95+AP95+AQ95+Y95+AS95)/36</f>
        <v>0</v>
      </c>
      <c r="AS95" s="758"/>
      <c r="AT95" s="759">
        <f>SUM(AU95:BE95)+SUM(BG95:BI95)</f>
        <v>0</v>
      </c>
      <c r="AU95" s="768"/>
      <c r="AV95" s="768"/>
      <c r="AW95" s="768"/>
      <c r="AX95" s="768"/>
      <c r="AY95" s="768"/>
      <c r="AZ95" s="768"/>
      <c r="BA95" s="768"/>
      <c r="BB95" s="768"/>
      <c r="BC95" s="768"/>
      <c r="BD95" s="768"/>
      <c r="BE95" s="768"/>
      <c r="BF95" s="768"/>
      <c r="BG95" s="768"/>
      <c r="BH95" s="768"/>
      <c r="BI95" s="768"/>
      <c r="BJ95" s="768"/>
      <c r="BK95" s="768"/>
      <c r="BL95" s="768"/>
      <c r="BM95" s="768">
        <f t="shared" ref="BM95" si="334">(BJ95+BK95+BL95+AT95+BN95)/36</f>
        <v>0</v>
      </c>
      <c r="BN95" s="757"/>
      <c r="BO95" s="760">
        <f>SUM(BP95:BZ95)+SUM(CB95:CD95)</f>
        <v>0</v>
      </c>
      <c r="BP95" s="768"/>
      <c r="BQ95" s="768"/>
      <c r="BR95" s="768"/>
      <c r="BS95" s="768"/>
      <c r="BT95" s="768"/>
      <c r="BU95" s="768"/>
      <c r="BV95" s="768"/>
      <c r="BW95" s="768"/>
      <c r="BX95" s="768"/>
      <c r="BY95" s="768"/>
      <c r="BZ95" s="768"/>
      <c r="CA95" s="768"/>
      <c r="CB95" s="768"/>
      <c r="CC95" s="768"/>
      <c r="CD95" s="768"/>
      <c r="CE95" s="768"/>
      <c r="CF95" s="768"/>
      <c r="CG95" s="768"/>
      <c r="CH95" s="768">
        <f t="shared" ref="CH95" si="335">(CE95+CF95+CG95+BO95+CI95)/36</f>
        <v>0</v>
      </c>
      <c r="CI95" s="758"/>
      <c r="CJ95" s="759">
        <f>SUM(CK95:CU95)+SUM(CW95:CY95)</f>
        <v>0</v>
      </c>
      <c r="CK95" s="768"/>
      <c r="CL95" s="768"/>
      <c r="CM95" s="768"/>
      <c r="CN95" s="768"/>
      <c r="CO95" s="768"/>
      <c r="CP95" s="768"/>
      <c r="CQ95" s="768"/>
      <c r="CR95" s="768"/>
      <c r="CS95" s="768"/>
      <c r="CT95" s="768"/>
      <c r="CU95" s="768"/>
      <c r="CV95" s="768"/>
      <c r="CW95" s="768"/>
      <c r="CX95" s="768"/>
      <c r="CY95" s="768"/>
      <c r="CZ95" s="768"/>
      <c r="DA95" s="768"/>
      <c r="DB95" s="768"/>
      <c r="DC95" s="768">
        <f t="shared" si="332"/>
        <v>0</v>
      </c>
      <c r="DD95" s="757"/>
      <c r="DE95" s="760">
        <f>SUM(DF95:DP95)+SUM(DR95:DT95)</f>
        <v>0</v>
      </c>
      <c r="DF95" s="768"/>
      <c r="DG95" s="768"/>
      <c r="DH95" s="768"/>
      <c r="DI95" s="768"/>
      <c r="DJ95" s="768"/>
      <c r="DK95" s="768"/>
      <c r="DL95" s="768"/>
      <c r="DM95" s="768"/>
      <c r="DN95" s="768"/>
      <c r="DO95" s="768"/>
      <c r="DP95" s="768"/>
      <c r="DQ95" s="768"/>
      <c r="DR95" s="768"/>
      <c r="DS95" s="768"/>
      <c r="DT95" s="768"/>
      <c r="DU95" s="768"/>
      <c r="DV95" s="768"/>
      <c r="DW95" s="768"/>
      <c r="DX95" s="768">
        <f t="shared" ref="DX95" si="336">(DU95+DV95+DW95+DE95+DY95)/36</f>
        <v>0</v>
      </c>
      <c r="DY95" s="758"/>
      <c r="DZ95" s="759">
        <f>SUM(EA95:EK95)+SUM(EM95:EO95)</f>
        <v>0</v>
      </c>
      <c r="EA95" s="768"/>
      <c r="EB95" s="768"/>
      <c r="EC95" s="768"/>
      <c r="ED95" s="768"/>
      <c r="EE95" s="768"/>
      <c r="EF95" s="768"/>
      <c r="EG95" s="768"/>
      <c r="EH95" s="768"/>
      <c r="EI95" s="768"/>
      <c r="EJ95" s="768"/>
      <c r="EK95" s="768"/>
      <c r="EL95" s="768"/>
      <c r="EM95" s="768"/>
      <c r="EN95" s="768"/>
      <c r="EO95" s="768"/>
      <c r="EP95" s="768"/>
      <c r="EQ95" s="768"/>
      <c r="ER95" s="768"/>
      <c r="ES95" s="768">
        <f t="shared" ref="ES95" si="337">(EP95+EQ95+ER95+DZ95+ET95)/36</f>
        <v>0</v>
      </c>
      <c r="ET95" s="757"/>
      <c r="EU95" s="760">
        <f>SUM(EV95:FF95)+SUM(FH95:FJ95)</f>
        <v>24</v>
      </c>
      <c r="EV95" s="752">
        <v>12</v>
      </c>
      <c r="EW95" s="752">
        <v>8</v>
      </c>
      <c r="EX95" s="752"/>
      <c r="EY95" s="752">
        <v>4</v>
      </c>
      <c r="EZ95" s="752"/>
      <c r="FA95" s="752"/>
      <c r="FB95" s="752"/>
      <c r="FC95" s="752"/>
      <c r="FD95" s="752"/>
      <c r="FE95" s="752"/>
      <c r="FF95" s="752"/>
      <c r="FG95" s="752"/>
      <c r="FH95" s="752"/>
      <c r="FI95" s="752"/>
      <c r="FJ95" s="752"/>
      <c r="FK95" s="753"/>
      <c r="FL95" s="754"/>
      <c r="FM95" s="755"/>
      <c r="FN95" s="756">
        <f t="shared" ref="FN95" si="338">(FK95+FL95+FM95+EU95+FO95)/36</f>
        <v>1</v>
      </c>
      <c r="FO95" s="758">
        <v>12</v>
      </c>
      <c r="FP95" s="759">
        <f>SUM(FQ95:GA95)+SUM(GC95:GE95)</f>
        <v>20</v>
      </c>
      <c r="FQ95" s="752">
        <v>6</v>
      </c>
      <c r="FR95" s="752">
        <v>4</v>
      </c>
      <c r="FS95" s="752"/>
      <c r="FT95" s="752">
        <v>10</v>
      </c>
      <c r="FU95" s="752"/>
      <c r="FV95" s="752"/>
      <c r="FW95" s="752"/>
      <c r="FX95" s="752"/>
      <c r="FY95" s="752"/>
      <c r="FZ95" s="752"/>
      <c r="GA95" s="752"/>
      <c r="GB95" s="752"/>
      <c r="GC95" s="752"/>
      <c r="GD95" s="752"/>
      <c r="GE95" s="752"/>
      <c r="GF95" s="753"/>
      <c r="GG95" s="754"/>
      <c r="GH95" s="755">
        <v>4</v>
      </c>
      <c r="GI95" s="756">
        <f t="shared" ref="GI95" si="339">(GF95+GG95+GH95+FP95+GJ95)/36</f>
        <v>1</v>
      </c>
      <c r="GJ95" s="757">
        <v>12</v>
      </c>
      <c r="GK95" s="760">
        <f>SUM(GL95:GV95)+SUM(GX95:GZ95)</f>
        <v>0</v>
      </c>
      <c r="GL95" s="768"/>
      <c r="GM95" s="768"/>
      <c r="GN95" s="768"/>
      <c r="GO95" s="768"/>
      <c r="GP95" s="768"/>
      <c r="GQ95" s="768"/>
      <c r="GR95" s="768"/>
      <c r="GS95" s="768"/>
      <c r="GT95" s="768"/>
      <c r="GU95" s="768"/>
      <c r="GV95" s="768"/>
      <c r="GW95" s="768"/>
      <c r="GX95" s="768"/>
      <c r="GY95" s="768"/>
      <c r="GZ95" s="768"/>
      <c r="HA95" s="768"/>
      <c r="HB95" s="768"/>
      <c r="HC95" s="768"/>
      <c r="HD95" s="768">
        <f t="shared" ref="HD95" si="340">(HA95+HB95+HC95+GK95+HE95)/36</f>
        <v>0</v>
      </c>
      <c r="HE95" s="758"/>
      <c r="HF95" s="759">
        <f>SUM(HG95:HQ95)+SUM(HS95:HU95)</f>
        <v>0</v>
      </c>
      <c r="HG95" s="768"/>
      <c r="HH95" s="768"/>
      <c r="HI95" s="768"/>
      <c r="HJ95" s="768"/>
      <c r="HK95" s="768"/>
      <c r="HL95" s="768"/>
      <c r="HM95" s="768"/>
      <c r="HN95" s="768"/>
      <c r="HO95" s="768"/>
      <c r="HP95" s="768"/>
      <c r="HQ95" s="768"/>
      <c r="HR95" s="768"/>
      <c r="HS95" s="768"/>
      <c r="HT95" s="768"/>
      <c r="HU95" s="768"/>
      <c r="HV95" s="768"/>
      <c r="HW95" s="768"/>
      <c r="HX95" s="768"/>
      <c r="HY95" s="768">
        <f t="shared" ref="HY95" si="341">(HV95+HW95+HX95+HF95+HZ95)/36</f>
        <v>0</v>
      </c>
      <c r="HZ95" s="757"/>
      <c r="IA95" s="337"/>
      <c r="IB95" s="192">
        <v>8</v>
      </c>
      <c r="IC95" s="137"/>
      <c r="ID95" s="139"/>
      <c r="IE95" s="751">
        <v>15</v>
      </c>
    </row>
    <row r="96" spans="1:301" s="377" customFormat="1" ht="15" customHeight="1" x14ac:dyDescent="0.25">
      <c r="A96" s="176"/>
      <c r="B96" s="126" t="s">
        <v>228</v>
      </c>
      <c r="C96" s="265" t="s">
        <v>229</v>
      </c>
      <c r="D96" s="238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216"/>
      <c r="V96" s="280"/>
      <c r="W96" s="126"/>
      <c r="X96" s="250"/>
      <c r="Y96" s="238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216"/>
      <c r="AT96" s="280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250"/>
      <c r="BO96" s="238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216"/>
      <c r="CJ96" s="280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250"/>
      <c r="DE96" s="238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216"/>
      <c r="DZ96" s="280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250"/>
      <c r="EU96" s="238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216"/>
      <c r="FP96" s="280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250"/>
      <c r="GK96" s="238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216"/>
      <c r="HF96" s="280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250"/>
      <c r="IA96" s="332"/>
      <c r="IB96" s="177"/>
      <c r="IC96" s="177"/>
      <c r="ID96" s="178"/>
      <c r="IE96" s="54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</row>
    <row r="97" spans="1:301" s="377" customFormat="1" ht="15" customHeight="1" x14ac:dyDescent="0.25">
      <c r="A97" s="129">
        <v>52</v>
      </c>
      <c r="B97" s="63" t="s">
        <v>183</v>
      </c>
      <c r="C97" s="260" t="s">
        <v>156</v>
      </c>
      <c r="D97" s="231">
        <f>SUM(D98:D100)</f>
        <v>6</v>
      </c>
      <c r="E97" s="64">
        <f t="shared" ref="E97:BP97" si="342">SUM(E98:E100)</f>
        <v>0</v>
      </c>
      <c r="F97" s="64">
        <f t="shared" si="342"/>
        <v>216</v>
      </c>
      <c r="G97" s="64">
        <f t="shared" si="342"/>
        <v>126</v>
      </c>
      <c r="H97" s="64">
        <f t="shared" si="342"/>
        <v>0</v>
      </c>
      <c r="I97" s="64">
        <f t="shared" si="342"/>
        <v>0</v>
      </c>
      <c r="J97" s="64">
        <f t="shared" si="342"/>
        <v>0</v>
      </c>
      <c r="K97" s="64">
        <f t="shared" si="342"/>
        <v>34</v>
      </c>
      <c r="L97" s="64">
        <f t="shared" si="342"/>
        <v>0</v>
      </c>
      <c r="M97" s="64">
        <f t="shared" si="342"/>
        <v>0</v>
      </c>
      <c r="N97" s="64">
        <f t="shared" si="342"/>
        <v>0</v>
      </c>
      <c r="O97" s="64">
        <f t="shared" si="342"/>
        <v>8</v>
      </c>
      <c r="P97" s="64">
        <f t="shared" si="342"/>
        <v>0</v>
      </c>
      <c r="Q97" s="64">
        <f t="shared" si="342"/>
        <v>84</v>
      </c>
      <c r="R97" s="64">
        <f t="shared" si="342"/>
        <v>0</v>
      </c>
      <c r="S97" s="64">
        <f t="shared" si="342"/>
        <v>0</v>
      </c>
      <c r="T97" s="64">
        <f t="shared" si="342"/>
        <v>0</v>
      </c>
      <c r="U97" s="218">
        <f t="shared" si="342"/>
        <v>0</v>
      </c>
      <c r="V97" s="283">
        <f t="shared" si="342"/>
        <v>72</v>
      </c>
      <c r="W97" s="64">
        <f t="shared" si="342"/>
        <v>18</v>
      </c>
      <c r="X97" s="284">
        <f t="shared" si="342"/>
        <v>0</v>
      </c>
      <c r="Y97" s="231">
        <f t="shared" si="342"/>
        <v>0</v>
      </c>
      <c r="Z97" s="64">
        <f t="shared" si="342"/>
        <v>0</v>
      </c>
      <c r="AA97" s="64">
        <f t="shared" si="342"/>
        <v>0</v>
      </c>
      <c r="AB97" s="64">
        <f t="shared" si="342"/>
        <v>0</v>
      </c>
      <c r="AC97" s="64">
        <f t="shared" si="342"/>
        <v>0</v>
      </c>
      <c r="AD97" s="64">
        <f t="shared" si="342"/>
        <v>0</v>
      </c>
      <c r="AE97" s="64">
        <f t="shared" si="342"/>
        <v>0</v>
      </c>
      <c r="AF97" s="64">
        <f t="shared" si="342"/>
        <v>0</v>
      </c>
      <c r="AG97" s="64">
        <f t="shared" si="342"/>
        <v>0</v>
      </c>
      <c r="AH97" s="64">
        <f t="shared" si="342"/>
        <v>0</v>
      </c>
      <c r="AI97" s="64">
        <f t="shared" si="342"/>
        <v>0</v>
      </c>
      <c r="AJ97" s="64">
        <f t="shared" si="342"/>
        <v>0</v>
      </c>
      <c r="AK97" s="64">
        <f t="shared" si="342"/>
        <v>0</v>
      </c>
      <c r="AL97" s="64">
        <f t="shared" si="342"/>
        <v>0</v>
      </c>
      <c r="AM97" s="64">
        <f t="shared" si="342"/>
        <v>0</v>
      </c>
      <c r="AN97" s="64">
        <f t="shared" si="342"/>
        <v>0</v>
      </c>
      <c r="AO97" s="64">
        <f t="shared" si="342"/>
        <v>0</v>
      </c>
      <c r="AP97" s="64">
        <f t="shared" si="342"/>
        <v>0</v>
      </c>
      <c r="AQ97" s="64">
        <f t="shared" si="342"/>
        <v>0</v>
      </c>
      <c r="AR97" s="64">
        <f t="shared" si="342"/>
        <v>0</v>
      </c>
      <c r="AS97" s="218">
        <f t="shared" si="342"/>
        <v>0</v>
      </c>
      <c r="AT97" s="283">
        <f t="shared" si="342"/>
        <v>42</v>
      </c>
      <c r="AU97" s="64">
        <f t="shared" si="342"/>
        <v>0</v>
      </c>
      <c r="AV97" s="64">
        <f t="shared" si="342"/>
        <v>0</v>
      </c>
      <c r="AW97" s="64">
        <f t="shared" si="342"/>
        <v>0</v>
      </c>
      <c r="AX97" s="64">
        <f t="shared" si="342"/>
        <v>34</v>
      </c>
      <c r="AY97" s="64">
        <f t="shared" si="342"/>
        <v>0</v>
      </c>
      <c r="AZ97" s="64">
        <f t="shared" si="342"/>
        <v>0</v>
      </c>
      <c r="BA97" s="64">
        <f t="shared" si="342"/>
        <v>0</v>
      </c>
      <c r="BB97" s="64">
        <f t="shared" si="342"/>
        <v>8</v>
      </c>
      <c r="BC97" s="64">
        <f t="shared" si="342"/>
        <v>0</v>
      </c>
      <c r="BD97" s="64">
        <f t="shared" si="342"/>
        <v>0</v>
      </c>
      <c r="BE97" s="64">
        <f t="shared" si="342"/>
        <v>0</v>
      </c>
      <c r="BF97" s="64">
        <f t="shared" si="342"/>
        <v>0</v>
      </c>
      <c r="BG97" s="64">
        <f t="shared" si="342"/>
        <v>0</v>
      </c>
      <c r="BH97" s="64">
        <f t="shared" si="342"/>
        <v>0</v>
      </c>
      <c r="BI97" s="64">
        <f t="shared" si="342"/>
        <v>0</v>
      </c>
      <c r="BJ97" s="64">
        <f t="shared" si="342"/>
        <v>0</v>
      </c>
      <c r="BK97" s="64">
        <f t="shared" si="342"/>
        <v>0</v>
      </c>
      <c r="BL97" s="64">
        <f t="shared" si="342"/>
        <v>6</v>
      </c>
      <c r="BM97" s="64">
        <f t="shared" si="342"/>
        <v>2</v>
      </c>
      <c r="BN97" s="284">
        <f t="shared" si="342"/>
        <v>24</v>
      </c>
      <c r="BO97" s="231">
        <f t="shared" si="342"/>
        <v>0</v>
      </c>
      <c r="BP97" s="64">
        <f t="shared" si="342"/>
        <v>0</v>
      </c>
      <c r="BQ97" s="64">
        <f t="shared" ref="BQ97:EB97" si="343">SUM(BQ98:BQ100)</f>
        <v>0</v>
      </c>
      <c r="BR97" s="64">
        <f t="shared" si="343"/>
        <v>0</v>
      </c>
      <c r="BS97" s="64">
        <f t="shared" si="343"/>
        <v>0</v>
      </c>
      <c r="BT97" s="64">
        <f t="shared" si="343"/>
        <v>0</v>
      </c>
      <c r="BU97" s="64">
        <f t="shared" si="343"/>
        <v>0</v>
      </c>
      <c r="BV97" s="64">
        <f t="shared" si="343"/>
        <v>0</v>
      </c>
      <c r="BW97" s="64">
        <f t="shared" si="343"/>
        <v>0</v>
      </c>
      <c r="BX97" s="64">
        <f t="shared" si="343"/>
        <v>0</v>
      </c>
      <c r="BY97" s="64">
        <f t="shared" si="343"/>
        <v>0</v>
      </c>
      <c r="BZ97" s="64">
        <f t="shared" si="343"/>
        <v>0</v>
      </c>
      <c r="CA97" s="64">
        <f t="shared" si="343"/>
        <v>0</v>
      </c>
      <c r="CB97" s="64">
        <f t="shared" si="343"/>
        <v>0</v>
      </c>
      <c r="CC97" s="64">
        <f t="shared" si="343"/>
        <v>0</v>
      </c>
      <c r="CD97" s="64">
        <f t="shared" si="343"/>
        <v>0</v>
      </c>
      <c r="CE97" s="64">
        <f t="shared" si="343"/>
        <v>0</v>
      </c>
      <c r="CF97" s="64">
        <f t="shared" si="343"/>
        <v>0</v>
      </c>
      <c r="CG97" s="64">
        <f t="shared" si="343"/>
        <v>0</v>
      </c>
      <c r="CH97" s="64">
        <f t="shared" si="343"/>
        <v>0</v>
      </c>
      <c r="CI97" s="218">
        <f t="shared" si="343"/>
        <v>0</v>
      </c>
      <c r="CJ97" s="283">
        <f t="shared" si="343"/>
        <v>0</v>
      </c>
      <c r="CK97" s="64">
        <f t="shared" si="343"/>
        <v>0</v>
      </c>
      <c r="CL97" s="64">
        <f t="shared" si="343"/>
        <v>0</v>
      </c>
      <c r="CM97" s="64">
        <f t="shared" si="343"/>
        <v>0</v>
      </c>
      <c r="CN97" s="64">
        <f t="shared" si="343"/>
        <v>0</v>
      </c>
      <c r="CO97" s="64">
        <f t="shared" si="343"/>
        <v>0</v>
      </c>
      <c r="CP97" s="64">
        <f t="shared" si="343"/>
        <v>0</v>
      </c>
      <c r="CQ97" s="64">
        <f t="shared" si="343"/>
        <v>0</v>
      </c>
      <c r="CR97" s="64">
        <f t="shared" si="343"/>
        <v>0</v>
      </c>
      <c r="CS97" s="64">
        <f t="shared" si="343"/>
        <v>0</v>
      </c>
      <c r="CT97" s="64">
        <f t="shared" si="343"/>
        <v>0</v>
      </c>
      <c r="CU97" s="64">
        <f t="shared" si="343"/>
        <v>0</v>
      </c>
      <c r="CV97" s="64">
        <f t="shared" si="343"/>
        <v>0</v>
      </c>
      <c r="CW97" s="64">
        <f t="shared" si="343"/>
        <v>0</v>
      </c>
      <c r="CX97" s="64">
        <f t="shared" si="343"/>
        <v>0</v>
      </c>
      <c r="CY97" s="64">
        <f t="shared" si="343"/>
        <v>0</v>
      </c>
      <c r="CZ97" s="64">
        <f t="shared" si="343"/>
        <v>0</v>
      </c>
      <c r="DA97" s="64">
        <f t="shared" si="343"/>
        <v>0</v>
      </c>
      <c r="DB97" s="64">
        <f t="shared" si="343"/>
        <v>0</v>
      </c>
      <c r="DC97" s="64">
        <f t="shared" si="343"/>
        <v>0</v>
      </c>
      <c r="DD97" s="284">
        <f t="shared" si="343"/>
        <v>0</v>
      </c>
      <c r="DE97" s="231">
        <f t="shared" si="343"/>
        <v>0</v>
      </c>
      <c r="DF97" s="64">
        <f t="shared" si="343"/>
        <v>0</v>
      </c>
      <c r="DG97" s="64">
        <f t="shared" si="343"/>
        <v>0</v>
      </c>
      <c r="DH97" s="64">
        <f t="shared" si="343"/>
        <v>0</v>
      </c>
      <c r="DI97" s="64">
        <f t="shared" si="343"/>
        <v>0</v>
      </c>
      <c r="DJ97" s="64">
        <f t="shared" si="343"/>
        <v>0</v>
      </c>
      <c r="DK97" s="64">
        <f t="shared" si="343"/>
        <v>0</v>
      </c>
      <c r="DL97" s="64">
        <f t="shared" si="343"/>
        <v>0</v>
      </c>
      <c r="DM97" s="64">
        <f t="shared" si="343"/>
        <v>0</v>
      </c>
      <c r="DN97" s="64">
        <f t="shared" si="343"/>
        <v>0</v>
      </c>
      <c r="DO97" s="64">
        <f t="shared" si="343"/>
        <v>0</v>
      </c>
      <c r="DP97" s="64">
        <f t="shared" si="343"/>
        <v>0</v>
      </c>
      <c r="DQ97" s="64">
        <f t="shared" si="343"/>
        <v>0</v>
      </c>
      <c r="DR97" s="64">
        <f t="shared" si="343"/>
        <v>0</v>
      </c>
      <c r="DS97" s="64">
        <f t="shared" si="343"/>
        <v>0</v>
      </c>
      <c r="DT97" s="64">
        <f t="shared" si="343"/>
        <v>0</v>
      </c>
      <c r="DU97" s="64">
        <f t="shared" si="343"/>
        <v>0</v>
      </c>
      <c r="DV97" s="64">
        <f t="shared" si="343"/>
        <v>0</v>
      </c>
      <c r="DW97" s="64">
        <f t="shared" si="343"/>
        <v>0</v>
      </c>
      <c r="DX97" s="64">
        <f t="shared" si="343"/>
        <v>0</v>
      </c>
      <c r="DY97" s="218">
        <f t="shared" si="343"/>
        <v>0</v>
      </c>
      <c r="DZ97" s="283">
        <f t="shared" si="343"/>
        <v>42</v>
      </c>
      <c r="EA97" s="64">
        <f t="shared" si="343"/>
        <v>0</v>
      </c>
      <c r="EB97" s="64">
        <f t="shared" si="343"/>
        <v>0</v>
      </c>
      <c r="EC97" s="64">
        <f t="shared" ref="EC97:GN97" si="344">SUM(EC98:EC100)</f>
        <v>0</v>
      </c>
      <c r="ED97" s="64">
        <f t="shared" si="344"/>
        <v>0</v>
      </c>
      <c r="EE97" s="64">
        <f t="shared" si="344"/>
        <v>0</v>
      </c>
      <c r="EF97" s="64">
        <f t="shared" si="344"/>
        <v>0</v>
      </c>
      <c r="EG97" s="64">
        <f t="shared" si="344"/>
        <v>0</v>
      </c>
      <c r="EH97" s="64">
        <f t="shared" si="344"/>
        <v>0</v>
      </c>
      <c r="EI97" s="64">
        <f t="shared" si="344"/>
        <v>0</v>
      </c>
      <c r="EJ97" s="64">
        <f t="shared" si="344"/>
        <v>42</v>
      </c>
      <c r="EK97" s="64">
        <f t="shared" si="344"/>
        <v>0</v>
      </c>
      <c r="EL97" s="64">
        <f t="shared" si="344"/>
        <v>0</v>
      </c>
      <c r="EM97" s="64">
        <f t="shared" si="344"/>
        <v>0</v>
      </c>
      <c r="EN97" s="64">
        <f t="shared" si="344"/>
        <v>0</v>
      </c>
      <c r="EO97" s="64">
        <f t="shared" si="344"/>
        <v>0</v>
      </c>
      <c r="EP97" s="64">
        <f t="shared" si="344"/>
        <v>0</v>
      </c>
      <c r="EQ97" s="64">
        <f t="shared" si="344"/>
        <v>0</v>
      </c>
      <c r="ER97" s="64">
        <f t="shared" si="344"/>
        <v>6</v>
      </c>
      <c r="ES97" s="64">
        <f t="shared" si="344"/>
        <v>2</v>
      </c>
      <c r="ET97" s="284">
        <f t="shared" si="344"/>
        <v>24</v>
      </c>
      <c r="EU97" s="231">
        <f t="shared" si="344"/>
        <v>24</v>
      </c>
      <c r="EV97" s="64">
        <f t="shared" si="344"/>
        <v>0</v>
      </c>
      <c r="EW97" s="64">
        <f t="shared" si="344"/>
        <v>0</v>
      </c>
      <c r="EX97" s="64">
        <f t="shared" si="344"/>
        <v>0</v>
      </c>
      <c r="EY97" s="64">
        <f t="shared" si="344"/>
        <v>0</v>
      </c>
      <c r="EZ97" s="64">
        <f t="shared" si="344"/>
        <v>0</v>
      </c>
      <c r="FA97" s="64">
        <f t="shared" si="344"/>
        <v>0</v>
      </c>
      <c r="FB97" s="64">
        <f t="shared" si="344"/>
        <v>0</v>
      </c>
      <c r="FC97" s="64">
        <f t="shared" si="344"/>
        <v>0</v>
      </c>
      <c r="FD97" s="64">
        <f t="shared" si="344"/>
        <v>0</v>
      </c>
      <c r="FE97" s="64">
        <f t="shared" si="344"/>
        <v>24</v>
      </c>
      <c r="FF97" s="64">
        <f t="shared" si="344"/>
        <v>0</v>
      </c>
      <c r="FG97" s="64">
        <f t="shared" si="344"/>
        <v>0</v>
      </c>
      <c r="FH97" s="64">
        <f t="shared" si="344"/>
        <v>0</v>
      </c>
      <c r="FI97" s="64">
        <f t="shared" si="344"/>
        <v>0</v>
      </c>
      <c r="FJ97" s="64">
        <f t="shared" si="344"/>
        <v>0</v>
      </c>
      <c r="FK97" s="64">
        <f t="shared" si="344"/>
        <v>0</v>
      </c>
      <c r="FL97" s="64">
        <f t="shared" si="344"/>
        <v>0</v>
      </c>
      <c r="FM97" s="64">
        <f t="shared" si="344"/>
        <v>0</v>
      </c>
      <c r="FN97" s="64">
        <f t="shared" si="344"/>
        <v>1</v>
      </c>
      <c r="FO97" s="218">
        <f t="shared" si="344"/>
        <v>12</v>
      </c>
      <c r="FP97" s="283">
        <f t="shared" si="344"/>
        <v>18</v>
      </c>
      <c r="FQ97" s="64">
        <f t="shared" si="344"/>
        <v>0</v>
      </c>
      <c r="FR97" s="64">
        <f t="shared" si="344"/>
        <v>0</v>
      </c>
      <c r="FS97" s="64">
        <f t="shared" si="344"/>
        <v>0</v>
      </c>
      <c r="FT97" s="64">
        <f t="shared" si="344"/>
        <v>0</v>
      </c>
      <c r="FU97" s="64">
        <f t="shared" si="344"/>
        <v>0</v>
      </c>
      <c r="FV97" s="64">
        <f t="shared" si="344"/>
        <v>0</v>
      </c>
      <c r="FW97" s="64">
        <f t="shared" si="344"/>
        <v>0</v>
      </c>
      <c r="FX97" s="64">
        <f t="shared" si="344"/>
        <v>0</v>
      </c>
      <c r="FY97" s="64">
        <f t="shared" si="344"/>
        <v>0</v>
      </c>
      <c r="FZ97" s="64">
        <f t="shared" si="344"/>
        <v>18</v>
      </c>
      <c r="GA97" s="64">
        <f t="shared" si="344"/>
        <v>0</v>
      </c>
      <c r="GB97" s="64">
        <f t="shared" si="344"/>
        <v>0</v>
      </c>
      <c r="GC97" s="64">
        <f t="shared" si="344"/>
        <v>0</v>
      </c>
      <c r="GD97" s="64">
        <f t="shared" si="344"/>
        <v>0</v>
      </c>
      <c r="GE97" s="64">
        <f t="shared" si="344"/>
        <v>0</v>
      </c>
      <c r="GF97" s="64">
        <f t="shared" si="344"/>
        <v>0</v>
      </c>
      <c r="GG97" s="64">
        <f t="shared" si="344"/>
        <v>0</v>
      </c>
      <c r="GH97" s="64">
        <f t="shared" si="344"/>
        <v>6</v>
      </c>
      <c r="GI97" s="64">
        <f t="shared" si="344"/>
        <v>1</v>
      </c>
      <c r="GJ97" s="284">
        <f t="shared" si="344"/>
        <v>12</v>
      </c>
      <c r="GK97" s="231">
        <f t="shared" si="344"/>
        <v>0</v>
      </c>
      <c r="GL97" s="64">
        <f t="shared" si="344"/>
        <v>0</v>
      </c>
      <c r="GM97" s="64">
        <f t="shared" si="344"/>
        <v>0</v>
      </c>
      <c r="GN97" s="64">
        <f t="shared" si="344"/>
        <v>0</v>
      </c>
      <c r="GO97" s="64">
        <f t="shared" ref="GO97:HZ97" si="345">SUM(GO98:GO100)</f>
        <v>0</v>
      </c>
      <c r="GP97" s="64">
        <f t="shared" si="345"/>
        <v>0</v>
      </c>
      <c r="GQ97" s="64">
        <f t="shared" si="345"/>
        <v>0</v>
      </c>
      <c r="GR97" s="64">
        <f t="shared" si="345"/>
        <v>0</v>
      </c>
      <c r="GS97" s="64">
        <f t="shared" si="345"/>
        <v>0</v>
      </c>
      <c r="GT97" s="64">
        <f t="shared" si="345"/>
        <v>0</v>
      </c>
      <c r="GU97" s="64">
        <f t="shared" si="345"/>
        <v>0</v>
      </c>
      <c r="GV97" s="64">
        <f t="shared" si="345"/>
        <v>0</v>
      </c>
      <c r="GW97" s="64">
        <f t="shared" si="345"/>
        <v>0</v>
      </c>
      <c r="GX97" s="64">
        <f t="shared" si="345"/>
        <v>0</v>
      </c>
      <c r="GY97" s="64">
        <f t="shared" si="345"/>
        <v>0</v>
      </c>
      <c r="GZ97" s="64">
        <f t="shared" si="345"/>
        <v>0</v>
      </c>
      <c r="HA97" s="64">
        <f t="shared" si="345"/>
        <v>0</v>
      </c>
      <c r="HB97" s="64">
        <f t="shared" si="345"/>
        <v>0</v>
      </c>
      <c r="HC97" s="64">
        <f t="shared" si="345"/>
        <v>0</v>
      </c>
      <c r="HD97" s="64">
        <f t="shared" si="345"/>
        <v>0</v>
      </c>
      <c r="HE97" s="218">
        <f t="shared" si="345"/>
        <v>0</v>
      </c>
      <c r="HF97" s="283">
        <f t="shared" si="345"/>
        <v>0</v>
      </c>
      <c r="HG97" s="64">
        <f t="shared" si="345"/>
        <v>0</v>
      </c>
      <c r="HH97" s="64">
        <f t="shared" si="345"/>
        <v>0</v>
      </c>
      <c r="HI97" s="64">
        <f t="shared" si="345"/>
        <v>0</v>
      </c>
      <c r="HJ97" s="64">
        <f t="shared" si="345"/>
        <v>0</v>
      </c>
      <c r="HK97" s="64">
        <f t="shared" si="345"/>
        <v>0</v>
      </c>
      <c r="HL97" s="64">
        <f t="shared" si="345"/>
        <v>0</v>
      </c>
      <c r="HM97" s="64">
        <f t="shared" si="345"/>
        <v>0</v>
      </c>
      <c r="HN97" s="64">
        <f t="shared" si="345"/>
        <v>0</v>
      </c>
      <c r="HO97" s="64">
        <f t="shared" si="345"/>
        <v>0</v>
      </c>
      <c r="HP97" s="64">
        <f t="shared" si="345"/>
        <v>0</v>
      </c>
      <c r="HQ97" s="64">
        <f t="shared" si="345"/>
        <v>0</v>
      </c>
      <c r="HR97" s="64">
        <f t="shared" si="345"/>
        <v>0</v>
      </c>
      <c r="HS97" s="64">
        <f t="shared" si="345"/>
        <v>0</v>
      </c>
      <c r="HT97" s="64">
        <f t="shared" si="345"/>
        <v>0</v>
      </c>
      <c r="HU97" s="64">
        <f t="shared" si="345"/>
        <v>0</v>
      </c>
      <c r="HV97" s="64">
        <f t="shared" si="345"/>
        <v>0</v>
      </c>
      <c r="HW97" s="64">
        <f t="shared" si="345"/>
        <v>0</v>
      </c>
      <c r="HX97" s="64">
        <f t="shared" si="345"/>
        <v>0</v>
      </c>
      <c r="HY97" s="64">
        <f t="shared" si="345"/>
        <v>0</v>
      </c>
      <c r="HZ97" s="284">
        <f t="shared" si="345"/>
        <v>0</v>
      </c>
      <c r="IA97" s="338"/>
      <c r="IB97" s="100"/>
      <c r="IC97" s="100"/>
      <c r="ID97" s="179"/>
      <c r="IE97" s="54"/>
      <c r="IF97" s="378"/>
      <c r="IG97" s="378"/>
      <c r="IH97" s="378"/>
      <c r="II97" s="378"/>
      <c r="IJ97" s="378"/>
      <c r="IK97" s="378"/>
      <c r="IL97" s="378"/>
      <c r="IM97" s="378"/>
      <c r="IN97" s="378"/>
      <c r="IO97" s="378"/>
      <c r="IP97" s="378"/>
      <c r="IQ97" s="378"/>
      <c r="IR97" s="378"/>
      <c r="IS97" s="378"/>
      <c r="IT97" s="378"/>
      <c r="IU97" s="378"/>
      <c r="IV97" s="378"/>
      <c r="IW97" s="378"/>
      <c r="IX97" s="378"/>
      <c r="IY97" s="378"/>
      <c r="IZ97" s="378"/>
      <c r="JA97" s="378"/>
      <c r="JB97" s="378"/>
      <c r="JC97" s="378"/>
      <c r="JD97" s="378"/>
      <c r="JE97" s="378"/>
      <c r="JF97" s="378"/>
      <c r="JG97" s="378"/>
      <c r="JH97" s="378"/>
      <c r="JI97" s="378"/>
      <c r="JJ97" s="378"/>
      <c r="JK97" s="378"/>
      <c r="JL97" s="378"/>
      <c r="JM97" s="378"/>
      <c r="JN97" s="378"/>
      <c r="JO97" s="378"/>
      <c r="JP97" s="378"/>
      <c r="JQ97" s="378"/>
      <c r="JR97" s="378"/>
      <c r="JS97" s="378"/>
      <c r="JT97" s="378"/>
      <c r="JU97" s="378"/>
      <c r="JV97" s="378"/>
      <c r="JW97" s="378"/>
      <c r="JX97" s="378"/>
      <c r="JY97" s="378"/>
      <c r="JZ97" s="378"/>
      <c r="KA97" s="378"/>
      <c r="KB97" s="378"/>
      <c r="KC97" s="378"/>
      <c r="KD97" s="378"/>
      <c r="KE97" s="378"/>
      <c r="KF97" s="378"/>
      <c r="KG97" s="378"/>
      <c r="KH97" s="378"/>
      <c r="KI97" s="378"/>
      <c r="KJ97" s="378"/>
      <c r="KK97" s="378"/>
      <c r="KL97" s="378"/>
      <c r="KM97" s="378"/>
      <c r="KN97" s="378"/>
      <c r="KO97" s="378"/>
    </row>
    <row r="98" spans="1:301" s="395" customFormat="1" ht="15" customHeight="1" x14ac:dyDescent="0.25">
      <c r="A98" s="199"/>
      <c r="B98" s="55"/>
      <c r="C98" s="261" t="s">
        <v>154</v>
      </c>
      <c r="D98" s="369">
        <f t="shared" ref="D98" si="346">F98/36</f>
        <v>2</v>
      </c>
      <c r="E98" s="61"/>
      <c r="F98" s="61">
        <f t="shared" ref="F98" si="347">G98+V98+W98+X98</f>
        <v>72</v>
      </c>
      <c r="G98" s="61">
        <f t="shared" ref="G98" si="348">SUM(H98:U98)</f>
        <v>42</v>
      </c>
      <c r="H98" s="61">
        <f t="shared" ref="H98:R98" si="349">Z98+AU98+BP98+CK98+DF98+EA98+EV98+FQ98+GL98+HG98</f>
        <v>0</v>
      </c>
      <c r="I98" s="61">
        <f t="shared" si="349"/>
        <v>0</v>
      </c>
      <c r="J98" s="61">
        <f t="shared" si="349"/>
        <v>0</v>
      </c>
      <c r="K98" s="61">
        <f t="shared" si="349"/>
        <v>34</v>
      </c>
      <c r="L98" s="61">
        <f t="shared" si="349"/>
        <v>0</v>
      </c>
      <c r="M98" s="61">
        <f t="shared" si="349"/>
        <v>0</v>
      </c>
      <c r="N98" s="61">
        <f t="shared" si="349"/>
        <v>0</v>
      </c>
      <c r="O98" s="61">
        <f t="shared" si="349"/>
        <v>8</v>
      </c>
      <c r="P98" s="61">
        <f t="shared" si="349"/>
        <v>0</v>
      </c>
      <c r="Q98" s="61">
        <f t="shared" si="349"/>
        <v>0</v>
      </c>
      <c r="R98" s="61">
        <f t="shared" si="349"/>
        <v>0</v>
      </c>
      <c r="S98" s="61">
        <f t="shared" ref="S98:U98" si="350">AL98+BG98+CB98+CW98+DR98+EM98+FH98+GC98+GX98+HS98</f>
        <v>0</v>
      </c>
      <c r="T98" s="61">
        <f t="shared" si="350"/>
        <v>0</v>
      </c>
      <c r="U98" s="367">
        <f t="shared" si="350"/>
        <v>0</v>
      </c>
      <c r="V98" s="354">
        <f t="shared" ref="V98" si="351">AS98+BN98+CI98+DD98+DY98+ET98+FO98+GJ98+HE98+HZ98</f>
        <v>24</v>
      </c>
      <c r="W98" s="61">
        <f t="shared" ref="W98" si="352">AQ98+BL98+CG98+DB98+DW98+ER98+FM98+GH98+HC98+HX98</f>
        <v>6</v>
      </c>
      <c r="X98" s="355">
        <f t="shared" ref="X98" si="353">AO98+AP98+BJ98+BK98+CE98+CF98+CZ98+DA98+DU98+DV98+EP98+EQ98+FK98+FL98+GF98+GG98+HA98+HB98+HV98+HW98</f>
        <v>0</v>
      </c>
      <c r="Y98" s="346">
        <f t="shared" ref="Y98" si="354">SUM(Z98:AJ98)+SUM(AL98:AN98)</f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 t="shared" ref="AT98" si="355">SUM(AU98:BE98)+SUM(BG98:BI98)</f>
        <v>42</v>
      </c>
      <c r="AU98" s="56"/>
      <c r="AV98" s="56"/>
      <c r="AW98" s="56"/>
      <c r="AX98" s="56">
        <v>34</v>
      </c>
      <c r="AY98" s="56"/>
      <c r="AZ98" s="56"/>
      <c r="BA98" s="56"/>
      <c r="BB98" s="56">
        <v>8</v>
      </c>
      <c r="BC98" s="56"/>
      <c r="BD98" s="56"/>
      <c r="BE98" s="56"/>
      <c r="BF98" s="56"/>
      <c r="BG98" s="56"/>
      <c r="BH98" s="56"/>
      <c r="BI98" s="56"/>
      <c r="BJ98" s="60"/>
      <c r="BK98" s="57"/>
      <c r="BL98" s="58">
        <v>6</v>
      </c>
      <c r="BM98" s="59">
        <f t="shared" ref="BM98" si="356">(BJ98+BK98+BL98+AT98+BN98)/36</f>
        <v>2</v>
      </c>
      <c r="BN98" s="361">
        <v>24</v>
      </c>
      <c r="BO98" s="346">
        <f t="shared" ref="BO98" si="357"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 t="shared" ref="CJ98" si="358"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 t="shared" ref="DE98" si="359"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 t="shared" ref="DZ98" si="360"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 t="shared" ref="EU98" si="361">SUM(EV98:FF98)+SUM(FH98:FJ98)</f>
        <v>0</v>
      </c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342"/>
      <c r="FP98" s="360">
        <f t="shared" ref="FP98" si="362">SUM(FQ98:GA98)+SUM(GC98:GE98)</f>
        <v>0</v>
      </c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361"/>
      <c r="GK98" s="346">
        <f t="shared" ref="GK98" si="363">SUM(GL98:GV98)+SUM(GX98:GZ98)</f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ref="HF98" si="364">SUM(HG98:HQ98)+SUM(HS98:HU98)</f>
        <v>0</v>
      </c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361"/>
      <c r="IA98" s="328"/>
      <c r="IB98" s="27">
        <v>2</v>
      </c>
      <c r="IC98" s="27"/>
      <c r="ID98" s="119"/>
      <c r="IE98" s="346">
        <v>1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199"/>
      <c r="B99" s="55"/>
      <c r="C99" s="261" t="s">
        <v>155</v>
      </c>
      <c r="D99" s="369">
        <f t="shared" ref="D99:D106" si="365">F99/36</f>
        <v>2</v>
      </c>
      <c r="E99" s="61"/>
      <c r="F99" s="61">
        <f t="shared" ref="F99:F106" si="366">G99+V99+W99+X99</f>
        <v>72</v>
      </c>
      <c r="G99" s="61">
        <f t="shared" ref="G99:G106" si="367">SUM(H99:U99)</f>
        <v>42</v>
      </c>
      <c r="H99" s="61">
        <f t="shared" ref="H99:R106" si="368">Z99+AU99+BP99+CK99+DF99+EA99+EV99+FQ99+GL99+HG99</f>
        <v>0</v>
      </c>
      <c r="I99" s="61">
        <f t="shared" si="368"/>
        <v>0</v>
      </c>
      <c r="J99" s="61">
        <f t="shared" si="368"/>
        <v>0</v>
      </c>
      <c r="K99" s="61">
        <f t="shared" si="368"/>
        <v>0</v>
      </c>
      <c r="L99" s="61">
        <f t="shared" si="368"/>
        <v>0</v>
      </c>
      <c r="M99" s="61">
        <f t="shared" si="368"/>
        <v>0</v>
      </c>
      <c r="N99" s="61">
        <f t="shared" si="368"/>
        <v>0</v>
      </c>
      <c r="O99" s="61">
        <f t="shared" si="368"/>
        <v>0</v>
      </c>
      <c r="P99" s="61">
        <f t="shared" si="368"/>
        <v>0</v>
      </c>
      <c r="Q99" s="61">
        <f t="shared" si="368"/>
        <v>42</v>
      </c>
      <c r="R99" s="61">
        <f t="shared" si="368"/>
        <v>0</v>
      </c>
      <c r="S99" s="61">
        <f t="shared" ref="S99:U106" si="369">AL99+BG99+CB99+CW99+DR99+EM99+FH99+GC99+GX99+HS99</f>
        <v>0</v>
      </c>
      <c r="T99" s="61">
        <f t="shared" si="369"/>
        <v>0</v>
      </c>
      <c r="U99" s="367">
        <f t="shared" si="369"/>
        <v>0</v>
      </c>
      <c r="V99" s="354">
        <f t="shared" ref="V99:V100" si="370">AS99+BN99+CI99+DD99+DY99+ET99+FO99+GJ99+HE99+HZ99</f>
        <v>24</v>
      </c>
      <c r="W99" s="61">
        <f t="shared" ref="W99:W100" si="371">AQ99+BL99+CG99+DB99+DW99+ER99+FM99+GH99+HC99+HX99</f>
        <v>6</v>
      </c>
      <c r="X99" s="355">
        <f t="shared" ref="X99:X100" si="372">AO99+AP99+BJ99+BK99+CE99+CF99+CZ99+DA99+DU99+DV99+EP99+EQ99+FK99+FL99+GF99+GG99+HA99+HB99+HV99+HW99</f>
        <v>0</v>
      </c>
      <c r="Y99" s="346">
        <f t="shared" ref="Y99:Y106" si="373">SUM(Z99:AJ99)+SUM(AL99:AN99)</f>
        <v>0</v>
      </c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342"/>
      <c r="AT99" s="360">
        <f t="shared" ref="AT99:AT102" si="374">SUM(AU99:BE99)+SUM(BG99:BI99)</f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361"/>
      <c r="BO99" s="346">
        <f t="shared" ref="BO99:BO102" si="375">SUM(BP99:BZ99)+SUM(CB99:CD99)</f>
        <v>0</v>
      </c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342"/>
      <c r="CJ99" s="360">
        <f t="shared" ref="CJ99:CJ102" si="376">SUM(CK99:CU99)+SUM(CW99:CY99)</f>
        <v>0</v>
      </c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361"/>
      <c r="DE99" s="346">
        <f t="shared" ref="DE99:DE102" si="377">SUM(DF99:DP99)+SUM(DR99:DT99)</f>
        <v>0</v>
      </c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342"/>
      <c r="DZ99" s="360">
        <f t="shared" ref="DZ99:DZ102" si="378">SUM(EA99:EK99)+SUM(EM99:EO99)</f>
        <v>0</v>
      </c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361"/>
      <c r="EU99" s="346">
        <f t="shared" ref="EU99:EU102" si="379">SUM(EV99:FF99)+SUM(FH99:FJ99)</f>
        <v>24</v>
      </c>
      <c r="EV99" s="56"/>
      <c r="EW99" s="56"/>
      <c r="EX99" s="56"/>
      <c r="EY99" s="56"/>
      <c r="EZ99" s="56"/>
      <c r="FA99" s="56"/>
      <c r="FB99" s="56"/>
      <c r="FC99" s="56"/>
      <c r="FD99" s="56"/>
      <c r="FE99" s="56">
        <v>24</v>
      </c>
      <c r="FF99" s="56"/>
      <c r="FG99" s="56"/>
      <c r="FH99" s="56"/>
      <c r="FI99" s="56"/>
      <c r="FJ99" s="56"/>
      <c r="FK99" s="60"/>
      <c r="FL99" s="57"/>
      <c r="FM99" s="58"/>
      <c r="FN99" s="59">
        <f t="shared" ref="FN99" si="380">(FK99+FL99+FM99+EU99+FO99)/36</f>
        <v>1</v>
      </c>
      <c r="FO99" s="342">
        <v>12</v>
      </c>
      <c r="FP99" s="360">
        <f t="shared" ref="FP99:FP102" si="381">SUM(FQ99:GA99)+SUM(GC99:GE99)</f>
        <v>18</v>
      </c>
      <c r="FQ99" s="56"/>
      <c r="FR99" s="56"/>
      <c r="FS99" s="56"/>
      <c r="FT99" s="56"/>
      <c r="FU99" s="56"/>
      <c r="FV99" s="56"/>
      <c r="FW99" s="56"/>
      <c r="FX99" s="56"/>
      <c r="FY99" s="56"/>
      <c r="FZ99" s="56">
        <v>18</v>
      </c>
      <c r="GA99" s="56"/>
      <c r="GB99" s="56"/>
      <c r="GC99" s="56"/>
      <c r="GD99" s="56"/>
      <c r="GE99" s="56"/>
      <c r="GF99" s="60"/>
      <c r="GG99" s="57"/>
      <c r="GH99" s="58">
        <v>6</v>
      </c>
      <c r="GI99" s="59">
        <f t="shared" ref="GI99" si="382">(GF99+GG99+GH99+FP99+GJ99)/36</f>
        <v>1</v>
      </c>
      <c r="GJ99" s="361">
        <v>12</v>
      </c>
      <c r="GK99" s="346">
        <f t="shared" ref="GK99:GK106" si="383">SUM(GL99:GV99)+SUM(GX99:GZ99)</f>
        <v>0</v>
      </c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342"/>
      <c r="HF99" s="360">
        <f t="shared" ref="HF99:HF106" si="384">SUM(HG99:HQ99)+SUM(HS99:HU99)</f>
        <v>0</v>
      </c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361"/>
      <c r="IA99" s="328"/>
      <c r="IB99" s="44">
        <v>8</v>
      </c>
      <c r="IC99" s="27"/>
      <c r="ID99" s="119"/>
      <c r="IE99" s="346">
        <v>15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95" customFormat="1" ht="15" customHeight="1" x14ac:dyDescent="0.25">
      <c r="A100" s="200"/>
      <c r="B100" s="102"/>
      <c r="C100" s="262" t="s">
        <v>230</v>
      </c>
      <c r="D100" s="370">
        <f t="shared" si="365"/>
        <v>2</v>
      </c>
      <c r="E100" s="103"/>
      <c r="F100" s="103">
        <f t="shared" si="366"/>
        <v>72</v>
      </c>
      <c r="G100" s="103">
        <f t="shared" si="367"/>
        <v>42</v>
      </c>
      <c r="H100" s="103">
        <f t="shared" si="368"/>
        <v>0</v>
      </c>
      <c r="I100" s="103">
        <f t="shared" si="368"/>
        <v>0</v>
      </c>
      <c r="J100" s="103">
        <f t="shared" si="368"/>
        <v>0</v>
      </c>
      <c r="K100" s="103">
        <f t="shared" si="368"/>
        <v>0</v>
      </c>
      <c r="L100" s="103">
        <f t="shared" si="368"/>
        <v>0</v>
      </c>
      <c r="M100" s="103">
        <f t="shared" si="368"/>
        <v>0</v>
      </c>
      <c r="N100" s="103">
        <f t="shared" si="368"/>
        <v>0</v>
      </c>
      <c r="O100" s="103">
        <f t="shared" si="368"/>
        <v>0</v>
      </c>
      <c r="P100" s="103">
        <f t="shared" si="368"/>
        <v>0</v>
      </c>
      <c r="Q100" s="103">
        <f t="shared" si="368"/>
        <v>42</v>
      </c>
      <c r="R100" s="103">
        <f t="shared" si="368"/>
        <v>0</v>
      </c>
      <c r="S100" s="103">
        <f t="shared" si="369"/>
        <v>0</v>
      </c>
      <c r="T100" s="103">
        <f t="shared" si="369"/>
        <v>0</v>
      </c>
      <c r="U100" s="368">
        <f t="shared" si="369"/>
        <v>0</v>
      </c>
      <c r="V100" s="372">
        <f t="shared" si="370"/>
        <v>24</v>
      </c>
      <c r="W100" s="103">
        <f t="shared" si="371"/>
        <v>6</v>
      </c>
      <c r="X100" s="373">
        <f t="shared" si="372"/>
        <v>0</v>
      </c>
      <c r="Y100" s="371">
        <f t="shared" si="373"/>
        <v>0</v>
      </c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374"/>
      <c r="AT100" s="375">
        <f t="shared" si="374"/>
        <v>0</v>
      </c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376"/>
      <c r="BO100" s="371">
        <f t="shared" si="375"/>
        <v>0</v>
      </c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374"/>
      <c r="CJ100" s="375">
        <f t="shared" si="376"/>
        <v>0</v>
      </c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376"/>
      <c r="DE100" s="371">
        <f t="shared" si="377"/>
        <v>0</v>
      </c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374"/>
      <c r="DZ100" s="375">
        <f t="shared" ref="DZ100" si="385">SUM(EA100:EK100)+SUM(EM100:EO100)</f>
        <v>42</v>
      </c>
      <c r="EA100" s="82"/>
      <c r="EB100" s="82"/>
      <c r="EC100" s="82"/>
      <c r="ED100" s="82"/>
      <c r="EE100" s="82"/>
      <c r="EF100" s="82"/>
      <c r="EG100" s="82"/>
      <c r="EH100" s="82"/>
      <c r="EI100" s="82"/>
      <c r="EJ100" s="82">
        <v>42</v>
      </c>
      <c r="EK100" s="82"/>
      <c r="EL100" s="82"/>
      <c r="EM100" s="82"/>
      <c r="EN100" s="82"/>
      <c r="EO100" s="82"/>
      <c r="EP100" s="83"/>
      <c r="EQ100" s="84"/>
      <c r="ER100" s="85">
        <v>6</v>
      </c>
      <c r="ES100" s="86">
        <f t="shared" ref="ES100" si="386">(EP100+EQ100+ER100+DZ100+ET100)/36</f>
        <v>2</v>
      </c>
      <c r="ET100" s="376">
        <v>24</v>
      </c>
      <c r="EU100" s="371">
        <f t="shared" si="379"/>
        <v>0</v>
      </c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374"/>
      <c r="FP100" s="375">
        <f t="shared" si="381"/>
        <v>0</v>
      </c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376"/>
      <c r="GK100" s="371">
        <f t="shared" si="383"/>
        <v>0</v>
      </c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374"/>
      <c r="HF100" s="375">
        <f t="shared" si="384"/>
        <v>0</v>
      </c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376"/>
      <c r="IA100" s="326"/>
      <c r="IB100" s="87">
        <v>6</v>
      </c>
      <c r="IC100" s="87"/>
      <c r="ID100" s="148"/>
      <c r="IE100" s="346">
        <v>3</v>
      </c>
      <c r="IF100" s="392"/>
      <c r="IG100" s="392"/>
      <c r="IH100" s="392"/>
      <c r="II100" s="392"/>
      <c r="IJ100" s="392"/>
      <c r="IK100" s="392"/>
      <c r="IL100" s="392"/>
      <c r="IM100" s="392"/>
      <c r="IN100" s="392"/>
      <c r="IO100" s="392"/>
      <c r="IP100" s="392"/>
      <c r="IQ100" s="392"/>
      <c r="IR100" s="392"/>
      <c r="IS100" s="392"/>
      <c r="IT100" s="392"/>
      <c r="IU100" s="392"/>
      <c r="IV100" s="392"/>
      <c r="IW100" s="392"/>
      <c r="IX100" s="392"/>
      <c r="IY100" s="392"/>
      <c r="IZ100" s="392"/>
      <c r="JA100" s="392"/>
      <c r="JB100" s="392"/>
      <c r="JC100" s="392"/>
      <c r="JD100" s="392"/>
      <c r="JE100" s="392"/>
      <c r="JF100" s="392"/>
      <c r="JG100" s="392"/>
      <c r="JH100" s="392"/>
      <c r="JI100" s="392"/>
      <c r="JJ100" s="392"/>
      <c r="JK100" s="392"/>
      <c r="JL100" s="392"/>
      <c r="JM100" s="392"/>
      <c r="JN100" s="392"/>
      <c r="JO100" s="392"/>
      <c r="JP100" s="392"/>
      <c r="JQ100" s="392"/>
      <c r="JR100" s="392"/>
      <c r="JS100" s="392"/>
      <c r="JT100" s="392"/>
      <c r="JU100" s="392"/>
      <c r="JV100" s="392"/>
      <c r="JW100" s="392"/>
      <c r="JX100" s="392"/>
      <c r="JY100" s="392"/>
      <c r="JZ100" s="392"/>
      <c r="KA100" s="392"/>
      <c r="KB100" s="392"/>
      <c r="KC100" s="392"/>
      <c r="KD100" s="392"/>
      <c r="KE100" s="392"/>
      <c r="KF100" s="392"/>
      <c r="KG100" s="392"/>
      <c r="KH100" s="392"/>
      <c r="KI100" s="392"/>
      <c r="KJ100" s="392"/>
      <c r="KK100" s="392"/>
      <c r="KL100" s="392"/>
      <c r="KM100" s="392"/>
      <c r="KN100" s="392"/>
      <c r="KO100" s="392"/>
    </row>
    <row r="101" spans="1:301" s="377" customFormat="1" ht="15" customHeight="1" x14ac:dyDescent="0.25">
      <c r="A101" s="129">
        <v>53</v>
      </c>
      <c r="B101" s="63" t="s">
        <v>184</v>
      </c>
      <c r="C101" s="260" t="s">
        <v>231</v>
      </c>
      <c r="D101" s="231">
        <f>SUM(D102:D106)</f>
        <v>27</v>
      </c>
      <c r="E101" s="64">
        <f t="shared" ref="E101:BP101" si="387">SUM(E102:E106)</f>
        <v>0</v>
      </c>
      <c r="F101" s="64">
        <f t="shared" si="387"/>
        <v>972</v>
      </c>
      <c r="G101" s="64">
        <f t="shared" si="387"/>
        <v>612</v>
      </c>
      <c r="H101" s="64">
        <f t="shared" si="387"/>
        <v>0</v>
      </c>
      <c r="I101" s="64">
        <f t="shared" si="387"/>
        <v>0</v>
      </c>
      <c r="J101" s="64">
        <f t="shared" si="387"/>
        <v>0</v>
      </c>
      <c r="K101" s="64">
        <f t="shared" si="387"/>
        <v>0</v>
      </c>
      <c r="L101" s="64">
        <f t="shared" si="387"/>
        <v>0</v>
      </c>
      <c r="M101" s="64">
        <f t="shared" si="387"/>
        <v>0</v>
      </c>
      <c r="N101" s="64">
        <f t="shared" si="387"/>
        <v>0</v>
      </c>
      <c r="O101" s="64">
        <f t="shared" si="387"/>
        <v>0</v>
      </c>
      <c r="P101" s="64">
        <f t="shared" si="387"/>
        <v>0</v>
      </c>
      <c r="Q101" s="64">
        <f t="shared" si="387"/>
        <v>612</v>
      </c>
      <c r="R101" s="64">
        <f t="shared" si="387"/>
        <v>0</v>
      </c>
      <c r="S101" s="64">
        <f t="shared" si="387"/>
        <v>0</v>
      </c>
      <c r="T101" s="64">
        <f t="shared" si="387"/>
        <v>0</v>
      </c>
      <c r="U101" s="218">
        <f t="shared" si="387"/>
        <v>0</v>
      </c>
      <c r="V101" s="283">
        <f t="shared" si="387"/>
        <v>324</v>
      </c>
      <c r="W101" s="64">
        <f t="shared" si="387"/>
        <v>36</v>
      </c>
      <c r="X101" s="284">
        <f t="shared" si="387"/>
        <v>0</v>
      </c>
      <c r="Y101" s="231">
        <f t="shared" si="387"/>
        <v>0</v>
      </c>
      <c r="Z101" s="64">
        <f t="shared" si="387"/>
        <v>0</v>
      </c>
      <c r="AA101" s="64">
        <f t="shared" si="387"/>
        <v>0</v>
      </c>
      <c r="AB101" s="64">
        <f t="shared" si="387"/>
        <v>0</v>
      </c>
      <c r="AC101" s="64">
        <f t="shared" si="387"/>
        <v>0</v>
      </c>
      <c r="AD101" s="64">
        <f t="shared" si="387"/>
        <v>0</v>
      </c>
      <c r="AE101" s="64">
        <f t="shared" si="387"/>
        <v>0</v>
      </c>
      <c r="AF101" s="64">
        <f t="shared" si="387"/>
        <v>0</v>
      </c>
      <c r="AG101" s="64">
        <f t="shared" si="387"/>
        <v>0</v>
      </c>
      <c r="AH101" s="64">
        <f t="shared" si="387"/>
        <v>0</v>
      </c>
      <c r="AI101" s="64">
        <f t="shared" si="387"/>
        <v>0</v>
      </c>
      <c r="AJ101" s="64">
        <f t="shared" si="387"/>
        <v>0</v>
      </c>
      <c r="AK101" s="64">
        <f t="shared" si="387"/>
        <v>0</v>
      </c>
      <c r="AL101" s="64">
        <f t="shared" si="387"/>
        <v>0</v>
      </c>
      <c r="AM101" s="64">
        <f t="shared" si="387"/>
        <v>0</v>
      </c>
      <c r="AN101" s="64">
        <f t="shared" si="387"/>
        <v>0</v>
      </c>
      <c r="AO101" s="64">
        <f t="shared" si="387"/>
        <v>0</v>
      </c>
      <c r="AP101" s="64">
        <f t="shared" si="387"/>
        <v>0</v>
      </c>
      <c r="AQ101" s="64">
        <f t="shared" si="387"/>
        <v>0</v>
      </c>
      <c r="AR101" s="64">
        <f t="shared" si="387"/>
        <v>0</v>
      </c>
      <c r="AS101" s="218">
        <f t="shared" si="387"/>
        <v>0</v>
      </c>
      <c r="AT101" s="283">
        <f t="shared" si="387"/>
        <v>0</v>
      </c>
      <c r="AU101" s="64">
        <f t="shared" si="387"/>
        <v>0</v>
      </c>
      <c r="AV101" s="64">
        <f t="shared" si="387"/>
        <v>0</v>
      </c>
      <c r="AW101" s="64">
        <f t="shared" si="387"/>
        <v>0</v>
      </c>
      <c r="AX101" s="64">
        <f t="shared" si="387"/>
        <v>0</v>
      </c>
      <c r="AY101" s="64">
        <f t="shared" si="387"/>
        <v>0</v>
      </c>
      <c r="AZ101" s="64">
        <f t="shared" si="387"/>
        <v>0</v>
      </c>
      <c r="BA101" s="64">
        <f t="shared" si="387"/>
        <v>0</v>
      </c>
      <c r="BB101" s="64">
        <f t="shared" si="387"/>
        <v>0</v>
      </c>
      <c r="BC101" s="64">
        <f t="shared" si="387"/>
        <v>0</v>
      </c>
      <c r="BD101" s="64">
        <f t="shared" si="387"/>
        <v>0</v>
      </c>
      <c r="BE101" s="64">
        <f t="shared" si="387"/>
        <v>0</v>
      </c>
      <c r="BF101" s="64">
        <f t="shared" si="387"/>
        <v>0</v>
      </c>
      <c r="BG101" s="64">
        <f t="shared" si="387"/>
        <v>0</v>
      </c>
      <c r="BH101" s="64">
        <f t="shared" si="387"/>
        <v>0</v>
      </c>
      <c r="BI101" s="64">
        <f t="shared" si="387"/>
        <v>0</v>
      </c>
      <c r="BJ101" s="64">
        <f t="shared" si="387"/>
        <v>0</v>
      </c>
      <c r="BK101" s="64">
        <f t="shared" si="387"/>
        <v>0</v>
      </c>
      <c r="BL101" s="64">
        <f t="shared" si="387"/>
        <v>0</v>
      </c>
      <c r="BM101" s="64">
        <f t="shared" si="387"/>
        <v>0</v>
      </c>
      <c r="BN101" s="284">
        <f t="shared" si="387"/>
        <v>0</v>
      </c>
      <c r="BO101" s="231">
        <f t="shared" si="387"/>
        <v>0</v>
      </c>
      <c r="BP101" s="64">
        <f t="shared" si="387"/>
        <v>0</v>
      </c>
      <c r="BQ101" s="64">
        <f t="shared" ref="BQ101:EB101" si="388">SUM(BQ102:BQ106)</f>
        <v>0</v>
      </c>
      <c r="BR101" s="64">
        <f t="shared" si="388"/>
        <v>0</v>
      </c>
      <c r="BS101" s="64">
        <f t="shared" si="388"/>
        <v>0</v>
      </c>
      <c r="BT101" s="64">
        <f t="shared" si="388"/>
        <v>0</v>
      </c>
      <c r="BU101" s="64">
        <f t="shared" si="388"/>
        <v>0</v>
      </c>
      <c r="BV101" s="64">
        <f t="shared" si="388"/>
        <v>0</v>
      </c>
      <c r="BW101" s="64">
        <f t="shared" si="388"/>
        <v>0</v>
      </c>
      <c r="BX101" s="64">
        <f t="shared" si="388"/>
        <v>0</v>
      </c>
      <c r="BY101" s="64">
        <f t="shared" si="388"/>
        <v>0</v>
      </c>
      <c r="BZ101" s="64">
        <f t="shared" si="388"/>
        <v>0</v>
      </c>
      <c r="CA101" s="64">
        <f t="shared" si="388"/>
        <v>0</v>
      </c>
      <c r="CB101" s="64">
        <f t="shared" si="388"/>
        <v>0</v>
      </c>
      <c r="CC101" s="64">
        <f t="shared" si="388"/>
        <v>0</v>
      </c>
      <c r="CD101" s="64">
        <f t="shared" si="388"/>
        <v>0</v>
      </c>
      <c r="CE101" s="64">
        <f t="shared" si="388"/>
        <v>0</v>
      </c>
      <c r="CF101" s="64">
        <f t="shared" si="388"/>
        <v>0</v>
      </c>
      <c r="CG101" s="64">
        <f t="shared" si="388"/>
        <v>0</v>
      </c>
      <c r="CH101" s="64">
        <f t="shared" si="388"/>
        <v>0</v>
      </c>
      <c r="CI101" s="218">
        <f t="shared" si="388"/>
        <v>0</v>
      </c>
      <c r="CJ101" s="283">
        <f t="shared" si="388"/>
        <v>0</v>
      </c>
      <c r="CK101" s="64">
        <f t="shared" si="388"/>
        <v>0</v>
      </c>
      <c r="CL101" s="64">
        <f t="shared" si="388"/>
        <v>0</v>
      </c>
      <c r="CM101" s="64">
        <f t="shared" si="388"/>
        <v>0</v>
      </c>
      <c r="CN101" s="64">
        <f t="shared" si="388"/>
        <v>0</v>
      </c>
      <c r="CO101" s="64">
        <f t="shared" si="388"/>
        <v>0</v>
      </c>
      <c r="CP101" s="64">
        <f t="shared" si="388"/>
        <v>0</v>
      </c>
      <c r="CQ101" s="64">
        <f t="shared" si="388"/>
        <v>0</v>
      </c>
      <c r="CR101" s="64">
        <f t="shared" si="388"/>
        <v>0</v>
      </c>
      <c r="CS101" s="64">
        <f t="shared" si="388"/>
        <v>0</v>
      </c>
      <c r="CT101" s="64">
        <f t="shared" si="388"/>
        <v>0</v>
      </c>
      <c r="CU101" s="64">
        <f t="shared" si="388"/>
        <v>0</v>
      </c>
      <c r="CV101" s="64">
        <f t="shared" si="388"/>
        <v>0</v>
      </c>
      <c r="CW101" s="64">
        <f t="shared" si="388"/>
        <v>0</v>
      </c>
      <c r="CX101" s="64">
        <f t="shared" si="388"/>
        <v>0</v>
      </c>
      <c r="CY101" s="64">
        <f t="shared" si="388"/>
        <v>0</v>
      </c>
      <c r="CZ101" s="64">
        <f t="shared" si="388"/>
        <v>0</v>
      </c>
      <c r="DA101" s="64">
        <f t="shared" si="388"/>
        <v>0</v>
      </c>
      <c r="DB101" s="64">
        <f t="shared" si="388"/>
        <v>0</v>
      </c>
      <c r="DC101" s="64">
        <f t="shared" si="388"/>
        <v>0</v>
      </c>
      <c r="DD101" s="284">
        <f t="shared" si="388"/>
        <v>0</v>
      </c>
      <c r="DE101" s="231">
        <f t="shared" si="388"/>
        <v>0</v>
      </c>
      <c r="DF101" s="64">
        <f t="shared" si="388"/>
        <v>0</v>
      </c>
      <c r="DG101" s="64">
        <f t="shared" si="388"/>
        <v>0</v>
      </c>
      <c r="DH101" s="64">
        <f t="shared" si="388"/>
        <v>0</v>
      </c>
      <c r="DI101" s="64">
        <f t="shared" si="388"/>
        <v>0</v>
      </c>
      <c r="DJ101" s="64">
        <f t="shared" si="388"/>
        <v>0</v>
      </c>
      <c r="DK101" s="64">
        <f t="shared" si="388"/>
        <v>0</v>
      </c>
      <c r="DL101" s="64">
        <f t="shared" si="388"/>
        <v>0</v>
      </c>
      <c r="DM101" s="64">
        <f t="shared" si="388"/>
        <v>0</v>
      </c>
      <c r="DN101" s="64">
        <f t="shared" si="388"/>
        <v>0</v>
      </c>
      <c r="DO101" s="64">
        <f t="shared" si="388"/>
        <v>0</v>
      </c>
      <c r="DP101" s="64">
        <f t="shared" si="388"/>
        <v>0</v>
      </c>
      <c r="DQ101" s="64">
        <f t="shared" si="388"/>
        <v>0</v>
      </c>
      <c r="DR101" s="64">
        <f t="shared" si="388"/>
        <v>0</v>
      </c>
      <c r="DS101" s="64">
        <f t="shared" si="388"/>
        <v>0</v>
      </c>
      <c r="DT101" s="64">
        <f t="shared" si="388"/>
        <v>0</v>
      </c>
      <c r="DU101" s="64">
        <f t="shared" si="388"/>
        <v>0</v>
      </c>
      <c r="DV101" s="64">
        <f t="shared" si="388"/>
        <v>0</v>
      </c>
      <c r="DW101" s="64">
        <f t="shared" si="388"/>
        <v>0</v>
      </c>
      <c r="DX101" s="64">
        <f t="shared" si="388"/>
        <v>0</v>
      </c>
      <c r="DY101" s="218">
        <f t="shared" si="388"/>
        <v>0</v>
      </c>
      <c r="DZ101" s="283">
        <f t="shared" si="388"/>
        <v>0</v>
      </c>
      <c r="EA101" s="64">
        <f t="shared" si="388"/>
        <v>0</v>
      </c>
      <c r="EB101" s="64">
        <f t="shared" si="388"/>
        <v>0</v>
      </c>
      <c r="EC101" s="64">
        <f t="shared" ref="EC101:GN101" si="389">SUM(EC102:EC106)</f>
        <v>0</v>
      </c>
      <c r="ED101" s="64">
        <f t="shared" si="389"/>
        <v>0</v>
      </c>
      <c r="EE101" s="64">
        <f t="shared" si="389"/>
        <v>0</v>
      </c>
      <c r="EF101" s="64">
        <f t="shared" si="389"/>
        <v>0</v>
      </c>
      <c r="EG101" s="64">
        <f t="shared" si="389"/>
        <v>0</v>
      </c>
      <c r="EH101" s="64">
        <f t="shared" si="389"/>
        <v>0</v>
      </c>
      <c r="EI101" s="64">
        <f t="shared" si="389"/>
        <v>0</v>
      </c>
      <c r="EJ101" s="64">
        <f t="shared" si="389"/>
        <v>0</v>
      </c>
      <c r="EK101" s="64">
        <f t="shared" si="389"/>
        <v>0</v>
      </c>
      <c r="EL101" s="64">
        <f t="shared" si="389"/>
        <v>0</v>
      </c>
      <c r="EM101" s="64">
        <f t="shared" si="389"/>
        <v>0</v>
      </c>
      <c r="EN101" s="64">
        <f t="shared" si="389"/>
        <v>0</v>
      </c>
      <c r="EO101" s="64">
        <f t="shared" si="389"/>
        <v>0</v>
      </c>
      <c r="EP101" s="64">
        <f t="shared" si="389"/>
        <v>0</v>
      </c>
      <c r="EQ101" s="64">
        <f t="shared" si="389"/>
        <v>0</v>
      </c>
      <c r="ER101" s="64">
        <f t="shared" si="389"/>
        <v>0</v>
      </c>
      <c r="ES101" s="64">
        <f t="shared" si="389"/>
        <v>0</v>
      </c>
      <c r="ET101" s="284">
        <f t="shared" si="389"/>
        <v>0</v>
      </c>
      <c r="EU101" s="231">
        <f t="shared" si="389"/>
        <v>0</v>
      </c>
      <c r="EV101" s="64">
        <f t="shared" si="389"/>
        <v>0</v>
      </c>
      <c r="EW101" s="64">
        <f t="shared" si="389"/>
        <v>0</v>
      </c>
      <c r="EX101" s="64">
        <f t="shared" si="389"/>
        <v>0</v>
      </c>
      <c r="EY101" s="64">
        <f t="shared" si="389"/>
        <v>0</v>
      </c>
      <c r="EZ101" s="64">
        <f t="shared" si="389"/>
        <v>0</v>
      </c>
      <c r="FA101" s="64">
        <f t="shared" si="389"/>
        <v>0</v>
      </c>
      <c r="FB101" s="64">
        <f t="shared" si="389"/>
        <v>0</v>
      </c>
      <c r="FC101" s="64">
        <f t="shared" si="389"/>
        <v>0</v>
      </c>
      <c r="FD101" s="64">
        <f t="shared" si="389"/>
        <v>0</v>
      </c>
      <c r="FE101" s="64">
        <f t="shared" si="389"/>
        <v>0</v>
      </c>
      <c r="FF101" s="64">
        <f t="shared" si="389"/>
        <v>0</v>
      </c>
      <c r="FG101" s="64">
        <f t="shared" si="389"/>
        <v>0</v>
      </c>
      <c r="FH101" s="64">
        <f t="shared" si="389"/>
        <v>0</v>
      </c>
      <c r="FI101" s="64">
        <f t="shared" si="389"/>
        <v>0</v>
      </c>
      <c r="FJ101" s="64">
        <f t="shared" si="389"/>
        <v>0</v>
      </c>
      <c r="FK101" s="64">
        <f t="shared" si="389"/>
        <v>0</v>
      </c>
      <c r="FL101" s="64">
        <f t="shared" si="389"/>
        <v>0</v>
      </c>
      <c r="FM101" s="64">
        <f t="shared" si="389"/>
        <v>0</v>
      </c>
      <c r="FN101" s="64">
        <f t="shared" si="389"/>
        <v>0</v>
      </c>
      <c r="FO101" s="218">
        <f t="shared" si="389"/>
        <v>0</v>
      </c>
      <c r="FP101" s="283">
        <f t="shared" si="389"/>
        <v>24</v>
      </c>
      <c r="FQ101" s="64">
        <f t="shared" si="389"/>
        <v>0</v>
      </c>
      <c r="FR101" s="64">
        <f t="shared" si="389"/>
        <v>0</v>
      </c>
      <c r="FS101" s="64">
        <f t="shared" si="389"/>
        <v>0</v>
      </c>
      <c r="FT101" s="64">
        <f t="shared" si="389"/>
        <v>0</v>
      </c>
      <c r="FU101" s="64">
        <f t="shared" si="389"/>
        <v>0</v>
      </c>
      <c r="FV101" s="64">
        <f t="shared" si="389"/>
        <v>0</v>
      </c>
      <c r="FW101" s="64">
        <f t="shared" si="389"/>
        <v>0</v>
      </c>
      <c r="FX101" s="64">
        <f t="shared" si="389"/>
        <v>0</v>
      </c>
      <c r="FY101" s="64">
        <f t="shared" si="389"/>
        <v>0</v>
      </c>
      <c r="FZ101" s="64">
        <f t="shared" si="389"/>
        <v>24</v>
      </c>
      <c r="GA101" s="64">
        <f t="shared" si="389"/>
        <v>0</v>
      </c>
      <c r="GB101" s="64">
        <f t="shared" si="389"/>
        <v>0</v>
      </c>
      <c r="GC101" s="64">
        <f t="shared" si="389"/>
        <v>0</v>
      </c>
      <c r="GD101" s="64">
        <f t="shared" si="389"/>
        <v>0</v>
      </c>
      <c r="GE101" s="64">
        <f t="shared" si="389"/>
        <v>0</v>
      </c>
      <c r="GF101" s="64">
        <f t="shared" si="389"/>
        <v>0</v>
      </c>
      <c r="GG101" s="64">
        <f t="shared" si="389"/>
        <v>0</v>
      </c>
      <c r="GH101" s="64">
        <f t="shared" si="389"/>
        <v>0</v>
      </c>
      <c r="GI101" s="64">
        <f t="shared" si="389"/>
        <v>1</v>
      </c>
      <c r="GJ101" s="284">
        <f t="shared" si="389"/>
        <v>12</v>
      </c>
      <c r="GK101" s="231">
        <f t="shared" si="389"/>
        <v>60</v>
      </c>
      <c r="GL101" s="64">
        <f t="shared" si="389"/>
        <v>0</v>
      </c>
      <c r="GM101" s="64">
        <f t="shared" si="389"/>
        <v>0</v>
      </c>
      <c r="GN101" s="64">
        <f t="shared" si="389"/>
        <v>0</v>
      </c>
      <c r="GO101" s="64">
        <f t="shared" ref="GO101:HZ101" si="390">SUM(GO102:GO106)</f>
        <v>0</v>
      </c>
      <c r="GP101" s="64">
        <f t="shared" si="390"/>
        <v>0</v>
      </c>
      <c r="GQ101" s="64">
        <f t="shared" si="390"/>
        <v>0</v>
      </c>
      <c r="GR101" s="64">
        <f t="shared" si="390"/>
        <v>0</v>
      </c>
      <c r="GS101" s="64">
        <f t="shared" si="390"/>
        <v>0</v>
      </c>
      <c r="GT101" s="64">
        <f t="shared" si="390"/>
        <v>0</v>
      </c>
      <c r="GU101" s="64">
        <f t="shared" si="390"/>
        <v>60</v>
      </c>
      <c r="GV101" s="64">
        <f t="shared" si="390"/>
        <v>0</v>
      </c>
      <c r="GW101" s="64">
        <f t="shared" si="390"/>
        <v>0</v>
      </c>
      <c r="GX101" s="64">
        <f t="shared" si="390"/>
        <v>0</v>
      </c>
      <c r="GY101" s="64">
        <f t="shared" si="390"/>
        <v>0</v>
      </c>
      <c r="GZ101" s="64">
        <f t="shared" si="390"/>
        <v>0</v>
      </c>
      <c r="HA101" s="64">
        <f t="shared" si="390"/>
        <v>0</v>
      </c>
      <c r="HB101" s="64">
        <f t="shared" si="390"/>
        <v>0</v>
      </c>
      <c r="HC101" s="64">
        <f t="shared" si="390"/>
        <v>12</v>
      </c>
      <c r="HD101" s="64">
        <f t="shared" si="390"/>
        <v>3</v>
      </c>
      <c r="HE101" s="218">
        <f t="shared" si="390"/>
        <v>36</v>
      </c>
      <c r="HF101" s="283">
        <f t="shared" si="390"/>
        <v>528</v>
      </c>
      <c r="HG101" s="64">
        <f t="shared" si="390"/>
        <v>0</v>
      </c>
      <c r="HH101" s="64">
        <f t="shared" si="390"/>
        <v>0</v>
      </c>
      <c r="HI101" s="64">
        <f t="shared" si="390"/>
        <v>0</v>
      </c>
      <c r="HJ101" s="64">
        <f t="shared" si="390"/>
        <v>0</v>
      </c>
      <c r="HK101" s="64">
        <f t="shared" si="390"/>
        <v>0</v>
      </c>
      <c r="HL101" s="64">
        <f t="shared" si="390"/>
        <v>0</v>
      </c>
      <c r="HM101" s="64">
        <f t="shared" si="390"/>
        <v>0</v>
      </c>
      <c r="HN101" s="64">
        <f t="shared" si="390"/>
        <v>0</v>
      </c>
      <c r="HO101" s="64">
        <f t="shared" si="390"/>
        <v>0</v>
      </c>
      <c r="HP101" s="64">
        <f t="shared" si="390"/>
        <v>528</v>
      </c>
      <c r="HQ101" s="64">
        <f t="shared" si="390"/>
        <v>0</v>
      </c>
      <c r="HR101" s="64">
        <f t="shared" si="390"/>
        <v>0</v>
      </c>
      <c r="HS101" s="64">
        <f t="shared" si="390"/>
        <v>0</v>
      </c>
      <c r="HT101" s="64">
        <f t="shared" si="390"/>
        <v>0</v>
      </c>
      <c r="HU101" s="64">
        <f t="shared" si="390"/>
        <v>0</v>
      </c>
      <c r="HV101" s="64">
        <f t="shared" si="390"/>
        <v>0</v>
      </c>
      <c r="HW101" s="64">
        <f t="shared" si="390"/>
        <v>0</v>
      </c>
      <c r="HX101" s="64">
        <f t="shared" si="390"/>
        <v>24</v>
      </c>
      <c r="HY101" s="64">
        <f t="shared" si="390"/>
        <v>23</v>
      </c>
      <c r="HZ101" s="284">
        <f t="shared" si="390"/>
        <v>276</v>
      </c>
      <c r="IA101" s="338"/>
      <c r="IB101" s="70"/>
      <c r="IC101" s="100"/>
      <c r="ID101" s="179"/>
      <c r="IE101" s="54"/>
      <c r="IF101" s="378"/>
      <c r="IG101" s="378"/>
      <c r="IH101" s="378"/>
      <c r="II101" s="378"/>
      <c r="IJ101" s="378"/>
      <c r="IK101" s="378"/>
      <c r="IL101" s="378"/>
      <c r="IM101" s="378"/>
      <c r="IN101" s="378"/>
      <c r="IO101" s="378"/>
      <c r="IP101" s="378"/>
      <c r="IQ101" s="378"/>
      <c r="IR101" s="378"/>
      <c r="IS101" s="378"/>
      <c r="IT101" s="378"/>
      <c r="IU101" s="378"/>
      <c r="IV101" s="378"/>
      <c r="IW101" s="378"/>
      <c r="IX101" s="378"/>
      <c r="IY101" s="378"/>
      <c r="IZ101" s="378"/>
      <c r="JA101" s="378"/>
      <c r="JB101" s="378"/>
      <c r="JC101" s="378"/>
      <c r="JD101" s="378"/>
      <c r="JE101" s="378"/>
      <c r="JF101" s="378"/>
      <c r="JG101" s="378"/>
      <c r="JH101" s="378"/>
      <c r="JI101" s="378"/>
      <c r="JJ101" s="378"/>
      <c r="JK101" s="378"/>
      <c r="JL101" s="378"/>
      <c r="JM101" s="378"/>
      <c r="JN101" s="378"/>
      <c r="JO101" s="378"/>
      <c r="JP101" s="378"/>
      <c r="JQ101" s="378"/>
      <c r="JR101" s="378"/>
      <c r="JS101" s="378"/>
      <c r="JT101" s="378"/>
      <c r="JU101" s="378"/>
      <c r="JV101" s="378"/>
      <c r="JW101" s="378"/>
      <c r="JX101" s="378"/>
      <c r="JY101" s="378"/>
      <c r="JZ101" s="378"/>
      <c r="KA101" s="378"/>
      <c r="KB101" s="378"/>
      <c r="KC101" s="378"/>
      <c r="KD101" s="378"/>
      <c r="KE101" s="378"/>
      <c r="KF101" s="378"/>
      <c r="KG101" s="378"/>
      <c r="KH101" s="378"/>
      <c r="KI101" s="378"/>
      <c r="KJ101" s="378"/>
      <c r="KK101" s="378"/>
      <c r="KL101" s="378"/>
      <c r="KM101" s="378"/>
      <c r="KN101" s="378"/>
      <c r="KO101" s="378"/>
    </row>
    <row r="102" spans="1:301" s="395" customFormat="1" ht="15" customHeight="1" x14ac:dyDescent="0.25">
      <c r="A102" s="199"/>
      <c r="B102" s="55"/>
      <c r="C102" s="261" t="s">
        <v>157</v>
      </c>
      <c r="D102" s="369">
        <f t="shared" si="365"/>
        <v>2</v>
      </c>
      <c r="E102" s="61"/>
      <c r="F102" s="61">
        <f t="shared" si="366"/>
        <v>72</v>
      </c>
      <c r="G102" s="61">
        <f t="shared" si="367"/>
        <v>42</v>
      </c>
      <c r="H102" s="61">
        <f t="shared" si="368"/>
        <v>0</v>
      </c>
      <c r="I102" s="61">
        <f t="shared" si="368"/>
        <v>0</v>
      </c>
      <c r="J102" s="61">
        <f t="shared" si="368"/>
        <v>0</v>
      </c>
      <c r="K102" s="61">
        <f t="shared" si="368"/>
        <v>0</v>
      </c>
      <c r="L102" s="61">
        <f t="shared" si="368"/>
        <v>0</v>
      </c>
      <c r="M102" s="61">
        <f t="shared" si="368"/>
        <v>0</v>
      </c>
      <c r="N102" s="61">
        <f t="shared" si="368"/>
        <v>0</v>
      </c>
      <c r="O102" s="61">
        <f t="shared" si="368"/>
        <v>0</v>
      </c>
      <c r="P102" s="61">
        <f t="shared" si="368"/>
        <v>0</v>
      </c>
      <c r="Q102" s="61">
        <f t="shared" si="368"/>
        <v>42</v>
      </c>
      <c r="R102" s="61">
        <f t="shared" si="368"/>
        <v>0</v>
      </c>
      <c r="S102" s="61">
        <f t="shared" si="369"/>
        <v>0</v>
      </c>
      <c r="T102" s="61">
        <f t="shared" si="369"/>
        <v>0</v>
      </c>
      <c r="U102" s="367">
        <f t="shared" si="369"/>
        <v>0</v>
      </c>
      <c r="V102" s="354">
        <f t="shared" ref="V102:V106" si="391">AS102+BN102+CI102+DD102+DY102+ET102+FO102+GJ102+HE102+HZ102</f>
        <v>24</v>
      </c>
      <c r="W102" s="61">
        <f t="shared" ref="W102:W106" si="392">AQ102+BL102+CG102+DB102+DW102+ER102+FM102+GH102+HC102+HX102</f>
        <v>6</v>
      </c>
      <c r="X102" s="355">
        <f t="shared" ref="X102:X106" si="393">AO102+AP102+BJ102+BK102+CE102+CF102+CZ102+DA102+DU102+DV102+EP102+EQ102+FK102+FL102+GF102+GG102+HA102+HB102+HV102+HW102</f>
        <v>0</v>
      </c>
      <c r="Y102" s="346">
        <f t="shared" si="373"/>
        <v>0</v>
      </c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342"/>
      <c r="AT102" s="360">
        <f t="shared" si="374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361"/>
      <c r="BO102" s="346">
        <f t="shared" si="375"/>
        <v>0</v>
      </c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342"/>
      <c r="CJ102" s="360">
        <f t="shared" si="376"/>
        <v>0</v>
      </c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361"/>
      <c r="DE102" s="346">
        <f t="shared" si="377"/>
        <v>0</v>
      </c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342"/>
      <c r="DZ102" s="360">
        <f t="shared" si="378"/>
        <v>0</v>
      </c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361"/>
      <c r="EU102" s="346">
        <f t="shared" si="379"/>
        <v>0</v>
      </c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342"/>
      <c r="FP102" s="360">
        <f t="shared" si="381"/>
        <v>24</v>
      </c>
      <c r="FQ102" s="56"/>
      <c r="FR102" s="56"/>
      <c r="FS102" s="56"/>
      <c r="FT102" s="56"/>
      <c r="FU102" s="56"/>
      <c r="FV102" s="56"/>
      <c r="FW102" s="56"/>
      <c r="FX102" s="56"/>
      <c r="FY102" s="56"/>
      <c r="FZ102" s="56">
        <v>24</v>
      </c>
      <c r="GA102" s="56"/>
      <c r="GB102" s="56"/>
      <c r="GC102" s="56"/>
      <c r="GD102" s="56"/>
      <c r="GE102" s="56"/>
      <c r="GF102" s="60"/>
      <c r="GG102" s="57"/>
      <c r="GH102" s="58"/>
      <c r="GI102" s="59">
        <f t="shared" ref="GI102" si="394">(GF102+GG102+GH102+FP102+GJ102)/36</f>
        <v>1</v>
      </c>
      <c r="GJ102" s="361">
        <v>12</v>
      </c>
      <c r="GK102" s="346">
        <f t="shared" ref="GK102" si="395">SUM(GL102:GV102)+SUM(GX102:GZ102)</f>
        <v>18</v>
      </c>
      <c r="GL102" s="56"/>
      <c r="GM102" s="56"/>
      <c r="GN102" s="56"/>
      <c r="GO102" s="56"/>
      <c r="GP102" s="56"/>
      <c r="GQ102" s="56"/>
      <c r="GR102" s="56"/>
      <c r="GS102" s="56"/>
      <c r="GT102" s="56"/>
      <c r="GU102" s="56">
        <v>18</v>
      </c>
      <c r="GV102" s="56"/>
      <c r="GW102" s="56"/>
      <c r="GX102" s="56"/>
      <c r="GY102" s="56"/>
      <c r="GZ102" s="56"/>
      <c r="HA102" s="60"/>
      <c r="HB102" s="57"/>
      <c r="HC102" s="58">
        <v>6</v>
      </c>
      <c r="HD102" s="59">
        <f t="shared" ref="HD102:HD103" si="396">(HA102+HB102+HC102+GK102+HE102)/36</f>
        <v>1</v>
      </c>
      <c r="HE102" s="342">
        <v>12</v>
      </c>
      <c r="HF102" s="360">
        <f t="shared" si="384"/>
        <v>0</v>
      </c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361"/>
      <c r="IA102" s="328"/>
      <c r="IB102" s="27">
        <v>9</v>
      </c>
      <c r="IC102" s="27"/>
      <c r="ID102" s="119"/>
      <c r="IE102" s="346">
        <v>7</v>
      </c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</row>
    <row r="103" spans="1:301" s="395" customFormat="1" ht="15" customHeight="1" x14ac:dyDescent="0.25">
      <c r="A103" s="199"/>
      <c r="B103" s="55"/>
      <c r="C103" s="261" t="s">
        <v>158</v>
      </c>
      <c r="D103" s="369">
        <f t="shared" si="365"/>
        <v>2</v>
      </c>
      <c r="E103" s="61"/>
      <c r="F103" s="61">
        <f t="shared" si="366"/>
        <v>72</v>
      </c>
      <c r="G103" s="61">
        <f t="shared" si="367"/>
        <v>42</v>
      </c>
      <c r="H103" s="61">
        <f t="shared" si="368"/>
        <v>0</v>
      </c>
      <c r="I103" s="61">
        <f t="shared" si="368"/>
        <v>0</v>
      </c>
      <c r="J103" s="61">
        <f t="shared" si="368"/>
        <v>0</v>
      </c>
      <c r="K103" s="61">
        <f t="shared" si="368"/>
        <v>0</v>
      </c>
      <c r="L103" s="61">
        <f t="shared" si="368"/>
        <v>0</v>
      </c>
      <c r="M103" s="61">
        <f t="shared" si="368"/>
        <v>0</v>
      </c>
      <c r="N103" s="61">
        <f t="shared" si="368"/>
        <v>0</v>
      </c>
      <c r="O103" s="61">
        <f t="shared" si="368"/>
        <v>0</v>
      </c>
      <c r="P103" s="61">
        <f t="shared" si="368"/>
        <v>0</v>
      </c>
      <c r="Q103" s="61">
        <f t="shared" si="368"/>
        <v>42</v>
      </c>
      <c r="R103" s="61">
        <f t="shared" si="368"/>
        <v>0</v>
      </c>
      <c r="S103" s="61">
        <f t="shared" si="369"/>
        <v>0</v>
      </c>
      <c r="T103" s="61">
        <f t="shared" si="369"/>
        <v>0</v>
      </c>
      <c r="U103" s="367">
        <f t="shared" si="369"/>
        <v>0</v>
      </c>
      <c r="V103" s="354">
        <f t="shared" si="391"/>
        <v>24</v>
      </c>
      <c r="W103" s="61">
        <f t="shared" si="392"/>
        <v>6</v>
      </c>
      <c r="X103" s="355">
        <f t="shared" si="393"/>
        <v>0</v>
      </c>
      <c r="Y103" s="346">
        <f t="shared" si="373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>SUM(AU103:BE103)+SUM(BG103:BI103)</f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>SUM(BP103:BZ103)+SUM(CB103:CD103)</f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>SUM(CK103:CU103)+SUM(CW103:CY103)</f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>SUM(DF103:DP103)+SUM(DR103:DT103)</f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>SUM(EA103:EK103)+SUM(EM103:EO103)</f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>SUM(EV103:FF103)+SUM(FH103:FJ103)</f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>SUM(FQ103:GA103)+SUM(GC103:GE103)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361"/>
      <c r="GK103" s="346">
        <f t="shared" si="383"/>
        <v>42</v>
      </c>
      <c r="GL103" s="56"/>
      <c r="GM103" s="56"/>
      <c r="GN103" s="56"/>
      <c r="GO103" s="56"/>
      <c r="GP103" s="56"/>
      <c r="GQ103" s="56"/>
      <c r="GR103" s="56"/>
      <c r="GS103" s="56"/>
      <c r="GT103" s="56"/>
      <c r="GU103" s="56">
        <v>42</v>
      </c>
      <c r="GV103" s="56"/>
      <c r="GW103" s="56"/>
      <c r="GX103" s="56"/>
      <c r="GY103" s="56"/>
      <c r="GZ103" s="56"/>
      <c r="HA103" s="60"/>
      <c r="HB103" s="57"/>
      <c r="HC103" s="58">
        <v>6</v>
      </c>
      <c r="HD103" s="59">
        <f t="shared" si="396"/>
        <v>2</v>
      </c>
      <c r="HE103" s="342">
        <v>24</v>
      </c>
      <c r="HF103" s="360">
        <f t="shared" si="384"/>
        <v>0</v>
      </c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361"/>
      <c r="IA103" s="328"/>
      <c r="IB103" s="27">
        <v>9</v>
      </c>
      <c r="IC103" s="27"/>
      <c r="ID103" s="119"/>
      <c r="IE103" s="346">
        <v>7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159</v>
      </c>
      <c r="D104" s="369">
        <f t="shared" si="365"/>
        <v>6</v>
      </c>
      <c r="E104" s="61"/>
      <c r="F104" s="61">
        <f t="shared" si="366"/>
        <v>216</v>
      </c>
      <c r="G104" s="61">
        <f t="shared" si="367"/>
        <v>138</v>
      </c>
      <c r="H104" s="61">
        <f t="shared" si="368"/>
        <v>0</v>
      </c>
      <c r="I104" s="61">
        <f t="shared" si="368"/>
        <v>0</v>
      </c>
      <c r="J104" s="61">
        <f t="shared" si="368"/>
        <v>0</v>
      </c>
      <c r="K104" s="61">
        <f t="shared" si="368"/>
        <v>0</v>
      </c>
      <c r="L104" s="61">
        <f t="shared" si="368"/>
        <v>0</v>
      </c>
      <c r="M104" s="61">
        <f t="shared" si="368"/>
        <v>0</v>
      </c>
      <c r="N104" s="61">
        <f t="shared" si="368"/>
        <v>0</v>
      </c>
      <c r="O104" s="61">
        <f t="shared" si="368"/>
        <v>0</v>
      </c>
      <c r="P104" s="61">
        <f t="shared" si="368"/>
        <v>0</v>
      </c>
      <c r="Q104" s="61">
        <f t="shared" si="368"/>
        <v>138</v>
      </c>
      <c r="R104" s="61">
        <f t="shared" si="368"/>
        <v>0</v>
      </c>
      <c r="S104" s="61">
        <f t="shared" si="369"/>
        <v>0</v>
      </c>
      <c r="T104" s="61">
        <f t="shared" si="369"/>
        <v>0</v>
      </c>
      <c r="U104" s="367">
        <f t="shared" si="369"/>
        <v>0</v>
      </c>
      <c r="V104" s="354">
        <f t="shared" si="391"/>
        <v>72</v>
      </c>
      <c r="W104" s="61">
        <f t="shared" si="392"/>
        <v>6</v>
      </c>
      <c r="X104" s="355">
        <f t="shared" si="393"/>
        <v>0</v>
      </c>
      <c r="Y104" s="346">
        <f t="shared" si="373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383"/>
        <v>0</v>
      </c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342"/>
      <c r="HF104" s="360">
        <f t="shared" si="384"/>
        <v>138</v>
      </c>
      <c r="HG104" s="56"/>
      <c r="HH104" s="56"/>
      <c r="HI104" s="56"/>
      <c r="HJ104" s="56"/>
      <c r="HK104" s="56"/>
      <c r="HL104" s="56"/>
      <c r="HM104" s="56"/>
      <c r="HN104" s="56"/>
      <c r="HO104" s="56"/>
      <c r="HP104" s="56">
        <v>138</v>
      </c>
      <c r="HQ104" s="56"/>
      <c r="HR104" s="56"/>
      <c r="HS104" s="56"/>
      <c r="HT104" s="56"/>
      <c r="HU104" s="56"/>
      <c r="HV104" s="60"/>
      <c r="HW104" s="57"/>
      <c r="HX104" s="58">
        <v>6</v>
      </c>
      <c r="HY104" s="59">
        <f t="shared" ref="HY104:HY106" si="397">(HV104+HW104+HX104+HF104+HZ104)/36</f>
        <v>6</v>
      </c>
      <c r="HZ104" s="361">
        <v>72</v>
      </c>
      <c r="IA104" s="328"/>
      <c r="IB104" s="44">
        <v>10</v>
      </c>
      <c r="IC104" s="27"/>
      <c r="ID104" s="119"/>
      <c r="IE104" s="346">
        <v>15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x14ac:dyDescent="0.25">
      <c r="A105" s="199"/>
      <c r="B105" s="55"/>
      <c r="C105" s="261" t="s">
        <v>160</v>
      </c>
      <c r="D105" s="369">
        <f t="shared" si="365"/>
        <v>2</v>
      </c>
      <c r="E105" s="61"/>
      <c r="F105" s="61">
        <f t="shared" si="366"/>
        <v>72</v>
      </c>
      <c r="G105" s="61">
        <f t="shared" si="367"/>
        <v>42</v>
      </c>
      <c r="H105" s="61">
        <f t="shared" si="368"/>
        <v>0</v>
      </c>
      <c r="I105" s="61">
        <f t="shared" si="368"/>
        <v>0</v>
      </c>
      <c r="J105" s="61">
        <f t="shared" si="368"/>
        <v>0</v>
      </c>
      <c r="K105" s="61">
        <f t="shared" si="368"/>
        <v>0</v>
      </c>
      <c r="L105" s="61">
        <f t="shared" si="368"/>
        <v>0</v>
      </c>
      <c r="M105" s="61">
        <f t="shared" si="368"/>
        <v>0</v>
      </c>
      <c r="N105" s="61">
        <f t="shared" si="368"/>
        <v>0</v>
      </c>
      <c r="O105" s="61">
        <f t="shared" si="368"/>
        <v>0</v>
      </c>
      <c r="P105" s="61">
        <f t="shared" si="368"/>
        <v>0</v>
      </c>
      <c r="Q105" s="61">
        <f t="shared" si="368"/>
        <v>42</v>
      </c>
      <c r="R105" s="61">
        <f t="shared" si="368"/>
        <v>0</v>
      </c>
      <c r="S105" s="61">
        <f t="shared" si="369"/>
        <v>0</v>
      </c>
      <c r="T105" s="61">
        <f t="shared" si="369"/>
        <v>0</v>
      </c>
      <c r="U105" s="367">
        <f t="shared" si="369"/>
        <v>0</v>
      </c>
      <c r="V105" s="354">
        <f t="shared" si="391"/>
        <v>24</v>
      </c>
      <c r="W105" s="61">
        <f t="shared" si="392"/>
        <v>6</v>
      </c>
      <c r="X105" s="355">
        <f t="shared" si="393"/>
        <v>0</v>
      </c>
      <c r="Y105" s="346">
        <f t="shared" si="373"/>
        <v>0</v>
      </c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342"/>
      <c r="AT105" s="360">
        <f>SUM(AU105:BE105)+SUM(BG105:BI105)</f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361"/>
      <c r="BO105" s="346">
        <f>SUM(BP105:BZ105)+SUM(CB105:CD105)</f>
        <v>0</v>
      </c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342"/>
      <c r="CJ105" s="360">
        <f>SUM(CK105:CU105)+SUM(CW105:CY105)</f>
        <v>0</v>
      </c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361"/>
      <c r="DE105" s="346">
        <f>SUM(DF105:DP105)+SUM(DR105:DT105)</f>
        <v>0</v>
      </c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342"/>
      <c r="DZ105" s="360">
        <f>SUM(EA105:EK105)+SUM(EM105:EO105)</f>
        <v>0</v>
      </c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361"/>
      <c r="EU105" s="346">
        <f>SUM(EV105:FF105)+SUM(FH105:FJ105)</f>
        <v>0</v>
      </c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342"/>
      <c r="FP105" s="360">
        <f>SUM(FQ105:GA105)+SUM(GC105:GE105)</f>
        <v>0</v>
      </c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361"/>
      <c r="GK105" s="346">
        <f t="shared" si="383"/>
        <v>0</v>
      </c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342"/>
      <c r="HF105" s="360">
        <f>SUBTOTAL(9,HG105:HU105)</f>
        <v>42</v>
      </c>
      <c r="HG105" s="56"/>
      <c r="HH105" s="56"/>
      <c r="HI105" s="56"/>
      <c r="HJ105" s="56"/>
      <c r="HK105" s="56"/>
      <c r="HL105" s="56"/>
      <c r="HM105" s="56"/>
      <c r="HN105" s="56"/>
      <c r="HO105" s="56"/>
      <c r="HP105" s="56">
        <v>42</v>
      </c>
      <c r="HQ105" s="56"/>
      <c r="HR105" s="56"/>
      <c r="HS105" s="56"/>
      <c r="HT105" s="56"/>
      <c r="HU105" s="56"/>
      <c r="HV105" s="60"/>
      <c r="HW105" s="57"/>
      <c r="HX105" s="58">
        <v>6</v>
      </c>
      <c r="HY105" s="59">
        <f t="shared" si="397"/>
        <v>2</v>
      </c>
      <c r="HZ105" s="361">
        <v>24</v>
      </c>
      <c r="IA105" s="328"/>
      <c r="IB105" s="27"/>
      <c r="IC105" s="27" t="s">
        <v>54</v>
      </c>
      <c r="ID105" s="119"/>
      <c r="IE105" s="346">
        <v>2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95" customFormat="1" ht="15" customHeight="1" thickBot="1" x14ac:dyDescent="0.3">
      <c r="A106" s="180"/>
      <c r="B106" s="181"/>
      <c r="C106" s="786" t="s">
        <v>161</v>
      </c>
      <c r="D106" s="240">
        <f t="shared" si="365"/>
        <v>15</v>
      </c>
      <c r="E106" s="182"/>
      <c r="F106" s="182">
        <f t="shared" si="366"/>
        <v>540</v>
      </c>
      <c r="G106" s="182">
        <f t="shared" si="367"/>
        <v>348</v>
      </c>
      <c r="H106" s="182">
        <f t="shared" si="368"/>
        <v>0</v>
      </c>
      <c r="I106" s="182">
        <f t="shared" si="368"/>
        <v>0</v>
      </c>
      <c r="J106" s="182">
        <f t="shared" si="368"/>
        <v>0</v>
      </c>
      <c r="K106" s="182">
        <f t="shared" si="368"/>
        <v>0</v>
      </c>
      <c r="L106" s="182">
        <f t="shared" si="368"/>
        <v>0</v>
      </c>
      <c r="M106" s="182">
        <f t="shared" si="368"/>
        <v>0</v>
      </c>
      <c r="N106" s="182">
        <f t="shared" si="368"/>
        <v>0</v>
      </c>
      <c r="O106" s="182">
        <f t="shared" si="368"/>
        <v>0</v>
      </c>
      <c r="P106" s="182">
        <f t="shared" si="368"/>
        <v>0</v>
      </c>
      <c r="Q106" s="182">
        <f t="shared" si="368"/>
        <v>348</v>
      </c>
      <c r="R106" s="182">
        <f t="shared" si="368"/>
        <v>0</v>
      </c>
      <c r="S106" s="182">
        <f t="shared" si="369"/>
        <v>0</v>
      </c>
      <c r="T106" s="182">
        <f t="shared" si="369"/>
        <v>0</v>
      </c>
      <c r="U106" s="219">
        <f t="shared" si="369"/>
        <v>0</v>
      </c>
      <c r="V106" s="289">
        <f t="shared" si="391"/>
        <v>180</v>
      </c>
      <c r="W106" s="182">
        <f t="shared" si="392"/>
        <v>12</v>
      </c>
      <c r="X106" s="290">
        <f t="shared" si="393"/>
        <v>0</v>
      </c>
      <c r="Y106" s="245">
        <f t="shared" si="373"/>
        <v>0</v>
      </c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1"/>
      <c r="AR106" s="181"/>
      <c r="AS106" s="226"/>
      <c r="AT106" s="303">
        <f>SUM(AU106:BE106)+SUM(BG106:BI106)</f>
        <v>0</v>
      </c>
      <c r="AU106" s="181"/>
      <c r="AV106" s="181"/>
      <c r="AW106" s="181"/>
      <c r="AX106" s="181"/>
      <c r="AY106" s="181"/>
      <c r="AZ106" s="181"/>
      <c r="BA106" s="181"/>
      <c r="BB106" s="181"/>
      <c r="BC106" s="181"/>
      <c r="BD106" s="181"/>
      <c r="BE106" s="181"/>
      <c r="BF106" s="181"/>
      <c r="BG106" s="181"/>
      <c r="BH106" s="181"/>
      <c r="BI106" s="181"/>
      <c r="BJ106" s="181"/>
      <c r="BK106" s="181"/>
      <c r="BL106" s="181"/>
      <c r="BM106" s="181"/>
      <c r="BN106" s="304"/>
      <c r="BO106" s="245">
        <f>SUM(BP106:BZ106)+SUM(CB106:CD106)</f>
        <v>0</v>
      </c>
      <c r="BP106" s="181"/>
      <c r="BQ106" s="181"/>
      <c r="BR106" s="181"/>
      <c r="BS106" s="181"/>
      <c r="BT106" s="181"/>
      <c r="BU106" s="181"/>
      <c r="BV106" s="181"/>
      <c r="BW106" s="181"/>
      <c r="BX106" s="181"/>
      <c r="BY106" s="181"/>
      <c r="BZ106" s="181"/>
      <c r="CA106" s="181"/>
      <c r="CB106" s="181"/>
      <c r="CC106" s="181"/>
      <c r="CD106" s="181"/>
      <c r="CE106" s="181"/>
      <c r="CF106" s="181"/>
      <c r="CG106" s="181"/>
      <c r="CH106" s="181"/>
      <c r="CI106" s="226"/>
      <c r="CJ106" s="303">
        <f>SUM(CK106:CU106)+SUM(CW106:CY106)</f>
        <v>0</v>
      </c>
      <c r="CK106" s="181"/>
      <c r="CL106" s="181"/>
      <c r="CM106" s="181"/>
      <c r="CN106" s="181"/>
      <c r="CO106" s="181"/>
      <c r="CP106" s="181"/>
      <c r="CQ106" s="181"/>
      <c r="CR106" s="181"/>
      <c r="CS106" s="181"/>
      <c r="CT106" s="181"/>
      <c r="CU106" s="181"/>
      <c r="CV106" s="181"/>
      <c r="CW106" s="181"/>
      <c r="CX106" s="181"/>
      <c r="CY106" s="181"/>
      <c r="CZ106" s="181"/>
      <c r="DA106" s="181"/>
      <c r="DB106" s="181"/>
      <c r="DC106" s="181"/>
      <c r="DD106" s="304"/>
      <c r="DE106" s="245">
        <f>SUM(DF106:DP106)+SUM(DR106:DT106)</f>
        <v>0</v>
      </c>
      <c r="DF106" s="181"/>
      <c r="DG106" s="181"/>
      <c r="DH106" s="181"/>
      <c r="DI106" s="181"/>
      <c r="DJ106" s="181"/>
      <c r="DK106" s="181"/>
      <c r="DL106" s="181"/>
      <c r="DM106" s="181"/>
      <c r="DN106" s="181"/>
      <c r="DO106" s="181"/>
      <c r="DP106" s="181"/>
      <c r="DQ106" s="181"/>
      <c r="DR106" s="181"/>
      <c r="DS106" s="181"/>
      <c r="DT106" s="181"/>
      <c r="DU106" s="181"/>
      <c r="DV106" s="181"/>
      <c r="DW106" s="181"/>
      <c r="DX106" s="181"/>
      <c r="DY106" s="226"/>
      <c r="DZ106" s="303">
        <f>SUM(EA106:EK106)+SUM(EM106:EO106)</f>
        <v>0</v>
      </c>
      <c r="EA106" s="181"/>
      <c r="EB106" s="181"/>
      <c r="EC106" s="181"/>
      <c r="ED106" s="181"/>
      <c r="EE106" s="181"/>
      <c r="EF106" s="181"/>
      <c r="EG106" s="181"/>
      <c r="EH106" s="181"/>
      <c r="EI106" s="181"/>
      <c r="EJ106" s="181"/>
      <c r="EK106" s="181"/>
      <c r="EL106" s="181"/>
      <c r="EM106" s="181"/>
      <c r="EN106" s="181"/>
      <c r="EO106" s="181"/>
      <c r="EP106" s="181"/>
      <c r="EQ106" s="181"/>
      <c r="ER106" s="181"/>
      <c r="ES106" s="181"/>
      <c r="ET106" s="304"/>
      <c r="EU106" s="245">
        <f>SUM(EV106:FF106)+SUM(FH106:FJ106)</f>
        <v>0</v>
      </c>
      <c r="EV106" s="181"/>
      <c r="EW106" s="181"/>
      <c r="EX106" s="181"/>
      <c r="EY106" s="181"/>
      <c r="EZ106" s="181"/>
      <c r="FA106" s="181"/>
      <c r="FB106" s="181"/>
      <c r="FC106" s="181"/>
      <c r="FD106" s="181"/>
      <c r="FE106" s="181"/>
      <c r="FF106" s="181"/>
      <c r="FG106" s="181"/>
      <c r="FH106" s="181"/>
      <c r="FI106" s="181"/>
      <c r="FJ106" s="181"/>
      <c r="FK106" s="181"/>
      <c r="FL106" s="181"/>
      <c r="FM106" s="181"/>
      <c r="FN106" s="181"/>
      <c r="FO106" s="226"/>
      <c r="FP106" s="303">
        <f>SUM(FQ106:GA106)+SUM(GC106:GE106)</f>
        <v>0</v>
      </c>
      <c r="FQ106" s="181"/>
      <c r="FR106" s="181"/>
      <c r="FS106" s="181"/>
      <c r="FT106" s="181"/>
      <c r="FU106" s="181"/>
      <c r="FV106" s="181"/>
      <c r="FW106" s="181"/>
      <c r="FX106" s="181"/>
      <c r="FY106" s="181"/>
      <c r="FZ106" s="181"/>
      <c r="GA106" s="181"/>
      <c r="GB106" s="181"/>
      <c r="GC106" s="181"/>
      <c r="GD106" s="181"/>
      <c r="GE106" s="181"/>
      <c r="GF106" s="181"/>
      <c r="GG106" s="181"/>
      <c r="GH106" s="181"/>
      <c r="GI106" s="181"/>
      <c r="GJ106" s="304"/>
      <c r="GK106" s="245">
        <f t="shared" si="383"/>
        <v>0</v>
      </c>
      <c r="GL106" s="181"/>
      <c r="GM106" s="181"/>
      <c r="GN106" s="181"/>
      <c r="GO106" s="181"/>
      <c r="GP106" s="181"/>
      <c r="GQ106" s="181"/>
      <c r="GR106" s="181"/>
      <c r="GS106" s="181"/>
      <c r="GT106" s="181"/>
      <c r="GU106" s="181"/>
      <c r="GV106" s="181"/>
      <c r="GW106" s="181"/>
      <c r="GX106" s="181"/>
      <c r="GY106" s="181"/>
      <c r="GZ106" s="181"/>
      <c r="HA106" s="181"/>
      <c r="HB106" s="181"/>
      <c r="HC106" s="181"/>
      <c r="HD106" s="181"/>
      <c r="HE106" s="226"/>
      <c r="HF106" s="303">
        <f t="shared" si="384"/>
        <v>348</v>
      </c>
      <c r="HG106" s="183"/>
      <c r="HH106" s="183"/>
      <c r="HI106" s="183"/>
      <c r="HJ106" s="183"/>
      <c r="HK106" s="183"/>
      <c r="HL106" s="183"/>
      <c r="HM106" s="183"/>
      <c r="HN106" s="183"/>
      <c r="HO106" s="183"/>
      <c r="HP106" s="183">
        <v>348</v>
      </c>
      <c r="HQ106" s="183"/>
      <c r="HR106" s="183"/>
      <c r="HS106" s="183"/>
      <c r="HT106" s="183"/>
      <c r="HU106" s="183"/>
      <c r="HV106" s="184"/>
      <c r="HW106" s="185"/>
      <c r="HX106" s="186">
        <v>12</v>
      </c>
      <c r="HY106" s="187">
        <f t="shared" si="397"/>
        <v>15</v>
      </c>
      <c r="HZ106" s="304">
        <v>180</v>
      </c>
      <c r="IA106" s="339"/>
      <c r="IB106" s="188"/>
      <c r="IC106" s="188">
        <v>10</v>
      </c>
      <c r="ID106" s="189"/>
      <c r="IE106" s="346">
        <v>7</v>
      </c>
      <c r="IF106" s="392"/>
      <c r="IG106" s="392"/>
      <c r="IH106" s="392"/>
      <c r="II106" s="392"/>
      <c r="IJ106" s="392"/>
      <c r="IK106" s="392"/>
      <c r="IL106" s="392"/>
      <c r="IM106" s="392"/>
      <c r="IN106" s="392"/>
      <c r="IO106" s="392"/>
      <c r="IP106" s="392"/>
      <c r="IQ106" s="392"/>
      <c r="IR106" s="392"/>
      <c r="IS106" s="392"/>
      <c r="IT106" s="392"/>
      <c r="IU106" s="392"/>
      <c r="IV106" s="392"/>
      <c r="IW106" s="392"/>
      <c r="IX106" s="392"/>
      <c r="IY106" s="392"/>
      <c r="IZ106" s="392"/>
      <c r="JA106" s="392"/>
      <c r="JB106" s="392"/>
      <c r="JC106" s="392"/>
      <c r="JD106" s="392"/>
      <c r="JE106" s="392"/>
      <c r="JF106" s="392"/>
      <c r="JG106" s="392"/>
      <c r="JH106" s="392"/>
      <c r="JI106" s="392"/>
      <c r="JJ106" s="392"/>
      <c r="JK106" s="392"/>
      <c r="JL106" s="392"/>
      <c r="JM106" s="392"/>
      <c r="JN106" s="392"/>
      <c r="JO106" s="392"/>
      <c r="JP106" s="392"/>
      <c r="JQ106" s="392"/>
      <c r="JR106" s="392"/>
      <c r="JS106" s="392"/>
      <c r="JT106" s="392"/>
      <c r="JU106" s="392"/>
      <c r="JV106" s="392"/>
      <c r="JW106" s="392"/>
      <c r="JX106" s="392"/>
      <c r="JY106" s="392"/>
      <c r="JZ106" s="392"/>
      <c r="KA106" s="392"/>
      <c r="KB106" s="392"/>
      <c r="KC106" s="392"/>
      <c r="KD106" s="392"/>
      <c r="KE106" s="392"/>
      <c r="KF106" s="392"/>
      <c r="KG106" s="392"/>
      <c r="KH106" s="392"/>
      <c r="KI106" s="392"/>
      <c r="KJ106" s="392"/>
      <c r="KK106" s="392"/>
      <c r="KL106" s="392"/>
      <c r="KM106" s="392"/>
      <c r="KN106" s="392"/>
      <c r="KO106" s="392"/>
    </row>
    <row r="107" spans="1:301" s="377" customFormat="1" ht="15" customHeight="1" x14ac:dyDescent="0.25">
      <c r="A107" s="114"/>
      <c r="B107" s="115" t="s">
        <v>232</v>
      </c>
      <c r="C107" s="266" t="s">
        <v>233</v>
      </c>
      <c r="D107" s="228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207"/>
      <c r="V107" s="267"/>
      <c r="W107" s="115"/>
      <c r="X107" s="247"/>
      <c r="Y107" s="228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207"/>
      <c r="AT107" s="267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247"/>
      <c r="BO107" s="228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  <c r="CG107" s="115"/>
      <c r="CH107" s="115"/>
      <c r="CI107" s="207"/>
      <c r="CJ107" s="267"/>
      <c r="CK107" s="115"/>
      <c r="CL107" s="115"/>
      <c r="CM107" s="115"/>
      <c r="CN107" s="115"/>
      <c r="CO107" s="115"/>
      <c r="CP107" s="115"/>
      <c r="CQ107" s="115"/>
      <c r="CR107" s="115"/>
      <c r="CS107" s="115"/>
      <c r="CT107" s="115"/>
      <c r="CU107" s="115"/>
      <c r="CV107" s="115"/>
      <c r="CW107" s="115"/>
      <c r="CX107" s="115"/>
      <c r="CY107" s="115"/>
      <c r="CZ107" s="115"/>
      <c r="DA107" s="115"/>
      <c r="DB107" s="115"/>
      <c r="DC107" s="115"/>
      <c r="DD107" s="247"/>
      <c r="DE107" s="228"/>
      <c r="DF107" s="115"/>
      <c r="DG107" s="115"/>
      <c r="DH107" s="115"/>
      <c r="DI107" s="115"/>
      <c r="DJ107" s="115"/>
      <c r="DK107" s="115"/>
      <c r="DL107" s="115"/>
      <c r="DM107" s="115"/>
      <c r="DN107" s="115"/>
      <c r="DO107" s="115"/>
      <c r="DP107" s="115"/>
      <c r="DQ107" s="115"/>
      <c r="DR107" s="115"/>
      <c r="DS107" s="115"/>
      <c r="DT107" s="115"/>
      <c r="DU107" s="115"/>
      <c r="DV107" s="115"/>
      <c r="DW107" s="115"/>
      <c r="DX107" s="115"/>
      <c r="DY107" s="207"/>
      <c r="DZ107" s="267"/>
      <c r="EA107" s="115"/>
      <c r="EB107" s="115"/>
      <c r="EC107" s="115"/>
      <c r="ED107" s="115"/>
      <c r="EE107" s="115"/>
      <c r="EF107" s="115"/>
      <c r="EG107" s="115"/>
      <c r="EH107" s="115"/>
      <c r="EI107" s="115"/>
      <c r="EJ107" s="115"/>
      <c r="EK107" s="115"/>
      <c r="EL107" s="115"/>
      <c r="EM107" s="115"/>
      <c r="EN107" s="115"/>
      <c r="EO107" s="115"/>
      <c r="EP107" s="115"/>
      <c r="EQ107" s="115"/>
      <c r="ER107" s="115"/>
      <c r="ES107" s="115"/>
      <c r="ET107" s="247"/>
      <c r="EU107" s="228"/>
      <c r="EV107" s="115"/>
      <c r="EW107" s="115"/>
      <c r="EX107" s="115"/>
      <c r="EY107" s="115"/>
      <c r="EZ107" s="115"/>
      <c r="FA107" s="115"/>
      <c r="FB107" s="115"/>
      <c r="FC107" s="115"/>
      <c r="FD107" s="115"/>
      <c r="FE107" s="115"/>
      <c r="FF107" s="115"/>
      <c r="FG107" s="115"/>
      <c r="FH107" s="115"/>
      <c r="FI107" s="115"/>
      <c r="FJ107" s="115"/>
      <c r="FK107" s="115"/>
      <c r="FL107" s="115"/>
      <c r="FM107" s="115"/>
      <c r="FN107" s="115"/>
      <c r="FO107" s="207"/>
      <c r="FP107" s="267"/>
      <c r="FQ107" s="115"/>
      <c r="FR107" s="115"/>
      <c r="FS107" s="115"/>
      <c r="FT107" s="115"/>
      <c r="FU107" s="115"/>
      <c r="FV107" s="115"/>
      <c r="FW107" s="115"/>
      <c r="FX107" s="115"/>
      <c r="FY107" s="115"/>
      <c r="FZ107" s="115"/>
      <c r="GA107" s="115"/>
      <c r="GB107" s="115"/>
      <c r="GC107" s="115"/>
      <c r="GD107" s="115"/>
      <c r="GE107" s="115"/>
      <c r="GF107" s="115"/>
      <c r="GG107" s="115"/>
      <c r="GH107" s="115"/>
      <c r="GI107" s="115"/>
      <c r="GJ107" s="247"/>
      <c r="GK107" s="228"/>
      <c r="GL107" s="115"/>
      <c r="GM107" s="115"/>
      <c r="GN107" s="115"/>
      <c r="GO107" s="115"/>
      <c r="GP107" s="115"/>
      <c r="GQ107" s="115"/>
      <c r="GR107" s="115"/>
      <c r="GS107" s="115"/>
      <c r="GT107" s="115"/>
      <c r="GU107" s="115"/>
      <c r="GV107" s="115"/>
      <c r="GW107" s="115"/>
      <c r="GX107" s="115"/>
      <c r="GY107" s="115"/>
      <c r="GZ107" s="115"/>
      <c r="HA107" s="115"/>
      <c r="HB107" s="115"/>
      <c r="HC107" s="115"/>
      <c r="HD107" s="115"/>
      <c r="HE107" s="207"/>
      <c r="HF107" s="267"/>
      <c r="HG107" s="115"/>
      <c r="HH107" s="115"/>
      <c r="HI107" s="115"/>
      <c r="HJ107" s="115"/>
      <c r="HK107" s="115"/>
      <c r="HL107" s="115"/>
      <c r="HM107" s="115"/>
      <c r="HN107" s="115"/>
      <c r="HO107" s="115"/>
      <c r="HP107" s="115"/>
      <c r="HQ107" s="115"/>
      <c r="HR107" s="115"/>
      <c r="HS107" s="115"/>
      <c r="HT107" s="115"/>
      <c r="HU107" s="115"/>
      <c r="HV107" s="115"/>
      <c r="HW107" s="115"/>
      <c r="HX107" s="115"/>
      <c r="HY107" s="115"/>
      <c r="HZ107" s="247"/>
      <c r="IA107" s="340"/>
      <c r="IB107" s="174"/>
      <c r="IC107" s="174"/>
      <c r="ID107" s="175"/>
      <c r="IE107" s="54"/>
      <c r="IF107" s="378"/>
      <c r="IG107" s="378"/>
      <c r="IH107" s="378"/>
      <c r="II107" s="378"/>
      <c r="IJ107" s="378"/>
      <c r="IK107" s="378"/>
      <c r="IL107" s="378"/>
      <c r="IM107" s="378"/>
      <c r="IN107" s="378"/>
      <c r="IO107" s="378"/>
      <c r="IP107" s="378"/>
      <c r="IQ107" s="378"/>
      <c r="IR107" s="378"/>
      <c r="IS107" s="378"/>
      <c r="IT107" s="378"/>
      <c r="IU107" s="378"/>
      <c r="IV107" s="378"/>
      <c r="IW107" s="378"/>
      <c r="IX107" s="378"/>
      <c r="IY107" s="378"/>
      <c r="IZ107" s="378"/>
      <c r="JA107" s="378"/>
      <c r="JB107" s="378"/>
      <c r="JC107" s="378"/>
      <c r="JD107" s="378"/>
      <c r="JE107" s="378"/>
      <c r="JF107" s="378"/>
      <c r="JG107" s="378"/>
      <c r="JH107" s="378"/>
      <c r="JI107" s="378"/>
      <c r="JJ107" s="378"/>
      <c r="JK107" s="378"/>
      <c r="JL107" s="378"/>
      <c r="JM107" s="378"/>
      <c r="JN107" s="378"/>
      <c r="JO107" s="378"/>
      <c r="JP107" s="378"/>
      <c r="JQ107" s="378"/>
      <c r="JR107" s="378"/>
      <c r="JS107" s="378"/>
      <c r="JT107" s="378"/>
      <c r="JU107" s="378"/>
      <c r="JV107" s="378"/>
      <c r="JW107" s="378"/>
      <c r="JX107" s="378"/>
      <c r="JY107" s="378"/>
      <c r="JZ107" s="378"/>
      <c r="KA107" s="378"/>
      <c r="KB107" s="378"/>
      <c r="KC107" s="378"/>
      <c r="KD107" s="378"/>
      <c r="KE107" s="378"/>
      <c r="KF107" s="378"/>
      <c r="KG107" s="378"/>
      <c r="KH107" s="378"/>
      <c r="KI107" s="378"/>
      <c r="KJ107" s="378"/>
      <c r="KK107" s="378"/>
      <c r="KL107" s="378"/>
      <c r="KM107" s="378"/>
      <c r="KN107" s="378"/>
      <c r="KO107" s="378"/>
    </row>
    <row r="108" spans="1:301" ht="15" customHeight="1" x14ac:dyDescent="0.25">
      <c r="A108" s="152">
        <v>54</v>
      </c>
      <c r="B108" s="46" t="s">
        <v>185</v>
      </c>
      <c r="C108" s="257" t="s">
        <v>162</v>
      </c>
      <c r="D108" s="236">
        <f t="shared" ref="D108:D110" si="398">F108/36</f>
        <v>1</v>
      </c>
      <c r="E108" s="48"/>
      <c r="F108" s="48">
        <v>36</v>
      </c>
      <c r="G108" s="48">
        <f t="shared" ref="G108:G110" si="399">SUM(H108:U108)</f>
        <v>0</v>
      </c>
      <c r="H108" s="48">
        <f t="shared" ref="H108:P110" si="400">Z108+AU108+BP108+CK108+DF108+EA108+EV108+FQ108+GL108+HG108</f>
        <v>0</v>
      </c>
      <c r="I108" s="48">
        <f t="shared" si="400"/>
        <v>0</v>
      </c>
      <c r="J108" s="48">
        <f t="shared" si="400"/>
        <v>0</v>
      </c>
      <c r="K108" s="48">
        <f t="shared" si="400"/>
        <v>0</v>
      </c>
      <c r="L108" s="48">
        <f t="shared" si="400"/>
        <v>0</v>
      </c>
      <c r="M108" s="48">
        <f t="shared" si="400"/>
        <v>0</v>
      </c>
      <c r="N108" s="48">
        <f t="shared" si="400"/>
        <v>0</v>
      </c>
      <c r="O108" s="48">
        <f t="shared" si="400"/>
        <v>0</v>
      </c>
      <c r="P108" s="48">
        <f t="shared" si="400"/>
        <v>0</v>
      </c>
      <c r="Q108" s="48"/>
      <c r="R108" s="48">
        <f>AJ108+BE108+BZ108+CU108+DP108+EK108+FF108+GA108+GV108+HQ108</f>
        <v>0</v>
      </c>
      <c r="S108" s="48">
        <f t="shared" ref="S108:U110" si="401">AL108+BG108+CB108+CW108+DR108+EM108+FH108+GC108+GX108+HS108</f>
        <v>0</v>
      </c>
      <c r="T108" s="48">
        <f t="shared" si="401"/>
        <v>0</v>
      </c>
      <c r="U108" s="214">
        <f t="shared" si="401"/>
        <v>0</v>
      </c>
      <c r="V108" s="276">
        <f>AS108+BN108+CI108+DD108+DY108+ET108+FO108+GJ108+HE108+HZ108</f>
        <v>0</v>
      </c>
      <c r="W108" s="48"/>
      <c r="X108" s="277"/>
      <c r="Y108" s="54">
        <f>SUM(Z108:AJ108)+SUM(AL108:AN108)</f>
        <v>0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224"/>
      <c r="AT108" s="299">
        <f>SUM(AU108:BE108)+SUM(BG108:BI108)</f>
        <v>0</v>
      </c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300"/>
      <c r="BO108" s="54">
        <f>SUM(BP108:BZ108)+SUM(CB108:CD108)</f>
        <v>0</v>
      </c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224"/>
      <c r="CJ108" s="299">
        <f>SUM(CK108:CU108)+SUM(CW108:CY108)</f>
        <v>0</v>
      </c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300"/>
      <c r="DE108" s="54">
        <f>SUM(DF108:DP108)+SUM(DR108:DT108)</f>
        <v>0</v>
      </c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224"/>
      <c r="DZ108" s="299">
        <f>SUM(EA108:EK108)+SUM(EM108:EO108)</f>
        <v>0</v>
      </c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300"/>
      <c r="EU108" s="54">
        <f>SUM(EV108:FF108)+SUM(FH108:FJ108)</f>
        <v>0</v>
      </c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224"/>
      <c r="FP108" s="299">
        <f>SUM(FQ108:GA108)+SUM(GC108:GE108)</f>
        <v>0</v>
      </c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300"/>
      <c r="GK108" s="54">
        <f>SUM(GL108:GV108)+SUM(GX108:GZ108)</f>
        <v>0</v>
      </c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224"/>
      <c r="HF108" s="299">
        <f>SUM(HG108:HQ108)+SUM(HS108:HU108)</f>
        <v>0</v>
      </c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50"/>
      <c r="HW108" s="51"/>
      <c r="HX108" s="52"/>
      <c r="HY108" s="53">
        <f>D108</f>
        <v>1</v>
      </c>
      <c r="HZ108" s="300"/>
      <c r="IA108" s="322" t="s">
        <v>54</v>
      </c>
      <c r="IB108" s="25"/>
      <c r="IC108" s="25"/>
      <c r="ID108" s="120"/>
      <c r="IE108" s="54">
        <v>7</v>
      </c>
    </row>
    <row r="109" spans="1:301" ht="15" customHeight="1" x14ac:dyDescent="0.25">
      <c r="A109" s="152">
        <v>55</v>
      </c>
      <c r="B109" s="46" t="s">
        <v>186</v>
      </c>
      <c r="C109" s="257" t="s">
        <v>163</v>
      </c>
      <c r="D109" s="236">
        <f t="shared" si="398"/>
        <v>1</v>
      </c>
      <c r="E109" s="48"/>
      <c r="F109" s="48">
        <v>36</v>
      </c>
      <c r="G109" s="48">
        <f t="shared" si="399"/>
        <v>0</v>
      </c>
      <c r="H109" s="48">
        <f t="shared" si="400"/>
        <v>0</v>
      </c>
      <c r="I109" s="48">
        <f t="shared" si="400"/>
        <v>0</v>
      </c>
      <c r="J109" s="48">
        <f t="shared" si="400"/>
        <v>0</v>
      </c>
      <c r="K109" s="48">
        <f t="shared" si="400"/>
        <v>0</v>
      </c>
      <c r="L109" s="48">
        <f t="shared" si="400"/>
        <v>0</v>
      </c>
      <c r="M109" s="48">
        <f t="shared" si="400"/>
        <v>0</v>
      </c>
      <c r="N109" s="48">
        <f t="shared" si="400"/>
        <v>0</v>
      </c>
      <c r="O109" s="48">
        <f t="shared" si="400"/>
        <v>0</v>
      </c>
      <c r="P109" s="48">
        <f t="shared" si="400"/>
        <v>0</v>
      </c>
      <c r="Q109" s="48"/>
      <c r="R109" s="48">
        <f>AJ109+BE109+BZ109+CU109+DP109+EK109+FF109+GA109+GV109+HQ109</f>
        <v>0</v>
      </c>
      <c r="S109" s="48">
        <f t="shared" si="401"/>
        <v>0</v>
      </c>
      <c r="T109" s="48">
        <f t="shared" si="401"/>
        <v>0</v>
      </c>
      <c r="U109" s="214">
        <f t="shared" si="401"/>
        <v>0</v>
      </c>
      <c r="V109" s="276">
        <f>AS109+BN109+CI109+DD109+DY109+ET109+FO109+GJ109+HE109+HZ109</f>
        <v>0</v>
      </c>
      <c r="W109" s="48"/>
      <c r="X109" s="277"/>
      <c r="Y109" s="54">
        <f>SUM(Z109:AJ109)+SUM(AL109:AN109)</f>
        <v>0</v>
      </c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224"/>
      <c r="AT109" s="299">
        <f>SUM(AU109:BE109)+SUM(BG109:BI109)</f>
        <v>0</v>
      </c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300"/>
      <c r="BO109" s="54">
        <f>SUM(BP109:BZ109)+SUM(CB109:CD109)</f>
        <v>0</v>
      </c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224"/>
      <c r="CJ109" s="299">
        <f>SUM(CK109:CU109)+SUM(CW109:CY109)</f>
        <v>0</v>
      </c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300"/>
      <c r="DE109" s="54">
        <f>SUM(DF109:DP109)+SUM(DR109:DT109)</f>
        <v>0</v>
      </c>
      <c r="DF109" s="46"/>
      <c r="DG109" s="46"/>
      <c r="DH109" s="46"/>
      <c r="DI109" s="46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224"/>
      <c r="DZ109" s="299">
        <f>SUM(EA109:EK109)+SUM(EM109:EO109)</f>
        <v>0</v>
      </c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300"/>
      <c r="EU109" s="54">
        <f>SUM(EV109:FF109)+SUM(FH109:FJ109)</f>
        <v>0</v>
      </c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224"/>
      <c r="FP109" s="299">
        <f>SUM(FQ109:GA109)+SUM(GC109:GE109)</f>
        <v>0</v>
      </c>
      <c r="FQ109" s="46"/>
      <c r="FR109" s="46"/>
      <c r="FS109" s="46"/>
      <c r="FT109" s="46"/>
      <c r="FU109" s="46"/>
      <c r="FV109" s="46"/>
      <c r="FW109" s="46"/>
      <c r="FX109" s="46"/>
      <c r="FY109" s="46"/>
      <c r="FZ109" s="46"/>
      <c r="GA109" s="46"/>
      <c r="GB109" s="46"/>
      <c r="GC109" s="46"/>
      <c r="GD109" s="46"/>
      <c r="GE109" s="46"/>
      <c r="GF109" s="46"/>
      <c r="GG109" s="46"/>
      <c r="GH109" s="46"/>
      <c r="GI109" s="46"/>
      <c r="GJ109" s="300"/>
      <c r="GK109" s="54">
        <f>SUM(GL109:GV109)+SUM(GX109:GZ109)</f>
        <v>0</v>
      </c>
      <c r="GL109" s="46"/>
      <c r="GM109" s="46"/>
      <c r="GN109" s="46"/>
      <c r="GO109" s="46"/>
      <c r="GP109" s="46"/>
      <c r="GQ109" s="46"/>
      <c r="GR109" s="46"/>
      <c r="GS109" s="46"/>
      <c r="GT109" s="46"/>
      <c r="GU109" s="46"/>
      <c r="GV109" s="46"/>
      <c r="GW109" s="46"/>
      <c r="GX109" s="46"/>
      <c r="GY109" s="46"/>
      <c r="GZ109" s="46"/>
      <c r="HA109" s="46"/>
      <c r="HB109" s="46"/>
      <c r="HC109" s="46"/>
      <c r="HD109" s="46"/>
      <c r="HE109" s="224"/>
      <c r="HF109" s="299">
        <f>SUM(HG109:HQ109)+SUM(HS109:HU109)</f>
        <v>0</v>
      </c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50"/>
      <c r="HW109" s="51"/>
      <c r="HX109" s="52"/>
      <c r="HY109" s="53">
        <f t="shared" ref="HY109" si="402">D109</f>
        <v>1</v>
      </c>
      <c r="HZ109" s="300"/>
      <c r="IA109" s="322" t="s">
        <v>54</v>
      </c>
      <c r="IB109" s="25"/>
      <c r="IC109" s="25"/>
      <c r="ID109" s="120"/>
      <c r="IE109" s="54">
        <v>11</v>
      </c>
    </row>
    <row r="110" spans="1:301" ht="15" customHeight="1" thickBot="1" x14ac:dyDescent="0.3">
      <c r="A110" s="153">
        <v>56</v>
      </c>
      <c r="B110" s="154" t="s">
        <v>187</v>
      </c>
      <c r="C110" s="258" t="s">
        <v>164</v>
      </c>
      <c r="D110" s="345">
        <f t="shared" si="398"/>
        <v>4</v>
      </c>
      <c r="E110" s="155"/>
      <c r="F110" s="155">
        <v>144</v>
      </c>
      <c r="G110" s="155">
        <f t="shared" si="399"/>
        <v>0</v>
      </c>
      <c r="H110" s="155">
        <f t="shared" si="400"/>
        <v>0</v>
      </c>
      <c r="I110" s="155">
        <f t="shared" si="400"/>
        <v>0</v>
      </c>
      <c r="J110" s="155">
        <f t="shared" si="400"/>
        <v>0</v>
      </c>
      <c r="K110" s="155">
        <f t="shared" si="400"/>
        <v>0</v>
      </c>
      <c r="L110" s="155">
        <f t="shared" si="400"/>
        <v>0</v>
      </c>
      <c r="M110" s="155">
        <f t="shared" si="400"/>
        <v>0</v>
      </c>
      <c r="N110" s="155">
        <f t="shared" si="400"/>
        <v>0</v>
      </c>
      <c r="O110" s="155">
        <f t="shared" si="400"/>
        <v>0</v>
      </c>
      <c r="P110" s="155">
        <f t="shared" si="400"/>
        <v>0</v>
      </c>
      <c r="Q110" s="155"/>
      <c r="R110" s="155">
        <f>AJ110+BE110+BZ110+CU110+DP110+EK110+FF110+GA110+GV110+HQ110</f>
        <v>0</v>
      </c>
      <c r="S110" s="155">
        <f t="shared" si="401"/>
        <v>0</v>
      </c>
      <c r="T110" s="155">
        <f t="shared" si="401"/>
        <v>0</v>
      </c>
      <c r="U110" s="341">
        <f t="shared" si="401"/>
        <v>0</v>
      </c>
      <c r="V110" s="352">
        <f>AS110+BN110+CI110+DD110+DY110+ET110+FO110+GJ110+HE110+HZ110</f>
        <v>0</v>
      </c>
      <c r="W110" s="155"/>
      <c r="X110" s="353"/>
      <c r="Y110" s="348">
        <f>SUM(Z110:AJ110)+SUM(AL110:AN110)</f>
        <v>0</v>
      </c>
      <c r="Z110" s="154"/>
      <c r="AA110" s="154"/>
      <c r="AB110" s="154"/>
      <c r="AC110" s="154"/>
      <c r="AD110" s="154"/>
      <c r="AE110" s="154"/>
      <c r="AF110" s="154"/>
      <c r="AG110" s="154"/>
      <c r="AH110" s="154"/>
      <c r="AI110" s="154"/>
      <c r="AJ110" s="154"/>
      <c r="AK110" s="154"/>
      <c r="AL110" s="154"/>
      <c r="AM110" s="154"/>
      <c r="AN110" s="154"/>
      <c r="AO110" s="154"/>
      <c r="AP110" s="154"/>
      <c r="AQ110" s="154"/>
      <c r="AR110" s="154"/>
      <c r="AS110" s="344"/>
      <c r="AT110" s="358">
        <f>SUM(AU110:BE110)+SUM(BG110:BI110)</f>
        <v>0</v>
      </c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359"/>
      <c r="BO110" s="348">
        <f>SUM(BP110:BZ110)+SUM(CB110:CD110)</f>
        <v>0</v>
      </c>
      <c r="BP110" s="154"/>
      <c r="BQ110" s="154"/>
      <c r="BR110" s="154"/>
      <c r="BS110" s="154"/>
      <c r="BT110" s="154"/>
      <c r="BU110" s="154"/>
      <c r="BV110" s="154"/>
      <c r="BW110" s="154"/>
      <c r="BX110" s="154"/>
      <c r="BY110" s="154"/>
      <c r="BZ110" s="154"/>
      <c r="CA110" s="154"/>
      <c r="CB110" s="154"/>
      <c r="CC110" s="154"/>
      <c r="CD110" s="154"/>
      <c r="CE110" s="154"/>
      <c r="CF110" s="154"/>
      <c r="CG110" s="154"/>
      <c r="CH110" s="154"/>
      <c r="CI110" s="344"/>
      <c r="CJ110" s="358">
        <f>SUM(CK110:CU110)+SUM(CW110:CY110)</f>
        <v>0</v>
      </c>
      <c r="CK110" s="154"/>
      <c r="CL110" s="154"/>
      <c r="CM110" s="154"/>
      <c r="CN110" s="154"/>
      <c r="CO110" s="154"/>
      <c r="CP110" s="154"/>
      <c r="CQ110" s="154"/>
      <c r="CR110" s="154"/>
      <c r="CS110" s="154"/>
      <c r="CT110" s="154"/>
      <c r="CU110" s="154"/>
      <c r="CV110" s="154"/>
      <c r="CW110" s="154"/>
      <c r="CX110" s="154"/>
      <c r="CY110" s="154"/>
      <c r="CZ110" s="154"/>
      <c r="DA110" s="154"/>
      <c r="DB110" s="154"/>
      <c r="DC110" s="154"/>
      <c r="DD110" s="359"/>
      <c r="DE110" s="348">
        <f>SUM(DF110:DP110)+SUM(DR110:DT110)</f>
        <v>0</v>
      </c>
      <c r="DF110" s="154"/>
      <c r="DG110" s="154"/>
      <c r="DH110" s="154"/>
      <c r="DI110" s="154"/>
      <c r="DJ110" s="154"/>
      <c r="DK110" s="154"/>
      <c r="DL110" s="154"/>
      <c r="DM110" s="154"/>
      <c r="DN110" s="154"/>
      <c r="DO110" s="154"/>
      <c r="DP110" s="154"/>
      <c r="DQ110" s="154"/>
      <c r="DR110" s="154"/>
      <c r="DS110" s="154"/>
      <c r="DT110" s="154"/>
      <c r="DU110" s="154"/>
      <c r="DV110" s="154"/>
      <c r="DW110" s="154"/>
      <c r="DX110" s="154"/>
      <c r="DY110" s="344"/>
      <c r="DZ110" s="358">
        <f>SUM(EA110:EK110)+SUM(EM110:EO110)</f>
        <v>0</v>
      </c>
      <c r="EA110" s="154"/>
      <c r="EB110" s="154"/>
      <c r="EC110" s="154"/>
      <c r="ED110" s="154"/>
      <c r="EE110" s="154"/>
      <c r="EF110" s="154"/>
      <c r="EG110" s="154"/>
      <c r="EH110" s="154"/>
      <c r="EI110" s="154"/>
      <c r="EJ110" s="154"/>
      <c r="EK110" s="154"/>
      <c r="EL110" s="154"/>
      <c r="EM110" s="154"/>
      <c r="EN110" s="154"/>
      <c r="EO110" s="154"/>
      <c r="EP110" s="154"/>
      <c r="EQ110" s="154"/>
      <c r="ER110" s="154"/>
      <c r="ES110" s="154"/>
      <c r="ET110" s="359"/>
      <c r="EU110" s="348">
        <f>SUM(EV110:FF110)+SUM(FH110:FJ110)</f>
        <v>0</v>
      </c>
      <c r="EV110" s="154"/>
      <c r="EW110" s="154"/>
      <c r="EX110" s="154"/>
      <c r="EY110" s="154"/>
      <c r="EZ110" s="154"/>
      <c r="FA110" s="154"/>
      <c r="FB110" s="154"/>
      <c r="FC110" s="154"/>
      <c r="FD110" s="154"/>
      <c r="FE110" s="154"/>
      <c r="FF110" s="154"/>
      <c r="FG110" s="154"/>
      <c r="FH110" s="154"/>
      <c r="FI110" s="154"/>
      <c r="FJ110" s="154"/>
      <c r="FK110" s="154"/>
      <c r="FL110" s="154"/>
      <c r="FM110" s="154"/>
      <c r="FN110" s="154"/>
      <c r="FO110" s="344"/>
      <c r="FP110" s="358">
        <f>SUM(FQ110:GA110)+SUM(GC110:GE110)</f>
        <v>0</v>
      </c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359"/>
      <c r="GK110" s="348">
        <f>SUM(GL110:GV110)+SUM(GX110:GZ110)</f>
        <v>0</v>
      </c>
      <c r="GL110" s="154"/>
      <c r="GM110" s="154"/>
      <c r="GN110" s="154"/>
      <c r="GO110" s="154"/>
      <c r="GP110" s="154"/>
      <c r="GQ110" s="154"/>
      <c r="GR110" s="154"/>
      <c r="GS110" s="154"/>
      <c r="GT110" s="154"/>
      <c r="GU110" s="154"/>
      <c r="GV110" s="154"/>
      <c r="GW110" s="154"/>
      <c r="GX110" s="154"/>
      <c r="GY110" s="154"/>
      <c r="GZ110" s="154"/>
      <c r="HA110" s="154"/>
      <c r="HB110" s="154"/>
      <c r="HC110" s="154"/>
      <c r="HD110" s="154"/>
      <c r="HE110" s="344"/>
      <c r="HF110" s="358">
        <f>SUM(HG110:HQ110)+SUM(HS110:HU110)</f>
        <v>0</v>
      </c>
      <c r="HG110" s="156"/>
      <c r="HH110" s="156"/>
      <c r="HI110" s="156"/>
      <c r="HJ110" s="156"/>
      <c r="HK110" s="156"/>
      <c r="HL110" s="156"/>
      <c r="HM110" s="156"/>
      <c r="HN110" s="156"/>
      <c r="HO110" s="156"/>
      <c r="HP110" s="156"/>
      <c r="HQ110" s="156"/>
      <c r="HR110" s="156"/>
      <c r="HS110" s="156"/>
      <c r="HT110" s="156"/>
      <c r="HU110" s="156"/>
      <c r="HV110" s="157"/>
      <c r="HW110" s="158"/>
      <c r="HX110" s="159"/>
      <c r="HY110" s="160">
        <v>4</v>
      </c>
      <c r="HZ110" s="359"/>
      <c r="IA110" s="331" t="s">
        <v>54</v>
      </c>
      <c r="IB110" s="137"/>
      <c r="IC110" s="137"/>
      <c r="ID110" s="139"/>
      <c r="IE110" s="54">
        <v>7</v>
      </c>
    </row>
    <row r="111" spans="1:301" s="385" customFormat="1" ht="15" customHeight="1" thickBot="1" x14ac:dyDescent="0.3">
      <c r="A111" s="971" t="s">
        <v>165</v>
      </c>
      <c r="B111" s="972"/>
      <c r="C111" s="973"/>
      <c r="D111" s="347">
        <f>D11+D12+D13+D14+D15+D16+D17+D18+D20+D26+D27+D28+D30+D31+D32+D33+D34+D35+D36+D37+D38+D39+D40+D41+D42+D43+D44+D45+D46+D47+D48+D49+D50+D53+D59+D65+D66+D67+D68+D69+D70+D73+D74+D77+D79+D80+D90+D92+D93+D94+D95+D97+D101+D108+D109+D110</f>
        <v>225</v>
      </c>
      <c r="E111" s="171">
        <f>E11+E12+E13+E14+E15+E16+E17+E18+E20+E26+E27+E28+E30+E31+E32+E33+E34+E35+E36+E37+E38+E39+E40+E41+E42+E43+E44+E45+E46+E47+E48+E49+E50+E53+E59+E65+E66+E67+E68+E69+E70+E73+E74+E77+E79+E80+E90+E92+E93+E94+E95+E97+E101+E108+E109+E110</f>
        <v>75</v>
      </c>
      <c r="F111" s="171">
        <f t="shared" ref="F111:BP111" si="403">F11+F12+F13+F14+F15+F16+F17+F18+F20+F26+F27+F28+F30+F31+F32+F33+F34+F35+F36+F37+F38+F39+F40+F41+F42+F43+F44+F45+F46+F47+F48+F49+F50+F53+F59+F65+F66+F67+F68+F69+F70+F73+F74+F77+F79+F80+F90+F92+F93+F94+F95+F97+F101+F108+F109+F110</f>
        <v>10800</v>
      </c>
      <c r="G111" s="171">
        <f t="shared" si="403"/>
        <v>6034</v>
      </c>
      <c r="H111" s="171">
        <f t="shared" si="403"/>
        <v>1908</v>
      </c>
      <c r="I111" s="171">
        <f t="shared" si="403"/>
        <v>526</v>
      </c>
      <c r="J111" s="171">
        <f t="shared" si="403"/>
        <v>164</v>
      </c>
      <c r="K111" s="171">
        <f t="shared" si="403"/>
        <v>1924</v>
      </c>
      <c r="L111" s="171">
        <f t="shared" si="403"/>
        <v>66</v>
      </c>
      <c r="M111" s="171">
        <f t="shared" si="403"/>
        <v>262</v>
      </c>
      <c r="N111" s="171">
        <f t="shared" si="403"/>
        <v>58</v>
      </c>
      <c r="O111" s="171">
        <f t="shared" si="403"/>
        <v>8</v>
      </c>
      <c r="P111" s="171">
        <f t="shared" si="403"/>
        <v>102</v>
      </c>
      <c r="Q111" s="171">
        <f t="shared" si="403"/>
        <v>696</v>
      </c>
      <c r="R111" s="171">
        <f t="shared" si="403"/>
        <v>196</v>
      </c>
      <c r="S111" s="171">
        <f t="shared" si="403"/>
        <v>22</v>
      </c>
      <c r="T111" s="171">
        <f t="shared" si="403"/>
        <v>56</v>
      </c>
      <c r="U111" s="343">
        <f t="shared" si="403"/>
        <v>46</v>
      </c>
      <c r="V111" s="356">
        <f t="shared" si="403"/>
        <v>3132</v>
      </c>
      <c r="W111" s="171">
        <f t="shared" si="403"/>
        <v>320</v>
      </c>
      <c r="X111" s="357">
        <f t="shared" si="403"/>
        <v>1098</v>
      </c>
      <c r="Y111" s="347">
        <f t="shared" si="403"/>
        <v>546</v>
      </c>
      <c r="Z111" s="171">
        <f t="shared" si="403"/>
        <v>224</v>
      </c>
      <c r="AA111" s="171">
        <f t="shared" si="403"/>
        <v>42</v>
      </c>
      <c r="AB111" s="171">
        <f t="shared" si="403"/>
        <v>2</v>
      </c>
      <c r="AC111" s="171">
        <f t="shared" si="403"/>
        <v>234</v>
      </c>
      <c r="AD111" s="171">
        <f t="shared" si="403"/>
        <v>0</v>
      </c>
      <c r="AE111" s="171">
        <f t="shared" si="403"/>
        <v>10</v>
      </c>
      <c r="AF111" s="171">
        <f t="shared" si="403"/>
        <v>4</v>
      </c>
      <c r="AG111" s="171">
        <f t="shared" si="403"/>
        <v>0</v>
      </c>
      <c r="AH111" s="171">
        <f t="shared" si="403"/>
        <v>18</v>
      </c>
      <c r="AI111" s="171">
        <f t="shared" si="403"/>
        <v>0</v>
      </c>
      <c r="AJ111" s="171">
        <f t="shared" si="403"/>
        <v>10</v>
      </c>
      <c r="AK111" s="171">
        <f t="shared" si="403"/>
        <v>5</v>
      </c>
      <c r="AL111" s="171">
        <f t="shared" si="403"/>
        <v>0</v>
      </c>
      <c r="AM111" s="171">
        <f t="shared" si="403"/>
        <v>0</v>
      </c>
      <c r="AN111" s="171">
        <f t="shared" si="403"/>
        <v>2</v>
      </c>
      <c r="AO111" s="171">
        <f t="shared" si="403"/>
        <v>0</v>
      </c>
      <c r="AP111" s="171">
        <f t="shared" si="403"/>
        <v>0</v>
      </c>
      <c r="AQ111" s="171">
        <f t="shared" si="403"/>
        <v>30</v>
      </c>
      <c r="AR111" s="171">
        <f t="shared" si="403"/>
        <v>24</v>
      </c>
      <c r="AS111" s="343">
        <f t="shared" si="403"/>
        <v>288</v>
      </c>
      <c r="AT111" s="356">
        <f t="shared" si="403"/>
        <v>724</v>
      </c>
      <c r="AU111" s="171">
        <f t="shared" si="403"/>
        <v>244</v>
      </c>
      <c r="AV111" s="171">
        <f t="shared" si="403"/>
        <v>38</v>
      </c>
      <c r="AW111" s="171">
        <f t="shared" si="403"/>
        <v>18</v>
      </c>
      <c r="AX111" s="171">
        <f t="shared" si="403"/>
        <v>344</v>
      </c>
      <c r="AY111" s="171">
        <f t="shared" si="403"/>
        <v>8</v>
      </c>
      <c r="AZ111" s="171">
        <f t="shared" si="403"/>
        <v>4</v>
      </c>
      <c r="BA111" s="171">
        <f t="shared" si="403"/>
        <v>16</v>
      </c>
      <c r="BB111" s="171">
        <f t="shared" si="403"/>
        <v>8</v>
      </c>
      <c r="BC111" s="171">
        <f t="shared" si="403"/>
        <v>18</v>
      </c>
      <c r="BD111" s="171">
        <f t="shared" si="403"/>
        <v>0</v>
      </c>
      <c r="BE111" s="171">
        <f t="shared" si="403"/>
        <v>20</v>
      </c>
      <c r="BF111" s="171">
        <f t="shared" si="403"/>
        <v>10</v>
      </c>
      <c r="BG111" s="171">
        <f t="shared" si="403"/>
        <v>0</v>
      </c>
      <c r="BH111" s="171">
        <f t="shared" si="403"/>
        <v>6</v>
      </c>
      <c r="BI111" s="171">
        <f t="shared" si="403"/>
        <v>0</v>
      </c>
      <c r="BJ111" s="171">
        <f t="shared" si="403"/>
        <v>144</v>
      </c>
      <c r="BK111" s="171">
        <f t="shared" si="403"/>
        <v>36</v>
      </c>
      <c r="BL111" s="171">
        <f t="shared" si="403"/>
        <v>23</v>
      </c>
      <c r="BM111" s="171">
        <f t="shared" si="403"/>
        <v>36</v>
      </c>
      <c r="BN111" s="357">
        <f t="shared" si="403"/>
        <v>369</v>
      </c>
      <c r="BO111" s="347">
        <f t="shared" si="403"/>
        <v>494</v>
      </c>
      <c r="BP111" s="171">
        <f t="shared" si="403"/>
        <v>194</v>
      </c>
      <c r="BQ111" s="171">
        <f t="shared" ref="BQ111:EB111" si="404">BQ11+BQ12+BQ13+BQ14+BQ15+BQ16+BQ17+BQ18+BQ20+BQ26+BQ27+BQ28+BQ30+BQ31+BQ32+BQ33+BQ34+BQ35+BQ36+BQ37+BQ38+BQ39+BQ40+BQ41+BQ42+BQ43+BQ44+BQ45+BQ46+BQ47+BQ48+BQ49+BQ50+BQ53+BQ59+BQ65+BQ66+BQ67+BQ68+BQ69+BQ70+BQ73+BQ74+BQ77+BQ79+BQ80+BQ90+BQ92+BQ93+BQ94+BQ95+BQ97+BQ101+BQ108+BQ109+BQ110</f>
        <v>30</v>
      </c>
      <c r="BR111" s="171">
        <f t="shared" si="404"/>
        <v>22</v>
      </c>
      <c r="BS111" s="171">
        <f t="shared" si="404"/>
        <v>188</v>
      </c>
      <c r="BT111" s="171">
        <f t="shared" si="404"/>
        <v>2</v>
      </c>
      <c r="BU111" s="171">
        <f t="shared" si="404"/>
        <v>0</v>
      </c>
      <c r="BV111" s="171">
        <f t="shared" si="404"/>
        <v>22</v>
      </c>
      <c r="BW111" s="171">
        <f t="shared" si="404"/>
        <v>0</v>
      </c>
      <c r="BX111" s="171">
        <f t="shared" si="404"/>
        <v>16</v>
      </c>
      <c r="BY111" s="171">
        <f t="shared" si="404"/>
        <v>0</v>
      </c>
      <c r="BZ111" s="171">
        <f t="shared" si="404"/>
        <v>20</v>
      </c>
      <c r="CA111" s="171">
        <f t="shared" si="404"/>
        <v>10</v>
      </c>
      <c r="CB111" s="171">
        <f t="shared" si="404"/>
        <v>0</v>
      </c>
      <c r="CC111" s="171">
        <f t="shared" si="404"/>
        <v>0</v>
      </c>
      <c r="CD111" s="171">
        <f t="shared" si="404"/>
        <v>0</v>
      </c>
      <c r="CE111" s="171">
        <f t="shared" si="404"/>
        <v>36</v>
      </c>
      <c r="CF111" s="171">
        <f t="shared" si="404"/>
        <v>54</v>
      </c>
      <c r="CG111" s="171">
        <f t="shared" si="404"/>
        <v>22</v>
      </c>
      <c r="CH111" s="171">
        <f t="shared" si="404"/>
        <v>24</v>
      </c>
      <c r="CI111" s="343">
        <f t="shared" si="404"/>
        <v>258</v>
      </c>
      <c r="CJ111" s="356">
        <f t="shared" si="404"/>
        <v>752</v>
      </c>
      <c r="CK111" s="171">
        <f t="shared" si="404"/>
        <v>288</v>
      </c>
      <c r="CL111" s="171">
        <f t="shared" si="404"/>
        <v>100</v>
      </c>
      <c r="CM111" s="171">
        <f t="shared" si="404"/>
        <v>24</v>
      </c>
      <c r="CN111" s="171">
        <f t="shared" si="404"/>
        <v>242</v>
      </c>
      <c r="CO111" s="171">
        <f t="shared" si="404"/>
        <v>8</v>
      </c>
      <c r="CP111" s="171">
        <f t="shared" si="404"/>
        <v>42</v>
      </c>
      <c r="CQ111" s="171">
        <f t="shared" si="404"/>
        <v>0</v>
      </c>
      <c r="CR111" s="171">
        <f t="shared" si="404"/>
        <v>0</v>
      </c>
      <c r="CS111" s="171">
        <f t="shared" si="404"/>
        <v>6</v>
      </c>
      <c r="CT111" s="171">
        <f t="shared" si="404"/>
        <v>0</v>
      </c>
      <c r="CU111" s="171">
        <f t="shared" si="404"/>
        <v>42</v>
      </c>
      <c r="CV111" s="171">
        <f t="shared" si="404"/>
        <v>20</v>
      </c>
      <c r="CW111" s="171">
        <f t="shared" si="404"/>
        <v>0</v>
      </c>
      <c r="CX111" s="171">
        <f t="shared" si="404"/>
        <v>0</v>
      </c>
      <c r="CY111" s="171">
        <f t="shared" si="404"/>
        <v>0</v>
      </c>
      <c r="CZ111" s="171">
        <f t="shared" si="404"/>
        <v>108</v>
      </c>
      <c r="DA111" s="171">
        <f t="shared" si="404"/>
        <v>18</v>
      </c>
      <c r="DB111" s="171">
        <f t="shared" si="404"/>
        <v>31</v>
      </c>
      <c r="DC111" s="171">
        <f t="shared" si="404"/>
        <v>36</v>
      </c>
      <c r="DD111" s="357">
        <f t="shared" si="404"/>
        <v>387</v>
      </c>
      <c r="DE111" s="347">
        <f t="shared" si="404"/>
        <v>462</v>
      </c>
      <c r="DF111" s="171">
        <f t="shared" si="404"/>
        <v>166</v>
      </c>
      <c r="DG111" s="171">
        <f t="shared" si="404"/>
        <v>44</v>
      </c>
      <c r="DH111" s="171">
        <f t="shared" si="404"/>
        <v>48</v>
      </c>
      <c r="DI111" s="171">
        <f t="shared" si="404"/>
        <v>142</v>
      </c>
      <c r="DJ111" s="171">
        <f t="shared" si="404"/>
        <v>0</v>
      </c>
      <c r="DK111" s="171">
        <f t="shared" si="404"/>
        <v>0</v>
      </c>
      <c r="DL111" s="171">
        <f t="shared" si="404"/>
        <v>0</v>
      </c>
      <c r="DM111" s="171">
        <f t="shared" si="404"/>
        <v>0</v>
      </c>
      <c r="DN111" s="171">
        <f t="shared" si="404"/>
        <v>2</v>
      </c>
      <c r="DO111" s="171">
        <f t="shared" si="404"/>
        <v>0</v>
      </c>
      <c r="DP111" s="171">
        <f t="shared" si="404"/>
        <v>34</v>
      </c>
      <c r="DQ111" s="171">
        <f t="shared" si="404"/>
        <v>15</v>
      </c>
      <c r="DR111" s="171">
        <f t="shared" si="404"/>
        <v>0</v>
      </c>
      <c r="DS111" s="171">
        <f t="shared" si="404"/>
        <v>20</v>
      </c>
      <c r="DT111" s="171">
        <f t="shared" si="404"/>
        <v>6</v>
      </c>
      <c r="DU111" s="171">
        <f t="shared" si="404"/>
        <v>108</v>
      </c>
      <c r="DV111" s="171">
        <f t="shared" si="404"/>
        <v>36</v>
      </c>
      <c r="DW111" s="171">
        <f t="shared" si="404"/>
        <v>18</v>
      </c>
      <c r="DX111" s="171">
        <f t="shared" si="404"/>
        <v>24</v>
      </c>
      <c r="DY111" s="343">
        <f t="shared" si="404"/>
        <v>240</v>
      </c>
      <c r="DZ111" s="356">
        <f t="shared" si="404"/>
        <v>702</v>
      </c>
      <c r="EA111" s="171">
        <f t="shared" si="404"/>
        <v>296</v>
      </c>
      <c r="EB111" s="171">
        <f t="shared" si="404"/>
        <v>64</v>
      </c>
      <c r="EC111" s="171">
        <f t="shared" ref="EC111:GN111" si="405">EC11+EC12+EC13+EC14+EC15+EC16+EC17+EC18+EC20+EC26+EC27+EC28+EC30+EC31+EC32+EC33+EC34+EC35+EC36+EC37+EC38+EC39+EC40+EC41+EC42+EC43+EC44+EC45+EC46+EC47+EC48+EC49+EC50+EC53+EC59+EC65+EC66+EC67+EC68+EC69+EC70+EC73+EC74+EC77+EC79+EC80+EC90+EC92+EC93+EC94+EC95+EC97+EC101+EC108+EC109+EC110</f>
        <v>26</v>
      </c>
      <c r="ED111" s="171">
        <f t="shared" si="405"/>
        <v>184</v>
      </c>
      <c r="EE111" s="171">
        <f t="shared" si="405"/>
        <v>4</v>
      </c>
      <c r="EF111" s="171">
        <f t="shared" si="405"/>
        <v>0</v>
      </c>
      <c r="EG111" s="171">
        <f t="shared" si="405"/>
        <v>4</v>
      </c>
      <c r="EH111" s="171">
        <f t="shared" si="405"/>
        <v>0</v>
      </c>
      <c r="EI111" s="171">
        <f t="shared" si="405"/>
        <v>12</v>
      </c>
      <c r="EJ111" s="171">
        <f t="shared" si="405"/>
        <v>42</v>
      </c>
      <c r="EK111" s="171">
        <f t="shared" si="405"/>
        <v>56</v>
      </c>
      <c r="EL111" s="171">
        <f t="shared" si="405"/>
        <v>18</v>
      </c>
      <c r="EM111" s="171">
        <f t="shared" si="405"/>
        <v>0</v>
      </c>
      <c r="EN111" s="171">
        <f t="shared" si="405"/>
        <v>0</v>
      </c>
      <c r="EO111" s="171">
        <f t="shared" si="405"/>
        <v>14</v>
      </c>
      <c r="EP111" s="171">
        <f t="shared" si="405"/>
        <v>144</v>
      </c>
      <c r="EQ111" s="171">
        <f t="shared" si="405"/>
        <v>0</v>
      </c>
      <c r="ER111" s="171">
        <f t="shared" si="405"/>
        <v>84</v>
      </c>
      <c r="ES111" s="171">
        <f t="shared" si="405"/>
        <v>36</v>
      </c>
      <c r="ET111" s="357">
        <f t="shared" si="405"/>
        <v>366</v>
      </c>
      <c r="EU111" s="347">
        <f t="shared" si="405"/>
        <v>474</v>
      </c>
      <c r="EV111" s="171">
        <f t="shared" si="405"/>
        <v>238</v>
      </c>
      <c r="EW111" s="171">
        <f t="shared" si="405"/>
        <v>70</v>
      </c>
      <c r="EX111" s="171">
        <f t="shared" si="405"/>
        <v>14</v>
      </c>
      <c r="EY111" s="171">
        <f t="shared" si="405"/>
        <v>82</v>
      </c>
      <c r="EZ111" s="171">
        <f t="shared" si="405"/>
        <v>0</v>
      </c>
      <c r="FA111" s="171">
        <f t="shared" si="405"/>
        <v>6</v>
      </c>
      <c r="FB111" s="171">
        <f t="shared" si="405"/>
        <v>8</v>
      </c>
      <c r="FC111" s="171">
        <f t="shared" si="405"/>
        <v>0</v>
      </c>
      <c r="FD111" s="171">
        <f t="shared" si="405"/>
        <v>8</v>
      </c>
      <c r="FE111" s="171">
        <f t="shared" si="405"/>
        <v>24</v>
      </c>
      <c r="FF111" s="171">
        <f t="shared" si="405"/>
        <v>14</v>
      </c>
      <c r="FG111" s="171">
        <f t="shared" si="405"/>
        <v>5</v>
      </c>
      <c r="FH111" s="171">
        <f t="shared" si="405"/>
        <v>6</v>
      </c>
      <c r="FI111" s="171">
        <f t="shared" si="405"/>
        <v>0</v>
      </c>
      <c r="FJ111" s="171">
        <f t="shared" si="405"/>
        <v>4</v>
      </c>
      <c r="FK111" s="171">
        <f t="shared" si="405"/>
        <v>108</v>
      </c>
      <c r="FL111" s="171">
        <f t="shared" si="405"/>
        <v>36</v>
      </c>
      <c r="FM111" s="171">
        <f t="shared" si="405"/>
        <v>6</v>
      </c>
      <c r="FN111" s="171">
        <f t="shared" si="405"/>
        <v>24</v>
      </c>
      <c r="FO111" s="343">
        <f t="shared" si="405"/>
        <v>240</v>
      </c>
      <c r="FP111" s="356">
        <f t="shared" si="405"/>
        <v>764</v>
      </c>
      <c r="FQ111" s="171">
        <f t="shared" si="405"/>
        <v>148</v>
      </c>
      <c r="FR111" s="171">
        <f t="shared" si="405"/>
        <v>92</v>
      </c>
      <c r="FS111" s="171">
        <f t="shared" si="405"/>
        <v>8</v>
      </c>
      <c r="FT111" s="171">
        <f t="shared" si="405"/>
        <v>282</v>
      </c>
      <c r="FU111" s="171">
        <f t="shared" si="405"/>
        <v>10</v>
      </c>
      <c r="FV111" s="171">
        <f t="shared" si="405"/>
        <v>130</v>
      </c>
      <c r="FW111" s="171">
        <f t="shared" si="405"/>
        <v>4</v>
      </c>
      <c r="FX111" s="171">
        <f t="shared" si="405"/>
        <v>0</v>
      </c>
      <c r="FY111" s="171">
        <f t="shared" si="405"/>
        <v>18</v>
      </c>
      <c r="FZ111" s="171">
        <f t="shared" si="405"/>
        <v>42</v>
      </c>
      <c r="GA111" s="171">
        <f t="shared" si="405"/>
        <v>0</v>
      </c>
      <c r="GB111" s="171">
        <f t="shared" si="405"/>
        <v>0</v>
      </c>
      <c r="GC111" s="171">
        <f t="shared" si="405"/>
        <v>16</v>
      </c>
      <c r="GD111" s="171">
        <f t="shared" si="405"/>
        <v>0</v>
      </c>
      <c r="GE111" s="171">
        <f t="shared" si="405"/>
        <v>14</v>
      </c>
      <c r="GF111" s="171">
        <f t="shared" si="405"/>
        <v>72</v>
      </c>
      <c r="GG111" s="171">
        <f t="shared" si="405"/>
        <v>36</v>
      </c>
      <c r="GH111" s="171">
        <f t="shared" si="405"/>
        <v>31</v>
      </c>
      <c r="GI111" s="171">
        <f t="shared" si="405"/>
        <v>36</v>
      </c>
      <c r="GJ111" s="357">
        <f t="shared" si="405"/>
        <v>393</v>
      </c>
      <c r="GK111" s="347">
        <f t="shared" si="405"/>
        <v>438</v>
      </c>
      <c r="GL111" s="171">
        <f t="shared" si="405"/>
        <v>90</v>
      </c>
      <c r="GM111" s="171">
        <f t="shared" si="405"/>
        <v>38</v>
      </c>
      <c r="GN111" s="171">
        <f t="shared" si="405"/>
        <v>2</v>
      </c>
      <c r="GO111" s="171">
        <f t="shared" ref="GO111:HZ111" si="406">GO11+GO12+GO13+GO14+GO15+GO16+GO17+GO18+GO20+GO26+GO27+GO28+GO30+GO31+GO32+GO33+GO34+GO35+GO36+GO37+GO38+GO39+GO40+GO41+GO42+GO43+GO44+GO45+GO46+GO47+GO48+GO49+GO50+GO53+GO59+GO65+GO66+GO67+GO68+GO69+GO70+GO73+GO74+GO77+GO79+GO80+GO90+GO92+GO93+GO94+GO95+GO97+GO101+GO108+GO109+GO110</f>
        <v>106</v>
      </c>
      <c r="GP111" s="171">
        <f t="shared" si="406"/>
        <v>34</v>
      </c>
      <c r="GQ111" s="171">
        <f t="shared" si="406"/>
        <v>70</v>
      </c>
      <c r="GR111" s="171">
        <f t="shared" si="406"/>
        <v>0</v>
      </c>
      <c r="GS111" s="171">
        <f t="shared" si="406"/>
        <v>0</v>
      </c>
      <c r="GT111" s="171">
        <f t="shared" si="406"/>
        <v>2</v>
      </c>
      <c r="GU111" s="171">
        <f t="shared" si="406"/>
        <v>60</v>
      </c>
      <c r="GV111" s="171">
        <f t="shared" si="406"/>
        <v>0</v>
      </c>
      <c r="GW111" s="171">
        <f t="shared" si="406"/>
        <v>0</v>
      </c>
      <c r="GX111" s="171">
        <f t="shared" si="406"/>
        <v>0</v>
      </c>
      <c r="GY111" s="171">
        <f t="shared" si="406"/>
        <v>30</v>
      </c>
      <c r="GZ111" s="171">
        <f t="shared" si="406"/>
        <v>6</v>
      </c>
      <c r="HA111" s="171">
        <f t="shared" si="406"/>
        <v>144</v>
      </c>
      <c r="HB111" s="171">
        <f t="shared" si="406"/>
        <v>18</v>
      </c>
      <c r="HC111" s="171">
        <f t="shared" si="406"/>
        <v>30</v>
      </c>
      <c r="HD111" s="171">
        <f t="shared" si="406"/>
        <v>24</v>
      </c>
      <c r="HE111" s="343">
        <f t="shared" si="406"/>
        <v>234</v>
      </c>
      <c r="HF111" s="356">
        <f t="shared" si="406"/>
        <v>678</v>
      </c>
      <c r="HG111" s="171">
        <f t="shared" si="406"/>
        <v>20</v>
      </c>
      <c r="HH111" s="171">
        <f t="shared" si="406"/>
        <v>8</v>
      </c>
      <c r="HI111" s="171">
        <f t="shared" si="406"/>
        <v>0</v>
      </c>
      <c r="HJ111" s="171">
        <f t="shared" si="406"/>
        <v>120</v>
      </c>
      <c r="HK111" s="171">
        <f t="shared" si="406"/>
        <v>0</v>
      </c>
      <c r="HL111" s="171">
        <f t="shared" si="406"/>
        <v>0</v>
      </c>
      <c r="HM111" s="171">
        <f t="shared" si="406"/>
        <v>0</v>
      </c>
      <c r="HN111" s="171">
        <f t="shared" si="406"/>
        <v>0</v>
      </c>
      <c r="HO111" s="171">
        <f t="shared" si="406"/>
        <v>2</v>
      </c>
      <c r="HP111" s="171">
        <f t="shared" si="406"/>
        <v>528</v>
      </c>
      <c r="HQ111" s="171">
        <f t="shared" si="406"/>
        <v>0</v>
      </c>
      <c r="HR111" s="171">
        <f t="shared" si="406"/>
        <v>0</v>
      </c>
      <c r="HS111" s="171">
        <f t="shared" si="406"/>
        <v>0</v>
      </c>
      <c r="HT111" s="171">
        <f t="shared" si="406"/>
        <v>0</v>
      </c>
      <c r="HU111" s="171">
        <f t="shared" si="406"/>
        <v>0</v>
      </c>
      <c r="HV111" s="171">
        <f t="shared" si="406"/>
        <v>0</v>
      </c>
      <c r="HW111" s="171">
        <f t="shared" si="406"/>
        <v>0</v>
      </c>
      <c r="HX111" s="171">
        <f t="shared" si="406"/>
        <v>45</v>
      </c>
      <c r="HY111" s="171">
        <f t="shared" si="406"/>
        <v>36</v>
      </c>
      <c r="HZ111" s="357">
        <f t="shared" si="406"/>
        <v>357</v>
      </c>
      <c r="IA111" s="365"/>
      <c r="IB111" s="172"/>
      <c r="IC111" s="172"/>
      <c r="ID111" s="173"/>
      <c r="IE111" s="11"/>
    </row>
    <row r="112" spans="1:301" s="378" customFormat="1" ht="15" customHeight="1" thickBot="1" x14ac:dyDescent="0.3">
      <c r="A112" s="893" t="s">
        <v>50</v>
      </c>
      <c r="B112" s="893"/>
      <c r="C112" s="893"/>
      <c r="D112" s="893"/>
      <c r="E112" s="893"/>
      <c r="F112" s="893"/>
      <c r="G112" s="893"/>
      <c r="H112" s="893"/>
      <c r="I112" s="893"/>
      <c r="J112" s="893"/>
      <c r="K112" s="893"/>
      <c r="L112" s="893"/>
      <c r="M112" s="893"/>
      <c r="N112" s="893"/>
      <c r="O112" s="893"/>
      <c r="P112" s="893"/>
      <c r="Q112" s="893"/>
      <c r="R112" s="893"/>
      <c r="S112" s="893"/>
      <c r="T112" s="893"/>
      <c r="U112" s="893"/>
      <c r="V112" s="893"/>
      <c r="W112" s="893"/>
      <c r="X112" s="893"/>
      <c r="Y112" s="893"/>
      <c r="Z112" s="893"/>
      <c r="AA112" s="893"/>
      <c r="AB112" s="893"/>
      <c r="AC112" s="893"/>
      <c r="AD112" s="893"/>
      <c r="AE112" s="893"/>
      <c r="AF112" s="893"/>
      <c r="AG112" s="893"/>
      <c r="AH112" s="893"/>
      <c r="AI112" s="893"/>
      <c r="AJ112" s="893"/>
      <c r="AK112" s="893"/>
      <c r="AL112" s="893"/>
      <c r="AM112" s="893"/>
      <c r="AN112" s="893"/>
      <c r="AO112" s="893"/>
      <c r="AP112" s="893"/>
      <c r="AQ112" s="893"/>
      <c r="AR112" s="893"/>
      <c r="AS112" s="893"/>
      <c r="AT112" s="893"/>
      <c r="AU112" s="893"/>
      <c r="AV112" s="893"/>
      <c r="AW112" s="893"/>
      <c r="AX112" s="893"/>
      <c r="AY112" s="893"/>
      <c r="AZ112" s="893"/>
      <c r="BA112" s="893"/>
      <c r="BB112" s="893"/>
      <c r="BC112" s="893"/>
      <c r="BD112" s="893"/>
      <c r="BE112" s="893"/>
      <c r="BF112" s="893"/>
      <c r="BG112" s="893"/>
      <c r="BH112" s="893"/>
      <c r="BI112" s="893"/>
      <c r="BJ112" s="893"/>
      <c r="BK112" s="893"/>
      <c r="BL112" s="893"/>
      <c r="BM112" s="893"/>
      <c r="BN112" s="893"/>
      <c r="BO112" s="893"/>
      <c r="BP112" s="893"/>
      <c r="BQ112" s="893"/>
      <c r="BR112" s="893"/>
      <c r="BS112" s="893"/>
      <c r="BT112" s="893"/>
      <c r="BU112" s="893"/>
      <c r="BV112" s="893"/>
      <c r="BW112" s="893"/>
      <c r="BX112" s="893"/>
      <c r="BY112" s="893"/>
      <c r="BZ112" s="893"/>
      <c r="CA112" s="893"/>
      <c r="CB112" s="893"/>
      <c r="CC112" s="893"/>
      <c r="CD112" s="893"/>
      <c r="CE112" s="893"/>
      <c r="CF112" s="893"/>
      <c r="CG112" s="893"/>
      <c r="CH112" s="893"/>
      <c r="CI112" s="893"/>
      <c r="CJ112" s="893"/>
      <c r="CK112" s="893"/>
      <c r="CL112" s="893"/>
      <c r="CM112" s="893"/>
      <c r="CN112" s="893"/>
      <c r="CO112" s="893"/>
      <c r="CP112" s="893"/>
      <c r="CQ112" s="893"/>
      <c r="CR112" s="893"/>
      <c r="CS112" s="893"/>
      <c r="CT112" s="893"/>
      <c r="CU112" s="893"/>
      <c r="CV112" s="893"/>
      <c r="CW112" s="893"/>
      <c r="CX112" s="893"/>
      <c r="CY112" s="893"/>
      <c r="CZ112" s="893"/>
      <c r="DA112" s="893"/>
      <c r="DB112" s="893"/>
      <c r="DC112" s="893"/>
      <c r="DD112" s="893"/>
      <c r="DE112" s="893"/>
      <c r="DF112" s="893"/>
      <c r="DG112" s="893"/>
      <c r="DH112" s="893"/>
      <c r="DI112" s="893"/>
      <c r="DJ112" s="893"/>
      <c r="DK112" s="893"/>
      <c r="DL112" s="893"/>
      <c r="DM112" s="893"/>
      <c r="DN112" s="893"/>
      <c r="DO112" s="893"/>
      <c r="DP112" s="893"/>
      <c r="DQ112" s="893"/>
      <c r="DR112" s="893"/>
      <c r="DS112" s="893"/>
      <c r="DT112" s="893"/>
      <c r="DU112" s="893"/>
      <c r="DV112" s="893"/>
      <c r="DW112" s="893"/>
      <c r="DX112" s="893"/>
      <c r="DY112" s="893"/>
      <c r="DZ112" s="893"/>
      <c r="EA112" s="893"/>
      <c r="EB112" s="893"/>
      <c r="EC112" s="893"/>
      <c r="ED112" s="893"/>
      <c r="EE112" s="893"/>
      <c r="EF112" s="893"/>
      <c r="EG112" s="893"/>
      <c r="EH112" s="893"/>
      <c r="EI112" s="893"/>
      <c r="EJ112" s="893"/>
      <c r="EK112" s="893"/>
      <c r="EL112" s="893"/>
      <c r="EM112" s="893"/>
      <c r="EN112" s="893"/>
      <c r="EO112" s="893"/>
      <c r="EP112" s="893"/>
      <c r="EQ112" s="893"/>
      <c r="ER112" s="893"/>
      <c r="ES112" s="893"/>
      <c r="ET112" s="893"/>
      <c r="EU112" s="893"/>
      <c r="EV112" s="893"/>
      <c r="EW112" s="893"/>
      <c r="EX112" s="893"/>
      <c r="EY112" s="893"/>
      <c r="EZ112" s="893"/>
      <c r="FA112" s="893"/>
      <c r="FB112" s="893"/>
      <c r="FC112" s="893"/>
      <c r="FD112" s="893"/>
      <c r="FE112" s="893"/>
      <c r="FF112" s="893"/>
      <c r="FG112" s="893"/>
      <c r="FH112" s="893"/>
      <c r="FI112" s="893"/>
      <c r="FJ112" s="893"/>
      <c r="FK112" s="893"/>
      <c r="FL112" s="893"/>
      <c r="FM112" s="893"/>
      <c r="FN112" s="893"/>
      <c r="FO112" s="893"/>
      <c r="FP112" s="893"/>
      <c r="FQ112" s="893"/>
      <c r="FR112" s="893"/>
      <c r="FS112" s="893"/>
      <c r="FT112" s="893"/>
      <c r="FU112" s="893"/>
      <c r="FV112" s="893"/>
      <c r="FW112" s="893"/>
      <c r="FX112" s="893"/>
      <c r="FY112" s="893"/>
      <c r="FZ112" s="893"/>
      <c r="GA112" s="893"/>
      <c r="GB112" s="893"/>
      <c r="GC112" s="893"/>
      <c r="GD112" s="893"/>
      <c r="GE112" s="893"/>
      <c r="GF112" s="893"/>
      <c r="GG112" s="893"/>
      <c r="GH112" s="893"/>
      <c r="GI112" s="893"/>
      <c r="GJ112" s="893"/>
      <c r="GK112" s="893"/>
      <c r="GL112" s="893"/>
      <c r="GM112" s="893"/>
      <c r="GN112" s="893"/>
      <c r="GO112" s="893"/>
      <c r="GP112" s="893"/>
      <c r="GQ112" s="893"/>
      <c r="GR112" s="893"/>
      <c r="GS112" s="893"/>
      <c r="GT112" s="893"/>
      <c r="GU112" s="893"/>
      <c r="GV112" s="893"/>
      <c r="GW112" s="893"/>
      <c r="GX112" s="893"/>
      <c r="GY112" s="893"/>
      <c r="GZ112" s="893"/>
      <c r="HA112" s="893"/>
      <c r="HB112" s="893"/>
      <c r="HC112" s="893"/>
      <c r="HD112" s="893"/>
      <c r="HE112" s="893"/>
      <c r="HF112" s="893"/>
      <c r="HG112" s="893"/>
      <c r="HH112" s="893"/>
      <c r="HI112" s="893"/>
      <c r="HJ112" s="893"/>
      <c r="HK112" s="893"/>
      <c r="HL112" s="893"/>
      <c r="HM112" s="893"/>
      <c r="HN112" s="893"/>
      <c r="HO112" s="893"/>
      <c r="HP112" s="893"/>
      <c r="HQ112" s="893"/>
      <c r="HR112" s="893"/>
      <c r="HS112" s="893"/>
      <c r="HT112" s="893"/>
      <c r="HU112" s="893"/>
      <c r="HV112" s="893"/>
      <c r="HW112" s="893"/>
      <c r="HX112" s="893"/>
      <c r="HY112" s="893"/>
      <c r="HZ112" s="893"/>
      <c r="IA112" s="893"/>
      <c r="IB112" s="893"/>
      <c r="IC112" s="893"/>
      <c r="ID112" s="893"/>
    </row>
    <row r="113" spans="1:301" s="378" customFormat="1" ht="15" customHeight="1" x14ac:dyDescent="0.25">
      <c r="A113" s="915" t="s">
        <v>166</v>
      </c>
      <c r="B113" s="916"/>
      <c r="C113" s="917"/>
      <c r="D113" s="910">
        <f>COUNT(F26:F50)+COUNT(F90:F95)+COUNT(F11:F20)+COUNT(F53)+COUNT(F59:F80)</f>
        <v>51</v>
      </c>
      <c r="E113" s="911"/>
      <c r="F113" s="911"/>
      <c r="G113" s="911"/>
      <c r="H113" s="911"/>
      <c r="I113" s="911"/>
      <c r="J113" s="911"/>
      <c r="K113" s="911"/>
      <c r="L113" s="911"/>
      <c r="M113" s="911"/>
      <c r="N113" s="911"/>
      <c r="O113" s="911"/>
      <c r="P113" s="911"/>
      <c r="Q113" s="911"/>
      <c r="R113" s="911"/>
      <c r="S113" s="911"/>
      <c r="T113" s="911"/>
      <c r="U113" s="911"/>
      <c r="V113" s="911"/>
      <c r="W113" s="911"/>
      <c r="X113" s="912"/>
      <c r="Y113" s="918">
        <f>COUNT(AS26:AS50)+COUNT(AS90:AS95)+COUNT(AS11:AS20)+COUNT(AS53)+COUNT(AS59:AS80)</f>
        <v>11</v>
      </c>
      <c r="Z113" s="911"/>
      <c r="AA113" s="911"/>
      <c r="AB113" s="911"/>
      <c r="AC113" s="911"/>
      <c r="AD113" s="911"/>
      <c r="AE113" s="911"/>
      <c r="AF113" s="911"/>
      <c r="AG113" s="911"/>
      <c r="AH113" s="911"/>
      <c r="AI113" s="911"/>
      <c r="AJ113" s="911"/>
      <c r="AK113" s="911"/>
      <c r="AL113" s="911"/>
      <c r="AM113" s="911"/>
      <c r="AN113" s="911"/>
      <c r="AO113" s="911"/>
      <c r="AP113" s="911"/>
      <c r="AQ113" s="911"/>
      <c r="AR113" s="911"/>
      <c r="AS113" s="911"/>
      <c r="AT113" s="918">
        <f t="shared" ref="AT113" si="407">COUNT(BN26:BN50)+COUNT(BN90:BN95)+COUNT(BN11:BN20)+COUNT(BN53)+COUNT(BN59:BN80)</f>
        <v>12</v>
      </c>
      <c r="AU113" s="911"/>
      <c r="AV113" s="911"/>
      <c r="AW113" s="911"/>
      <c r="AX113" s="911"/>
      <c r="AY113" s="911"/>
      <c r="AZ113" s="911"/>
      <c r="BA113" s="911"/>
      <c r="BB113" s="911"/>
      <c r="BC113" s="911"/>
      <c r="BD113" s="911"/>
      <c r="BE113" s="911"/>
      <c r="BF113" s="911"/>
      <c r="BG113" s="911"/>
      <c r="BH113" s="911"/>
      <c r="BI113" s="911"/>
      <c r="BJ113" s="911"/>
      <c r="BK113" s="911"/>
      <c r="BL113" s="911"/>
      <c r="BM113" s="911"/>
      <c r="BN113" s="911"/>
      <c r="BO113" s="918">
        <f t="shared" ref="BO113" si="408">COUNT(CI26:CI50)+COUNT(CI90:CI95)+COUNT(CI11:CI20)+COUNT(CI53)+COUNT(CI59:CI80)</f>
        <v>10</v>
      </c>
      <c r="BP113" s="911"/>
      <c r="BQ113" s="911"/>
      <c r="BR113" s="911"/>
      <c r="BS113" s="911"/>
      <c r="BT113" s="911"/>
      <c r="BU113" s="911"/>
      <c r="BV113" s="911"/>
      <c r="BW113" s="911"/>
      <c r="BX113" s="911"/>
      <c r="BY113" s="911"/>
      <c r="BZ113" s="911"/>
      <c r="CA113" s="911"/>
      <c r="CB113" s="911"/>
      <c r="CC113" s="911"/>
      <c r="CD113" s="911"/>
      <c r="CE113" s="911"/>
      <c r="CF113" s="911"/>
      <c r="CG113" s="911"/>
      <c r="CH113" s="911"/>
      <c r="CI113" s="911"/>
      <c r="CJ113" s="918">
        <f t="shared" ref="CJ113" si="409">COUNT(DD26:DD50)+COUNT(DD90:DD95)+COUNT(DD11:DD20)+COUNT(DD53)+COUNT(DD59:DD80)</f>
        <v>15</v>
      </c>
      <c r="CK113" s="911"/>
      <c r="CL113" s="911"/>
      <c r="CM113" s="911"/>
      <c r="CN113" s="911"/>
      <c r="CO113" s="911"/>
      <c r="CP113" s="911"/>
      <c r="CQ113" s="911"/>
      <c r="CR113" s="911"/>
      <c r="CS113" s="911"/>
      <c r="CT113" s="911"/>
      <c r="CU113" s="911"/>
      <c r="CV113" s="911"/>
      <c r="CW113" s="911"/>
      <c r="CX113" s="911"/>
      <c r="CY113" s="911"/>
      <c r="CZ113" s="911"/>
      <c r="DA113" s="911"/>
      <c r="DB113" s="911"/>
      <c r="DC113" s="911"/>
      <c r="DD113" s="911"/>
      <c r="DE113" s="918">
        <f t="shared" ref="DE113" si="410">COUNT(DY26:DY50)+COUNT(DY90:DY95)+COUNT(DY11:DY20)+COUNT(DY53)+COUNT(DY59:DY80)</f>
        <v>11</v>
      </c>
      <c r="DF113" s="911"/>
      <c r="DG113" s="911"/>
      <c r="DH113" s="911"/>
      <c r="DI113" s="911"/>
      <c r="DJ113" s="911"/>
      <c r="DK113" s="911"/>
      <c r="DL113" s="911"/>
      <c r="DM113" s="911"/>
      <c r="DN113" s="911"/>
      <c r="DO113" s="911"/>
      <c r="DP113" s="911"/>
      <c r="DQ113" s="911"/>
      <c r="DR113" s="911"/>
      <c r="DS113" s="911"/>
      <c r="DT113" s="911"/>
      <c r="DU113" s="911"/>
      <c r="DV113" s="911"/>
      <c r="DW113" s="911"/>
      <c r="DX113" s="911"/>
      <c r="DY113" s="911"/>
      <c r="DZ113" s="918">
        <f t="shared" ref="DZ113" si="411">COUNT(ET26:ET50)+COUNT(ET90:ET95)+COUNT(ET11:ET20)+COUNT(ET53)+COUNT(ET59:ET80)</f>
        <v>13</v>
      </c>
      <c r="EA113" s="911"/>
      <c r="EB113" s="911"/>
      <c r="EC113" s="911"/>
      <c r="ED113" s="911"/>
      <c r="EE113" s="911"/>
      <c r="EF113" s="911"/>
      <c r="EG113" s="911"/>
      <c r="EH113" s="911"/>
      <c r="EI113" s="911"/>
      <c r="EJ113" s="911"/>
      <c r="EK113" s="911"/>
      <c r="EL113" s="911"/>
      <c r="EM113" s="911"/>
      <c r="EN113" s="911"/>
      <c r="EO113" s="911"/>
      <c r="EP113" s="911"/>
      <c r="EQ113" s="911"/>
      <c r="ER113" s="911"/>
      <c r="ES113" s="911"/>
      <c r="ET113" s="911"/>
      <c r="EU113" s="918">
        <f t="shared" ref="EU113" si="412">COUNT(FO26:FO50)+COUNT(FO90:FO95)+COUNT(FO11:FO20)+COUNT(FO53)+COUNT(FO59:FO80)</f>
        <v>12</v>
      </c>
      <c r="EV113" s="911"/>
      <c r="EW113" s="911"/>
      <c r="EX113" s="911"/>
      <c r="EY113" s="911"/>
      <c r="EZ113" s="911"/>
      <c r="FA113" s="911"/>
      <c r="FB113" s="911"/>
      <c r="FC113" s="911"/>
      <c r="FD113" s="911"/>
      <c r="FE113" s="911"/>
      <c r="FF113" s="911"/>
      <c r="FG113" s="911"/>
      <c r="FH113" s="911"/>
      <c r="FI113" s="911"/>
      <c r="FJ113" s="911"/>
      <c r="FK113" s="911"/>
      <c r="FL113" s="911"/>
      <c r="FM113" s="911"/>
      <c r="FN113" s="911"/>
      <c r="FO113" s="911"/>
      <c r="FP113" s="918">
        <f t="shared" ref="FP113" si="413">COUNT(GJ26:GJ50)+COUNT(GJ90:GJ95)+COUNT(GJ11:GJ20)+COUNT(GJ53)+COUNT(GJ59:GJ80)</f>
        <v>9</v>
      </c>
      <c r="FQ113" s="911"/>
      <c r="FR113" s="911"/>
      <c r="FS113" s="911"/>
      <c r="FT113" s="911"/>
      <c r="FU113" s="911"/>
      <c r="FV113" s="911"/>
      <c r="FW113" s="911"/>
      <c r="FX113" s="911"/>
      <c r="FY113" s="911"/>
      <c r="FZ113" s="911"/>
      <c r="GA113" s="911"/>
      <c r="GB113" s="911"/>
      <c r="GC113" s="911"/>
      <c r="GD113" s="911"/>
      <c r="GE113" s="911"/>
      <c r="GF113" s="911"/>
      <c r="GG113" s="911"/>
      <c r="GH113" s="911"/>
      <c r="GI113" s="911"/>
      <c r="GJ113" s="911"/>
      <c r="GK113" s="918">
        <f t="shared" ref="GK113" si="414">COUNT(HE26:HE50)+COUNT(HE90:HE95)+COUNT(HE11:HE20)+COUNT(HE53)+COUNT(HE59:HE80)</f>
        <v>6</v>
      </c>
      <c r="GL113" s="911"/>
      <c r="GM113" s="911"/>
      <c r="GN113" s="911"/>
      <c r="GO113" s="911"/>
      <c r="GP113" s="911"/>
      <c r="GQ113" s="911"/>
      <c r="GR113" s="911"/>
      <c r="GS113" s="911"/>
      <c r="GT113" s="911"/>
      <c r="GU113" s="911"/>
      <c r="GV113" s="911"/>
      <c r="GW113" s="911"/>
      <c r="GX113" s="911"/>
      <c r="GY113" s="911"/>
      <c r="GZ113" s="911"/>
      <c r="HA113" s="911"/>
      <c r="HB113" s="911"/>
      <c r="HC113" s="911"/>
      <c r="HD113" s="911"/>
      <c r="HE113" s="911"/>
      <c r="HF113" s="918">
        <f t="shared" ref="HF113" si="415">COUNT(HZ26:HZ50)+COUNT(HZ90:HZ95)+COUNT(HZ11:HZ20)+COUNT(HZ53)+COUNT(HZ59:HZ80)</f>
        <v>6</v>
      </c>
      <c r="HG113" s="911"/>
      <c r="HH113" s="911"/>
      <c r="HI113" s="911"/>
      <c r="HJ113" s="911"/>
      <c r="HK113" s="911"/>
      <c r="HL113" s="911"/>
      <c r="HM113" s="911"/>
      <c r="HN113" s="911"/>
      <c r="HO113" s="911"/>
      <c r="HP113" s="911"/>
      <c r="HQ113" s="911"/>
      <c r="HR113" s="911"/>
      <c r="HS113" s="911"/>
      <c r="HT113" s="911"/>
      <c r="HU113" s="911"/>
      <c r="HV113" s="911"/>
      <c r="HW113" s="911"/>
      <c r="HX113" s="911"/>
      <c r="HY113" s="911"/>
      <c r="HZ113" s="919"/>
      <c r="IA113" s="910" t="s">
        <v>168</v>
      </c>
      <c r="IB113" s="911"/>
      <c r="IC113" s="911"/>
      <c r="ID113" s="912"/>
    </row>
    <row r="114" spans="1:301" s="378" customFormat="1" ht="15" customHeight="1" x14ac:dyDescent="0.25">
      <c r="A114" s="894" t="s">
        <v>167</v>
      </c>
      <c r="B114" s="895"/>
      <c r="C114" s="896"/>
      <c r="D114" s="908">
        <f>SUM(Y114:HZ114)</f>
        <v>34</v>
      </c>
      <c r="E114" s="902"/>
      <c r="F114" s="902"/>
      <c r="G114" s="902"/>
      <c r="H114" s="902"/>
      <c r="I114" s="902"/>
      <c r="J114" s="902"/>
      <c r="K114" s="902"/>
      <c r="L114" s="902"/>
      <c r="M114" s="902"/>
      <c r="N114" s="902"/>
      <c r="O114" s="902"/>
      <c r="P114" s="902"/>
      <c r="Q114" s="902"/>
      <c r="R114" s="902"/>
      <c r="S114" s="902"/>
      <c r="T114" s="902"/>
      <c r="U114" s="902"/>
      <c r="V114" s="902"/>
      <c r="W114" s="902"/>
      <c r="X114" s="909"/>
      <c r="Y114" s="914">
        <f>COUNTIF(IA11:IA110,1)</f>
        <v>0</v>
      </c>
      <c r="Z114" s="902"/>
      <c r="AA114" s="902"/>
      <c r="AB114" s="902"/>
      <c r="AC114" s="902"/>
      <c r="AD114" s="902"/>
      <c r="AE114" s="902"/>
      <c r="AF114" s="902"/>
      <c r="AG114" s="902"/>
      <c r="AH114" s="902"/>
      <c r="AI114" s="902"/>
      <c r="AJ114" s="902"/>
      <c r="AK114" s="902"/>
      <c r="AL114" s="902"/>
      <c r="AM114" s="902"/>
      <c r="AN114" s="902"/>
      <c r="AO114" s="902"/>
      <c r="AP114" s="902"/>
      <c r="AQ114" s="902"/>
      <c r="AR114" s="902"/>
      <c r="AS114" s="902"/>
      <c r="AT114" s="902">
        <f>COUNTIF(IA11:IA110,2)</f>
        <v>5</v>
      </c>
      <c r="AU114" s="902"/>
      <c r="AV114" s="902"/>
      <c r="AW114" s="902"/>
      <c r="AX114" s="902"/>
      <c r="AY114" s="902"/>
      <c r="AZ114" s="902"/>
      <c r="BA114" s="902"/>
      <c r="BB114" s="902"/>
      <c r="BC114" s="902"/>
      <c r="BD114" s="902"/>
      <c r="BE114" s="902"/>
      <c r="BF114" s="902"/>
      <c r="BG114" s="902"/>
      <c r="BH114" s="902"/>
      <c r="BI114" s="902"/>
      <c r="BJ114" s="902"/>
      <c r="BK114" s="902"/>
      <c r="BL114" s="902"/>
      <c r="BM114" s="902"/>
      <c r="BN114" s="902"/>
      <c r="BO114" s="902">
        <f>COUNTIF(IA11:IA110,3)</f>
        <v>1</v>
      </c>
      <c r="BP114" s="902"/>
      <c r="BQ114" s="902"/>
      <c r="BR114" s="902"/>
      <c r="BS114" s="902"/>
      <c r="BT114" s="902"/>
      <c r="BU114" s="902"/>
      <c r="BV114" s="902"/>
      <c r="BW114" s="902"/>
      <c r="BX114" s="902"/>
      <c r="BY114" s="902"/>
      <c r="BZ114" s="902"/>
      <c r="CA114" s="902"/>
      <c r="CB114" s="902"/>
      <c r="CC114" s="902"/>
      <c r="CD114" s="902"/>
      <c r="CE114" s="902"/>
      <c r="CF114" s="902"/>
      <c r="CG114" s="902"/>
      <c r="CH114" s="902"/>
      <c r="CI114" s="902"/>
      <c r="CJ114" s="902">
        <f>COUNTIF(IA11:IA110,4)</f>
        <v>4</v>
      </c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2"/>
      <c r="CU114" s="902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>
        <f>COUNTIF(IA11:IA110,5)</f>
        <v>3</v>
      </c>
      <c r="DF114" s="902"/>
      <c r="DG114" s="902"/>
      <c r="DH114" s="902"/>
      <c r="DI114" s="902"/>
      <c r="DJ114" s="902"/>
      <c r="DK114" s="902"/>
      <c r="DL114" s="902"/>
      <c r="DM114" s="902"/>
      <c r="DN114" s="902"/>
      <c r="DO114" s="902"/>
      <c r="DP114" s="902"/>
      <c r="DQ114" s="902"/>
      <c r="DR114" s="902"/>
      <c r="DS114" s="902"/>
      <c r="DT114" s="902"/>
      <c r="DU114" s="902"/>
      <c r="DV114" s="902"/>
      <c r="DW114" s="902"/>
      <c r="DX114" s="902"/>
      <c r="DY114" s="902"/>
      <c r="DZ114" s="902">
        <f>COUNTIF(IA11:IA110,6)</f>
        <v>7</v>
      </c>
      <c r="EA114" s="902"/>
      <c r="EB114" s="902"/>
      <c r="EC114" s="902"/>
      <c r="ED114" s="902"/>
      <c r="EE114" s="902"/>
      <c r="EF114" s="902"/>
      <c r="EG114" s="902"/>
      <c r="EH114" s="902"/>
      <c r="EI114" s="902"/>
      <c r="EJ114" s="902"/>
      <c r="EK114" s="902"/>
      <c r="EL114" s="902"/>
      <c r="EM114" s="902"/>
      <c r="EN114" s="902"/>
      <c r="EO114" s="902"/>
      <c r="EP114" s="902"/>
      <c r="EQ114" s="902"/>
      <c r="ER114" s="902"/>
      <c r="ES114" s="902"/>
      <c r="ET114" s="902"/>
      <c r="EU114" s="902">
        <f>COUNTIF(IA11:IA110,7)</f>
        <v>3</v>
      </c>
      <c r="EV114" s="902"/>
      <c r="EW114" s="902"/>
      <c r="EX114" s="902"/>
      <c r="EY114" s="902"/>
      <c r="EZ114" s="902"/>
      <c r="FA114" s="902"/>
      <c r="FB114" s="902"/>
      <c r="FC114" s="902"/>
      <c r="FD114" s="902"/>
      <c r="FE114" s="902"/>
      <c r="FF114" s="902"/>
      <c r="FG114" s="902"/>
      <c r="FH114" s="902"/>
      <c r="FI114" s="902"/>
      <c r="FJ114" s="902"/>
      <c r="FK114" s="902"/>
      <c r="FL114" s="902"/>
      <c r="FM114" s="902"/>
      <c r="FN114" s="902"/>
      <c r="FO114" s="902"/>
      <c r="FP114" s="902">
        <f>COUNTIF(IA11:IA110,8)</f>
        <v>3</v>
      </c>
      <c r="FQ114" s="902"/>
      <c r="FR114" s="902"/>
      <c r="FS114" s="902"/>
      <c r="FT114" s="902"/>
      <c r="FU114" s="902"/>
      <c r="FV114" s="902"/>
      <c r="FW114" s="902"/>
      <c r="FX114" s="902"/>
      <c r="FY114" s="902"/>
      <c r="FZ114" s="902"/>
      <c r="GA114" s="902"/>
      <c r="GB114" s="902"/>
      <c r="GC114" s="902"/>
      <c r="GD114" s="902"/>
      <c r="GE114" s="902"/>
      <c r="GF114" s="902"/>
      <c r="GG114" s="902"/>
      <c r="GH114" s="902"/>
      <c r="GI114" s="902"/>
      <c r="GJ114" s="902"/>
      <c r="GK114" s="902">
        <f>COUNTIF(IA11:IA110,9)</f>
        <v>4</v>
      </c>
      <c r="GL114" s="902"/>
      <c r="GM114" s="902"/>
      <c r="GN114" s="902"/>
      <c r="GO114" s="902"/>
      <c r="GP114" s="902"/>
      <c r="GQ114" s="902"/>
      <c r="GR114" s="902"/>
      <c r="GS114" s="902"/>
      <c r="GT114" s="902"/>
      <c r="GU114" s="902"/>
      <c r="GV114" s="902"/>
      <c r="GW114" s="902"/>
      <c r="GX114" s="902"/>
      <c r="GY114" s="902"/>
      <c r="GZ114" s="902"/>
      <c r="HA114" s="902"/>
      <c r="HB114" s="902"/>
      <c r="HC114" s="902"/>
      <c r="HD114" s="902"/>
      <c r="HE114" s="902"/>
      <c r="HF114" s="902">
        <f>COUNTIF(IA11:IA110,10)</f>
        <v>4</v>
      </c>
      <c r="HG114" s="902"/>
      <c r="HH114" s="902"/>
      <c r="HI114" s="902"/>
      <c r="HJ114" s="902"/>
      <c r="HK114" s="902"/>
      <c r="HL114" s="902"/>
      <c r="HM114" s="902"/>
      <c r="HN114" s="902"/>
      <c r="HO114" s="902"/>
      <c r="HP114" s="902"/>
      <c r="HQ114" s="902"/>
      <c r="HR114" s="902"/>
      <c r="HS114" s="902"/>
      <c r="HT114" s="902"/>
      <c r="HU114" s="902"/>
      <c r="HV114" s="902"/>
      <c r="HW114" s="902"/>
      <c r="HX114" s="902"/>
      <c r="HY114" s="902"/>
      <c r="HZ114" s="904"/>
      <c r="IA114" s="908"/>
      <c r="IB114" s="902"/>
      <c r="IC114" s="902"/>
      <c r="ID114" s="909"/>
    </row>
    <row r="115" spans="1:301" s="378" customFormat="1" ht="15" customHeight="1" x14ac:dyDescent="0.25">
      <c r="A115" s="894" t="s">
        <v>169</v>
      </c>
      <c r="B115" s="895"/>
      <c r="C115" s="896"/>
      <c r="D115" s="908">
        <f>SUM(Y115:HZ115)</f>
        <v>49</v>
      </c>
      <c r="E115" s="902"/>
      <c r="F115" s="902"/>
      <c r="G115" s="902"/>
      <c r="H115" s="902"/>
      <c r="I115" s="902"/>
      <c r="J115" s="902"/>
      <c r="K115" s="902"/>
      <c r="L115" s="902"/>
      <c r="M115" s="902"/>
      <c r="N115" s="902"/>
      <c r="O115" s="902"/>
      <c r="P115" s="902"/>
      <c r="Q115" s="902"/>
      <c r="R115" s="902"/>
      <c r="S115" s="902"/>
      <c r="T115" s="902"/>
      <c r="U115" s="902"/>
      <c r="V115" s="902"/>
      <c r="W115" s="902"/>
      <c r="X115" s="909"/>
      <c r="Y115" s="914">
        <f>COUNTIF(IB11:IB110,1)</f>
        <v>5</v>
      </c>
      <c r="Z115" s="902"/>
      <c r="AA115" s="902"/>
      <c r="AB115" s="902"/>
      <c r="AC115" s="902"/>
      <c r="AD115" s="902"/>
      <c r="AE115" s="902"/>
      <c r="AF115" s="902"/>
      <c r="AG115" s="902"/>
      <c r="AH115" s="902"/>
      <c r="AI115" s="902"/>
      <c r="AJ115" s="902"/>
      <c r="AK115" s="902"/>
      <c r="AL115" s="902"/>
      <c r="AM115" s="902"/>
      <c r="AN115" s="902"/>
      <c r="AO115" s="902"/>
      <c r="AP115" s="902"/>
      <c r="AQ115" s="902"/>
      <c r="AR115" s="902"/>
      <c r="AS115" s="902"/>
      <c r="AT115" s="902">
        <f>COUNTIF(IB11:IB110,2)</f>
        <v>5</v>
      </c>
      <c r="AU115" s="902"/>
      <c r="AV115" s="902"/>
      <c r="AW115" s="902"/>
      <c r="AX115" s="902"/>
      <c r="AY115" s="902"/>
      <c r="AZ115" s="902"/>
      <c r="BA115" s="902"/>
      <c r="BB115" s="902"/>
      <c r="BC115" s="902"/>
      <c r="BD115" s="902"/>
      <c r="BE115" s="902"/>
      <c r="BF115" s="902"/>
      <c r="BG115" s="902"/>
      <c r="BH115" s="902"/>
      <c r="BI115" s="902"/>
      <c r="BJ115" s="902"/>
      <c r="BK115" s="902"/>
      <c r="BL115" s="902"/>
      <c r="BM115" s="902"/>
      <c r="BN115" s="902"/>
      <c r="BO115" s="902">
        <f>COUNTIF(IB11:IB110,3)</f>
        <v>6</v>
      </c>
      <c r="BP115" s="902"/>
      <c r="BQ115" s="902"/>
      <c r="BR115" s="902"/>
      <c r="BS115" s="902"/>
      <c r="BT115" s="902"/>
      <c r="BU115" s="902"/>
      <c r="BV115" s="902"/>
      <c r="BW115" s="902"/>
      <c r="BX115" s="902"/>
      <c r="BY115" s="902"/>
      <c r="BZ115" s="902"/>
      <c r="CA115" s="902"/>
      <c r="CB115" s="902"/>
      <c r="CC115" s="902"/>
      <c r="CD115" s="902"/>
      <c r="CE115" s="902"/>
      <c r="CF115" s="902"/>
      <c r="CG115" s="902"/>
      <c r="CH115" s="902"/>
      <c r="CI115" s="902"/>
      <c r="CJ115" s="902">
        <f>COUNTIF(IB11:IB110,4)</f>
        <v>6</v>
      </c>
      <c r="CK115" s="902"/>
      <c r="CL115" s="902"/>
      <c r="CM115" s="902"/>
      <c r="CN115" s="902"/>
      <c r="CO115" s="902"/>
      <c r="CP115" s="902"/>
      <c r="CQ115" s="902"/>
      <c r="CR115" s="902"/>
      <c r="CS115" s="902"/>
      <c r="CT115" s="902"/>
      <c r="CU115" s="902"/>
      <c r="CV115" s="902"/>
      <c r="CW115" s="902"/>
      <c r="CX115" s="902"/>
      <c r="CY115" s="902"/>
      <c r="CZ115" s="902"/>
      <c r="DA115" s="902"/>
      <c r="DB115" s="902"/>
      <c r="DC115" s="902"/>
      <c r="DD115" s="902"/>
      <c r="DE115" s="902">
        <f>COUNTIF(IB11:IB110,5)</f>
        <v>4</v>
      </c>
      <c r="DF115" s="902"/>
      <c r="DG115" s="902"/>
      <c r="DH115" s="902"/>
      <c r="DI115" s="902"/>
      <c r="DJ115" s="902"/>
      <c r="DK115" s="902"/>
      <c r="DL115" s="902"/>
      <c r="DM115" s="902"/>
      <c r="DN115" s="902"/>
      <c r="DO115" s="902"/>
      <c r="DP115" s="902"/>
      <c r="DQ115" s="902"/>
      <c r="DR115" s="902"/>
      <c r="DS115" s="902"/>
      <c r="DT115" s="902"/>
      <c r="DU115" s="902"/>
      <c r="DV115" s="902"/>
      <c r="DW115" s="902"/>
      <c r="DX115" s="902"/>
      <c r="DY115" s="902"/>
      <c r="DZ115" s="902">
        <f>COUNTIF(IB11:IB110,6)</f>
        <v>6</v>
      </c>
      <c r="EA115" s="902"/>
      <c r="EB115" s="902"/>
      <c r="EC115" s="902"/>
      <c r="ED115" s="902"/>
      <c r="EE115" s="902"/>
      <c r="EF115" s="902"/>
      <c r="EG115" s="902"/>
      <c r="EH115" s="902"/>
      <c r="EI115" s="902"/>
      <c r="EJ115" s="902"/>
      <c r="EK115" s="902"/>
      <c r="EL115" s="902"/>
      <c r="EM115" s="902"/>
      <c r="EN115" s="902"/>
      <c r="EO115" s="902"/>
      <c r="EP115" s="902"/>
      <c r="EQ115" s="902"/>
      <c r="ER115" s="902"/>
      <c r="ES115" s="902"/>
      <c r="ET115" s="902"/>
      <c r="EU115" s="902">
        <f>COUNTIF(IB11:IB110,7)</f>
        <v>3</v>
      </c>
      <c r="EV115" s="902"/>
      <c r="EW115" s="902"/>
      <c r="EX115" s="902"/>
      <c r="EY115" s="902"/>
      <c r="EZ115" s="902"/>
      <c r="FA115" s="902"/>
      <c r="FB115" s="902"/>
      <c r="FC115" s="902"/>
      <c r="FD115" s="902"/>
      <c r="FE115" s="902"/>
      <c r="FF115" s="902"/>
      <c r="FG115" s="902"/>
      <c r="FH115" s="902"/>
      <c r="FI115" s="902"/>
      <c r="FJ115" s="902"/>
      <c r="FK115" s="902"/>
      <c r="FL115" s="902"/>
      <c r="FM115" s="902"/>
      <c r="FN115" s="902"/>
      <c r="FO115" s="902"/>
      <c r="FP115" s="902">
        <f>COUNTIF(IB11:IB110,8)</f>
        <v>6</v>
      </c>
      <c r="FQ115" s="902"/>
      <c r="FR115" s="902"/>
      <c r="FS115" s="902"/>
      <c r="FT115" s="902"/>
      <c r="FU115" s="902"/>
      <c r="FV115" s="902"/>
      <c r="FW115" s="902"/>
      <c r="FX115" s="902"/>
      <c r="FY115" s="902"/>
      <c r="FZ115" s="902"/>
      <c r="GA115" s="902"/>
      <c r="GB115" s="902"/>
      <c r="GC115" s="902"/>
      <c r="GD115" s="902"/>
      <c r="GE115" s="902"/>
      <c r="GF115" s="902"/>
      <c r="GG115" s="902"/>
      <c r="GH115" s="902"/>
      <c r="GI115" s="902"/>
      <c r="GJ115" s="902"/>
      <c r="GK115" s="902">
        <f>COUNTIF(IB11:IB110,9)</f>
        <v>5</v>
      </c>
      <c r="GL115" s="902"/>
      <c r="GM115" s="902"/>
      <c r="GN115" s="902"/>
      <c r="GO115" s="902"/>
      <c r="GP115" s="902"/>
      <c r="GQ115" s="902"/>
      <c r="GR115" s="902"/>
      <c r="GS115" s="902"/>
      <c r="GT115" s="902"/>
      <c r="GU115" s="902"/>
      <c r="GV115" s="902"/>
      <c r="GW115" s="902"/>
      <c r="GX115" s="902"/>
      <c r="GY115" s="902"/>
      <c r="GZ115" s="902"/>
      <c r="HA115" s="902"/>
      <c r="HB115" s="902"/>
      <c r="HC115" s="902"/>
      <c r="HD115" s="902"/>
      <c r="HE115" s="902"/>
      <c r="HF115" s="902">
        <f>COUNTIF(IB11:IB110,10)</f>
        <v>3</v>
      </c>
      <c r="HG115" s="902"/>
      <c r="HH115" s="902"/>
      <c r="HI115" s="902"/>
      <c r="HJ115" s="902"/>
      <c r="HK115" s="902"/>
      <c r="HL115" s="902"/>
      <c r="HM115" s="902"/>
      <c r="HN115" s="902"/>
      <c r="HO115" s="902"/>
      <c r="HP115" s="902"/>
      <c r="HQ115" s="902"/>
      <c r="HR115" s="902"/>
      <c r="HS115" s="902"/>
      <c r="HT115" s="902"/>
      <c r="HU115" s="902"/>
      <c r="HV115" s="902"/>
      <c r="HW115" s="902"/>
      <c r="HX115" s="902"/>
      <c r="HY115" s="902"/>
      <c r="HZ115" s="904"/>
      <c r="IA115" s="908"/>
      <c r="IB115" s="902"/>
      <c r="IC115" s="902"/>
      <c r="ID115" s="909"/>
    </row>
    <row r="116" spans="1:301" s="378" customFormat="1" ht="15" customHeight="1" thickBot="1" x14ac:dyDescent="0.3">
      <c r="A116" s="897" t="s">
        <v>170</v>
      </c>
      <c r="B116" s="898"/>
      <c r="C116" s="899"/>
      <c r="D116" s="906">
        <f>SUM(Y116:HZ116)</f>
        <v>5</v>
      </c>
      <c r="E116" s="903"/>
      <c r="F116" s="903"/>
      <c r="G116" s="903"/>
      <c r="H116" s="903"/>
      <c r="I116" s="903"/>
      <c r="J116" s="903"/>
      <c r="K116" s="903"/>
      <c r="L116" s="903"/>
      <c r="M116" s="903"/>
      <c r="N116" s="903"/>
      <c r="O116" s="903"/>
      <c r="P116" s="903"/>
      <c r="Q116" s="903"/>
      <c r="R116" s="903"/>
      <c r="S116" s="903"/>
      <c r="T116" s="903"/>
      <c r="U116" s="903"/>
      <c r="V116" s="903"/>
      <c r="W116" s="903"/>
      <c r="X116" s="907"/>
      <c r="Y116" s="913">
        <f>COUNTIF(IC11:IC110,1)</f>
        <v>1</v>
      </c>
      <c r="Z116" s="903"/>
      <c r="AA116" s="903"/>
      <c r="AB116" s="903"/>
      <c r="AC116" s="903"/>
      <c r="AD116" s="903"/>
      <c r="AE116" s="903"/>
      <c r="AF116" s="903"/>
      <c r="AG116" s="903"/>
      <c r="AH116" s="903"/>
      <c r="AI116" s="903"/>
      <c r="AJ116" s="903"/>
      <c r="AK116" s="903"/>
      <c r="AL116" s="903"/>
      <c r="AM116" s="903"/>
      <c r="AN116" s="903"/>
      <c r="AO116" s="903"/>
      <c r="AP116" s="903"/>
      <c r="AQ116" s="903"/>
      <c r="AR116" s="903"/>
      <c r="AS116" s="903"/>
      <c r="AT116" s="903">
        <f>COUNTIF(IC13:IC110,2)</f>
        <v>0</v>
      </c>
      <c r="AU116" s="903"/>
      <c r="AV116" s="903"/>
      <c r="AW116" s="903"/>
      <c r="AX116" s="903"/>
      <c r="AY116" s="903"/>
      <c r="AZ116" s="903"/>
      <c r="BA116" s="903"/>
      <c r="BB116" s="903"/>
      <c r="BC116" s="903"/>
      <c r="BD116" s="903"/>
      <c r="BE116" s="903"/>
      <c r="BF116" s="903"/>
      <c r="BG116" s="903"/>
      <c r="BH116" s="903"/>
      <c r="BI116" s="903"/>
      <c r="BJ116" s="903"/>
      <c r="BK116" s="903"/>
      <c r="BL116" s="903"/>
      <c r="BM116" s="903"/>
      <c r="BN116" s="903"/>
      <c r="BO116" s="903">
        <f>COUNTIF(IC11:IC110,3)</f>
        <v>1</v>
      </c>
      <c r="BP116" s="903"/>
      <c r="BQ116" s="903"/>
      <c r="BR116" s="903"/>
      <c r="BS116" s="903"/>
      <c r="BT116" s="903"/>
      <c r="BU116" s="903"/>
      <c r="BV116" s="903"/>
      <c r="BW116" s="903"/>
      <c r="BX116" s="903"/>
      <c r="BY116" s="903"/>
      <c r="BZ116" s="903"/>
      <c r="CA116" s="903"/>
      <c r="CB116" s="903"/>
      <c r="CC116" s="903"/>
      <c r="CD116" s="903"/>
      <c r="CE116" s="903"/>
      <c r="CF116" s="903"/>
      <c r="CG116" s="903"/>
      <c r="CH116" s="903"/>
      <c r="CI116" s="903"/>
      <c r="CJ116" s="903">
        <f>COUNTIF(IC11:IC110,4)</f>
        <v>0</v>
      </c>
      <c r="CK116" s="903"/>
      <c r="CL116" s="903"/>
      <c r="CM116" s="903"/>
      <c r="CN116" s="903"/>
      <c r="CO116" s="903"/>
      <c r="CP116" s="903"/>
      <c r="CQ116" s="903"/>
      <c r="CR116" s="903"/>
      <c r="CS116" s="903"/>
      <c r="CT116" s="903"/>
      <c r="CU116" s="903"/>
      <c r="CV116" s="903"/>
      <c r="CW116" s="903"/>
      <c r="CX116" s="903"/>
      <c r="CY116" s="903"/>
      <c r="CZ116" s="903"/>
      <c r="DA116" s="903"/>
      <c r="DB116" s="903"/>
      <c r="DC116" s="903"/>
      <c r="DD116" s="903"/>
      <c r="DE116" s="903">
        <f>COUNTIF(IC11:IC110,5)</f>
        <v>1</v>
      </c>
      <c r="DF116" s="903"/>
      <c r="DG116" s="903"/>
      <c r="DH116" s="903"/>
      <c r="DI116" s="903"/>
      <c r="DJ116" s="903"/>
      <c r="DK116" s="903"/>
      <c r="DL116" s="903"/>
      <c r="DM116" s="903"/>
      <c r="DN116" s="903"/>
      <c r="DO116" s="903"/>
      <c r="DP116" s="903"/>
      <c r="DQ116" s="903"/>
      <c r="DR116" s="903"/>
      <c r="DS116" s="903"/>
      <c r="DT116" s="903"/>
      <c r="DU116" s="903"/>
      <c r="DV116" s="903"/>
      <c r="DW116" s="903"/>
      <c r="DX116" s="903"/>
      <c r="DY116" s="903"/>
      <c r="DZ116" s="903">
        <f>COUNTIF(IC11:IC110,6)</f>
        <v>0</v>
      </c>
      <c r="EA116" s="903"/>
      <c r="EB116" s="903"/>
      <c r="EC116" s="903"/>
      <c r="ED116" s="903"/>
      <c r="EE116" s="903"/>
      <c r="EF116" s="903"/>
      <c r="EG116" s="903"/>
      <c r="EH116" s="903"/>
      <c r="EI116" s="903"/>
      <c r="EJ116" s="903"/>
      <c r="EK116" s="903"/>
      <c r="EL116" s="903"/>
      <c r="EM116" s="903"/>
      <c r="EN116" s="903"/>
      <c r="EO116" s="903"/>
      <c r="EP116" s="903"/>
      <c r="EQ116" s="903"/>
      <c r="ER116" s="903"/>
      <c r="ES116" s="903"/>
      <c r="ET116" s="903"/>
      <c r="EU116" s="903">
        <f>COUNTIF(IC11:IC110,7)</f>
        <v>0</v>
      </c>
      <c r="EV116" s="903"/>
      <c r="EW116" s="903"/>
      <c r="EX116" s="903"/>
      <c r="EY116" s="903"/>
      <c r="EZ116" s="903"/>
      <c r="FA116" s="903"/>
      <c r="FB116" s="903"/>
      <c r="FC116" s="903"/>
      <c r="FD116" s="903"/>
      <c r="FE116" s="903"/>
      <c r="FF116" s="903"/>
      <c r="FG116" s="903"/>
      <c r="FH116" s="903"/>
      <c r="FI116" s="903"/>
      <c r="FJ116" s="903"/>
      <c r="FK116" s="903"/>
      <c r="FL116" s="903"/>
      <c r="FM116" s="903"/>
      <c r="FN116" s="903"/>
      <c r="FO116" s="903"/>
      <c r="FP116" s="903">
        <f>COUNTIF(IC11:IC110,8)</f>
        <v>0</v>
      </c>
      <c r="FQ116" s="903"/>
      <c r="FR116" s="903"/>
      <c r="FS116" s="903"/>
      <c r="FT116" s="903"/>
      <c r="FU116" s="903"/>
      <c r="FV116" s="903"/>
      <c r="FW116" s="903"/>
      <c r="FX116" s="903"/>
      <c r="FY116" s="903"/>
      <c r="FZ116" s="903"/>
      <c r="GA116" s="903"/>
      <c r="GB116" s="903"/>
      <c r="GC116" s="903"/>
      <c r="GD116" s="903"/>
      <c r="GE116" s="903"/>
      <c r="GF116" s="903"/>
      <c r="GG116" s="903"/>
      <c r="GH116" s="903"/>
      <c r="GI116" s="903"/>
      <c r="GJ116" s="903"/>
      <c r="GK116" s="903">
        <f>COUNTIF(IC11:IC110,9)</f>
        <v>0</v>
      </c>
      <c r="GL116" s="903"/>
      <c r="GM116" s="903"/>
      <c r="GN116" s="903"/>
      <c r="GO116" s="903"/>
      <c r="GP116" s="903"/>
      <c r="GQ116" s="903"/>
      <c r="GR116" s="903"/>
      <c r="GS116" s="903"/>
      <c r="GT116" s="903"/>
      <c r="GU116" s="903"/>
      <c r="GV116" s="903"/>
      <c r="GW116" s="903"/>
      <c r="GX116" s="903"/>
      <c r="GY116" s="903"/>
      <c r="GZ116" s="903"/>
      <c r="HA116" s="903"/>
      <c r="HB116" s="903"/>
      <c r="HC116" s="903"/>
      <c r="HD116" s="903"/>
      <c r="HE116" s="903"/>
      <c r="HF116" s="903">
        <f>COUNTIF(IC11:IC110,10)</f>
        <v>2</v>
      </c>
      <c r="HG116" s="903"/>
      <c r="HH116" s="903"/>
      <c r="HI116" s="903"/>
      <c r="HJ116" s="903"/>
      <c r="HK116" s="903"/>
      <c r="HL116" s="903"/>
      <c r="HM116" s="903"/>
      <c r="HN116" s="903"/>
      <c r="HO116" s="903"/>
      <c r="HP116" s="903"/>
      <c r="HQ116" s="903"/>
      <c r="HR116" s="903"/>
      <c r="HS116" s="903"/>
      <c r="HT116" s="903"/>
      <c r="HU116" s="903"/>
      <c r="HV116" s="903"/>
      <c r="HW116" s="903"/>
      <c r="HX116" s="903"/>
      <c r="HY116" s="903"/>
      <c r="HZ116" s="905"/>
      <c r="IA116" s="906"/>
      <c r="IB116" s="903"/>
      <c r="IC116" s="903"/>
      <c r="ID116" s="907"/>
    </row>
    <row r="117" spans="1:301" s="377" customFormat="1" ht="15" customHeight="1" x14ac:dyDescent="0.25">
      <c r="A117" s="30"/>
      <c r="B117" s="31"/>
      <c r="C117" s="42"/>
      <c r="D117" s="378"/>
      <c r="E117" s="378"/>
      <c r="F117" s="378"/>
      <c r="G117" s="378"/>
      <c r="H117" s="378"/>
      <c r="I117" s="378"/>
      <c r="J117" s="378"/>
      <c r="K117" s="378"/>
      <c r="L117" s="378"/>
      <c r="M117" s="378"/>
      <c r="N117" s="378"/>
      <c r="O117" s="378"/>
      <c r="P117" s="378"/>
      <c r="Q117" s="378"/>
      <c r="R117" s="378"/>
      <c r="S117" s="378"/>
      <c r="T117" s="378"/>
      <c r="U117" s="378"/>
      <c r="V117" s="378"/>
      <c r="W117" s="378"/>
      <c r="X117" s="378"/>
      <c r="Y117" s="378"/>
      <c r="Z117" s="378"/>
      <c r="AA117" s="378"/>
      <c r="AB117" s="378"/>
      <c r="AC117" s="378"/>
      <c r="AD117" s="378"/>
      <c r="AE117" s="378"/>
      <c r="AF117" s="378"/>
      <c r="AG117" s="378"/>
      <c r="AH117" s="378"/>
      <c r="AI117" s="378"/>
      <c r="AJ117" s="378"/>
      <c r="AK117" s="378"/>
      <c r="AL117" s="378"/>
      <c r="AM117" s="378"/>
      <c r="AN117" s="378"/>
      <c r="AO117" s="378"/>
      <c r="AP117" s="378"/>
      <c r="AQ117" s="378"/>
      <c r="AR117" s="378"/>
      <c r="AS117" s="378"/>
      <c r="AT117" s="378"/>
      <c r="AU117" s="378"/>
      <c r="AV117" s="378"/>
      <c r="AW117" s="378"/>
      <c r="AX117" s="378"/>
      <c r="AY117" s="378"/>
      <c r="AZ117" s="378"/>
      <c r="BA117" s="378"/>
      <c r="BB117" s="378"/>
      <c r="BC117" s="378"/>
      <c r="BD117" s="378"/>
      <c r="BE117" s="378"/>
      <c r="BF117" s="378"/>
      <c r="BG117" s="378"/>
      <c r="BH117" s="378"/>
      <c r="BI117" s="378"/>
      <c r="BJ117" s="378"/>
      <c r="BK117" s="378"/>
      <c r="BL117" s="378"/>
      <c r="BM117" s="378"/>
      <c r="BN117" s="378"/>
      <c r="BO117" s="378"/>
      <c r="BP117" s="378"/>
      <c r="BQ117" s="378"/>
      <c r="BR117" s="378"/>
      <c r="BS117" s="378"/>
      <c r="BT117" s="378"/>
      <c r="BU117" s="378"/>
      <c r="BV117" s="378"/>
      <c r="BW117" s="378"/>
      <c r="BX117" s="378"/>
      <c r="BY117" s="378"/>
      <c r="BZ117" s="378"/>
      <c r="CA117" s="378"/>
      <c r="CB117" s="378"/>
      <c r="CC117" s="378"/>
      <c r="CD117" s="378"/>
      <c r="CE117" s="378"/>
      <c r="CF117" s="378"/>
      <c r="CG117" s="378"/>
      <c r="CH117" s="378"/>
      <c r="CI117" s="378"/>
      <c r="CJ117" s="378"/>
      <c r="CK117" s="378"/>
      <c r="CL117" s="378"/>
      <c r="CM117" s="378"/>
      <c r="CN117" s="378"/>
      <c r="CO117" s="378"/>
      <c r="CP117" s="378"/>
      <c r="CQ117" s="378"/>
      <c r="CR117" s="378"/>
      <c r="CS117" s="378"/>
      <c r="CT117" s="378"/>
      <c r="CU117" s="378"/>
      <c r="CV117" s="378"/>
      <c r="CW117" s="378"/>
      <c r="CX117" s="378"/>
      <c r="CY117" s="378"/>
      <c r="CZ117" s="378"/>
      <c r="DA117" s="378"/>
      <c r="DB117" s="378"/>
      <c r="DC117" s="378"/>
      <c r="DD117" s="378"/>
      <c r="DE117" s="378"/>
      <c r="DF117" s="378"/>
      <c r="DG117" s="378"/>
      <c r="DH117" s="378"/>
      <c r="DI117" s="378"/>
      <c r="DJ117" s="378"/>
      <c r="DK117" s="378"/>
      <c r="DL117" s="378"/>
      <c r="DM117" s="378"/>
      <c r="DN117" s="378"/>
      <c r="DO117" s="378"/>
      <c r="DP117" s="378"/>
      <c r="DQ117" s="378"/>
      <c r="DR117" s="378"/>
      <c r="DS117" s="378"/>
      <c r="DT117" s="378"/>
      <c r="DU117" s="378"/>
      <c r="DV117" s="378"/>
      <c r="DW117" s="378"/>
      <c r="DX117" s="378"/>
      <c r="DY117" s="378"/>
      <c r="DZ117" s="378"/>
      <c r="EA117" s="378"/>
      <c r="EB117" s="378"/>
      <c r="EC117" s="378"/>
      <c r="ED117" s="378"/>
      <c r="EE117" s="378"/>
      <c r="EF117" s="378"/>
      <c r="EG117" s="378"/>
      <c r="EH117" s="378"/>
      <c r="EI117" s="378"/>
      <c r="EJ117" s="378"/>
      <c r="EK117" s="378"/>
      <c r="EL117" s="378"/>
      <c r="EM117" s="378"/>
      <c r="EN117" s="378"/>
      <c r="EO117" s="378"/>
      <c r="EP117" s="378"/>
      <c r="EQ117" s="378"/>
      <c r="ER117" s="378"/>
      <c r="ES117" s="378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  <c r="FO117" s="378"/>
      <c r="FP117" s="378"/>
      <c r="FQ117" s="378"/>
      <c r="FR117" s="378"/>
      <c r="FS117" s="378"/>
      <c r="FT117" s="378"/>
      <c r="FU117" s="378"/>
      <c r="FV117" s="378"/>
      <c r="FW117" s="378"/>
      <c r="FX117" s="378"/>
      <c r="FY117" s="378"/>
      <c r="FZ117" s="378"/>
      <c r="GA117" s="378"/>
      <c r="GB117" s="378"/>
      <c r="GC117" s="378"/>
      <c r="GD117" s="378"/>
      <c r="GE117" s="378"/>
      <c r="GF117" s="378"/>
      <c r="GG117" s="378"/>
      <c r="GH117" s="378"/>
      <c r="GI117" s="378"/>
      <c r="GJ117" s="378"/>
      <c r="GK117" s="378"/>
      <c r="GL117" s="378"/>
      <c r="GM117" s="378"/>
      <c r="GN117" s="378"/>
      <c r="GO117" s="378"/>
      <c r="GP117" s="378"/>
      <c r="GQ117" s="378"/>
      <c r="GR117" s="378"/>
      <c r="GS117" s="378"/>
      <c r="GT117" s="378"/>
      <c r="GU117" s="378"/>
      <c r="GV117" s="378"/>
      <c r="GW117" s="378"/>
      <c r="GX117" s="378"/>
      <c r="GY117" s="378"/>
      <c r="GZ117" s="378"/>
      <c r="HA117" s="378"/>
      <c r="HB117" s="378"/>
      <c r="HC117" s="378"/>
      <c r="HD117" s="378"/>
      <c r="HE117" s="378"/>
      <c r="HF117" s="378"/>
      <c r="HG117" s="378"/>
      <c r="HH117" s="378"/>
      <c r="HI117" s="378"/>
      <c r="HJ117" s="378"/>
      <c r="HK117" s="378"/>
      <c r="HL117" s="378"/>
      <c r="HM117" s="378"/>
      <c r="HN117" s="378"/>
      <c r="HO117" s="378"/>
      <c r="HP117" s="378"/>
      <c r="HQ117" s="378"/>
      <c r="HR117" s="378"/>
      <c r="HS117" s="378"/>
      <c r="HT117" s="378"/>
      <c r="HU117" s="378"/>
      <c r="HV117" s="378"/>
      <c r="HW117" s="378"/>
      <c r="HX117" s="378"/>
      <c r="HY117" s="378"/>
      <c r="HZ117" s="378"/>
      <c r="IA117" s="378"/>
      <c r="IB117" s="378"/>
      <c r="IC117" s="378"/>
      <c r="ID117" s="378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5" customHeight="1" x14ac:dyDescent="0.25">
      <c r="A118" s="900" t="s">
        <v>261</v>
      </c>
      <c r="B118" s="900"/>
      <c r="C118" s="900"/>
      <c r="D118" s="900"/>
      <c r="E118" s="900"/>
      <c r="F118" s="900"/>
      <c r="G118" s="900"/>
      <c r="H118" s="900"/>
      <c r="I118" s="900"/>
      <c r="J118" s="900"/>
      <c r="K118" s="900"/>
      <c r="L118" s="900"/>
      <c r="M118" s="900"/>
      <c r="N118" s="900"/>
      <c r="O118" s="900"/>
      <c r="P118" s="900"/>
      <c r="Q118" s="900"/>
      <c r="R118" s="900"/>
      <c r="S118" s="900"/>
      <c r="T118" s="900"/>
      <c r="U118" s="900"/>
      <c r="V118" s="900"/>
      <c r="W118" s="900"/>
      <c r="X118" s="900"/>
      <c r="Y118" s="900"/>
      <c r="Z118" s="900"/>
      <c r="AA118" s="900"/>
      <c r="AB118" s="900"/>
      <c r="AC118" s="900"/>
      <c r="AD118" s="900"/>
      <c r="AE118" s="900"/>
      <c r="AF118" s="900"/>
      <c r="AG118" s="900"/>
      <c r="AH118" s="900"/>
      <c r="AI118" s="900"/>
      <c r="AJ118" s="900"/>
      <c r="AK118" s="900"/>
      <c r="AL118" s="900"/>
      <c r="AM118" s="900"/>
      <c r="AN118" s="900"/>
      <c r="AO118" s="900"/>
      <c r="AP118" s="900"/>
      <c r="AQ118" s="900"/>
      <c r="AR118" s="900"/>
      <c r="AS118" s="900"/>
      <c r="AT118" s="900"/>
      <c r="AU118" s="900"/>
      <c r="AV118" s="900"/>
      <c r="AW118" s="900"/>
      <c r="AX118" s="900"/>
      <c r="AY118" s="900"/>
      <c r="AZ118" s="900"/>
      <c r="BA118" s="900"/>
      <c r="BB118" s="900"/>
      <c r="BC118" s="900"/>
      <c r="BD118" s="900"/>
      <c r="BE118" s="900"/>
      <c r="BF118" s="900"/>
      <c r="BG118" s="900"/>
      <c r="BH118" s="900"/>
      <c r="BI118" s="900"/>
      <c r="BJ118" s="900"/>
      <c r="BK118" s="900"/>
      <c r="BL118" s="900"/>
      <c r="BM118" s="900"/>
      <c r="BN118" s="900"/>
      <c r="BO118" s="900"/>
      <c r="BP118" s="900"/>
      <c r="BQ118" s="900"/>
      <c r="BR118" s="900"/>
      <c r="BS118" s="900"/>
      <c r="BT118" s="900"/>
      <c r="BU118" s="900"/>
      <c r="BV118" s="900"/>
      <c r="BW118" s="900"/>
      <c r="BX118" s="900"/>
      <c r="BY118" s="900"/>
      <c r="BZ118" s="900"/>
      <c r="CA118" s="900"/>
      <c r="CB118" s="900"/>
      <c r="CC118" s="900"/>
      <c r="CD118" s="900"/>
      <c r="CE118" s="900"/>
      <c r="CF118" s="900"/>
      <c r="CG118" s="900"/>
      <c r="CH118" s="900"/>
      <c r="CI118" s="900"/>
      <c r="CJ118" s="900"/>
      <c r="CK118" s="900"/>
      <c r="CL118" s="900"/>
      <c r="CM118" s="900"/>
      <c r="CN118" s="900"/>
      <c r="CO118" s="900"/>
      <c r="CP118" s="900"/>
      <c r="CQ118" s="900"/>
      <c r="CR118" s="900"/>
      <c r="CS118" s="900"/>
      <c r="CT118" s="900"/>
      <c r="CU118" s="900"/>
      <c r="CV118" s="900"/>
      <c r="CW118" s="900"/>
      <c r="CX118" s="900"/>
      <c r="CY118" s="900"/>
      <c r="CZ118" s="900"/>
      <c r="DA118" s="900"/>
      <c r="DB118" s="900"/>
      <c r="DC118" s="900"/>
      <c r="DD118" s="900"/>
      <c r="DE118" s="900"/>
      <c r="DF118" s="900"/>
      <c r="DG118" s="900"/>
      <c r="DH118" s="900"/>
      <c r="DI118" s="900"/>
      <c r="DJ118" s="900"/>
      <c r="DK118" s="900"/>
      <c r="DL118" s="900"/>
      <c r="DM118" s="900"/>
      <c r="DN118" s="900"/>
      <c r="DO118" s="900"/>
      <c r="DP118" s="900"/>
      <c r="DQ118" s="900"/>
      <c r="DR118" s="900"/>
      <c r="DS118" s="900"/>
      <c r="DT118" s="900"/>
      <c r="DU118" s="900"/>
      <c r="DV118" s="900"/>
      <c r="DW118" s="900"/>
      <c r="DX118" s="900"/>
      <c r="DY118" s="900"/>
      <c r="DZ118" s="900"/>
      <c r="EA118" s="900"/>
      <c r="EB118" s="900"/>
      <c r="EC118" s="900"/>
      <c r="ED118" s="900"/>
      <c r="EE118" s="900"/>
      <c r="EF118" s="900"/>
      <c r="EG118" s="900"/>
      <c r="EH118" s="900"/>
      <c r="EI118" s="900"/>
      <c r="EJ118" s="900"/>
      <c r="EK118" s="900"/>
      <c r="EL118" s="900"/>
      <c r="EM118" s="900"/>
      <c r="EN118" s="900"/>
      <c r="EO118" s="900"/>
      <c r="EP118" s="900"/>
      <c r="EQ118" s="900"/>
      <c r="ER118" s="900"/>
      <c r="ES118" s="900"/>
      <c r="ET118" s="900"/>
      <c r="EU118" s="900"/>
      <c r="EV118" s="900"/>
      <c r="EW118" s="900"/>
      <c r="EX118" s="900"/>
      <c r="EY118" s="900"/>
      <c r="EZ118" s="900"/>
      <c r="FA118" s="900"/>
      <c r="FB118" s="900"/>
      <c r="FC118" s="900"/>
      <c r="FD118" s="900"/>
      <c r="FE118" s="900"/>
      <c r="FF118" s="900"/>
      <c r="FG118" s="900"/>
      <c r="FH118" s="900"/>
      <c r="FI118" s="900"/>
      <c r="FJ118" s="900"/>
      <c r="FK118" s="900"/>
      <c r="FL118" s="900"/>
      <c r="FM118" s="900"/>
      <c r="FN118" s="900"/>
      <c r="FO118" s="900"/>
      <c r="FP118" s="900"/>
      <c r="FQ118" s="900"/>
      <c r="FR118" s="900"/>
      <c r="FS118" s="900"/>
      <c r="FT118" s="900"/>
      <c r="FU118" s="900"/>
      <c r="FV118" s="900"/>
      <c r="FW118" s="900"/>
      <c r="FX118" s="900"/>
      <c r="FY118" s="900"/>
      <c r="FZ118" s="900"/>
      <c r="GA118" s="900"/>
      <c r="GB118" s="900"/>
      <c r="GC118" s="900"/>
      <c r="GD118" s="900"/>
      <c r="GE118" s="900"/>
      <c r="GF118" s="900"/>
      <c r="GG118" s="900"/>
      <c r="GH118" s="900"/>
      <c r="GI118" s="900"/>
      <c r="GJ118" s="900"/>
      <c r="GK118" s="900"/>
      <c r="GL118" s="900"/>
      <c r="GM118" s="900"/>
      <c r="GN118" s="900"/>
      <c r="GO118" s="900"/>
      <c r="GP118" s="900"/>
      <c r="GQ118" s="900"/>
      <c r="GR118" s="900"/>
      <c r="GS118" s="900"/>
      <c r="GT118" s="900"/>
      <c r="GU118" s="900"/>
      <c r="GV118" s="900"/>
      <c r="GW118" s="900"/>
      <c r="GX118" s="900"/>
      <c r="GY118" s="900"/>
      <c r="GZ118" s="900"/>
      <c r="HA118" s="900"/>
      <c r="HB118" s="900"/>
      <c r="HC118" s="900"/>
      <c r="HD118" s="900"/>
      <c r="HE118" s="900"/>
      <c r="HF118" s="900"/>
      <c r="HG118" s="900"/>
      <c r="HH118" s="900"/>
      <c r="HI118" s="900"/>
      <c r="HJ118" s="900"/>
      <c r="HK118" s="900"/>
      <c r="HL118" s="900"/>
      <c r="HM118" s="900"/>
      <c r="HN118" s="900"/>
      <c r="HO118" s="900"/>
      <c r="HP118" s="900"/>
      <c r="HQ118" s="900"/>
      <c r="HR118" s="900"/>
      <c r="HS118" s="900"/>
      <c r="HT118" s="900"/>
      <c r="HU118" s="900"/>
      <c r="HV118" s="900"/>
      <c r="HW118" s="900"/>
      <c r="HX118" s="900"/>
      <c r="HY118" s="900"/>
      <c r="HZ118" s="900"/>
      <c r="IA118" s="900"/>
      <c r="IB118" s="900"/>
      <c r="IC118" s="900"/>
      <c r="ID118" s="900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8.75" x14ac:dyDescent="0.25">
      <c r="A119" s="901" t="s">
        <v>306</v>
      </c>
      <c r="B119" s="901"/>
      <c r="C119" s="901"/>
      <c r="D119" s="901"/>
      <c r="E119" s="901"/>
      <c r="F119" s="901"/>
      <c r="G119" s="901"/>
      <c r="H119" s="901"/>
      <c r="I119" s="901"/>
      <c r="J119" s="901"/>
      <c r="K119" s="901"/>
      <c r="L119" s="901"/>
      <c r="M119" s="901"/>
      <c r="N119" s="901"/>
      <c r="O119" s="901"/>
      <c r="P119" s="901"/>
      <c r="Q119" s="901"/>
      <c r="R119" s="901"/>
      <c r="S119" s="901"/>
      <c r="T119" s="901"/>
      <c r="U119" s="901"/>
      <c r="V119" s="901"/>
      <c r="W119" s="901"/>
      <c r="X119" s="901"/>
      <c r="Y119" s="901"/>
      <c r="Z119" s="901"/>
      <c r="AA119" s="901"/>
      <c r="AB119" s="901"/>
      <c r="AC119" s="901"/>
      <c r="AD119" s="901"/>
      <c r="AE119" s="901"/>
      <c r="AF119" s="901"/>
      <c r="AG119" s="901"/>
      <c r="AH119" s="901"/>
      <c r="AI119" s="901"/>
      <c r="AJ119" s="901"/>
      <c r="AK119" s="901"/>
      <c r="AL119" s="901"/>
      <c r="AM119" s="901"/>
      <c r="AN119" s="901"/>
      <c r="AO119" s="901"/>
      <c r="AP119" s="901"/>
      <c r="AQ119" s="901"/>
      <c r="AR119" s="901"/>
      <c r="AS119" s="901"/>
      <c r="AT119" s="901"/>
      <c r="AU119" s="901"/>
      <c r="AV119" s="901"/>
      <c r="AW119" s="901"/>
      <c r="AX119" s="901"/>
      <c r="AY119" s="901"/>
      <c r="AZ119" s="901"/>
      <c r="BA119" s="901"/>
      <c r="BB119" s="901"/>
      <c r="BC119" s="901"/>
      <c r="BD119" s="901"/>
      <c r="BE119" s="901"/>
      <c r="BF119" s="901"/>
      <c r="BG119" s="901"/>
      <c r="BH119" s="901"/>
      <c r="BI119" s="901"/>
      <c r="BJ119" s="901"/>
      <c r="BK119" s="901"/>
      <c r="BL119" s="901"/>
      <c r="BM119" s="901"/>
      <c r="BN119" s="901"/>
      <c r="BO119" s="901"/>
      <c r="BP119" s="901"/>
      <c r="BQ119" s="901"/>
      <c r="BR119" s="901"/>
      <c r="BS119" s="901"/>
      <c r="BT119" s="901"/>
      <c r="BU119" s="901"/>
      <c r="BV119" s="901"/>
      <c r="BW119" s="901"/>
      <c r="BX119" s="901"/>
      <c r="BY119" s="901"/>
      <c r="BZ119" s="901"/>
      <c r="CA119" s="901"/>
      <c r="CB119" s="901"/>
      <c r="CC119" s="901"/>
      <c r="CD119" s="901"/>
      <c r="CE119" s="901"/>
      <c r="CF119" s="901"/>
      <c r="CG119" s="901"/>
      <c r="CH119" s="901"/>
      <c r="CI119" s="901"/>
      <c r="CJ119" s="901"/>
      <c r="CK119" s="901"/>
      <c r="CL119" s="901"/>
      <c r="CM119" s="901"/>
      <c r="CN119" s="901"/>
      <c r="CO119" s="901"/>
      <c r="CP119" s="901"/>
      <c r="CQ119" s="901"/>
      <c r="CR119" s="901"/>
      <c r="CS119" s="901"/>
      <c r="CT119" s="901"/>
      <c r="CU119" s="901"/>
      <c r="CV119" s="901"/>
      <c r="CW119" s="901"/>
      <c r="CX119" s="901"/>
      <c r="CY119" s="901"/>
      <c r="CZ119" s="901"/>
      <c r="DA119" s="901"/>
      <c r="DB119" s="901"/>
      <c r="DC119" s="901"/>
      <c r="DD119" s="901"/>
      <c r="DE119" s="901"/>
      <c r="DF119" s="901"/>
      <c r="DG119" s="901"/>
      <c r="DH119" s="901"/>
      <c r="DI119" s="901"/>
      <c r="DJ119" s="901"/>
      <c r="DK119" s="901"/>
      <c r="DL119" s="901"/>
      <c r="DM119" s="901"/>
      <c r="DN119" s="901"/>
      <c r="DO119" s="901"/>
      <c r="DP119" s="901"/>
      <c r="DQ119" s="901"/>
      <c r="DR119" s="901"/>
      <c r="DS119" s="901"/>
      <c r="DT119" s="901"/>
      <c r="DU119" s="901"/>
      <c r="DV119" s="901"/>
      <c r="DW119" s="901"/>
      <c r="DX119" s="901"/>
      <c r="DY119" s="901"/>
      <c r="DZ119" s="901"/>
      <c r="EA119" s="901"/>
      <c r="EB119" s="901"/>
      <c r="EC119" s="901"/>
      <c r="ED119" s="901"/>
      <c r="EE119" s="901"/>
      <c r="EF119" s="901"/>
      <c r="EG119" s="901"/>
      <c r="EH119" s="901"/>
      <c r="EI119" s="901"/>
      <c r="EJ119" s="901"/>
      <c r="EK119" s="901"/>
      <c r="EL119" s="901"/>
      <c r="EM119" s="901"/>
      <c r="EN119" s="901"/>
      <c r="EO119" s="901"/>
      <c r="EP119" s="901"/>
      <c r="EQ119" s="901"/>
      <c r="ER119" s="901"/>
      <c r="ES119" s="901"/>
      <c r="ET119" s="901"/>
      <c r="EU119" s="901"/>
      <c r="EV119" s="901"/>
      <c r="EW119" s="901"/>
      <c r="EX119" s="901"/>
      <c r="EY119" s="901"/>
      <c r="EZ119" s="901"/>
      <c r="FA119" s="901"/>
      <c r="FB119" s="901"/>
      <c r="FC119" s="901"/>
      <c r="FD119" s="901"/>
      <c r="FE119" s="901"/>
      <c r="FF119" s="901"/>
      <c r="FG119" s="901"/>
      <c r="FH119" s="901"/>
      <c r="FI119" s="901"/>
      <c r="FJ119" s="901"/>
      <c r="FK119" s="901"/>
      <c r="FL119" s="901"/>
      <c r="FM119" s="901"/>
      <c r="FN119" s="901"/>
      <c r="FO119" s="901"/>
      <c r="FP119" s="901"/>
      <c r="FQ119" s="901"/>
      <c r="FR119" s="901"/>
      <c r="FS119" s="901"/>
      <c r="FT119" s="901"/>
      <c r="FU119" s="901"/>
      <c r="FV119" s="901"/>
      <c r="FW119" s="901"/>
      <c r="FX119" s="901"/>
      <c r="FY119" s="901"/>
      <c r="FZ119" s="901"/>
      <c r="GA119" s="901"/>
      <c r="GB119" s="901"/>
      <c r="GC119" s="901"/>
      <c r="GD119" s="901"/>
      <c r="GE119" s="901"/>
      <c r="GF119" s="901"/>
      <c r="GG119" s="901"/>
      <c r="GH119" s="901"/>
      <c r="GI119" s="901"/>
      <c r="GJ119" s="901"/>
      <c r="GK119" s="901"/>
      <c r="GL119" s="901"/>
      <c r="GM119" s="901"/>
      <c r="GN119" s="901"/>
      <c r="GO119" s="901"/>
      <c r="GP119" s="901"/>
      <c r="GQ119" s="901"/>
      <c r="GR119" s="901"/>
      <c r="GS119" s="901"/>
      <c r="GT119" s="901"/>
      <c r="GU119" s="901"/>
      <c r="GV119" s="901"/>
      <c r="GW119" s="901"/>
      <c r="GX119" s="901"/>
      <c r="GY119" s="901"/>
      <c r="GZ119" s="901"/>
      <c r="HA119" s="901"/>
      <c r="HB119" s="901"/>
      <c r="HC119" s="901"/>
      <c r="HD119" s="901"/>
      <c r="HE119" s="901"/>
      <c r="HF119" s="901"/>
      <c r="HG119" s="901"/>
      <c r="HH119" s="901"/>
      <c r="HI119" s="901"/>
      <c r="HJ119" s="901"/>
      <c r="HK119" s="901"/>
      <c r="HL119" s="901"/>
      <c r="HM119" s="901"/>
      <c r="HN119" s="901"/>
      <c r="HO119" s="901"/>
      <c r="HP119" s="901"/>
      <c r="HQ119" s="901"/>
      <c r="HR119" s="901"/>
      <c r="HS119" s="901"/>
      <c r="HT119" s="901"/>
      <c r="HU119" s="901"/>
      <c r="HV119" s="901"/>
      <c r="HW119" s="901"/>
      <c r="HX119" s="901"/>
      <c r="HY119" s="901"/>
      <c r="HZ119" s="901"/>
      <c r="IA119" s="901"/>
      <c r="IB119" s="901"/>
      <c r="IC119" s="901"/>
      <c r="ID119" s="901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8.75" x14ac:dyDescent="0.25">
      <c r="A120" s="901" t="s">
        <v>307</v>
      </c>
      <c r="B120" s="901"/>
      <c r="C120" s="901"/>
      <c r="D120" s="901"/>
      <c r="E120" s="901"/>
      <c r="F120" s="901"/>
      <c r="G120" s="901"/>
      <c r="H120" s="901"/>
      <c r="I120" s="901"/>
      <c r="J120" s="901"/>
      <c r="K120" s="901"/>
      <c r="L120" s="901"/>
      <c r="M120" s="901"/>
      <c r="N120" s="901"/>
      <c r="O120" s="901"/>
      <c r="P120" s="901"/>
      <c r="Q120" s="901"/>
      <c r="R120" s="901"/>
      <c r="S120" s="901"/>
      <c r="T120" s="901"/>
      <c r="U120" s="901"/>
      <c r="V120" s="901"/>
      <c r="W120" s="901"/>
      <c r="X120" s="901"/>
      <c r="Y120" s="901"/>
      <c r="Z120" s="901"/>
      <c r="AA120" s="901"/>
      <c r="AB120" s="901"/>
      <c r="AC120" s="901"/>
      <c r="AD120" s="901"/>
      <c r="AE120" s="901"/>
      <c r="AF120" s="901"/>
      <c r="AG120" s="901"/>
      <c r="AH120" s="901"/>
      <c r="AI120" s="901"/>
      <c r="AJ120" s="901"/>
      <c r="AK120" s="901"/>
      <c r="AL120" s="901"/>
      <c r="AM120" s="901"/>
      <c r="AN120" s="901"/>
      <c r="AO120" s="901"/>
      <c r="AP120" s="901"/>
      <c r="AQ120" s="901"/>
      <c r="AR120" s="901"/>
      <c r="AS120" s="901"/>
      <c r="AT120" s="901"/>
      <c r="AU120" s="901"/>
      <c r="AV120" s="901"/>
      <c r="AW120" s="901"/>
      <c r="AX120" s="901"/>
      <c r="AY120" s="901"/>
      <c r="AZ120" s="901"/>
      <c r="BA120" s="901"/>
      <c r="BB120" s="901"/>
      <c r="BC120" s="901"/>
      <c r="BD120" s="901"/>
      <c r="BE120" s="901"/>
      <c r="BF120" s="901"/>
      <c r="BG120" s="901"/>
      <c r="BH120" s="901"/>
      <c r="BI120" s="901"/>
      <c r="BJ120" s="901"/>
      <c r="BK120" s="901"/>
      <c r="BL120" s="901"/>
      <c r="BM120" s="901"/>
      <c r="BN120" s="901"/>
      <c r="BO120" s="901"/>
      <c r="BP120" s="901"/>
      <c r="BQ120" s="901"/>
      <c r="BR120" s="901"/>
      <c r="BS120" s="901"/>
      <c r="BT120" s="901"/>
      <c r="BU120" s="901"/>
      <c r="BV120" s="901"/>
      <c r="BW120" s="901"/>
      <c r="BX120" s="901"/>
      <c r="BY120" s="901"/>
      <c r="BZ120" s="901"/>
      <c r="CA120" s="901"/>
      <c r="CB120" s="901"/>
      <c r="CC120" s="901"/>
      <c r="CD120" s="901"/>
      <c r="CE120" s="901"/>
      <c r="CF120" s="901"/>
      <c r="CG120" s="901"/>
      <c r="CH120" s="901"/>
      <c r="CI120" s="901"/>
      <c r="CJ120" s="901"/>
      <c r="CK120" s="901"/>
      <c r="CL120" s="901"/>
      <c r="CM120" s="901"/>
      <c r="CN120" s="901"/>
      <c r="CO120" s="901"/>
      <c r="CP120" s="901"/>
      <c r="CQ120" s="901"/>
      <c r="CR120" s="901"/>
      <c r="CS120" s="901"/>
      <c r="CT120" s="901"/>
      <c r="CU120" s="901"/>
      <c r="CV120" s="901"/>
      <c r="CW120" s="901"/>
      <c r="CX120" s="901"/>
      <c r="CY120" s="901"/>
      <c r="CZ120" s="901"/>
      <c r="DA120" s="901"/>
      <c r="DB120" s="901"/>
      <c r="DC120" s="901"/>
      <c r="DD120" s="901"/>
      <c r="DE120" s="901"/>
      <c r="DF120" s="901"/>
      <c r="DG120" s="901"/>
      <c r="DH120" s="901"/>
      <c r="DI120" s="901"/>
      <c r="DJ120" s="901"/>
      <c r="DK120" s="901"/>
      <c r="DL120" s="901"/>
      <c r="DM120" s="901"/>
      <c r="DN120" s="901"/>
      <c r="DO120" s="901"/>
      <c r="DP120" s="901"/>
      <c r="DQ120" s="901"/>
      <c r="DR120" s="901"/>
      <c r="DS120" s="901"/>
      <c r="DT120" s="901"/>
      <c r="DU120" s="901"/>
      <c r="DV120" s="901"/>
      <c r="DW120" s="901"/>
      <c r="DX120" s="901"/>
      <c r="DY120" s="901"/>
      <c r="DZ120" s="901"/>
      <c r="EA120" s="901"/>
      <c r="EB120" s="901"/>
      <c r="EC120" s="901"/>
      <c r="ED120" s="901"/>
      <c r="EE120" s="901"/>
      <c r="EF120" s="901"/>
      <c r="EG120" s="901"/>
      <c r="EH120" s="901"/>
      <c r="EI120" s="901"/>
      <c r="EJ120" s="901"/>
      <c r="EK120" s="901"/>
      <c r="EL120" s="901"/>
      <c r="EM120" s="901"/>
      <c r="EN120" s="901"/>
      <c r="EO120" s="901"/>
      <c r="EP120" s="901"/>
      <c r="EQ120" s="901"/>
      <c r="ER120" s="901"/>
      <c r="ES120" s="901"/>
      <c r="ET120" s="901"/>
      <c r="EU120" s="901"/>
      <c r="EV120" s="901"/>
      <c r="EW120" s="901"/>
      <c r="EX120" s="901"/>
      <c r="EY120" s="901"/>
      <c r="EZ120" s="901"/>
      <c r="FA120" s="901"/>
      <c r="FB120" s="901"/>
      <c r="FC120" s="901"/>
      <c r="FD120" s="901"/>
      <c r="FE120" s="901"/>
      <c r="FF120" s="901"/>
      <c r="FG120" s="901"/>
      <c r="FH120" s="901"/>
      <c r="FI120" s="901"/>
      <c r="FJ120" s="901"/>
      <c r="FK120" s="901"/>
      <c r="FL120" s="901"/>
      <c r="FM120" s="901"/>
      <c r="FN120" s="901"/>
      <c r="FO120" s="901"/>
      <c r="FP120" s="901"/>
      <c r="FQ120" s="901"/>
      <c r="FR120" s="901"/>
      <c r="FS120" s="901"/>
      <c r="FT120" s="901"/>
      <c r="FU120" s="901"/>
      <c r="FV120" s="901"/>
      <c r="FW120" s="901"/>
      <c r="FX120" s="901"/>
      <c r="FY120" s="901"/>
      <c r="FZ120" s="901"/>
      <c r="GA120" s="901"/>
      <c r="GB120" s="901"/>
      <c r="GC120" s="901"/>
      <c r="GD120" s="901"/>
      <c r="GE120" s="901"/>
      <c r="GF120" s="901"/>
      <c r="GG120" s="901"/>
      <c r="GH120" s="901"/>
      <c r="GI120" s="901"/>
      <c r="GJ120" s="901"/>
      <c r="GK120" s="901"/>
      <c r="GL120" s="901"/>
      <c r="GM120" s="901"/>
      <c r="GN120" s="901"/>
      <c r="GO120" s="901"/>
      <c r="GP120" s="901"/>
      <c r="GQ120" s="901"/>
      <c r="GR120" s="901"/>
      <c r="GS120" s="901"/>
      <c r="GT120" s="901"/>
      <c r="GU120" s="901"/>
      <c r="GV120" s="901"/>
      <c r="GW120" s="901"/>
      <c r="GX120" s="901"/>
      <c r="GY120" s="901"/>
      <c r="GZ120" s="901"/>
      <c r="HA120" s="901"/>
      <c r="HB120" s="901"/>
      <c r="HC120" s="901"/>
      <c r="HD120" s="901"/>
      <c r="HE120" s="901"/>
      <c r="HF120" s="901"/>
      <c r="HG120" s="901"/>
      <c r="HH120" s="901"/>
      <c r="HI120" s="901"/>
      <c r="HJ120" s="901"/>
      <c r="HK120" s="901"/>
      <c r="HL120" s="901"/>
      <c r="HM120" s="901"/>
      <c r="HN120" s="901"/>
      <c r="HO120" s="901"/>
      <c r="HP120" s="901"/>
      <c r="HQ120" s="901"/>
      <c r="HR120" s="901"/>
      <c r="HS120" s="901"/>
      <c r="HT120" s="901"/>
      <c r="HU120" s="901"/>
      <c r="HV120" s="901"/>
      <c r="HW120" s="901"/>
      <c r="HX120" s="901"/>
      <c r="HY120" s="901"/>
      <c r="HZ120" s="901"/>
      <c r="IA120" s="901"/>
      <c r="IB120" s="901"/>
      <c r="IC120" s="901"/>
      <c r="ID120" s="901"/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5" customHeight="1" x14ac:dyDescent="0.25">
      <c r="A121" s="30"/>
      <c r="B121" s="31"/>
      <c r="C121" s="403"/>
      <c r="D121" s="378"/>
      <c r="E121" s="378"/>
      <c r="F121" s="32"/>
      <c r="G121" s="32" t="s">
        <v>211</v>
      </c>
      <c r="H121" s="32" t="s">
        <v>212</v>
      </c>
      <c r="I121" s="32" t="s">
        <v>213</v>
      </c>
      <c r="J121" s="32" t="s">
        <v>214</v>
      </c>
      <c r="K121" s="32" t="s">
        <v>201</v>
      </c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03"/>
      <c r="D122" s="378"/>
      <c r="E122" s="378"/>
      <c r="F122" s="32" t="s">
        <v>26</v>
      </c>
      <c r="G122" s="32">
        <f>K122*36-H122-I122-J122</f>
        <v>1908</v>
      </c>
      <c r="H122" s="32">
        <f>AP111+AO111+BK111+BJ111</f>
        <v>180</v>
      </c>
      <c r="I122" s="32">
        <f>(AR97+AR101+BM97+BM101)*36</f>
        <v>72</v>
      </c>
      <c r="J122" s="32"/>
      <c r="K122" s="32">
        <f>AR111+BM111</f>
        <v>60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03"/>
      <c r="D123" s="378"/>
      <c r="E123" s="378"/>
      <c r="F123" s="32" t="s">
        <v>27</v>
      </c>
      <c r="G123" s="32">
        <f>K123*36-H123-I123-J123</f>
        <v>1944</v>
      </c>
      <c r="H123" s="32">
        <f>CE111+CF111+CZ111+DA111</f>
        <v>216</v>
      </c>
      <c r="I123" s="32">
        <f>(CH97+CH101+DC97+DC101)*36</f>
        <v>0</v>
      </c>
      <c r="J123" s="32"/>
      <c r="K123" s="32">
        <f>CH111+DC111</f>
        <v>60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x14ac:dyDescent="0.25">
      <c r="A124" s="30"/>
      <c r="B124" s="31"/>
      <c r="C124" s="403"/>
      <c r="D124" s="378"/>
      <c r="E124" s="378"/>
      <c r="F124" s="32" t="s">
        <v>28</v>
      </c>
      <c r="G124" s="32">
        <f>K124*36-H124-I124-J124</f>
        <v>1800</v>
      </c>
      <c r="H124" s="32">
        <f>DU111+DV111+EP111+EQ111</f>
        <v>288</v>
      </c>
      <c r="I124" s="32">
        <f>(DX97+DX101+ES97+ES101)*36</f>
        <v>72</v>
      </c>
      <c r="J124" s="32"/>
      <c r="K124" s="32">
        <f>DX111+ES111</f>
        <v>60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s="377" customFormat="1" ht="15" customHeight="1" thickBot="1" x14ac:dyDescent="0.3">
      <c r="A125" s="30"/>
      <c r="B125" s="31"/>
      <c r="C125" s="403"/>
      <c r="D125" s="378"/>
      <c r="E125" s="378"/>
      <c r="F125" s="32" t="s">
        <v>29</v>
      </c>
      <c r="G125" s="32">
        <f>K125*36-H125-I125-J125</f>
        <v>1800</v>
      </c>
      <c r="H125" s="32">
        <f>FK111+FL111+GF111+GG111</f>
        <v>252</v>
      </c>
      <c r="I125" s="32">
        <f>(FN97+FN101+GI97+GI101)*36</f>
        <v>108</v>
      </c>
      <c r="J125" s="32"/>
      <c r="K125" s="32">
        <f>FN111+GI111</f>
        <v>60</v>
      </c>
      <c r="IF125" s="378"/>
      <c r="IG125" s="378"/>
      <c r="IH125" s="378"/>
      <c r="II125" s="378"/>
      <c r="IJ125" s="378"/>
      <c r="IK125" s="378"/>
      <c r="IL125" s="378"/>
      <c r="IM125" s="378"/>
      <c r="IN125" s="378"/>
      <c r="IO125" s="378"/>
      <c r="IP125" s="378"/>
      <c r="IQ125" s="378"/>
      <c r="IR125" s="378"/>
      <c r="IS125" s="378"/>
      <c r="IT125" s="378"/>
      <c r="IU125" s="378"/>
      <c r="IV125" s="378"/>
      <c r="IW125" s="378"/>
      <c r="IX125" s="378"/>
      <c r="IY125" s="378"/>
      <c r="IZ125" s="378"/>
      <c r="JA125" s="378"/>
      <c r="JB125" s="378"/>
      <c r="JC125" s="378"/>
      <c r="JD125" s="378"/>
      <c r="JE125" s="378"/>
      <c r="JF125" s="378"/>
      <c r="JG125" s="378"/>
      <c r="JH125" s="378"/>
      <c r="JI125" s="378"/>
      <c r="JJ125" s="378"/>
      <c r="JK125" s="378"/>
      <c r="JL125" s="378"/>
      <c r="JM125" s="378"/>
      <c r="JN125" s="378"/>
      <c r="JO125" s="378"/>
      <c r="JP125" s="378"/>
      <c r="JQ125" s="378"/>
      <c r="JR125" s="378"/>
      <c r="JS125" s="378"/>
      <c r="JT125" s="378"/>
      <c r="JU125" s="378"/>
      <c r="JV125" s="378"/>
      <c r="JW125" s="378"/>
      <c r="JX125" s="378"/>
      <c r="JY125" s="378"/>
      <c r="JZ125" s="378"/>
      <c r="KA125" s="378"/>
      <c r="KB125" s="378"/>
      <c r="KC125" s="378"/>
      <c r="KD125" s="378"/>
      <c r="KE125" s="378"/>
      <c r="KF125" s="378"/>
      <c r="KG125" s="378"/>
      <c r="KH125" s="378"/>
      <c r="KI125" s="378"/>
      <c r="KJ125" s="378"/>
      <c r="KK125" s="378"/>
      <c r="KL125" s="378"/>
      <c r="KM125" s="378"/>
      <c r="KN125" s="378"/>
      <c r="KO125" s="378"/>
    </row>
    <row r="126" spans="1:301" ht="15" customHeight="1" thickBot="1" x14ac:dyDescent="0.3">
      <c r="A126" s="30"/>
      <c r="B126" s="31"/>
      <c r="C126" s="403"/>
      <c r="D126" s="385"/>
      <c r="F126" s="33" t="s">
        <v>30</v>
      </c>
      <c r="G126" s="33">
        <f>K126*36-H126-I126-J126</f>
        <v>846</v>
      </c>
      <c r="H126" s="33">
        <f>HA111+HB111+HV111+HW111</f>
        <v>162</v>
      </c>
      <c r="I126" s="33">
        <f>(HD97+HD101+HY97+HY101)*36</f>
        <v>936</v>
      </c>
      <c r="J126" s="33">
        <f>F108+F109+F110</f>
        <v>216</v>
      </c>
      <c r="K126" s="33">
        <f>HD111+HY111</f>
        <v>60</v>
      </c>
      <c r="GM126" s="12">
        <v>108</v>
      </c>
      <c r="GN126" s="13">
        <v>78</v>
      </c>
      <c r="GO126" s="13">
        <v>24</v>
      </c>
      <c r="GP126" s="13">
        <v>16</v>
      </c>
      <c r="GQ126" s="13">
        <v>12</v>
      </c>
      <c r="GR126" s="13">
        <v>22</v>
      </c>
      <c r="GS126" s="13">
        <v>4</v>
      </c>
      <c r="GT126" s="13">
        <v>30</v>
      </c>
      <c r="GU126" s="13">
        <v>18</v>
      </c>
    </row>
    <row r="127" spans="1:301" ht="15" customHeight="1" x14ac:dyDescent="0.25">
      <c r="A127" s="30"/>
      <c r="B127" s="31"/>
      <c r="C127" s="403"/>
      <c r="D127" s="385"/>
      <c r="F127" s="385"/>
      <c r="G127" s="385"/>
      <c r="H127" s="385"/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03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03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03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03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03"/>
      <c r="D228" s="385"/>
      <c r="F228" s="385"/>
      <c r="G228" s="385"/>
      <c r="H228" s="385"/>
    </row>
    <row r="229" spans="1:8" ht="15" customHeight="1" x14ac:dyDescent="0.25">
      <c r="A229" s="30"/>
      <c r="B229" s="31"/>
      <c r="C229" s="403"/>
      <c r="D229" s="385"/>
      <c r="F229" s="385"/>
      <c r="G229" s="385"/>
      <c r="H229" s="385"/>
    </row>
    <row r="230" spans="1:8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  <row r="5700" spans="1:8" x14ac:dyDescent="0.25">
      <c r="A5700" s="30"/>
      <c r="B5700" s="31"/>
      <c r="C5700" s="403"/>
      <c r="D5700" s="385"/>
      <c r="F5700" s="385"/>
      <c r="G5700" s="385"/>
      <c r="H5700" s="385"/>
    </row>
    <row r="5701" spans="1:8" x14ac:dyDescent="0.25">
      <c r="A5701" s="30"/>
      <c r="B5701" s="31"/>
      <c r="C5701" s="403"/>
      <c r="D5701" s="385"/>
      <c r="F5701" s="385"/>
      <c r="G5701" s="385"/>
      <c r="H5701" s="385"/>
    </row>
    <row r="5702" spans="1:8" x14ac:dyDescent="0.25">
      <c r="A5702" s="30"/>
      <c r="B5702" s="31"/>
      <c r="C5702" s="403"/>
      <c r="D5702" s="385"/>
      <c r="F5702" s="385"/>
      <c r="G5702" s="385"/>
      <c r="H5702" s="385"/>
    </row>
    <row r="5703" spans="1:8" x14ac:dyDescent="0.25">
      <c r="A5703" s="30"/>
      <c r="B5703" s="31"/>
      <c r="C5703" s="403"/>
      <c r="D5703" s="385"/>
      <c r="F5703" s="385"/>
      <c r="G5703" s="385"/>
      <c r="H5703" s="385"/>
    </row>
    <row r="5704" spans="1:8" x14ac:dyDescent="0.25">
      <c r="A5704" s="30"/>
      <c r="B5704" s="31"/>
      <c r="C5704" s="403"/>
      <c r="D5704" s="385"/>
      <c r="F5704" s="385"/>
      <c r="G5704" s="385"/>
      <c r="H5704" s="385"/>
    </row>
    <row r="5705" spans="1:8" x14ac:dyDescent="0.25">
      <c r="A5705" s="30"/>
      <c r="B5705" s="31"/>
      <c r="C5705" s="403"/>
      <c r="D5705" s="385"/>
      <c r="F5705" s="385"/>
      <c r="G5705" s="385"/>
      <c r="H5705" s="385"/>
    </row>
  </sheetData>
  <autoFilter ref="A7:IE116"/>
  <mergeCells count="774">
    <mergeCell ref="A111:C111"/>
    <mergeCell ref="HZ83:HZ84"/>
    <mergeCell ref="HK83:HK84"/>
    <mergeCell ref="HL83:HL84"/>
    <mergeCell ref="HM83:HM84"/>
    <mergeCell ref="HN83:HN84"/>
    <mergeCell ref="HO83:HO84"/>
    <mergeCell ref="HP83:HP84"/>
    <mergeCell ref="HQ83:HQ84"/>
    <mergeCell ref="HR83:HR84"/>
    <mergeCell ref="HS83:HS84"/>
    <mergeCell ref="HT83:HT84"/>
    <mergeCell ref="HU83:HU84"/>
    <mergeCell ref="HV83:HV84"/>
    <mergeCell ref="HW83:HW84"/>
    <mergeCell ref="HX83:HX84"/>
    <mergeCell ref="HY83:HY84"/>
    <mergeCell ref="HH83:HH84"/>
    <mergeCell ref="HI83:HI84"/>
    <mergeCell ref="HJ83:HJ84"/>
    <mergeCell ref="GS83:GS84"/>
    <mergeCell ref="GT83:GT84"/>
    <mergeCell ref="GU83:GU84"/>
    <mergeCell ref="GV83:GV84"/>
    <mergeCell ref="GW83:GW84"/>
    <mergeCell ref="GX83:GX84"/>
    <mergeCell ref="GY83:GY84"/>
    <mergeCell ref="HB83:HB84"/>
    <mergeCell ref="HC83:HC84"/>
    <mergeCell ref="HD83:HD84"/>
    <mergeCell ref="HE83:HE84"/>
    <mergeCell ref="HF83:HF84"/>
    <mergeCell ref="HG83:HG84"/>
    <mergeCell ref="GZ83:GZ84"/>
    <mergeCell ref="HA83:HA84"/>
    <mergeCell ref="GJ83:GJ84"/>
    <mergeCell ref="GK83:GK84"/>
    <mergeCell ref="GL83:GL84"/>
    <mergeCell ref="GM83:GM84"/>
    <mergeCell ref="GN83:GN84"/>
    <mergeCell ref="GO83:GO84"/>
    <mergeCell ref="GP83:GP84"/>
    <mergeCell ref="GQ83:GQ84"/>
    <mergeCell ref="GR83:GR84"/>
    <mergeCell ref="GA83:GA84"/>
    <mergeCell ref="GB83:GB84"/>
    <mergeCell ref="GC83:GC84"/>
    <mergeCell ref="GD83:GD84"/>
    <mergeCell ref="GE83:GE84"/>
    <mergeCell ref="GF83:GF84"/>
    <mergeCell ref="GG83:GG84"/>
    <mergeCell ref="GH83:GH84"/>
    <mergeCell ref="GI83:GI84"/>
    <mergeCell ref="FX83:FX84"/>
    <mergeCell ref="FY83:FY84"/>
    <mergeCell ref="FZ83:FZ84"/>
    <mergeCell ref="FI83:FI84"/>
    <mergeCell ref="FJ83:FJ84"/>
    <mergeCell ref="FK83:FK84"/>
    <mergeCell ref="FL83:FL84"/>
    <mergeCell ref="FM83:FM84"/>
    <mergeCell ref="FN83:FN84"/>
    <mergeCell ref="FO83:FO84"/>
    <mergeCell ref="FR83:FR84"/>
    <mergeCell ref="FS83:FS84"/>
    <mergeCell ref="FT83:FT84"/>
    <mergeCell ref="FU83:FU84"/>
    <mergeCell ref="FV83:FV84"/>
    <mergeCell ref="FW83:FW84"/>
    <mergeCell ref="FP83:FP84"/>
    <mergeCell ref="FQ83:FQ84"/>
    <mergeCell ref="EZ83:EZ84"/>
    <mergeCell ref="FA83:FA84"/>
    <mergeCell ref="FB83:FB84"/>
    <mergeCell ref="FC83:FC84"/>
    <mergeCell ref="FD83:FD84"/>
    <mergeCell ref="FE83:FE84"/>
    <mergeCell ref="FF83:FF84"/>
    <mergeCell ref="FG83:FG84"/>
    <mergeCell ref="FH83:FH84"/>
    <mergeCell ref="EQ83:EQ84"/>
    <mergeCell ref="ER83:ER84"/>
    <mergeCell ref="ES83:ES84"/>
    <mergeCell ref="ET83:ET84"/>
    <mergeCell ref="EU83:EU84"/>
    <mergeCell ref="EV83:EV84"/>
    <mergeCell ref="EW83:EW84"/>
    <mergeCell ref="EX83:EX84"/>
    <mergeCell ref="EY83:EY84"/>
    <mergeCell ref="EN83:EN84"/>
    <mergeCell ref="EO83:EO84"/>
    <mergeCell ref="EP83:EP84"/>
    <mergeCell ref="DY83:DY84"/>
    <mergeCell ref="DZ83:DZ84"/>
    <mergeCell ref="EA83:EA84"/>
    <mergeCell ref="EB83:EB84"/>
    <mergeCell ref="EC83:EC84"/>
    <mergeCell ref="ED83:ED84"/>
    <mergeCell ref="EE83:EE84"/>
    <mergeCell ref="EH83:EH84"/>
    <mergeCell ref="EI83:EI84"/>
    <mergeCell ref="EJ83:EJ84"/>
    <mergeCell ref="EK83:EK84"/>
    <mergeCell ref="EL83:EL84"/>
    <mergeCell ref="EM83:EM84"/>
    <mergeCell ref="EF83:EF84"/>
    <mergeCell ref="EG83:EG84"/>
    <mergeCell ref="DP83:DP84"/>
    <mergeCell ref="DQ83:DQ84"/>
    <mergeCell ref="DR83:DR84"/>
    <mergeCell ref="DS83:DS84"/>
    <mergeCell ref="DT83:DT84"/>
    <mergeCell ref="DU83:DU84"/>
    <mergeCell ref="DV83:DV84"/>
    <mergeCell ref="DW83:DW84"/>
    <mergeCell ref="DX83:DX84"/>
    <mergeCell ref="DG83:DG84"/>
    <mergeCell ref="DH83:DH84"/>
    <mergeCell ref="DI83:DI84"/>
    <mergeCell ref="DJ83:DJ84"/>
    <mergeCell ref="DK83:DK84"/>
    <mergeCell ref="DL83:DL84"/>
    <mergeCell ref="DM83:DM84"/>
    <mergeCell ref="DN83:DN84"/>
    <mergeCell ref="DO83:DO84"/>
    <mergeCell ref="DD83:DD84"/>
    <mergeCell ref="DE83:DE84"/>
    <mergeCell ref="DF83:DF84"/>
    <mergeCell ref="CO83:CO84"/>
    <mergeCell ref="CP83:CP84"/>
    <mergeCell ref="CQ83:CQ84"/>
    <mergeCell ref="CR83:CR84"/>
    <mergeCell ref="CS83:CS84"/>
    <mergeCell ref="CT83:CT84"/>
    <mergeCell ref="CU83:CU84"/>
    <mergeCell ref="CX83:CX84"/>
    <mergeCell ref="CY83:CY84"/>
    <mergeCell ref="CZ83:CZ84"/>
    <mergeCell ref="DA83:DA84"/>
    <mergeCell ref="DB83:DB84"/>
    <mergeCell ref="DC83:DC84"/>
    <mergeCell ref="CV83:CV84"/>
    <mergeCell ref="CW83:CW84"/>
    <mergeCell ref="CF83:CF84"/>
    <mergeCell ref="CG83:CG84"/>
    <mergeCell ref="CH83:CH84"/>
    <mergeCell ref="CI83:CI84"/>
    <mergeCell ref="CJ83:CJ84"/>
    <mergeCell ref="CK83:CK84"/>
    <mergeCell ref="CL83:CL84"/>
    <mergeCell ref="CM83:CM84"/>
    <mergeCell ref="CN83:CN84"/>
    <mergeCell ref="BW83:BW84"/>
    <mergeCell ref="BX83:BX84"/>
    <mergeCell ref="BY83:BY84"/>
    <mergeCell ref="BZ83:BZ84"/>
    <mergeCell ref="CA83:CA84"/>
    <mergeCell ref="CB83:CB84"/>
    <mergeCell ref="CC83:CC84"/>
    <mergeCell ref="CD83:CD84"/>
    <mergeCell ref="CE83:CE84"/>
    <mergeCell ref="BT83:BT84"/>
    <mergeCell ref="BU83:BU84"/>
    <mergeCell ref="BV83:BV84"/>
    <mergeCell ref="BE83:BE84"/>
    <mergeCell ref="BF83:BF84"/>
    <mergeCell ref="BG83:BG84"/>
    <mergeCell ref="BH83:BH84"/>
    <mergeCell ref="BI83:BI84"/>
    <mergeCell ref="BJ83:BJ84"/>
    <mergeCell ref="BK83:BK84"/>
    <mergeCell ref="BN83:BN84"/>
    <mergeCell ref="BO83:BO84"/>
    <mergeCell ref="BP83:BP84"/>
    <mergeCell ref="BQ83:BQ84"/>
    <mergeCell ref="BR83:BR84"/>
    <mergeCell ref="BS83:BS84"/>
    <mergeCell ref="BL83:BL84"/>
    <mergeCell ref="BM83:BM84"/>
    <mergeCell ref="AV83:AV84"/>
    <mergeCell ref="AW83:AW84"/>
    <mergeCell ref="AX83:AX84"/>
    <mergeCell ref="AY83:AY84"/>
    <mergeCell ref="AZ83:AZ84"/>
    <mergeCell ref="BA83:BA84"/>
    <mergeCell ref="BB83:BB84"/>
    <mergeCell ref="BC83:BC84"/>
    <mergeCell ref="BD83:BD84"/>
    <mergeCell ref="AM83:AM84"/>
    <mergeCell ref="AN83:AN84"/>
    <mergeCell ref="AO83:AO84"/>
    <mergeCell ref="AP83:AP84"/>
    <mergeCell ref="AQ83:AQ84"/>
    <mergeCell ref="AR83:AR84"/>
    <mergeCell ref="AS83:AS84"/>
    <mergeCell ref="AT83:AT84"/>
    <mergeCell ref="AU83:AU84"/>
    <mergeCell ref="AJ83:AJ84"/>
    <mergeCell ref="AK83:AK84"/>
    <mergeCell ref="AL83:AL84"/>
    <mergeCell ref="U83:U84"/>
    <mergeCell ref="V83:V84"/>
    <mergeCell ref="W83:W84"/>
    <mergeCell ref="X83:X84"/>
    <mergeCell ref="Y83:Y84"/>
    <mergeCell ref="Z83:Z84"/>
    <mergeCell ref="AA83:AA84"/>
    <mergeCell ref="AD83:AD84"/>
    <mergeCell ref="AE83:AE84"/>
    <mergeCell ref="AF83:AF84"/>
    <mergeCell ref="AG83:AG84"/>
    <mergeCell ref="AH83:AH84"/>
    <mergeCell ref="AI83:AI84"/>
    <mergeCell ref="AB83:AB84"/>
    <mergeCell ref="AC83:AC84"/>
    <mergeCell ref="L83:L84"/>
    <mergeCell ref="M83:M84"/>
    <mergeCell ref="N83:N84"/>
    <mergeCell ref="O83:O84"/>
    <mergeCell ref="P83:P84"/>
    <mergeCell ref="Q83:Q84"/>
    <mergeCell ref="R83:R84"/>
    <mergeCell ref="S83:S84"/>
    <mergeCell ref="T83:T84"/>
    <mergeCell ref="C83:C84"/>
    <mergeCell ref="D83:D84"/>
    <mergeCell ref="E83:E84"/>
    <mergeCell ref="F83:F84"/>
    <mergeCell ref="G83:G84"/>
    <mergeCell ref="H83:H84"/>
    <mergeCell ref="I83:I84"/>
    <mergeCell ref="J83:J84"/>
    <mergeCell ref="K83:K84"/>
    <mergeCell ref="IE59:IE63"/>
    <mergeCell ref="HR59:HR63"/>
    <mergeCell ref="HS59:HS63"/>
    <mergeCell ref="HT59:HT63"/>
    <mergeCell ref="HU59:HU63"/>
    <mergeCell ref="HV59:HV63"/>
    <mergeCell ref="HW59:HW63"/>
    <mergeCell ref="HX59:HX63"/>
    <mergeCell ref="HY59:HY63"/>
    <mergeCell ref="HZ59:HZ63"/>
    <mergeCell ref="HO59:HO63"/>
    <mergeCell ref="HP59:HP63"/>
    <mergeCell ref="HQ59:HQ63"/>
    <mergeCell ref="GZ59:GZ63"/>
    <mergeCell ref="HA59:HA63"/>
    <mergeCell ref="HB59:HB63"/>
    <mergeCell ref="HC59:HC63"/>
    <mergeCell ref="HD59:HD63"/>
    <mergeCell ref="HE59:HE63"/>
    <mergeCell ref="HF59:HF63"/>
    <mergeCell ref="HI59:HI63"/>
    <mergeCell ref="HJ59:HJ63"/>
    <mergeCell ref="HK59:HK63"/>
    <mergeCell ref="HL59:HL63"/>
    <mergeCell ref="HM59:HM63"/>
    <mergeCell ref="HN59:HN63"/>
    <mergeCell ref="HG59:HG63"/>
    <mergeCell ref="HH59:HH63"/>
    <mergeCell ref="GQ59:GQ63"/>
    <mergeCell ref="GR59:GR63"/>
    <mergeCell ref="GS59:GS63"/>
    <mergeCell ref="GT59:GT63"/>
    <mergeCell ref="GU59:GU63"/>
    <mergeCell ref="GV59:GV63"/>
    <mergeCell ref="GW59:GW63"/>
    <mergeCell ref="GX59:GX63"/>
    <mergeCell ref="GY59:GY63"/>
    <mergeCell ref="GH59:GH63"/>
    <mergeCell ref="GI59:GI63"/>
    <mergeCell ref="GJ59:GJ63"/>
    <mergeCell ref="GK59:GK63"/>
    <mergeCell ref="GL59:GL63"/>
    <mergeCell ref="GM59:GM63"/>
    <mergeCell ref="GN59:GN63"/>
    <mergeCell ref="GO59:GO63"/>
    <mergeCell ref="GP59:GP63"/>
    <mergeCell ref="GE59:GE63"/>
    <mergeCell ref="GF59:GF63"/>
    <mergeCell ref="GG59:GG63"/>
    <mergeCell ref="FP59:FP63"/>
    <mergeCell ref="FQ59:FQ63"/>
    <mergeCell ref="FR59:FR63"/>
    <mergeCell ref="FS59:FS63"/>
    <mergeCell ref="FT59:FT63"/>
    <mergeCell ref="FU59:FU63"/>
    <mergeCell ref="FV59:FV63"/>
    <mergeCell ref="FY59:FY63"/>
    <mergeCell ref="FZ59:FZ63"/>
    <mergeCell ref="GA59:GA63"/>
    <mergeCell ref="GB59:GB63"/>
    <mergeCell ref="GC59:GC63"/>
    <mergeCell ref="GD59:GD63"/>
    <mergeCell ref="FW59:FW63"/>
    <mergeCell ref="FX59:FX63"/>
    <mergeCell ref="FG59:FG63"/>
    <mergeCell ref="FH59:FH63"/>
    <mergeCell ref="FI59:FI63"/>
    <mergeCell ref="FJ59:FJ63"/>
    <mergeCell ref="FK59:FK63"/>
    <mergeCell ref="FL59:FL63"/>
    <mergeCell ref="FM59:FM63"/>
    <mergeCell ref="FN59:FN63"/>
    <mergeCell ref="FO59:FO63"/>
    <mergeCell ref="EX59:EX63"/>
    <mergeCell ref="EY59:EY63"/>
    <mergeCell ref="EZ59:EZ63"/>
    <mergeCell ref="FA59:FA63"/>
    <mergeCell ref="FB59:FB63"/>
    <mergeCell ref="FC59:FC63"/>
    <mergeCell ref="FD59:FD63"/>
    <mergeCell ref="FE59:FE63"/>
    <mergeCell ref="FF59:FF63"/>
    <mergeCell ref="EU59:EU63"/>
    <mergeCell ref="EV59:EV63"/>
    <mergeCell ref="EW59:EW63"/>
    <mergeCell ref="EF59:EF63"/>
    <mergeCell ref="EG59:EG63"/>
    <mergeCell ref="EH59:EH63"/>
    <mergeCell ref="EI59:EI63"/>
    <mergeCell ref="EJ59:EJ63"/>
    <mergeCell ref="EK59:EK63"/>
    <mergeCell ref="EL59:EL63"/>
    <mergeCell ref="EO59:EO63"/>
    <mergeCell ref="EP59:EP63"/>
    <mergeCell ref="EQ59:EQ63"/>
    <mergeCell ref="ER59:ER63"/>
    <mergeCell ref="ES59:ES63"/>
    <mergeCell ref="ET59:ET63"/>
    <mergeCell ref="EM59:EM63"/>
    <mergeCell ref="EN59:EN63"/>
    <mergeCell ref="DW59:DW63"/>
    <mergeCell ref="DX59:DX63"/>
    <mergeCell ref="DY59:DY63"/>
    <mergeCell ref="DZ59:DZ63"/>
    <mergeCell ref="EA59:EA63"/>
    <mergeCell ref="EB59:EB63"/>
    <mergeCell ref="EC59:EC63"/>
    <mergeCell ref="ED59:ED63"/>
    <mergeCell ref="EE59:EE63"/>
    <mergeCell ref="DN59:DN63"/>
    <mergeCell ref="DO59:DO63"/>
    <mergeCell ref="DP59:DP63"/>
    <mergeCell ref="DQ59:DQ63"/>
    <mergeCell ref="DR59:DR63"/>
    <mergeCell ref="DS59:DS63"/>
    <mergeCell ref="DT59:DT63"/>
    <mergeCell ref="DU59:DU63"/>
    <mergeCell ref="DV59:DV63"/>
    <mergeCell ref="DK59:DK63"/>
    <mergeCell ref="DL59:DL63"/>
    <mergeCell ref="DM59:DM63"/>
    <mergeCell ref="CV59:CV63"/>
    <mergeCell ref="CW59:CW63"/>
    <mergeCell ref="CX59:CX63"/>
    <mergeCell ref="CY59:CY63"/>
    <mergeCell ref="CZ59:CZ63"/>
    <mergeCell ref="DA59:DA63"/>
    <mergeCell ref="DB59:DB63"/>
    <mergeCell ref="DE59:DE63"/>
    <mergeCell ref="DF59:DF63"/>
    <mergeCell ref="DG59:DG63"/>
    <mergeCell ref="DH59:DH63"/>
    <mergeCell ref="DI59:DI63"/>
    <mergeCell ref="DJ59:DJ63"/>
    <mergeCell ref="DC59:DC63"/>
    <mergeCell ref="DD59:DD63"/>
    <mergeCell ref="CM59:CM63"/>
    <mergeCell ref="CN59:CN63"/>
    <mergeCell ref="CO59:CO63"/>
    <mergeCell ref="CP59:CP63"/>
    <mergeCell ref="CQ59:CQ63"/>
    <mergeCell ref="CR59:CR63"/>
    <mergeCell ref="CS59:CS63"/>
    <mergeCell ref="CT59:CT63"/>
    <mergeCell ref="CU59:CU63"/>
    <mergeCell ref="CD59:CD63"/>
    <mergeCell ref="CE59:CE63"/>
    <mergeCell ref="CF59:CF63"/>
    <mergeCell ref="CG59:CG63"/>
    <mergeCell ref="CH59:CH63"/>
    <mergeCell ref="CI59:CI63"/>
    <mergeCell ref="CJ59:CJ63"/>
    <mergeCell ref="CK59:CK63"/>
    <mergeCell ref="CL59:CL63"/>
    <mergeCell ref="CA59:CA63"/>
    <mergeCell ref="CB59:CB63"/>
    <mergeCell ref="CC59:CC63"/>
    <mergeCell ref="BL59:BL63"/>
    <mergeCell ref="BM59:BM63"/>
    <mergeCell ref="BN59:BN63"/>
    <mergeCell ref="BO59:BO63"/>
    <mergeCell ref="BP59:BP63"/>
    <mergeCell ref="BQ59:BQ63"/>
    <mergeCell ref="BR59:BR63"/>
    <mergeCell ref="BU59:BU63"/>
    <mergeCell ref="BV59:BV63"/>
    <mergeCell ref="BW59:BW63"/>
    <mergeCell ref="BX59:BX63"/>
    <mergeCell ref="BY59:BY63"/>
    <mergeCell ref="BZ59:BZ63"/>
    <mergeCell ref="BS59:BS63"/>
    <mergeCell ref="BT59:BT63"/>
    <mergeCell ref="BC59:BC63"/>
    <mergeCell ref="BD59:BD63"/>
    <mergeCell ref="BE59:BE63"/>
    <mergeCell ref="BF59:BF63"/>
    <mergeCell ref="BG59:BG63"/>
    <mergeCell ref="BH59:BH63"/>
    <mergeCell ref="BI59:BI63"/>
    <mergeCell ref="BJ59:BJ63"/>
    <mergeCell ref="BK59:BK63"/>
    <mergeCell ref="AT59:AT63"/>
    <mergeCell ref="AU59:AU63"/>
    <mergeCell ref="AV59:AV63"/>
    <mergeCell ref="AW59:AW63"/>
    <mergeCell ref="AX59:AX63"/>
    <mergeCell ref="AY59:AY63"/>
    <mergeCell ref="AZ59:AZ63"/>
    <mergeCell ref="BA59:BA63"/>
    <mergeCell ref="BB59:BB63"/>
    <mergeCell ref="AQ59:AQ63"/>
    <mergeCell ref="AR59:AR63"/>
    <mergeCell ref="AS59:AS63"/>
    <mergeCell ref="AB59:AB63"/>
    <mergeCell ref="AC59:AC63"/>
    <mergeCell ref="AD59:AD63"/>
    <mergeCell ref="AE59:AE63"/>
    <mergeCell ref="AF59:AF63"/>
    <mergeCell ref="AG59:AG63"/>
    <mergeCell ref="AH59:AH63"/>
    <mergeCell ref="AK59:AK63"/>
    <mergeCell ref="AL59:AL63"/>
    <mergeCell ref="AM59:AM63"/>
    <mergeCell ref="AN59:AN63"/>
    <mergeCell ref="AO59:AO63"/>
    <mergeCell ref="AP59:AP63"/>
    <mergeCell ref="AI59:AI63"/>
    <mergeCell ref="AJ59:AJ63"/>
    <mergeCell ref="S59:S63"/>
    <mergeCell ref="T59:T63"/>
    <mergeCell ref="U59:U63"/>
    <mergeCell ref="V59:V63"/>
    <mergeCell ref="W59:W63"/>
    <mergeCell ref="X59:X63"/>
    <mergeCell ref="Y59:Y63"/>
    <mergeCell ref="Z59:Z63"/>
    <mergeCell ref="AA59:AA63"/>
    <mergeCell ref="J59:J63"/>
    <mergeCell ref="K59:K63"/>
    <mergeCell ref="L59:L63"/>
    <mergeCell ref="M59:M63"/>
    <mergeCell ref="N59:N63"/>
    <mergeCell ref="O59:O63"/>
    <mergeCell ref="P59:P63"/>
    <mergeCell ref="Q59:Q63"/>
    <mergeCell ref="R59:R63"/>
    <mergeCell ref="A1:ID1"/>
    <mergeCell ref="EU113:FO113"/>
    <mergeCell ref="FP113:GJ113"/>
    <mergeCell ref="GK113:HE113"/>
    <mergeCell ref="HF113:HZ113"/>
    <mergeCell ref="AO6:AO7"/>
    <mergeCell ref="AP6:AP7"/>
    <mergeCell ref="AQ6:AQ7"/>
    <mergeCell ref="AR6:AR7"/>
    <mergeCell ref="G59:G63"/>
    <mergeCell ref="H59:H63"/>
    <mergeCell ref="I59:I63"/>
    <mergeCell ref="HV6:HV7"/>
    <mergeCell ref="HW6:HW7"/>
    <mergeCell ref="HX6:HX7"/>
    <mergeCell ref="BJ6:BJ7"/>
    <mergeCell ref="BK6:BK7"/>
    <mergeCell ref="BL6:BL7"/>
    <mergeCell ref="BM6:BM7"/>
    <mergeCell ref="A59:A63"/>
    <mergeCell ref="B59:B63"/>
    <mergeCell ref="C59:C63"/>
    <mergeCell ref="D59:D63"/>
    <mergeCell ref="E59:E63"/>
    <mergeCell ref="A120:ID120"/>
    <mergeCell ref="Y116:AS116"/>
    <mergeCell ref="Y115:AS115"/>
    <mergeCell ref="Y114:AS114"/>
    <mergeCell ref="AT114:BN114"/>
    <mergeCell ref="AT115:BN115"/>
    <mergeCell ref="AT116:BN116"/>
    <mergeCell ref="A113:C113"/>
    <mergeCell ref="Y113:AS113"/>
    <mergeCell ref="AT113:BN113"/>
    <mergeCell ref="BO113:CI113"/>
    <mergeCell ref="CJ113:DD113"/>
    <mergeCell ref="DE113:DY113"/>
    <mergeCell ref="DZ113:ET113"/>
    <mergeCell ref="DZ116:ET116"/>
    <mergeCell ref="EU114:FO114"/>
    <mergeCell ref="EU115:FO115"/>
    <mergeCell ref="EU116:FO116"/>
    <mergeCell ref="CJ114:DD114"/>
    <mergeCell ref="CJ115:DD115"/>
    <mergeCell ref="CJ116:DD116"/>
    <mergeCell ref="DE114:DY114"/>
    <mergeCell ref="DE115:DY115"/>
    <mergeCell ref="D113:X113"/>
    <mergeCell ref="A114:C114"/>
    <mergeCell ref="A115:C115"/>
    <mergeCell ref="A116:C116"/>
    <mergeCell ref="A118:ID118"/>
    <mergeCell ref="A119:ID119"/>
    <mergeCell ref="BO114:CI114"/>
    <mergeCell ref="BO115:CI115"/>
    <mergeCell ref="BO116:CI116"/>
    <mergeCell ref="HF114:HZ114"/>
    <mergeCell ref="HF115:HZ115"/>
    <mergeCell ref="DE116:DY116"/>
    <mergeCell ref="FP114:GJ114"/>
    <mergeCell ref="FP115:GJ115"/>
    <mergeCell ref="FP116:GJ116"/>
    <mergeCell ref="GK114:HE114"/>
    <mergeCell ref="GK115:HE115"/>
    <mergeCell ref="GK116:HE116"/>
    <mergeCell ref="DZ114:ET114"/>
    <mergeCell ref="DZ115:ET115"/>
    <mergeCell ref="HF116:HZ116"/>
    <mergeCell ref="D116:X116"/>
    <mergeCell ref="D115:X115"/>
    <mergeCell ref="D114:X114"/>
    <mergeCell ref="IA113:ID116"/>
    <mergeCell ref="HU6:HU7"/>
    <mergeCell ref="HZ6:HZ7"/>
    <mergeCell ref="GG6:GG7"/>
    <mergeCell ref="GH6:GH7"/>
    <mergeCell ref="GI6:GI7"/>
    <mergeCell ref="HG6:HG7"/>
    <mergeCell ref="DB6:DB7"/>
    <mergeCell ref="CE6:CE7"/>
    <mergeCell ref="CF6:CF7"/>
    <mergeCell ref="CG6:CG7"/>
    <mergeCell ref="CH6:CH7"/>
    <mergeCell ref="CZ6:CZ7"/>
    <mergeCell ref="DA6:DA7"/>
    <mergeCell ref="CN6:CN7"/>
    <mergeCell ref="CO6:CO7"/>
    <mergeCell ref="CP6:CP7"/>
    <mergeCell ref="CQ6:CQ7"/>
    <mergeCell ref="HY6:HY7"/>
    <mergeCell ref="GE6:GE7"/>
    <mergeCell ref="HE6:HE7"/>
    <mergeCell ref="HF6:HF7"/>
    <mergeCell ref="HD6:HD7"/>
    <mergeCell ref="HH6:HH7"/>
    <mergeCell ref="HK6:HK7"/>
    <mergeCell ref="F59:F63"/>
    <mergeCell ref="HA6:HA7"/>
    <mergeCell ref="HB6:HB7"/>
    <mergeCell ref="A112:ID112"/>
    <mergeCell ref="HN6:HN7"/>
    <mergeCell ref="HO6:HO7"/>
    <mergeCell ref="HP6:HP7"/>
    <mergeCell ref="HQ6:HR6"/>
    <mergeCell ref="HS6:HS7"/>
    <mergeCell ref="HT6:HT7"/>
    <mergeCell ref="GQ6:GQ7"/>
    <mergeCell ref="GR6:GR7"/>
    <mergeCell ref="GS6:GS7"/>
    <mergeCell ref="GT6:GT7"/>
    <mergeCell ref="GU6:GU7"/>
    <mergeCell ref="GV6:GW6"/>
    <mergeCell ref="IB6:IB7"/>
    <mergeCell ref="IC6:IC7"/>
    <mergeCell ref="GP6:GP7"/>
    <mergeCell ref="FZ6:FZ7"/>
    <mergeCell ref="GA6:GB6"/>
    <mergeCell ref="GC6:GC7"/>
    <mergeCell ref="GD6:GD7"/>
    <mergeCell ref="HI6:HI7"/>
    <mergeCell ref="HL6:HL7"/>
    <mergeCell ref="HM6:HM7"/>
    <mergeCell ref="EO6:EO7"/>
    <mergeCell ref="ET6:ET7"/>
    <mergeCell ref="EU6:EU7"/>
    <mergeCell ref="EV6:EV7"/>
    <mergeCell ref="EW6:EW7"/>
    <mergeCell ref="EX6:EX7"/>
    <mergeCell ref="GX6:GX7"/>
    <mergeCell ref="GY6:GY7"/>
    <mergeCell ref="GZ6:GZ7"/>
    <mergeCell ref="GJ6:GJ7"/>
    <mergeCell ref="GF6:GF7"/>
    <mergeCell ref="ES6:ES7"/>
    <mergeCell ref="FK6:FK7"/>
    <mergeCell ref="FL6:FL7"/>
    <mergeCell ref="FM6:FM7"/>
    <mergeCell ref="FN6:FN7"/>
    <mergeCell ref="EP6:EP7"/>
    <mergeCell ref="EQ6:EQ7"/>
    <mergeCell ref="ER6:ER7"/>
    <mergeCell ref="FT6:FT7"/>
    <mergeCell ref="HC6:HC7"/>
    <mergeCell ref="FO6:FO7"/>
    <mergeCell ref="FP6:FP7"/>
    <mergeCell ref="FQ6:FQ7"/>
    <mergeCell ref="FR6:FR7"/>
    <mergeCell ref="FS6:FS7"/>
    <mergeCell ref="EK6:EL6"/>
    <mergeCell ref="EM6:EM7"/>
    <mergeCell ref="EN6:EN7"/>
    <mergeCell ref="HJ6:HJ7"/>
    <mergeCell ref="DX6:DX7"/>
    <mergeCell ref="FX6:FX7"/>
    <mergeCell ref="DR6:DR7"/>
    <mergeCell ref="DY6:DY7"/>
    <mergeCell ref="DZ6:DZ7"/>
    <mergeCell ref="EA6:EA7"/>
    <mergeCell ref="DU6:DU7"/>
    <mergeCell ref="DV6:DV7"/>
    <mergeCell ref="DW6:DW7"/>
    <mergeCell ref="FJ6:FJ7"/>
    <mergeCell ref="EI6:EI7"/>
    <mergeCell ref="EB6:EB7"/>
    <mergeCell ref="EC6:EC7"/>
    <mergeCell ref="ED6:ED7"/>
    <mergeCell ref="EE6:EE7"/>
    <mergeCell ref="EF6:EF7"/>
    <mergeCell ref="EG6:EG7"/>
    <mergeCell ref="EH6:EH7"/>
    <mergeCell ref="EJ6:EJ7"/>
    <mergeCell ref="DT6:DT7"/>
    <mergeCell ref="DS6:DS7"/>
    <mergeCell ref="IA4:IA7"/>
    <mergeCell ref="IB4:ID4"/>
    <mergeCell ref="EU5:FO5"/>
    <mergeCell ref="FP5:GJ5"/>
    <mergeCell ref="GK5:HE5"/>
    <mergeCell ref="FC6:FC7"/>
    <mergeCell ref="FD6:FD7"/>
    <mergeCell ref="FE6:FE7"/>
    <mergeCell ref="HF5:HZ5"/>
    <mergeCell ref="IB5:IC5"/>
    <mergeCell ref="ID5:ID7"/>
    <mergeCell ref="EY6:EY7"/>
    <mergeCell ref="EZ6:EZ7"/>
    <mergeCell ref="FA6:FA7"/>
    <mergeCell ref="FB6:FB7"/>
    <mergeCell ref="FF6:FG6"/>
    <mergeCell ref="FH6:FH7"/>
    <mergeCell ref="FI6:FI7"/>
    <mergeCell ref="FU6:FU7"/>
    <mergeCell ref="FV6:FV7"/>
    <mergeCell ref="GL6:GL7"/>
    <mergeCell ref="GM6:GM7"/>
    <mergeCell ref="GN6:GN7"/>
    <mergeCell ref="GO6:GO7"/>
    <mergeCell ref="CC6:CC7"/>
    <mergeCell ref="BQ6:BQ7"/>
    <mergeCell ref="BR6:BR7"/>
    <mergeCell ref="BX6:BX7"/>
    <mergeCell ref="BY6:BY7"/>
    <mergeCell ref="BZ6:CA6"/>
    <mergeCell ref="CB6:CB7"/>
    <mergeCell ref="AA6:AA7"/>
    <mergeCell ref="AB6:AB7"/>
    <mergeCell ref="AC6:AC7"/>
    <mergeCell ref="BS6:BS7"/>
    <mergeCell ref="BT6:BT7"/>
    <mergeCell ref="BU6:BU7"/>
    <mergeCell ref="BV6:BV7"/>
    <mergeCell ref="BE6:BF6"/>
    <mergeCell ref="BW6:BW7"/>
    <mergeCell ref="AE6:AE7"/>
    <mergeCell ref="AF6:AF7"/>
    <mergeCell ref="AG6:AG7"/>
    <mergeCell ref="AH6:AH7"/>
    <mergeCell ref="BO6:BO7"/>
    <mergeCell ref="BP6:BP7"/>
    <mergeCell ref="DL6:DL7"/>
    <mergeCell ref="DM6:DM7"/>
    <mergeCell ref="DN6:DN7"/>
    <mergeCell ref="CR6:CR7"/>
    <mergeCell ref="CS6:CS7"/>
    <mergeCell ref="DC6:DC7"/>
    <mergeCell ref="CI6:CI7"/>
    <mergeCell ref="CJ6:CJ7"/>
    <mergeCell ref="CK6:CK7"/>
    <mergeCell ref="CL6:CL7"/>
    <mergeCell ref="CM6:CM7"/>
    <mergeCell ref="CY6:CY7"/>
    <mergeCell ref="DD6:DD7"/>
    <mergeCell ref="DE6:DE7"/>
    <mergeCell ref="DF6:DF7"/>
    <mergeCell ref="DG6:DG7"/>
    <mergeCell ref="DH6:DH7"/>
    <mergeCell ref="DI6:DI7"/>
    <mergeCell ref="DJ6:DJ7"/>
    <mergeCell ref="DK6:DK7"/>
    <mergeCell ref="CT6:CT7"/>
    <mergeCell ref="CU6:CV6"/>
    <mergeCell ref="CW6:CW7"/>
    <mergeCell ref="CX6:CX7"/>
    <mergeCell ref="DO6:DO7"/>
    <mergeCell ref="DP6:DQ6"/>
    <mergeCell ref="G3:G7"/>
    <mergeCell ref="BO4:DD4"/>
    <mergeCell ref="AJ6:AK6"/>
    <mergeCell ref="AL6:AL7"/>
    <mergeCell ref="AM6:AM7"/>
    <mergeCell ref="AN6:AN7"/>
    <mergeCell ref="AS6:AS7"/>
    <mergeCell ref="BG6:BG7"/>
    <mergeCell ref="BH6:BH7"/>
    <mergeCell ref="BI6:BI7"/>
    <mergeCell ref="BN6:BN7"/>
    <mergeCell ref="AY6:AY7"/>
    <mergeCell ref="AI6:AI7"/>
    <mergeCell ref="Q4:Q7"/>
    <mergeCell ref="R4:R7"/>
    <mergeCell ref="S4:S7"/>
    <mergeCell ref="T4:T7"/>
    <mergeCell ref="U4:U7"/>
    <mergeCell ref="Y4:BN4"/>
    <mergeCell ref="AX6:AX7"/>
    <mergeCell ref="AD6:AD7"/>
    <mergeCell ref="Y5:AS5"/>
    <mergeCell ref="Y6:Y7"/>
    <mergeCell ref="Z6:Z7"/>
    <mergeCell ref="IE3:IE7"/>
    <mergeCell ref="BB6:BB7"/>
    <mergeCell ref="BC6:BC7"/>
    <mergeCell ref="BD6:BD7"/>
    <mergeCell ref="CD6:CD7"/>
    <mergeCell ref="AZ6:AZ7"/>
    <mergeCell ref="BA6:BA7"/>
    <mergeCell ref="AT5:BN5"/>
    <mergeCell ref="BO5:CI5"/>
    <mergeCell ref="CJ5:DD5"/>
    <mergeCell ref="DE5:DY5"/>
    <mergeCell ref="DZ5:ET5"/>
    <mergeCell ref="AT6:AT7"/>
    <mergeCell ref="AU6:AU7"/>
    <mergeCell ref="AV6:AV7"/>
    <mergeCell ref="AW6:AW7"/>
    <mergeCell ref="FY6:FY7"/>
    <mergeCell ref="GK6:GK7"/>
    <mergeCell ref="DE4:ET4"/>
    <mergeCell ref="EU4:GJ4"/>
    <mergeCell ref="GK4:HZ4"/>
    <mergeCell ref="FW6:FW7"/>
    <mergeCell ref="A83:A84"/>
    <mergeCell ref="B83:B84"/>
    <mergeCell ref="H3:U3"/>
    <mergeCell ref="V3:V7"/>
    <mergeCell ref="W3:W7"/>
    <mergeCell ref="X3:X7"/>
    <mergeCell ref="Y3:HZ3"/>
    <mergeCell ref="IA3:ID3"/>
    <mergeCell ref="O4:O7"/>
    <mergeCell ref="P4:P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A3:A7"/>
    <mergeCell ref="B3:B7"/>
    <mergeCell ref="C3:C7"/>
    <mergeCell ref="D3:E3"/>
    <mergeCell ref="F3:F7"/>
  </mergeCells>
  <printOptions horizontalCentered="1"/>
  <pageMargins left="0" right="0" top="0" bottom="0" header="0" footer="0"/>
  <pageSetup paperSize="8" scale="4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50</v>
      </c>
      <c r="G15" s="3">
        <f>G16/54</f>
        <v>33.333333333333336</v>
      </c>
      <c r="H15" s="815">
        <f t="shared" ref="H15:L15" si="13">I16/36</f>
        <v>7</v>
      </c>
      <c r="I15" s="3">
        <f>I16/54</f>
        <v>4.666666666666667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1800</v>
      </c>
      <c r="H16" s="816"/>
      <c r="I16" s="1">
        <f>C26</f>
        <v>252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23.5</v>
      </c>
      <c r="G17" s="3">
        <f>G18/54</f>
        <v>15.666666666666666</v>
      </c>
      <c r="H17" s="815">
        <f t="shared" ref="H17:L17" si="18">I18/36</f>
        <v>4.5</v>
      </c>
      <c r="I17" s="3">
        <f>I18/54</f>
        <v>3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846</v>
      </c>
      <c r="H18" s="816"/>
      <c r="I18" s="1">
        <f>C27</f>
        <v>162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230.5</v>
      </c>
      <c r="G19" s="8">
        <f t="shared" si="20"/>
        <v>153.66666666666669</v>
      </c>
      <c r="H19" s="823">
        <f t="shared" si="20"/>
        <v>30.5</v>
      </c>
      <c r="I19" s="8">
        <f t="shared" si="20"/>
        <v>20.333333333333332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8298</v>
      </c>
      <c r="H20" s="824"/>
      <c r="I20" s="2">
        <f>I18+I16+I14+I12+I10</f>
        <v>1098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МРЛС!G122</f>
        <v>1908</v>
      </c>
      <c r="C23" s="10">
        <f>МРЛС!H122</f>
        <v>180</v>
      </c>
      <c r="D23" s="10">
        <f>МРЛС!I122</f>
        <v>72</v>
      </c>
      <c r="E23" s="10">
        <f>МРЛС!J122</f>
        <v>0</v>
      </c>
      <c r="F23" s="10">
        <f>МРЛС!K122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МРЛС!G123</f>
        <v>1944</v>
      </c>
      <c r="C24" s="10">
        <f>МРЛС!H123</f>
        <v>216</v>
      </c>
      <c r="D24" s="10">
        <f>МРЛС!I123</f>
        <v>0</v>
      </c>
      <c r="E24" s="10">
        <f>МРЛС!J123</f>
        <v>0</v>
      </c>
      <c r="F24" s="10">
        <f>МРЛС!K123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МРЛС!G124</f>
        <v>1800</v>
      </c>
      <c r="C25" s="10">
        <f>МРЛС!H124</f>
        <v>288</v>
      </c>
      <c r="D25" s="10">
        <f>МРЛС!I124</f>
        <v>72</v>
      </c>
      <c r="E25" s="10">
        <f>МРЛС!J124</f>
        <v>0</v>
      </c>
      <c r="F25" s="10">
        <f>МРЛС!K124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МРЛС!G125</f>
        <v>1800</v>
      </c>
      <c r="C26" s="10">
        <f>МРЛС!H125</f>
        <v>252</v>
      </c>
      <c r="D26" s="10">
        <f>МРЛС!I125</f>
        <v>108</v>
      </c>
      <c r="E26" s="10">
        <f>МРЛС!J125</f>
        <v>0</v>
      </c>
      <c r="F26" s="10">
        <f>МРЛС!K125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МРЛС!G126</f>
        <v>846</v>
      </c>
      <c r="C27" s="10">
        <f>МРЛС!H126</f>
        <v>162</v>
      </c>
      <c r="D27" s="10">
        <f>МРЛС!I126</f>
        <v>936</v>
      </c>
      <c r="E27" s="10">
        <f>МРЛС!J126</f>
        <v>216</v>
      </c>
      <c r="F27" s="10">
        <f>МРЛС!K126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KO5705"/>
  <sheetViews>
    <sheetView showZeros="0" view="pageBreakPreview" zoomScale="60" zoomScaleNormal="85" zoomScalePageLayoutView="90" workbookViewId="0">
      <pane xSplit="3" ySplit="7" topLeftCell="D35" activePane="bottomRight" state="frozen"/>
      <selection activeCell="A50" sqref="A50:XFD58"/>
      <selection pane="topRight" activeCell="A50" sqref="A50:XFD58"/>
      <selection pane="bottomLeft" activeCell="A50" sqref="A50:XFD58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2.75" customHeight="1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686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3">
        <f t="shared" ref="V21:V28" si="63">AS21+BN21+CI21+DD21+DY21+ET21+FO21+GJ21+HE21+HZ21</f>
        <v>96</v>
      </c>
      <c r="W21" s="684">
        <f t="shared" ref="W21:W28" si="64">AQ21+BL21+CG21+DB21+DW21+ER21+FM21+GH21+HC21+HX21</f>
        <v>6</v>
      </c>
      <c r="X21" s="685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3">
        <f t="shared" si="63"/>
        <v>36</v>
      </c>
      <c r="W22" s="684">
        <f t="shared" si="64"/>
        <v>6</v>
      </c>
      <c r="X22" s="685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3">
        <f t="shared" si="63"/>
        <v>36</v>
      </c>
      <c r="W23" s="684">
        <f t="shared" si="64"/>
        <v>0</v>
      </c>
      <c r="X23" s="685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8"/>
        <v>72</v>
      </c>
      <c r="G24" s="704">
        <f t="shared" si="59"/>
        <v>42</v>
      </c>
      <c r="H24" s="704">
        <f t="shared" si="60"/>
        <v>16</v>
      </c>
      <c r="I24" s="704">
        <f t="shared" si="60"/>
        <v>0</v>
      </c>
      <c r="J24" s="704">
        <f t="shared" si="60"/>
        <v>0</v>
      </c>
      <c r="K24" s="704">
        <f t="shared" si="60"/>
        <v>24</v>
      </c>
      <c r="L24" s="704">
        <f t="shared" si="60"/>
        <v>0</v>
      </c>
      <c r="M24" s="704">
        <f t="shared" si="60"/>
        <v>0</v>
      </c>
      <c r="N24" s="704">
        <f t="shared" si="60"/>
        <v>0</v>
      </c>
      <c r="O24" s="704">
        <f t="shared" si="60"/>
        <v>0</v>
      </c>
      <c r="P24" s="704">
        <f t="shared" si="60"/>
        <v>2</v>
      </c>
      <c r="Q24" s="704"/>
      <c r="R24" s="704">
        <f t="shared" si="61"/>
        <v>0</v>
      </c>
      <c r="S24" s="704">
        <f t="shared" si="62"/>
        <v>0</v>
      </c>
      <c r="T24" s="704">
        <f t="shared" si="62"/>
        <v>0</v>
      </c>
      <c r="U24" s="559">
        <f t="shared" si="62"/>
        <v>0</v>
      </c>
      <c r="V24" s="703">
        <f t="shared" si="63"/>
        <v>24</v>
      </c>
      <c r="W24" s="704">
        <f t="shared" si="64"/>
        <v>6</v>
      </c>
      <c r="X24" s="705">
        <f t="shared" si="65"/>
        <v>0</v>
      </c>
      <c r="Y24" s="700">
        <f t="shared" si="66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5"/>
        <v>0</v>
      </c>
      <c r="AS24" s="695"/>
      <c r="AT24" s="702">
        <f t="shared" si="67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6"/>
        <v>0</v>
      </c>
      <c r="BN24" s="699"/>
      <c r="BO24" s="700">
        <f t="shared" si="68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7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49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1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3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6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7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91"/>
        <v>4</v>
      </c>
      <c r="E33" s="674"/>
      <c r="F33" s="674">
        <f t="shared" si="92"/>
        <v>144</v>
      </c>
      <c r="G33" s="674">
        <f t="shared" si="93"/>
        <v>78</v>
      </c>
      <c r="H33" s="674">
        <f t="shared" si="94"/>
        <v>40</v>
      </c>
      <c r="I33" s="674">
        <f t="shared" si="94"/>
        <v>8</v>
      </c>
      <c r="J33" s="674">
        <f t="shared" si="94"/>
        <v>0</v>
      </c>
      <c r="K33" s="674">
        <f t="shared" si="94"/>
        <v>10</v>
      </c>
      <c r="L33" s="674">
        <f t="shared" si="94"/>
        <v>0</v>
      </c>
      <c r="M33" s="674">
        <f t="shared" si="94"/>
        <v>0</v>
      </c>
      <c r="N33" s="674">
        <f t="shared" si="94"/>
        <v>0</v>
      </c>
      <c r="O33" s="674">
        <f t="shared" si="94"/>
        <v>0</v>
      </c>
      <c r="P33" s="674">
        <f t="shared" si="94"/>
        <v>0</v>
      </c>
      <c r="Q33" s="674"/>
      <c r="R33" s="674">
        <f t="shared" si="95"/>
        <v>0</v>
      </c>
      <c r="S33" s="674">
        <f t="shared" si="96"/>
        <v>0</v>
      </c>
      <c r="T33" s="674">
        <f t="shared" si="96"/>
        <v>20</v>
      </c>
      <c r="U33" s="675">
        <f t="shared" si="96"/>
        <v>0</v>
      </c>
      <c r="V33" s="676">
        <f t="shared" si="97"/>
        <v>42</v>
      </c>
      <c r="W33" s="674">
        <f t="shared" si="98"/>
        <v>6</v>
      </c>
      <c r="X33" s="677">
        <f t="shared" si="99"/>
        <v>18</v>
      </c>
      <c r="Y33" s="667">
        <f t="shared" si="100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si="75"/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si="76"/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04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12"/>
        <v>1</v>
      </c>
      <c r="DD33" s="666">
        <v>12</v>
      </c>
      <c r="DE33" s="667">
        <f t="shared" si="105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13">(DU33+DV33+DW33+DE33+DY33)/36</f>
        <v>3</v>
      </c>
      <c r="DY33" s="673">
        <v>30</v>
      </c>
      <c r="DZ33" s="664">
        <f t="shared" si="106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07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08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09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10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732">
        <v>30</v>
      </c>
      <c r="B47" s="733" t="s">
        <v>119</v>
      </c>
      <c r="C47" s="248" t="s">
        <v>122</v>
      </c>
      <c r="D47" s="734">
        <f t="shared" si="91"/>
        <v>2</v>
      </c>
      <c r="E47" s="728"/>
      <c r="F47" s="728">
        <f t="shared" si="92"/>
        <v>72</v>
      </c>
      <c r="G47" s="728">
        <f t="shared" si="93"/>
        <v>46</v>
      </c>
      <c r="H47" s="728">
        <f t="shared" si="94"/>
        <v>24</v>
      </c>
      <c r="I47" s="728">
        <f t="shared" si="94"/>
        <v>10</v>
      </c>
      <c r="J47" s="728">
        <f t="shared" si="94"/>
        <v>0</v>
      </c>
      <c r="K47" s="728">
        <f t="shared" si="94"/>
        <v>12</v>
      </c>
      <c r="L47" s="728">
        <f t="shared" si="94"/>
        <v>0</v>
      </c>
      <c r="M47" s="728">
        <f t="shared" si="94"/>
        <v>0</v>
      </c>
      <c r="N47" s="728">
        <f t="shared" si="94"/>
        <v>0</v>
      </c>
      <c r="O47" s="728">
        <f t="shared" si="94"/>
        <v>0</v>
      </c>
      <c r="P47" s="728">
        <f t="shared" si="94"/>
        <v>0</v>
      </c>
      <c r="Q47" s="728"/>
      <c r="R47" s="728">
        <f t="shared" si="95"/>
        <v>0</v>
      </c>
      <c r="S47" s="728">
        <f t="shared" si="96"/>
        <v>0</v>
      </c>
      <c r="T47" s="728">
        <f t="shared" si="96"/>
        <v>0</v>
      </c>
      <c r="U47" s="729">
        <f t="shared" si="96"/>
        <v>0</v>
      </c>
      <c r="V47" s="730">
        <f t="shared" si="97"/>
        <v>24</v>
      </c>
      <c r="W47" s="728">
        <f t="shared" si="98"/>
        <v>2</v>
      </c>
      <c r="X47" s="731">
        <f t="shared" si="99"/>
        <v>0</v>
      </c>
      <c r="Y47" s="719">
        <f t="shared" si="100"/>
        <v>0</v>
      </c>
      <c r="Z47" s="733"/>
      <c r="AA47" s="733"/>
      <c r="AB47" s="733"/>
      <c r="AC47" s="733"/>
      <c r="AD47" s="733"/>
      <c r="AE47" s="733"/>
      <c r="AF47" s="733"/>
      <c r="AG47" s="733"/>
      <c r="AH47" s="733"/>
      <c r="AI47" s="733"/>
      <c r="AJ47" s="733"/>
      <c r="AK47" s="733"/>
      <c r="AL47" s="733"/>
      <c r="AM47" s="733"/>
      <c r="AN47" s="733"/>
      <c r="AO47" s="733"/>
      <c r="AP47" s="733"/>
      <c r="AQ47" s="733"/>
      <c r="AR47" s="733"/>
      <c r="AS47" s="726"/>
      <c r="AT47" s="727">
        <f t="shared" si="75"/>
        <v>0</v>
      </c>
      <c r="AU47" s="733"/>
      <c r="AV47" s="733"/>
      <c r="AW47" s="733"/>
      <c r="AX47" s="733"/>
      <c r="AY47" s="733"/>
      <c r="AZ47" s="733"/>
      <c r="BA47" s="733"/>
      <c r="BB47" s="733"/>
      <c r="BC47" s="733"/>
      <c r="BD47" s="733"/>
      <c r="BE47" s="733"/>
      <c r="BF47" s="733"/>
      <c r="BG47" s="733"/>
      <c r="BH47" s="733"/>
      <c r="BI47" s="733"/>
      <c r="BJ47" s="733"/>
      <c r="BK47" s="733"/>
      <c r="BL47" s="733"/>
      <c r="BM47" s="733"/>
      <c r="BN47" s="725"/>
      <c r="BO47" s="719">
        <f t="shared" si="76"/>
        <v>0</v>
      </c>
      <c r="BP47" s="733"/>
      <c r="BQ47" s="733"/>
      <c r="BR47" s="733"/>
      <c r="BS47" s="733"/>
      <c r="BT47" s="733"/>
      <c r="BU47" s="733"/>
      <c r="BV47" s="733"/>
      <c r="BW47" s="733"/>
      <c r="BX47" s="733"/>
      <c r="BY47" s="733"/>
      <c r="BZ47" s="733"/>
      <c r="CA47" s="733"/>
      <c r="CB47" s="733"/>
      <c r="CC47" s="733"/>
      <c r="CD47" s="733"/>
      <c r="CE47" s="733"/>
      <c r="CF47" s="733"/>
      <c r="CG47" s="733"/>
      <c r="CH47" s="733"/>
      <c r="CI47" s="726"/>
      <c r="CJ47" s="727">
        <f t="shared" si="104"/>
        <v>46</v>
      </c>
      <c r="CK47" s="720">
        <v>24</v>
      </c>
      <c r="CL47" s="720">
        <v>10</v>
      </c>
      <c r="CM47" s="720"/>
      <c r="CN47" s="720">
        <v>12</v>
      </c>
      <c r="CO47" s="720"/>
      <c r="CP47" s="720"/>
      <c r="CQ47" s="720"/>
      <c r="CR47" s="720"/>
      <c r="CS47" s="720"/>
      <c r="CT47" s="720"/>
      <c r="CU47" s="720"/>
      <c r="CV47" s="720"/>
      <c r="CW47" s="720"/>
      <c r="CX47" s="720"/>
      <c r="CY47" s="720"/>
      <c r="CZ47" s="721"/>
      <c r="DA47" s="722"/>
      <c r="DB47" s="723">
        <v>2</v>
      </c>
      <c r="DC47" s="724">
        <f t="shared" ref="DC47" si="141">(CZ47+DA47+DB47+CJ47+DD47)/36</f>
        <v>2</v>
      </c>
      <c r="DD47" s="725">
        <v>24</v>
      </c>
      <c r="DE47" s="719">
        <f t="shared" si="105"/>
        <v>0</v>
      </c>
      <c r="DF47" s="733"/>
      <c r="DG47" s="733"/>
      <c r="DH47" s="733"/>
      <c r="DI47" s="733"/>
      <c r="DJ47" s="733"/>
      <c r="DK47" s="733"/>
      <c r="DL47" s="733"/>
      <c r="DM47" s="733"/>
      <c r="DN47" s="733"/>
      <c r="DO47" s="733"/>
      <c r="DP47" s="733"/>
      <c r="DQ47" s="733"/>
      <c r="DR47" s="733"/>
      <c r="DS47" s="733"/>
      <c r="DT47" s="733"/>
      <c r="DU47" s="733"/>
      <c r="DV47" s="733"/>
      <c r="DW47" s="733"/>
      <c r="DX47" s="733"/>
      <c r="DY47" s="726"/>
      <c r="DZ47" s="727">
        <f t="shared" si="106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40"/>
        <v>0</v>
      </c>
      <c r="ET47" s="725"/>
      <c r="EU47" s="719">
        <f t="shared" si="107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42">(FK47+FL47+FM47+EU47+FO47)/36</f>
        <v>0</v>
      </c>
      <c r="FO47" s="726"/>
      <c r="FP47" s="727">
        <f t="shared" si="108"/>
        <v>0</v>
      </c>
      <c r="FQ47" s="733"/>
      <c r="FR47" s="733"/>
      <c r="FS47" s="733"/>
      <c r="FT47" s="733"/>
      <c r="FU47" s="733"/>
      <c r="FV47" s="733"/>
      <c r="FW47" s="733"/>
      <c r="FX47" s="733"/>
      <c r="FY47" s="733"/>
      <c r="FZ47" s="733"/>
      <c r="GA47" s="733"/>
      <c r="GB47" s="733"/>
      <c r="GC47" s="733"/>
      <c r="GD47" s="733"/>
      <c r="GE47" s="733"/>
      <c r="GF47" s="733"/>
      <c r="GG47" s="733"/>
      <c r="GH47" s="733"/>
      <c r="GI47" s="733"/>
      <c r="GJ47" s="725"/>
      <c r="GK47" s="719">
        <f t="shared" si="109"/>
        <v>0</v>
      </c>
      <c r="GL47" s="733"/>
      <c r="GM47" s="733"/>
      <c r="GN47" s="733"/>
      <c r="GO47" s="733"/>
      <c r="GP47" s="733"/>
      <c r="GQ47" s="733"/>
      <c r="GR47" s="733"/>
      <c r="GS47" s="733"/>
      <c r="GT47" s="733"/>
      <c r="GU47" s="733"/>
      <c r="GV47" s="733"/>
      <c r="GW47" s="733"/>
      <c r="GX47" s="733"/>
      <c r="GY47" s="733"/>
      <c r="GZ47" s="733"/>
      <c r="HA47" s="733"/>
      <c r="HB47" s="733"/>
      <c r="HC47" s="733"/>
      <c r="HD47" s="733"/>
      <c r="HE47" s="726"/>
      <c r="HF47" s="727">
        <f t="shared" si="110"/>
        <v>0</v>
      </c>
      <c r="HG47" s="733"/>
      <c r="HH47" s="733"/>
      <c r="HI47" s="733"/>
      <c r="HJ47" s="733"/>
      <c r="HK47" s="733"/>
      <c r="HL47" s="733"/>
      <c r="HM47" s="733"/>
      <c r="HN47" s="733"/>
      <c r="HO47" s="733"/>
      <c r="HP47" s="733"/>
      <c r="HQ47" s="733"/>
      <c r="HR47" s="733"/>
      <c r="HS47" s="733"/>
      <c r="HT47" s="733"/>
      <c r="HU47" s="733"/>
      <c r="HV47" s="733"/>
      <c r="HW47" s="733"/>
      <c r="HX47" s="733"/>
      <c r="HY47" s="733"/>
      <c r="HZ47" s="725"/>
      <c r="IA47" s="310"/>
      <c r="IB47" s="40">
        <v>4</v>
      </c>
      <c r="IC47" s="25"/>
      <c r="ID47" s="120"/>
      <c r="IE47" s="719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3">Z48+AU48+BP48+CK48+DF48+EA48+EV48+FQ48+GL48+HG48</f>
        <v>28</v>
      </c>
      <c r="I48" s="48">
        <f t="shared" si="143"/>
        <v>16</v>
      </c>
      <c r="J48" s="48">
        <f t="shared" si="143"/>
        <v>0</v>
      </c>
      <c r="K48" s="48">
        <f t="shared" si="143"/>
        <v>0</v>
      </c>
      <c r="L48" s="48">
        <f t="shared" si="143"/>
        <v>0</v>
      </c>
      <c r="M48" s="48">
        <f t="shared" si="143"/>
        <v>0</v>
      </c>
      <c r="N48" s="48">
        <f t="shared" si="143"/>
        <v>0</v>
      </c>
      <c r="O48" s="48">
        <f t="shared" si="143"/>
        <v>0</v>
      </c>
      <c r="P48" s="48">
        <f t="shared" si="143"/>
        <v>0</v>
      </c>
      <c r="Q48" s="48"/>
      <c r="R48" s="48">
        <f t="shared" si="95"/>
        <v>0</v>
      </c>
      <c r="S48" s="48">
        <f t="shared" ref="S48:U48" si="144">AL48+BG48+CB48+CW48+DR48+EM48+FH48+GC48+GX48+HS48</f>
        <v>0</v>
      </c>
      <c r="T48" s="48">
        <f t="shared" si="144"/>
        <v>0</v>
      </c>
      <c r="U48" s="214">
        <f t="shared" si="144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5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6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7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ref="DC48" si="148">(CZ48+DA48+DB48+CJ48+DD48)/36</f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49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50">(GF48+GG48+GH48+FP48+GJ48)/36</f>
        <v>0</v>
      </c>
      <c r="GJ48" s="300"/>
      <c r="GK48" s="54">
        <f t="shared" ref="GK48" si="151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2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3"/>
        <v>30</v>
      </c>
      <c r="I49" s="107">
        <f t="shared" si="143"/>
        <v>12</v>
      </c>
      <c r="J49" s="107">
        <f t="shared" si="143"/>
        <v>0</v>
      </c>
      <c r="K49" s="107">
        <f t="shared" si="143"/>
        <v>8</v>
      </c>
      <c r="L49" s="107">
        <f t="shared" si="143"/>
        <v>0</v>
      </c>
      <c r="M49" s="107">
        <f t="shared" si="143"/>
        <v>0</v>
      </c>
      <c r="N49" s="107">
        <f t="shared" si="143"/>
        <v>0</v>
      </c>
      <c r="O49" s="107">
        <f t="shared" si="143"/>
        <v>0</v>
      </c>
      <c r="P49" s="107">
        <f t="shared" si="143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49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91"/>
        <v>5.5</v>
      </c>
      <c r="E50" s="789"/>
      <c r="F50" s="789">
        <f t="shared" si="92"/>
        <v>198</v>
      </c>
      <c r="G50" s="789">
        <f t="shared" ref="G50:BR50" si="153">SUM(G51:G52)</f>
        <v>108</v>
      </c>
      <c r="H50" s="789">
        <f t="shared" si="153"/>
        <v>42</v>
      </c>
      <c r="I50" s="789">
        <f t="shared" si="153"/>
        <v>20</v>
      </c>
      <c r="J50" s="789">
        <f t="shared" si="153"/>
        <v>0</v>
      </c>
      <c r="K50" s="789">
        <f t="shared" si="153"/>
        <v>10</v>
      </c>
      <c r="L50" s="789">
        <f t="shared" si="153"/>
        <v>18</v>
      </c>
      <c r="M50" s="789">
        <f t="shared" si="153"/>
        <v>16</v>
      </c>
      <c r="N50" s="789">
        <f t="shared" si="153"/>
        <v>0</v>
      </c>
      <c r="O50" s="789">
        <f t="shared" si="153"/>
        <v>0</v>
      </c>
      <c r="P50" s="789">
        <f t="shared" si="153"/>
        <v>2</v>
      </c>
      <c r="Q50" s="789">
        <f t="shared" si="153"/>
        <v>0</v>
      </c>
      <c r="R50" s="789">
        <f t="shared" si="153"/>
        <v>0</v>
      </c>
      <c r="S50" s="789">
        <f t="shared" si="153"/>
        <v>0</v>
      </c>
      <c r="T50" s="789">
        <f t="shared" si="153"/>
        <v>0</v>
      </c>
      <c r="U50" s="792">
        <f t="shared" si="153"/>
        <v>0</v>
      </c>
      <c r="V50" s="793">
        <f t="shared" si="97"/>
        <v>54</v>
      </c>
      <c r="W50" s="789">
        <f t="shared" si="98"/>
        <v>36</v>
      </c>
      <c r="X50" s="790">
        <f t="shared" si="99"/>
        <v>0</v>
      </c>
      <c r="Y50" s="791">
        <f t="shared" si="153"/>
        <v>36</v>
      </c>
      <c r="Z50" s="789">
        <f t="shared" si="153"/>
        <v>20</v>
      </c>
      <c r="AA50" s="789">
        <f t="shared" si="153"/>
        <v>6</v>
      </c>
      <c r="AB50" s="789">
        <f t="shared" si="153"/>
        <v>0</v>
      </c>
      <c r="AC50" s="789">
        <f t="shared" si="153"/>
        <v>2</v>
      </c>
      <c r="AD50" s="789">
        <f t="shared" si="153"/>
        <v>0</v>
      </c>
      <c r="AE50" s="789">
        <f t="shared" si="153"/>
        <v>8</v>
      </c>
      <c r="AF50" s="789">
        <f t="shared" si="153"/>
        <v>0</v>
      </c>
      <c r="AG50" s="789">
        <f t="shared" si="153"/>
        <v>0</v>
      </c>
      <c r="AH50" s="789">
        <f t="shared" si="153"/>
        <v>0</v>
      </c>
      <c r="AI50" s="789">
        <f t="shared" si="153"/>
        <v>0</v>
      </c>
      <c r="AJ50" s="789">
        <f t="shared" si="153"/>
        <v>0</v>
      </c>
      <c r="AK50" s="789">
        <f t="shared" si="153"/>
        <v>0</v>
      </c>
      <c r="AL50" s="789">
        <f t="shared" si="153"/>
        <v>0</v>
      </c>
      <c r="AM50" s="789">
        <f t="shared" si="153"/>
        <v>0</v>
      </c>
      <c r="AN50" s="789">
        <f t="shared" si="153"/>
        <v>0</v>
      </c>
      <c r="AO50" s="789">
        <f t="shared" si="153"/>
        <v>0</v>
      </c>
      <c r="AP50" s="789">
        <f t="shared" si="153"/>
        <v>0</v>
      </c>
      <c r="AQ50" s="789">
        <f t="shared" si="153"/>
        <v>0</v>
      </c>
      <c r="AR50" s="789">
        <f t="shared" si="153"/>
        <v>1.5</v>
      </c>
      <c r="AS50" s="792">
        <f t="shared" si="153"/>
        <v>18</v>
      </c>
      <c r="AT50" s="793">
        <f t="shared" si="153"/>
        <v>24</v>
      </c>
      <c r="AU50" s="789">
        <f t="shared" si="153"/>
        <v>6</v>
      </c>
      <c r="AV50" s="789">
        <f t="shared" si="153"/>
        <v>6</v>
      </c>
      <c r="AW50" s="789">
        <f t="shared" si="153"/>
        <v>0</v>
      </c>
      <c r="AX50" s="789">
        <f t="shared" si="153"/>
        <v>4</v>
      </c>
      <c r="AY50" s="789">
        <f t="shared" si="153"/>
        <v>8</v>
      </c>
      <c r="AZ50" s="789">
        <f t="shared" si="153"/>
        <v>0</v>
      </c>
      <c r="BA50" s="789">
        <f t="shared" si="153"/>
        <v>0</v>
      </c>
      <c r="BB50" s="789">
        <f t="shared" si="153"/>
        <v>0</v>
      </c>
      <c r="BC50" s="789">
        <f t="shared" si="153"/>
        <v>0</v>
      </c>
      <c r="BD50" s="789">
        <f t="shared" si="153"/>
        <v>0</v>
      </c>
      <c r="BE50" s="789">
        <f t="shared" si="153"/>
        <v>0</v>
      </c>
      <c r="BF50" s="789">
        <f t="shared" si="153"/>
        <v>0</v>
      </c>
      <c r="BG50" s="789">
        <f t="shared" si="153"/>
        <v>0</v>
      </c>
      <c r="BH50" s="789">
        <f t="shared" si="153"/>
        <v>0</v>
      </c>
      <c r="BI50" s="789">
        <f t="shared" si="153"/>
        <v>0</v>
      </c>
      <c r="BJ50" s="789">
        <f t="shared" si="153"/>
        <v>0</v>
      </c>
      <c r="BK50" s="789">
        <f t="shared" si="153"/>
        <v>0</v>
      </c>
      <c r="BL50" s="789">
        <f t="shared" si="153"/>
        <v>0</v>
      </c>
      <c r="BM50" s="789">
        <f t="shared" si="153"/>
        <v>1</v>
      </c>
      <c r="BN50" s="790">
        <f t="shared" si="153"/>
        <v>12</v>
      </c>
      <c r="BO50" s="791">
        <f t="shared" si="153"/>
        <v>6</v>
      </c>
      <c r="BP50" s="789">
        <f t="shared" si="153"/>
        <v>2</v>
      </c>
      <c r="BQ50" s="789">
        <f t="shared" si="153"/>
        <v>2</v>
      </c>
      <c r="BR50" s="789">
        <f t="shared" si="153"/>
        <v>0</v>
      </c>
      <c r="BS50" s="789">
        <f t="shared" ref="BS50:ED50" si="154">SUM(BS51:BS52)</f>
        <v>0</v>
      </c>
      <c r="BT50" s="789">
        <f t="shared" si="154"/>
        <v>2</v>
      </c>
      <c r="BU50" s="789">
        <f t="shared" si="154"/>
        <v>0</v>
      </c>
      <c r="BV50" s="789">
        <f t="shared" si="154"/>
        <v>0</v>
      </c>
      <c r="BW50" s="789">
        <f t="shared" si="154"/>
        <v>0</v>
      </c>
      <c r="BX50" s="789">
        <f t="shared" si="154"/>
        <v>0</v>
      </c>
      <c r="BY50" s="789">
        <f t="shared" si="154"/>
        <v>0</v>
      </c>
      <c r="BZ50" s="789">
        <f t="shared" si="154"/>
        <v>0</v>
      </c>
      <c r="CA50" s="789">
        <f t="shared" si="154"/>
        <v>0</v>
      </c>
      <c r="CB50" s="789">
        <f t="shared" si="154"/>
        <v>0</v>
      </c>
      <c r="CC50" s="789">
        <f t="shared" si="154"/>
        <v>0</v>
      </c>
      <c r="CD50" s="789">
        <f t="shared" si="154"/>
        <v>0</v>
      </c>
      <c r="CE50" s="789">
        <f t="shared" si="154"/>
        <v>0</v>
      </c>
      <c r="CF50" s="789">
        <f t="shared" si="154"/>
        <v>0</v>
      </c>
      <c r="CG50" s="789">
        <f t="shared" si="154"/>
        <v>0</v>
      </c>
      <c r="CH50" s="789">
        <f t="shared" si="154"/>
        <v>0.25</v>
      </c>
      <c r="CI50" s="792">
        <f t="shared" si="154"/>
        <v>3</v>
      </c>
      <c r="CJ50" s="793">
        <f t="shared" si="154"/>
        <v>30</v>
      </c>
      <c r="CK50" s="789">
        <f t="shared" si="154"/>
        <v>8</v>
      </c>
      <c r="CL50" s="789">
        <f t="shared" si="154"/>
        <v>6</v>
      </c>
      <c r="CM50" s="789">
        <f t="shared" si="154"/>
        <v>0</v>
      </c>
      <c r="CN50" s="789">
        <f t="shared" si="154"/>
        <v>2</v>
      </c>
      <c r="CO50" s="789">
        <f t="shared" si="154"/>
        <v>4</v>
      </c>
      <c r="CP50" s="789">
        <f t="shared" si="154"/>
        <v>8</v>
      </c>
      <c r="CQ50" s="789">
        <f t="shared" si="154"/>
        <v>0</v>
      </c>
      <c r="CR50" s="789">
        <f t="shared" si="154"/>
        <v>0</v>
      </c>
      <c r="CS50" s="789">
        <f t="shared" si="154"/>
        <v>2</v>
      </c>
      <c r="CT50" s="789">
        <f t="shared" si="154"/>
        <v>0</v>
      </c>
      <c r="CU50" s="789">
        <f t="shared" si="154"/>
        <v>0</v>
      </c>
      <c r="CV50" s="789">
        <f t="shared" si="154"/>
        <v>0</v>
      </c>
      <c r="CW50" s="789">
        <f t="shared" si="154"/>
        <v>0</v>
      </c>
      <c r="CX50" s="789">
        <f t="shared" si="154"/>
        <v>0</v>
      </c>
      <c r="CY50" s="789">
        <f t="shared" si="154"/>
        <v>0</v>
      </c>
      <c r="CZ50" s="789">
        <f t="shared" si="154"/>
        <v>0</v>
      </c>
      <c r="DA50" s="789">
        <f t="shared" si="154"/>
        <v>0</v>
      </c>
      <c r="DB50" s="789">
        <f t="shared" si="154"/>
        <v>0</v>
      </c>
      <c r="DC50" s="789">
        <f t="shared" si="154"/>
        <v>1.25</v>
      </c>
      <c r="DD50" s="790">
        <f t="shared" si="154"/>
        <v>15</v>
      </c>
      <c r="DE50" s="791">
        <f t="shared" si="154"/>
        <v>0</v>
      </c>
      <c r="DF50" s="789">
        <f t="shared" si="154"/>
        <v>0</v>
      </c>
      <c r="DG50" s="789">
        <f t="shared" si="154"/>
        <v>0</v>
      </c>
      <c r="DH50" s="789">
        <f t="shared" si="154"/>
        <v>0</v>
      </c>
      <c r="DI50" s="789">
        <f t="shared" si="154"/>
        <v>0</v>
      </c>
      <c r="DJ50" s="789">
        <f t="shared" si="154"/>
        <v>0</v>
      </c>
      <c r="DK50" s="789">
        <f t="shared" si="154"/>
        <v>0</v>
      </c>
      <c r="DL50" s="789">
        <f t="shared" si="154"/>
        <v>0</v>
      </c>
      <c r="DM50" s="789">
        <f t="shared" si="154"/>
        <v>0</v>
      </c>
      <c r="DN50" s="789">
        <f t="shared" si="154"/>
        <v>0</v>
      </c>
      <c r="DO50" s="789">
        <f t="shared" si="154"/>
        <v>0</v>
      </c>
      <c r="DP50" s="789">
        <f t="shared" si="154"/>
        <v>0</v>
      </c>
      <c r="DQ50" s="789">
        <f t="shared" si="154"/>
        <v>0</v>
      </c>
      <c r="DR50" s="789">
        <f t="shared" si="154"/>
        <v>0</v>
      </c>
      <c r="DS50" s="789">
        <f t="shared" si="154"/>
        <v>0</v>
      </c>
      <c r="DT50" s="789">
        <f t="shared" si="154"/>
        <v>0</v>
      </c>
      <c r="DU50" s="789">
        <f t="shared" si="154"/>
        <v>0</v>
      </c>
      <c r="DV50" s="789">
        <f t="shared" si="154"/>
        <v>0</v>
      </c>
      <c r="DW50" s="789">
        <f t="shared" si="154"/>
        <v>0</v>
      </c>
      <c r="DX50" s="789">
        <f t="shared" si="154"/>
        <v>0</v>
      </c>
      <c r="DY50" s="792">
        <f t="shared" si="154"/>
        <v>0</v>
      </c>
      <c r="DZ50" s="793">
        <f t="shared" si="154"/>
        <v>12</v>
      </c>
      <c r="EA50" s="789">
        <f t="shared" si="154"/>
        <v>6</v>
      </c>
      <c r="EB50" s="789">
        <f t="shared" si="154"/>
        <v>0</v>
      </c>
      <c r="EC50" s="789">
        <f t="shared" si="154"/>
        <v>0</v>
      </c>
      <c r="ED50" s="789">
        <f t="shared" si="154"/>
        <v>2</v>
      </c>
      <c r="EE50" s="789">
        <f t="shared" ref="EE50:GP50" si="155">SUM(EE51:EE52)</f>
        <v>4</v>
      </c>
      <c r="EF50" s="789">
        <f t="shared" si="155"/>
        <v>0</v>
      </c>
      <c r="EG50" s="789">
        <f t="shared" si="155"/>
        <v>0</v>
      </c>
      <c r="EH50" s="789">
        <f t="shared" si="155"/>
        <v>0</v>
      </c>
      <c r="EI50" s="789">
        <f t="shared" si="155"/>
        <v>0</v>
      </c>
      <c r="EJ50" s="789">
        <f t="shared" si="155"/>
        <v>0</v>
      </c>
      <c r="EK50" s="789">
        <f t="shared" si="155"/>
        <v>0</v>
      </c>
      <c r="EL50" s="789">
        <f t="shared" si="155"/>
        <v>0</v>
      </c>
      <c r="EM50" s="789">
        <f t="shared" si="155"/>
        <v>0</v>
      </c>
      <c r="EN50" s="789">
        <f t="shared" si="155"/>
        <v>0</v>
      </c>
      <c r="EO50" s="789">
        <f t="shared" si="155"/>
        <v>0</v>
      </c>
      <c r="EP50" s="789"/>
      <c r="EQ50" s="789"/>
      <c r="ER50" s="789">
        <v>36</v>
      </c>
      <c r="ES50" s="789">
        <f t="shared" ref="ES50:ES52" si="156">(EP50+EQ50+ER50+DZ50+ET50)/36</f>
        <v>1.5</v>
      </c>
      <c r="ET50" s="790">
        <f t="shared" si="155"/>
        <v>6</v>
      </c>
      <c r="EU50" s="791">
        <f t="shared" si="155"/>
        <v>0</v>
      </c>
      <c r="EV50" s="789">
        <f t="shared" si="155"/>
        <v>0</v>
      </c>
      <c r="EW50" s="789">
        <f t="shared" si="155"/>
        <v>0</v>
      </c>
      <c r="EX50" s="789">
        <f t="shared" si="155"/>
        <v>0</v>
      </c>
      <c r="EY50" s="789">
        <f t="shared" si="155"/>
        <v>0</v>
      </c>
      <c r="EZ50" s="789">
        <f t="shared" si="155"/>
        <v>0</v>
      </c>
      <c r="FA50" s="789">
        <f t="shared" si="155"/>
        <v>0</v>
      </c>
      <c r="FB50" s="789">
        <f t="shared" si="155"/>
        <v>0</v>
      </c>
      <c r="FC50" s="789">
        <f t="shared" si="155"/>
        <v>0</v>
      </c>
      <c r="FD50" s="789">
        <f t="shared" si="155"/>
        <v>0</v>
      </c>
      <c r="FE50" s="789">
        <f t="shared" si="155"/>
        <v>0</v>
      </c>
      <c r="FF50" s="789">
        <f t="shared" si="155"/>
        <v>0</v>
      </c>
      <c r="FG50" s="789">
        <f t="shared" si="155"/>
        <v>0</v>
      </c>
      <c r="FH50" s="789">
        <f t="shared" si="155"/>
        <v>0</v>
      </c>
      <c r="FI50" s="789">
        <f t="shared" si="155"/>
        <v>0</v>
      </c>
      <c r="FJ50" s="789">
        <f t="shared" si="155"/>
        <v>0</v>
      </c>
      <c r="FK50" s="789">
        <f t="shared" si="155"/>
        <v>0</v>
      </c>
      <c r="FL50" s="789">
        <f t="shared" si="155"/>
        <v>0</v>
      </c>
      <c r="FM50" s="789">
        <f t="shared" si="155"/>
        <v>0</v>
      </c>
      <c r="FN50" s="789">
        <f t="shared" si="155"/>
        <v>0</v>
      </c>
      <c r="FO50" s="792">
        <f t="shared" si="155"/>
        <v>0</v>
      </c>
      <c r="FP50" s="793">
        <f t="shared" si="155"/>
        <v>0</v>
      </c>
      <c r="FQ50" s="789">
        <f t="shared" si="155"/>
        <v>0</v>
      </c>
      <c r="FR50" s="789">
        <f t="shared" si="155"/>
        <v>0</v>
      </c>
      <c r="FS50" s="789">
        <f t="shared" si="155"/>
        <v>0</v>
      </c>
      <c r="FT50" s="789">
        <f t="shared" si="155"/>
        <v>0</v>
      </c>
      <c r="FU50" s="789">
        <f t="shared" si="155"/>
        <v>0</v>
      </c>
      <c r="FV50" s="789">
        <f t="shared" si="155"/>
        <v>0</v>
      </c>
      <c r="FW50" s="789">
        <f t="shared" si="155"/>
        <v>0</v>
      </c>
      <c r="FX50" s="789">
        <f t="shared" si="155"/>
        <v>0</v>
      </c>
      <c r="FY50" s="789">
        <f t="shared" si="155"/>
        <v>0</v>
      </c>
      <c r="FZ50" s="789">
        <f t="shared" si="155"/>
        <v>0</v>
      </c>
      <c r="GA50" s="789">
        <f t="shared" si="155"/>
        <v>0</v>
      </c>
      <c r="GB50" s="789">
        <f t="shared" si="155"/>
        <v>0</v>
      </c>
      <c r="GC50" s="789">
        <f t="shared" si="155"/>
        <v>0</v>
      </c>
      <c r="GD50" s="789">
        <f t="shared" si="155"/>
        <v>0</v>
      </c>
      <c r="GE50" s="789">
        <f t="shared" si="155"/>
        <v>0</v>
      </c>
      <c r="GF50" s="789">
        <f t="shared" si="155"/>
        <v>0</v>
      </c>
      <c r="GG50" s="789">
        <f t="shared" si="155"/>
        <v>0</v>
      </c>
      <c r="GH50" s="789">
        <f t="shared" si="155"/>
        <v>0</v>
      </c>
      <c r="GI50" s="789">
        <f t="shared" si="155"/>
        <v>0</v>
      </c>
      <c r="GJ50" s="790">
        <f t="shared" si="155"/>
        <v>0</v>
      </c>
      <c r="GK50" s="791">
        <f t="shared" si="155"/>
        <v>0</v>
      </c>
      <c r="GL50" s="789">
        <f t="shared" si="155"/>
        <v>0</v>
      </c>
      <c r="GM50" s="789">
        <f t="shared" si="155"/>
        <v>0</v>
      </c>
      <c r="GN50" s="789">
        <f t="shared" si="155"/>
        <v>0</v>
      </c>
      <c r="GO50" s="789">
        <f t="shared" si="155"/>
        <v>0</v>
      </c>
      <c r="GP50" s="789">
        <f t="shared" si="155"/>
        <v>0</v>
      </c>
      <c r="GQ50" s="789">
        <f t="shared" ref="GQ50:HZ50" si="157">SUM(GQ51:GQ52)</f>
        <v>0</v>
      </c>
      <c r="GR50" s="789">
        <f t="shared" si="157"/>
        <v>0</v>
      </c>
      <c r="GS50" s="789">
        <f t="shared" si="157"/>
        <v>0</v>
      </c>
      <c r="GT50" s="789">
        <f t="shared" si="157"/>
        <v>0</v>
      </c>
      <c r="GU50" s="789">
        <f t="shared" si="157"/>
        <v>0</v>
      </c>
      <c r="GV50" s="789">
        <f t="shared" si="157"/>
        <v>0</v>
      </c>
      <c r="GW50" s="789">
        <f t="shared" si="157"/>
        <v>0</v>
      </c>
      <c r="GX50" s="789">
        <f t="shared" si="157"/>
        <v>0</v>
      </c>
      <c r="GY50" s="789">
        <f t="shared" si="157"/>
        <v>0</v>
      </c>
      <c r="GZ50" s="789">
        <f t="shared" si="157"/>
        <v>0</v>
      </c>
      <c r="HA50" s="789">
        <f t="shared" si="157"/>
        <v>0</v>
      </c>
      <c r="HB50" s="789">
        <f t="shared" si="157"/>
        <v>0</v>
      </c>
      <c r="HC50" s="789">
        <f t="shared" si="157"/>
        <v>0</v>
      </c>
      <c r="HD50" s="789">
        <f t="shared" si="157"/>
        <v>0</v>
      </c>
      <c r="HE50" s="792">
        <f t="shared" si="157"/>
        <v>0</v>
      </c>
      <c r="HF50" s="793">
        <f t="shared" si="157"/>
        <v>0</v>
      </c>
      <c r="HG50" s="789">
        <f t="shared" si="157"/>
        <v>0</v>
      </c>
      <c r="HH50" s="789">
        <f t="shared" si="157"/>
        <v>0</v>
      </c>
      <c r="HI50" s="789">
        <f t="shared" si="157"/>
        <v>0</v>
      </c>
      <c r="HJ50" s="789">
        <f t="shared" si="157"/>
        <v>0</v>
      </c>
      <c r="HK50" s="789">
        <f t="shared" si="157"/>
        <v>0</v>
      </c>
      <c r="HL50" s="789">
        <f t="shared" si="157"/>
        <v>0</v>
      </c>
      <c r="HM50" s="789">
        <f t="shared" si="157"/>
        <v>0</v>
      </c>
      <c r="HN50" s="789">
        <f t="shared" si="157"/>
        <v>0</v>
      </c>
      <c r="HO50" s="789">
        <f t="shared" si="157"/>
        <v>0</v>
      </c>
      <c r="HP50" s="789">
        <f t="shared" si="157"/>
        <v>0</v>
      </c>
      <c r="HQ50" s="789">
        <f t="shared" si="157"/>
        <v>0</v>
      </c>
      <c r="HR50" s="789">
        <f t="shared" si="157"/>
        <v>0</v>
      </c>
      <c r="HS50" s="789">
        <f t="shared" si="157"/>
        <v>0</v>
      </c>
      <c r="HT50" s="789">
        <f t="shared" si="157"/>
        <v>0</v>
      </c>
      <c r="HU50" s="789">
        <f t="shared" si="157"/>
        <v>0</v>
      </c>
      <c r="HV50" s="789">
        <f t="shared" si="157"/>
        <v>0</v>
      </c>
      <c r="HW50" s="789">
        <f t="shared" si="157"/>
        <v>0</v>
      </c>
      <c r="HX50" s="789">
        <f t="shared" si="157"/>
        <v>0</v>
      </c>
      <c r="HY50" s="789">
        <f t="shared" si="157"/>
        <v>0</v>
      </c>
      <c r="HZ50" s="790">
        <f t="shared" si="157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8">SUM(H51:U51)</f>
        <v>66</v>
      </c>
      <c r="H51" s="61">
        <f t="shared" ref="H51:P58" si="159">Z51+AU51+BP51+CK51+DF51+EA51+EV51+FQ51+GL51+HG51</f>
        <v>22</v>
      </c>
      <c r="I51" s="61">
        <f t="shared" si="159"/>
        <v>10</v>
      </c>
      <c r="J51" s="61">
        <f t="shared" si="159"/>
        <v>0</v>
      </c>
      <c r="K51" s="61">
        <f t="shared" si="159"/>
        <v>6</v>
      </c>
      <c r="L51" s="61">
        <f t="shared" si="159"/>
        <v>18</v>
      </c>
      <c r="M51" s="61">
        <f t="shared" si="159"/>
        <v>8</v>
      </c>
      <c r="N51" s="61">
        <f t="shared" si="159"/>
        <v>0</v>
      </c>
      <c r="O51" s="61">
        <f t="shared" si="159"/>
        <v>0</v>
      </c>
      <c r="P51" s="61">
        <f t="shared" si="159"/>
        <v>2</v>
      </c>
      <c r="Q51" s="61"/>
      <c r="R51" s="61">
        <f t="shared" ref="R51:R52" si="160">AJ51+BE51+BZ51+CU51+DP51+EK51+FF51+GA51+GV51+HQ51</f>
        <v>0</v>
      </c>
      <c r="S51" s="61">
        <f t="shared" ref="S51:U58" si="161">AL51+BG51+CB51+CW51+DR51+EM51+FH51+GC51+GX51+HS51</f>
        <v>0</v>
      </c>
      <c r="T51" s="61">
        <f t="shared" si="161"/>
        <v>0</v>
      </c>
      <c r="U51" s="367">
        <f t="shared" si="161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2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3">(AO51+AP51+AQ51+Y51+AS51)/36</f>
        <v>0.75</v>
      </c>
      <c r="AS51" s="342">
        <v>9</v>
      </c>
      <c r="AT51" s="360">
        <f t="shared" ref="AT51:AT52" si="164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5">(BJ51+BK51+BL51+AT51+BN51)/36</f>
        <v>0.75</v>
      </c>
      <c r="BN51" s="361">
        <v>9</v>
      </c>
      <c r="BO51" s="346">
        <f t="shared" ref="BO51" si="166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7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8">(CZ51+DA51+DB51+CJ51+DD51)/36</f>
        <v>0.75</v>
      </c>
      <c r="DD51" s="361">
        <v>9</v>
      </c>
      <c r="DE51" s="346">
        <f t="shared" ref="DE51:DE52" si="169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70">(DU51+DV51+DW51+DE51+DY51)/36</f>
        <v>0</v>
      </c>
      <c r="DY51" s="342"/>
      <c r="DZ51" s="360">
        <f t="shared" ref="DZ51:DZ52" si="171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6"/>
        <v>0.25</v>
      </c>
      <c r="ET51" s="361">
        <v>3</v>
      </c>
      <c r="EU51" s="346">
        <f t="shared" ref="EU51:EU52" si="172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3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4">(GF51+GG51+GH51+FP51+GJ51)/36</f>
        <v>0</v>
      </c>
      <c r="GJ51" s="361"/>
      <c r="GK51" s="346">
        <f t="shared" ref="GK51:GK52" si="175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6">(HA51+HB51+HC51+GK51+HE51)/36</f>
        <v>0</v>
      </c>
      <c r="HE51" s="342"/>
      <c r="HF51" s="360">
        <f t="shared" ref="HF51:HF52" si="177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8"/>
        <v>42</v>
      </c>
      <c r="H52" s="103">
        <f t="shared" si="159"/>
        <v>20</v>
      </c>
      <c r="I52" s="103">
        <f t="shared" si="159"/>
        <v>10</v>
      </c>
      <c r="J52" s="103">
        <f t="shared" si="159"/>
        <v>0</v>
      </c>
      <c r="K52" s="103">
        <f t="shared" si="159"/>
        <v>4</v>
      </c>
      <c r="L52" s="103">
        <f t="shared" si="159"/>
        <v>0</v>
      </c>
      <c r="M52" s="103">
        <f t="shared" si="159"/>
        <v>8</v>
      </c>
      <c r="N52" s="103">
        <f t="shared" si="159"/>
        <v>0</v>
      </c>
      <c r="O52" s="103">
        <f t="shared" si="159"/>
        <v>0</v>
      </c>
      <c r="P52" s="103">
        <f t="shared" si="159"/>
        <v>0</v>
      </c>
      <c r="Q52" s="103"/>
      <c r="R52" s="103">
        <f t="shared" si="160"/>
        <v>0</v>
      </c>
      <c r="S52" s="103">
        <f t="shared" si="161"/>
        <v>0</v>
      </c>
      <c r="T52" s="103">
        <f t="shared" si="161"/>
        <v>0</v>
      </c>
      <c r="U52" s="368">
        <f t="shared" si="161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2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3"/>
        <v>0.75</v>
      </c>
      <c r="AS52" s="374">
        <v>9</v>
      </c>
      <c r="AT52" s="375">
        <f t="shared" si="164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5"/>
        <v>0.25</v>
      </c>
      <c r="BN52" s="376">
        <v>3</v>
      </c>
      <c r="BO52" s="371">
        <f t="shared" ref="BO52" si="178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79">(CE52+CF52+CG52+BO52+CI52)/36</f>
        <v>0</v>
      </c>
      <c r="CI52" s="374"/>
      <c r="CJ52" s="375">
        <f t="shared" ref="CJ52" si="180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8"/>
        <v>0.5</v>
      </c>
      <c r="DD52" s="376">
        <v>6</v>
      </c>
      <c r="DE52" s="371">
        <f t="shared" si="169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70"/>
        <v>0</v>
      </c>
      <c r="DY52" s="374"/>
      <c r="DZ52" s="375">
        <f t="shared" si="171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6"/>
        <v>0.25</v>
      </c>
      <c r="ET52" s="376">
        <v>3</v>
      </c>
      <c r="EU52" s="371">
        <f t="shared" si="172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3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4"/>
        <v>0</v>
      </c>
      <c r="GJ52" s="376"/>
      <c r="GK52" s="371">
        <f t="shared" si="175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6"/>
        <v>0</v>
      </c>
      <c r="HE52" s="374"/>
      <c r="HF52" s="375">
        <f t="shared" si="177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91"/>
        <v>10.5</v>
      </c>
      <c r="E53" s="789"/>
      <c r="F53" s="789">
        <f t="shared" si="92"/>
        <v>378</v>
      </c>
      <c r="G53" s="789">
        <f>SUM(G54:G58)</f>
        <v>218</v>
      </c>
      <c r="H53" s="789">
        <f t="shared" ref="H53:W53" si="181">SUM(H54:H58)</f>
        <v>72</v>
      </c>
      <c r="I53" s="789">
        <f t="shared" si="181"/>
        <v>42</v>
      </c>
      <c r="J53" s="789">
        <f t="shared" si="181"/>
        <v>22</v>
      </c>
      <c r="K53" s="789">
        <f t="shared" si="181"/>
        <v>80</v>
      </c>
      <c r="L53" s="789">
        <f t="shared" si="181"/>
        <v>0</v>
      </c>
      <c r="M53" s="789">
        <f t="shared" si="181"/>
        <v>2</v>
      </c>
      <c r="N53" s="789">
        <f t="shared" si="181"/>
        <v>0</v>
      </c>
      <c r="O53" s="789">
        <f t="shared" si="181"/>
        <v>0</v>
      </c>
      <c r="P53" s="789">
        <f t="shared" si="181"/>
        <v>0</v>
      </c>
      <c r="Q53" s="789">
        <f t="shared" si="181"/>
        <v>0</v>
      </c>
      <c r="R53" s="789">
        <f t="shared" si="181"/>
        <v>0</v>
      </c>
      <c r="S53" s="789">
        <f t="shared" si="181"/>
        <v>0</v>
      </c>
      <c r="T53" s="789">
        <f t="shared" si="181"/>
        <v>0</v>
      </c>
      <c r="U53" s="792">
        <f t="shared" si="181"/>
        <v>0</v>
      </c>
      <c r="V53" s="793">
        <f t="shared" si="181"/>
        <v>114</v>
      </c>
      <c r="W53" s="789">
        <f t="shared" si="181"/>
        <v>10</v>
      </c>
      <c r="X53" s="790">
        <f t="shared" si="99"/>
        <v>36</v>
      </c>
      <c r="Y53" s="791">
        <f>SUM(Y54:Y58)</f>
        <v>36</v>
      </c>
      <c r="Z53" s="789">
        <f t="shared" ref="Z53:CK53" si="182">SUM(Z54:Z58)</f>
        <v>18</v>
      </c>
      <c r="AA53" s="789">
        <f t="shared" si="182"/>
        <v>10</v>
      </c>
      <c r="AB53" s="789">
        <f t="shared" si="182"/>
        <v>2</v>
      </c>
      <c r="AC53" s="789">
        <f t="shared" si="182"/>
        <v>6</v>
      </c>
      <c r="AD53" s="789">
        <f t="shared" si="182"/>
        <v>0</v>
      </c>
      <c r="AE53" s="789">
        <f t="shared" si="182"/>
        <v>0</v>
      </c>
      <c r="AF53" s="789">
        <f t="shared" si="182"/>
        <v>0</v>
      </c>
      <c r="AG53" s="789">
        <f t="shared" si="182"/>
        <v>0</v>
      </c>
      <c r="AH53" s="789">
        <f t="shared" si="182"/>
        <v>0</v>
      </c>
      <c r="AI53" s="789">
        <f t="shared" si="182"/>
        <v>0</v>
      </c>
      <c r="AJ53" s="789">
        <f t="shared" si="182"/>
        <v>0</v>
      </c>
      <c r="AK53" s="789">
        <f t="shared" si="182"/>
        <v>0</v>
      </c>
      <c r="AL53" s="789">
        <f t="shared" si="182"/>
        <v>0</v>
      </c>
      <c r="AM53" s="789">
        <f t="shared" si="182"/>
        <v>0</v>
      </c>
      <c r="AN53" s="789">
        <f t="shared" si="182"/>
        <v>0</v>
      </c>
      <c r="AO53" s="789">
        <f t="shared" si="182"/>
        <v>0</v>
      </c>
      <c r="AP53" s="789">
        <f t="shared" si="182"/>
        <v>0</v>
      </c>
      <c r="AQ53" s="789">
        <f t="shared" si="182"/>
        <v>0</v>
      </c>
      <c r="AR53" s="789">
        <f t="shared" si="182"/>
        <v>1.5</v>
      </c>
      <c r="AS53" s="792">
        <f t="shared" si="182"/>
        <v>18</v>
      </c>
      <c r="AT53" s="793">
        <f t="shared" si="182"/>
        <v>30</v>
      </c>
      <c r="AU53" s="789">
        <f t="shared" si="182"/>
        <v>10</v>
      </c>
      <c r="AV53" s="789">
        <f t="shared" si="182"/>
        <v>6</v>
      </c>
      <c r="AW53" s="789">
        <f t="shared" si="182"/>
        <v>6</v>
      </c>
      <c r="AX53" s="789">
        <f t="shared" si="182"/>
        <v>6</v>
      </c>
      <c r="AY53" s="789">
        <f t="shared" si="182"/>
        <v>0</v>
      </c>
      <c r="AZ53" s="789">
        <f t="shared" si="182"/>
        <v>2</v>
      </c>
      <c r="BA53" s="789">
        <f t="shared" si="182"/>
        <v>0</v>
      </c>
      <c r="BB53" s="789">
        <f t="shared" si="182"/>
        <v>0</v>
      </c>
      <c r="BC53" s="789">
        <f t="shared" si="182"/>
        <v>0</v>
      </c>
      <c r="BD53" s="789">
        <f t="shared" si="182"/>
        <v>0</v>
      </c>
      <c r="BE53" s="789">
        <f t="shared" si="182"/>
        <v>0</v>
      </c>
      <c r="BF53" s="789">
        <f t="shared" si="182"/>
        <v>0</v>
      </c>
      <c r="BG53" s="789">
        <f t="shared" si="182"/>
        <v>0</v>
      </c>
      <c r="BH53" s="789">
        <f t="shared" si="182"/>
        <v>0</v>
      </c>
      <c r="BI53" s="789">
        <f t="shared" si="182"/>
        <v>0</v>
      </c>
      <c r="BJ53" s="789">
        <f t="shared" si="182"/>
        <v>0</v>
      </c>
      <c r="BK53" s="789">
        <f t="shared" si="182"/>
        <v>0</v>
      </c>
      <c r="BL53" s="789">
        <f t="shared" si="182"/>
        <v>6</v>
      </c>
      <c r="BM53" s="789">
        <f t="shared" si="182"/>
        <v>1.5</v>
      </c>
      <c r="BN53" s="790">
        <f t="shared" si="182"/>
        <v>18</v>
      </c>
      <c r="BO53" s="791">
        <f t="shared" si="182"/>
        <v>18</v>
      </c>
      <c r="BP53" s="789">
        <f t="shared" si="182"/>
        <v>2</v>
      </c>
      <c r="BQ53" s="789">
        <f t="shared" si="182"/>
        <v>2</v>
      </c>
      <c r="BR53" s="789">
        <f t="shared" si="182"/>
        <v>6</v>
      </c>
      <c r="BS53" s="789">
        <f t="shared" si="182"/>
        <v>8</v>
      </c>
      <c r="BT53" s="789">
        <f t="shared" si="182"/>
        <v>0</v>
      </c>
      <c r="BU53" s="789">
        <f t="shared" si="182"/>
        <v>0</v>
      </c>
      <c r="BV53" s="789">
        <f t="shared" si="182"/>
        <v>0</v>
      </c>
      <c r="BW53" s="789">
        <f t="shared" si="182"/>
        <v>0</v>
      </c>
      <c r="BX53" s="789">
        <f t="shared" si="182"/>
        <v>0</v>
      </c>
      <c r="BY53" s="789">
        <f t="shared" si="182"/>
        <v>0</v>
      </c>
      <c r="BZ53" s="789">
        <f t="shared" si="182"/>
        <v>0</v>
      </c>
      <c r="CA53" s="789">
        <f t="shared" si="182"/>
        <v>0</v>
      </c>
      <c r="CB53" s="789">
        <f t="shared" si="182"/>
        <v>0</v>
      </c>
      <c r="CC53" s="789">
        <f t="shared" si="182"/>
        <v>0</v>
      </c>
      <c r="CD53" s="789">
        <f t="shared" si="182"/>
        <v>0</v>
      </c>
      <c r="CE53" s="789">
        <f t="shared" si="182"/>
        <v>0</v>
      </c>
      <c r="CF53" s="789">
        <f t="shared" si="182"/>
        <v>0</v>
      </c>
      <c r="CG53" s="789">
        <f t="shared" si="182"/>
        <v>0</v>
      </c>
      <c r="CH53" s="789">
        <f t="shared" si="182"/>
        <v>0.75</v>
      </c>
      <c r="CI53" s="792">
        <f t="shared" si="182"/>
        <v>9</v>
      </c>
      <c r="CJ53" s="793">
        <f t="shared" si="182"/>
        <v>42</v>
      </c>
      <c r="CK53" s="789">
        <f t="shared" si="182"/>
        <v>4</v>
      </c>
      <c r="CL53" s="789">
        <f t="shared" ref="CL53:EW53" si="183">SUM(CL54:CL58)</f>
        <v>4</v>
      </c>
      <c r="CM53" s="789">
        <f t="shared" si="183"/>
        <v>4</v>
      </c>
      <c r="CN53" s="789">
        <f t="shared" si="183"/>
        <v>30</v>
      </c>
      <c r="CO53" s="789">
        <f t="shared" si="183"/>
        <v>0</v>
      </c>
      <c r="CP53" s="789">
        <f t="shared" si="183"/>
        <v>0</v>
      </c>
      <c r="CQ53" s="789">
        <f t="shared" si="183"/>
        <v>0</v>
      </c>
      <c r="CR53" s="789">
        <f t="shared" si="183"/>
        <v>0</v>
      </c>
      <c r="CS53" s="789">
        <f t="shared" si="183"/>
        <v>0</v>
      </c>
      <c r="CT53" s="789">
        <f t="shared" si="183"/>
        <v>0</v>
      </c>
      <c r="CU53" s="789">
        <f t="shared" si="183"/>
        <v>0</v>
      </c>
      <c r="CV53" s="789">
        <f t="shared" si="183"/>
        <v>0</v>
      </c>
      <c r="CW53" s="789">
        <f t="shared" si="183"/>
        <v>0</v>
      </c>
      <c r="CX53" s="789">
        <f t="shared" si="183"/>
        <v>0</v>
      </c>
      <c r="CY53" s="789">
        <f t="shared" si="183"/>
        <v>0</v>
      </c>
      <c r="CZ53" s="789">
        <f t="shared" si="183"/>
        <v>0</v>
      </c>
      <c r="DA53" s="789">
        <f t="shared" si="183"/>
        <v>0</v>
      </c>
      <c r="DB53" s="789">
        <f t="shared" si="183"/>
        <v>0</v>
      </c>
      <c r="DC53" s="789">
        <f t="shared" si="183"/>
        <v>1.75</v>
      </c>
      <c r="DD53" s="790">
        <f t="shared" si="183"/>
        <v>21</v>
      </c>
      <c r="DE53" s="791">
        <f t="shared" si="183"/>
        <v>20</v>
      </c>
      <c r="DF53" s="789">
        <f t="shared" si="183"/>
        <v>2</v>
      </c>
      <c r="DG53" s="789">
        <f t="shared" si="183"/>
        <v>2</v>
      </c>
      <c r="DH53" s="789">
        <f t="shared" si="183"/>
        <v>2</v>
      </c>
      <c r="DI53" s="789">
        <f t="shared" si="183"/>
        <v>14</v>
      </c>
      <c r="DJ53" s="789">
        <f t="shared" si="183"/>
        <v>0</v>
      </c>
      <c r="DK53" s="789">
        <f t="shared" si="183"/>
        <v>0</v>
      </c>
      <c r="DL53" s="789">
        <f t="shared" si="183"/>
        <v>0</v>
      </c>
      <c r="DM53" s="789">
        <f t="shared" si="183"/>
        <v>0</v>
      </c>
      <c r="DN53" s="789">
        <f t="shared" si="183"/>
        <v>0</v>
      </c>
      <c r="DO53" s="789">
        <f t="shared" si="183"/>
        <v>0</v>
      </c>
      <c r="DP53" s="789">
        <f t="shared" si="183"/>
        <v>0</v>
      </c>
      <c r="DQ53" s="789">
        <f t="shared" si="183"/>
        <v>0</v>
      </c>
      <c r="DR53" s="789">
        <f t="shared" si="183"/>
        <v>0</v>
      </c>
      <c r="DS53" s="789">
        <f t="shared" si="183"/>
        <v>0</v>
      </c>
      <c r="DT53" s="789">
        <f t="shared" si="183"/>
        <v>0</v>
      </c>
      <c r="DU53" s="789">
        <f t="shared" si="183"/>
        <v>0</v>
      </c>
      <c r="DV53" s="789">
        <f t="shared" si="183"/>
        <v>0</v>
      </c>
      <c r="DW53" s="789">
        <f t="shared" si="183"/>
        <v>4</v>
      </c>
      <c r="DX53" s="789">
        <f t="shared" si="183"/>
        <v>1</v>
      </c>
      <c r="DY53" s="792">
        <f t="shared" si="183"/>
        <v>12</v>
      </c>
      <c r="DZ53" s="793">
        <f t="shared" si="183"/>
        <v>0</v>
      </c>
      <c r="EA53" s="789">
        <f t="shared" si="183"/>
        <v>0</v>
      </c>
      <c r="EB53" s="789">
        <f t="shared" si="183"/>
        <v>0</v>
      </c>
      <c r="EC53" s="789">
        <f t="shared" si="183"/>
        <v>0</v>
      </c>
      <c r="ED53" s="789">
        <f t="shared" si="183"/>
        <v>0</v>
      </c>
      <c r="EE53" s="789">
        <f t="shared" si="183"/>
        <v>0</v>
      </c>
      <c r="EF53" s="789">
        <f t="shared" si="183"/>
        <v>0</v>
      </c>
      <c r="EG53" s="789">
        <f t="shared" si="183"/>
        <v>0</v>
      </c>
      <c r="EH53" s="789">
        <f t="shared" si="183"/>
        <v>0</v>
      </c>
      <c r="EI53" s="789">
        <f t="shared" si="183"/>
        <v>0</v>
      </c>
      <c r="EJ53" s="789">
        <f t="shared" si="183"/>
        <v>0</v>
      </c>
      <c r="EK53" s="789">
        <f t="shared" si="183"/>
        <v>0</v>
      </c>
      <c r="EL53" s="789">
        <f t="shared" si="183"/>
        <v>0</v>
      </c>
      <c r="EM53" s="789">
        <f t="shared" si="183"/>
        <v>0</v>
      </c>
      <c r="EN53" s="789">
        <f t="shared" si="183"/>
        <v>0</v>
      </c>
      <c r="EO53" s="789">
        <f t="shared" si="183"/>
        <v>0</v>
      </c>
      <c r="EP53" s="789">
        <f t="shared" si="183"/>
        <v>0</v>
      </c>
      <c r="EQ53" s="789">
        <f t="shared" si="183"/>
        <v>0</v>
      </c>
      <c r="ER53" s="789">
        <f t="shared" si="183"/>
        <v>0</v>
      </c>
      <c r="ES53" s="789">
        <f t="shared" si="183"/>
        <v>0</v>
      </c>
      <c r="ET53" s="790">
        <f t="shared" si="183"/>
        <v>0</v>
      </c>
      <c r="EU53" s="791">
        <f t="shared" si="183"/>
        <v>0</v>
      </c>
      <c r="EV53" s="789">
        <f t="shared" si="183"/>
        <v>0</v>
      </c>
      <c r="EW53" s="789">
        <f t="shared" si="183"/>
        <v>0</v>
      </c>
      <c r="EX53" s="789">
        <f t="shared" ref="EX53:GZ53" si="184">SUM(EX54:EX58)</f>
        <v>0</v>
      </c>
      <c r="EY53" s="789">
        <f t="shared" si="184"/>
        <v>0</v>
      </c>
      <c r="EZ53" s="789">
        <f t="shared" si="184"/>
        <v>0</v>
      </c>
      <c r="FA53" s="789">
        <f t="shared" si="184"/>
        <v>0</v>
      </c>
      <c r="FB53" s="789">
        <f t="shared" si="184"/>
        <v>0</v>
      </c>
      <c r="FC53" s="789">
        <f t="shared" si="184"/>
        <v>0</v>
      </c>
      <c r="FD53" s="789">
        <f t="shared" si="184"/>
        <v>0</v>
      </c>
      <c r="FE53" s="789">
        <f t="shared" si="184"/>
        <v>0</v>
      </c>
      <c r="FF53" s="789">
        <f t="shared" si="184"/>
        <v>0</v>
      </c>
      <c r="FG53" s="789">
        <f t="shared" si="184"/>
        <v>0</v>
      </c>
      <c r="FH53" s="789">
        <f t="shared" si="184"/>
        <v>0</v>
      </c>
      <c r="FI53" s="789">
        <f t="shared" si="184"/>
        <v>0</v>
      </c>
      <c r="FJ53" s="789">
        <f t="shared" si="184"/>
        <v>0</v>
      </c>
      <c r="FK53" s="789">
        <f t="shared" si="184"/>
        <v>0</v>
      </c>
      <c r="FL53" s="789">
        <f t="shared" si="184"/>
        <v>0</v>
      </c>
      <c r="FM53" s="789">
        <f t="shared" si="184"/>
        <v>0</v>
      </c>
      <c r="FN53" s="789">
        <f t="shared" si="184"/>
        <v>0</v>
      </c>
      <c r="FO53" s="792">
        <f t="shared" si="184"/>
        <v>0</v>
      </c>
      <c r="FP53" s="793">
        <f t="shared" si="184"/>
        <v>48</v>
      </c>
      <c r="FQ53" s="789">
        <f t="shared" si="184"/>
        <v>26</v>
      </c>
      <c r="FR53" s="789">
        <f t="shared" si="184"/>
        <v>12</v>
      </c>
      <c r="FS53" s="789">
        <f t="shared" si="184"/>
        <v>0</v>
      </c>
      <c r="FT53" s="789">
        <f t="shared" si="184"/>
        <v>10</v>
      </c>
      <c r="FU53" s="789">
        <f t="shared" si="184"/>
        <v>0</v>
      </c>
      <c r="FV53" s="789">
        <f t="shared" si="184"/>
        <v>0</v>
      </c>
      <c r="FW53" s="789">
        <f t="shared" si="184"/>
        <v>0</v>
      </c>
      <c r="FX53" s="789">
        <f t="shared" si="184"/>
        <v>0</v>
      </c>
      <c r="FY53" s="789">
        <f t="shared" si="184"/>
        <v>0</v>
      </c>
      <c r="FZ53" s="789">
        <f t="shared" si="184"/>
        <v>0</v>
      </c>
      <c r="GA53" s="789">
        <f t="shared" si="184"/>
        <v>0</v>
      </c>
      <c r="GB53" s="789">
        <f t="shared" si="184"/>
        <v>0</v>
      </c>
      <c r="GC53" s="789">
        <f t="shared" si="184"/>
        <v>0</v>
      </c>
      <c r="GD53" s="789">
        <f t="shared" si="184"/>
        <v>0</v>
      </c>
      <c r="GE53" s="789">
        <f t="shared" si="184"/>
        <v>0</v>
      </c>
      <c r="GF53" s="789">
        <f t="shared" si="184"/>
        <v>0</v>
      </c>
      <c r="GG53" s="789">
        <f t="shared" si="184"/>
        <v>0</v>
      </c>
      <c r="GH53" s="789">
        <f t="shared" si="184"/>
        <v>0</v>
      </c>
      <c r="GI53" s="789">
        <f t="shared" si="184"/>
        <v>2</v>
      </c>
      <c r="GJ53" s="790">
        <f t="shared" si="184"/>
        <v>24</v>
      </c>
      <c r="GK53" s="791">
        <f t="shared" si="184"/>
        <v>24</v>
      </c>
      <c r="GL53" s="789">
        <f t="shared" si="184"/>
        <v>10</v>
      </c>
      <c r="GM53" s="789">
        <f t="shared" si="184"/>
        <v>6</v>
      </c>
      <c r="GN53" s="789">
        <f t="shared" si="184"/>
        <v>2</v>
      </c>
      <c r="GO53" s="789">
        <f t="shared" si="184"/>
        <v>6</v>
      </c>
      <c r="GP53" s="789">
        <f t="shared" si="184"/>
        <v>0</v>
      </c>
      <c r="GQ53" s="789">
        <f t="shared" si="184"/>
        <v>0</v>
      </c>
      <c r="GR53" s="789">
        <f t="shared" si="184"/>
        <v>0</v>
      </c>
      <c r="GS53" s="789">
        <f t="shared" si="184"/>
        <v>0</v>
      </c>
      <c r="GT53" s="789">
        <f t="shared" si="184"/>
        <v>0</v>
      </c>
      <c r="GU53" s="789">
        <f t="shared" si="184"/>
        <v>0</v>
      </c>
      <c r="GV53" s="789">
        <f t="shared" si="184"/>
        <v>0</v>
      </c>
      <c r="GW53" s="789">
        <f t="shared" si="184"/>
        <v>0</v>
      </c>
      <c r="GX53" s="789">
        <f t="shared" si="184"/>
        <v>0</v>
      </c>
      <c r="GY53" s="789">
        <f t="shared" si="184"/>
        <v>0</v>
      </c>
      <c r="GZ53" s="789">
        <f t="shared" si="184"/>
        <v>0</v>
      </c>
      <c r="HA53" s="789">
        <v>36</v>
      </c>
      <c r="HB53" s="789"/>
      <c r="HC53" s="789">
        <f t="shared" ref="HC53:HZ53" si="185">SUM(HC55:HC58)</f>
        <v>0</v>
      </c>
      <c r="HD53" s="789">
        <f t="shared" si="176"/>
        <v>2</v>
      </c>
      <c r="HE53" s="792">
        <f t="shared" si="185"/>
        <v>12</v>
      </c>
      <c r="HF53" s="793">
        <f t="shared" si="185"/>
        <v>0</v>
      </c>
      <c r="HG53" s="789">
        <f t="shared" si="185"/>
        <v>0</v>
      </c>
      <c r="HH53" s="789">
        <f t="shared" si="185"/>
        <v>0</v>
      </c>
      <c r="HI53" s="789">
        <f t="shared" si="185"/>
        <v>0</v>
      </c>
      <c r="HJ53" s="789">
        <f t="shared" si="185"/>
        <v>0</v>
      </c>
      <c r="HK53" s="789">
        <f t="shared" si="185"/>
        <v>0</v>
      </c>
      <c r="HL53" s="789">
        <f t="shared" si="185"/>
        <v>0</v>
      </c>
      <c r="HM53" s="789">
        <f t="shared" si="185"/>
        <v>0</v>
      </c>
      <c r="HN53" s="789">
        <f t="shared" si="185"/>
        <v>0</v>
      </c>
      <c r="HO53" s="789">
        <f t="shared" si="185"/>
        <v>0</v>
      </c>
      <c r="HP53" s="789">
        <f t="shared" si="185"/>
        <v>0</v>
      </c>
      <c r="HQ53" s="789">
        <f t="shared" si="185"/>
        <v>0</v>
      </c>
      <c r="HR53" s="789">
        <f t="shared" si="185"/>
        <v>0</v>
      </c>
      <c r="HS53" s="789">
        <f t="shared" si="185"/>
        <v>0</v>
      </c>
      <c r="HT53" s="789">
        <f t="shared" si="185"/>
        <v>0</v>
      </c>
      <c r="HU53" s="789">
        <f t="shared" si="185"/>
        <v>0</v>
      </c>
      <c r="HV53" s="789">
        <f t="shared" si="185"/>
        <v>0</v>
      </c>
      <c r="HW53" s="789">
        <f t="shared" si="185"/>
        <v>0</v>
      </c>
      <c r="HX53" s="789">
        <f t="shared" si="185"/>
        <v>0</v>
      </c>
      <c r="HY53" s="789">
        <f t="shared" si="185"/>
        <v>0</v>
      </c>
      <c r="HZ53" s="790">
        <f t="shared" si="185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6">SUM(H54:U54)</f>
        <v>42</v>
      </c>
      <c r="H54" s="61">
        <f t="shared" ref="H54:P57" si="187">Z54+AU54+BP54+CK54+DF54+EA54+EV54+FQ54+GL54+HG54</f>
        <v>22</v>
      </c>
      <c r="I54" s="61">
        <f t="shared" si="187"/>
        <v>14</v>
      </c>
      <c r="J54" s="61">
        <f t="shared" si="187"/>
        <v>0</v>
      </c>
      <c r="K54" s="61">
        <f t="shared" si="187"/>
        <v>6</v>
      </c>
      <c r="L54" s="61">
        <f t="shared" si="187"/>
        <v>0</v>
      </c>
      <c r="M54" s="61">
        <f t="shared" si="187"/>
        <v>0</v>
      </c>
      <c r="N54" s="61">
        <f t="shared" si="187"/>
        <v>0</v>
      </c>
      <c r="O54" s="61">
        <f t="shared" si="187"/>
        <v>0</v>
      </c>
      <c r="P54" s="61">
        <f t="shared" si="187"/>
        <v>0</v>
      </c>
      <c r="Q54" s="61"/>
      <c r="R54" s="61">
        <f t="shared" ref="R54:R58" si="188">AJ54+BE54+BZ54+CU54+DP54+EK54+FF54+GA54+GV54+HQ54</f>
        <v>0</v>
      </c>
      <c r="S54" s="61">
        <f t="shared" ref="S54:U57" si="189">AL54+BG54+CB54+CW54+DR54+EM54+FH54+GC54+GX54+HS54</f>
        <v>0</v>
      </c>
      <c r="T54" s="61">
        <f t="shared" si="189"/>
        <v>0</v>
      </c>
      <c r="U54" s="367">
        <f t="shared" si="189"/>
        <v>0</v>
      </c>
      <c r="V54" s="354">
        <f t="shared" ref="V54:V58" si="190">AS54+BN54+CI54+DD54+DY54+ET54+FO54+GJ54+HE54+HZ54</f>
        <v>24</v>
      </c>
      <c r="W54" s="61">
        <f t="shared" ref="W54:W58" si="191">AQ54+BL54+CG54+DB54+DW54+ER54+FM54+GH54+HC54+HX54</f>
        <v>6</v>
      </c>
      <c r="X54" s="355">
        <f t="shared" si="99"/>
        <v>0</v>
      </c>
      <c r="Y54" s="346">
        <f t="shared" ref="Y54:Y55" si="192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3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4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5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6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7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8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199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200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1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6"/>
        <v>44</v>
      </c>
      <c r="H55" s="61">
        <f t="shared" si="187"/>
        <v>4</v>
      </c>
      <c r="I55" s="61">
        <f t="shared" si="187"/>
        <v>0</v>
      </c>
      <c r="J55" s="61">
        <f t="shared" si="187"/>
        <v>10</v>
      </c>
      <c r="K55" s="61">
        <f t="shared" si="187"/>
        <v>28</v>
      </c>
      <c r="L55" s="61">
        <f t="shared" si="187"/>
        <v>0</v>
      </c>
      <c r="M55" s="61">
        <f t="shared" si="187"/>
        <v>2</v>
      </c>
      <c r="N55" s="61">
        <f t="shared" si="187"/>
        <v>0</v>
      </c>
      <c r="O55" s="61">
        <f t="shared" si="187"/>
        <v>0</v>
      </c>
      <c r="P55" s="61">
        <f t="shared" si="187"/>
        <v>0</v>
      </c>
      <c r="Q55" s="61"/>
      <c r="R55" s="61">
        <f t="shared" si="188"/>
        <v>0</v>
      </c>
      <c r="S55" s="61">
        <f t="shared" si="189"/>
        <v>0</v>
      </c>
      <c r="T55" s="61">
        <f t="shared" si="189"/>
        <v>0</v>
      </c>
      <c r="U55" s="367">
        <f t="shared" si="189"/>
        <v>0</v>
      </c>
      <c r="V55" s="354">
        <f t="shared" si="190"/>
        <v>24</v>
      </c>
      <c r="W55" s="61">
        <f t="shared" si="191"/>
        <v>4</v>
      </c>
      <c r="X55" s="355">
        <f t="shared" si="99"/>
        <v>0</v>
      </c>
      <c r="Y55" s="346">
        <f t="shared" si="192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3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4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5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6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7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8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199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200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1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2">SUM(H56:U56)</f>
        <v>48</v>
      </c>
      <c r="H56" s="61">
        <f t="shared" si="187"/>
        <v>30</v>
      </c>
      <c r="I56" s="61">
        <f t="shared" si="187"/>
        <v>14</v>
      </c>
      <c r="J56" s="61">
        <f t="shared" si="187"/>
        <v>0</v>
      </c>
      <c r="K56" s="61">
        <f t="shared" si="187"/>
        <v>4</v>
      </c>
      <c r="L56" s="61">
        <f t="shared" si="187"/>
        <v>0</v>
      </c>
      <c r="M56" s="61">
        <f t="shared" si="187"/>
        <v>0</v>
      </c>
      <c r="N56" s="61">
        <f t="shared" si="187"/>
        <v>0</v>
      </c>
      <c r="O56" s="61">
        <f t="shared" si="187"/>
        <v>0</v>
      </c>
      <c r="P56" s="61">
        <f t="shared" si="187"/>
        <v>0</v>
      </c>
      <c r="Q56" s="61"/>
      <c r="R56" s="61">
        <f t="shared" si="188"/>
        <v>0</v>
      </c>
      <c r="S56" s="61">
        <f t="shared" si="189"/>
        <v>0</v>
      </c>
      <c r="T56" s="61">
        <f t="shared" si="189"/>
        <v>0</v>
      </c>
      <c r="U56" s="367">
        <f t="shared" si="189"/>
        <v>0</v>
      </c>
      <c r="V56" s="354">
        <f t="shared" si="190"/>
        <v>24</v>
      </c>
      <c r="W56" s="61">
        <f t="shared" si="191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199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3">(GF56+GG56+GH56+FP56+GJ56)/36</f>
        <v>1.5</v>
      </c>
      <c r="GJ56" s="361">
        <v>18</v>
      </c>
      <c r="GK56" s="346">
        <f t="shared" ref="GK56:GK58" si="204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5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2"/>
        <v>42</v>
      </c>
      <c r="H57" s="61">
        <f t="shared" si="187"/>
        <v>16</v>
      </c>
      <c r="I57" s="61">
        <f t="shared" si="187"/>
        <v>14</v>
      </c>
      <c r="J57" s="61">
        <f t="shared" si="187"/>
        <v>12</v>
      </c>
      <c r="K57" s="61">
        <f t="shared" si="187"/>
        <v>0</v>
      </c>
      <c r="L57" s="61">
        <f t="shared" si="187"/>
        <v>0</v>
      </c>
      <c r="M57" s="61">
        <f t="shared" si="187"/>
        <v>0</v>
      </c>
      <c r="N57" s="61">
        <f t="shared" si="187"/>
        <v>0</v>
      </c>
      <c r="O57" s="61">
        <f t="shared" si="187"/>
        <v>0</v>
      </c>
      <c r="P57" s="61">
        <f t="shared" si="187"/>
        <v>0</v>
      </c>
      <c r="Q57" s="61"/>
      <c r="R57" s="61">
        <f t="shared" si="188"/>
        <v>0</v>
      </c>
      <c r="S57" s="61">
        <f t="shared" si="189"/>
        <v>0</v>
      </c>
      <c r="T57" s="61">
        <f t="shared" si="189"/>
        <v>0</v>
      </c>
      <c r="U57" s="367">
        <f t="shared" si="189"/>
        <v>0</v>
      </c>
      <c r="V57" s="354">
        <f t="shared" si="190"/>
        <v>21</v>
      </c>
      <c r="W57" s="61">
        <f t="shared" si="191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199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3"/>
        <v>0.25</v>
      </c>
      <c r="GJ57" s="361">
        <v>3</v>
      </c>
      <c r="GK57" s="346">
        <f t="shared" si="204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5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6"/>
        <v>42</v>
      </c>
      <c r="H58" s="103">
        <f t="shared" si="159"/>
        <v>0</v>
      </c>
      <c r="I58" s="103">
        <f t="shared" si="159"/>
        <v>0</v>
      </c>
      <c r="J58" s="103">
        <f t="shared" si="159"/>
        <v>0</v>
      </c>
      <c r="K58" s="103">
        <f t="shared" si="159"/>
        <v>42</v>
      </c>
      <c r="L58" s="103">
        <f t="shared" si="159"/>
        <v>0</v>
      </c>
      <c r="M58" s="103">
        <f t="shared" si="159"/>
        <v>0</v>
      </c>
      <c r="N58" s="103">
        <f t="shared" si="159"/>
        <v>0</v>
      </c>
      <c r="O58" s="103">
        <f t="shared" si="159"/>
        <v>0</v>
      </c>
      <c r="P58" s="103">
        <f t="shared" si="159"/>
        <v>0</v>
      </c>
      <c r="Q58" s="103"/>
      <c r="R58" s="103">
        <f t="shared" si="188"/>
        <v>0</v>
      </c>
      <c r="S58" s="103">
        <f t="shared" si="161"/>
        <v>0</v>
      </c>
      <c r="T58" s="103">
        <f t="shared" si="161"/>
        <v>0</v>
      </c>
      <c r="U58" s="368">
        <f t="shared" si="161"/>
        <v>0</v>
      </c>
      <c r="V58" s="372">
        <f t="shared" si="190"/>
        <v>21</v>
      </c>
      <c r="W58" s="103">
        <f t="shared" si="191"/>
        <v>0</v>
      </c>
      <c r="X58" s="373">
        <f t="shared" si="99"/>
        <v>0</v>
      </c>
      <c r="Y58" s="371">
        <f t="shared" ref="Y58" si="206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7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8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09">(CZ58+DA58+DB58+CJ58+DD58)/36</f>
        <v>0.75</v>
      </c>
      <c r="DD58" s="376">
        <v>9</v>
      </c>
      <c r="DE58" s="371">
        <f t="shared" ref="DE58" si="210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1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2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3"/>
        <v>0.25</v>
      </c>
      <c r="GJ58" s="376">
        <v>3</v>
      </c>
      <c r="GK58" s="371">
        <f t="shared" si="204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5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3">SUM(H59:U59)</f>
        <v>206</v>
      </c>
      <c r="H59" s="890">
        <f t="shared" ref="H51:P59" si="214">Z59+AU59+BP59+CK59+DF59+EA59+EV59+FQ59+GL59+HG59</f>
        <v>4</v>
      </c>
      <c r="I59" s="890">
        <f t="shared" si="214"/>
        <v>2</v>
      </c>
      <c r="J59" s="890">
        <f t="shared" si="214"/>
        <v>0</v>
      </c>
      <c r="K59" s="890">
        <f t="shared" si="214"/>
        <v>200</v>
      </c>
      <c r="L59" s="890">
        <f t="shared" si="214"/>
        <v>0</v>
      </c>
      <c r="M59" s="890">
        <f t="shared" si="214"/>
        <v>0</v>
      </c>
      <c r="N59" s="890">
        <f t="shared" si="214"/>
        <v>0</v>
      </c>
      <c r="O59" s="890">
        <f t="shared" si="214"/>
        <v>0</v>
      </c>
      <c r="P59" s="890">
        <f t="shared" si="214"/>
        <v>0</v>
      </c>
      <c r="Q59" s="890"/>
      <c r="R59" s="890">
        <f t="shared" ref="R54:R59" si="215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6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7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8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9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20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1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2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3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4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5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6">F65/36</f>
        <v>4</v>
      </c>
      <c r="E65" s="48"/>
      <c r="F65" s="48">
        <f t="shared" ref="F65" si="227">G65+V65+W65+X65</f>
        <v>144</v>
      </c>
      <c r="G65" s="48">
        <f t="shared" ref="G65" si="228">SUM(H65:U65)</f>
        <v>72</v>
      </c>
      <c r="H65" s="48">
        <f t="shared" ref="H65:P70" si="229">Z65+AU65+BP65+CK65+DF65+EA65+EV65+FQ65+GL65+HG65</f>
        <v>36</v>
      </c>
      <c r="I65" s="48">
        <f t="shared" si="229"/>
        <v>4</v>
      </c>
      <c r="J65" s="48">
        <f t="shared" si="229"/>
        <v>0</v>
      </c>
      <c r="K65" s="48">
        <f t="shared" si="229"/>
        <v>16</v>
      </c>
      <c r="L65" s="48">
        <f t="shared" si="229"/>
        <v>0</v>
      </c>
      <c r="M65" s="48">
        <f t="shared" si="229"/>
        <v>0</v>
      </c>
      <c r="N65" s="48">
        <f t="shared" si="229"/>
        <v>0</v>
      </c>
      <c r="O65" s="48">
        <f t="shared" si="229"/>
        <v>0</v>
      </c>
      <c r="P65" s="48">
        <f t="shared" si="229"/>
        <v>4</v>
      </c>
      <c r="Q65" s="48"/>
      <c r="R65" s="48">
        <f t="shared" ref="R65" si="230">AJ65+BE65+BZ65+CU65+DP65+EK65+FF65+GA65+GV65+HQ65</f>
        <v>12</v>
      </c>
      <c r="S65" s="48">
        <f t="shared" ref="S65:U70" si="231">AL65+BG65+CB65+CW65+DR65+EM65+FH65+GC65+GX65+HS65</f>
        <v>0</v>
      </c>
      <c r="T65" s="48">
        <f t="shared" si="231"/>
        <v>0</v>
      </c>
      <c r="U65" s="214">
        <f t="shared" si="231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2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3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4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5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6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7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8">(EP65+EQ65+ER65+DZ65+ET65)/36</f>
        <v>4</v>
      </c>
      <c r="ET65" s="300">
        <v>36</v>
      </c>
      <c r="EU65" s="54">
        <f t="shared" ref="EU65" si="239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40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1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2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9"/>
        <v>52</v>
      </c>
      <c r="I66" s="48">
        <f t="shared" si="229"/>
        <v>0</v>
      </c>
      <c r="J66" s="48">
        <f t="shared" si="229"/>
        <v>0</v>
      </c>
      <c r="K66" s="48">
        <f t="shared" si="229"/>
        <v>10</v>
      </c>
      <c r="L66" s="48">
        <f t="shared" si="229"/>
        <v>0</v>
      </c>
      <c r="M66" s="48">
        <f t="shared" si="229"/>
        <v>0</v>
      </c>
      <c r="N66" s="48">
        <f t="shared" si="229"/>
        <v>0</v>
      </c>
      <c r="O66" s="48">
        <f t="shared" si="229"/>
        <v>0</v>
      </c>
      <c r="P66" s="48">
        <f t="shared" si="229"/>
        <v>0</v>
      </c>
      <c r="Q66" s="48"/>
      <c r="R66" s="48">
        <f>AJ66+BE66+BZ66+CU66+DP66+EK66+FF66+GA66+GV66+HQ66</f>
        <v>10</v>
      </c>
      <c r="S66" s="48">
        <f t="shared" si="231"/>
        <v>0</v>
      </c>
      <c r="T66" s="48">
        <f t="shared" si="231"/>
        <v>0</v>
      </c>
      <c r="U66" s="214">
        <f t="shared" si="231"/>
        <v>0</v>
      </c>
      <c r="V66" s="276">
        <f t="shared" ref="V66:V70" si="243">AS66+BN66+CI66+DD66+DY66+ET66+FO66+GJ66+HE66+HZ66</f>
        <v>36</v>
      </c>
      <c r="W66" s="48">
        <f t="shared" ref="W66:W70" si="244">AQ66+BL66+CG66+DB66+DW66+ER66+FM66+GH66+HC66+HX66</f>
        <v>0</v>
      </c>
      <c r="X66" s="277">
        <f t="shared" ref="X66:X70" si="245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6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7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8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9">F67/36</f>
        <v>4</v>
      </c>
      <c r="E67" s="48"/>
      <c r="F67" s="48">
        <f t="shared" ref="F67" si="250">G67+V67+W67+X67</f>
        <v>144</v>
      </c>
      <c r="G67" s="48">
        <f t="shared" ref="G67" si="251">SUM(H67:U67)</f>
        <v>72</v>
      </c>
      <c r="H67" s="48">
        <f t="shared" si="229"/>
        <v>34</v>
      </c>
      <c r="I67" s="48">
        <f t="shared" si="229"/>
        <v>12</v>
      </c>
      <c r="J67" s="48">
        <f t="shared" si="229"/>
        <v>4</v>
      </c>
      <c r="K67" s="48">
        <f t="shared" si="229"/>
        <v>22</v>
      </c>
      <c r="L67" s="48">
        <f t="shared" si="229"/>
        <v>0</v>
      </c>
      <c r="M67" s="48">
        <f t="shared" si="229"/>
        <v>0</v>
      </c>
      <c r="N67" s="48">
        <f t="shared" si="229"/>
        <v>0</v>
      </c>
      <c r="O67" s="48">
        <f t="shared" si="229"/>
        <v>0</v>
      </c>
      <c r="P67" s="48">
        <f t="shared" si="229"/>
        <v>0</v>
      </c>
      <c r="Q67" s="48"/>
      <c r="R67" s="48">
        <f t="shared" ref="R67" si="252">AJ67+BE67+BZ67+CU67+DP67+EK67+FF67+GA67+GV67+HQ67</f>
        <v>0</v>
      </c>
      <c r="S67" s="48">
        <f t="shared" si="231"/>
        <v>0</v>
      </c>
      <c r="T67" s="48">
        <f t="shared" si="231"/>
        <v>0</v>
      </c>
      <c r="U67" s="214">
        <f t="shared" si="231"/>
        <v>0</v>
      </c>
      <c r="V67" s="276">
        <f t="shared" si="243"/>
        <v>36</v>
      </c>
      <c r="W67" s="48">
        <f t="shared" si="244"/>
        <v>0</v>
      </c>
      <c r="X67" s="277">
        <f t="shared" ref="X67" si="253">+AO67+AP67+BJ67+BK67+CE67+CF67+CZ67+DA67+DU67+DV67+EP67+EQ67+FK67+FL67+GF67+GG67+HA67+HB67+HV67+HW67</f>
        <v>36</v>
      </c>
      <c r="Y67" s="54">
        <f t="shared" ref="Y67" si="254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5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6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7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8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9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60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6"/>
        <v>4</v>
      </c>
      <c r="FO67" s="224">
        <v>36</v>
      </c>
      <c r="FP67" s="299">
        <f t="shared" ref="FP67" si="261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2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3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9"/>
        <v>36</v>
      </c>
      <c r="I68" s="620">
        <f t="shared" si="229"/>
        <v>10</v>
      </c>
      <c r="J68" s="620">
        <f t="shared" si="229"/>
        <v>0</v>
      </c>
      <c r="K68" s="620">
        <f t="shared" si="229"/>
        <v>26</v>
      </c>
      <c r="L68" s="620">
        <f t="shared" si="229"/>
        <v>0</v>
      </c>
      <c r="M68" s="620">
        <f t="shared" si="229"/>
        <v>0</v>
      </c>
      <c r="N68" s="620">
        <f t="shared" si="229"/>
        <v>0</v>
      </c>
      <c r="O68" s="620">
        <f t="shared" si="229"/>
        <v>0</v>
      </c>
      <c r="P68" s="620">
        <f t="shared" si="229"/>
        <v>0</v>
      </c>
      <c r="Q68" s="620"/>
      <c r="R68" s="620">
        <f>AJ68+BE68+BZ68+CU68+DP68+EK68+FF68+GA68+GV68+HQ68</f>
        <v>0</v>
      </c>
      <c r="S68" s="620">
        <f t="shared" si="231"/>
        <v>0</v>
      </c>
      <c r="T68" s="620">
        <f t="shared" si="231"/>
        <v>0</v>
      </c>
      <c r="U68" s="621">
        <f t="shared" si="231"/>
        <v>0</v>
      </c>
      <c r="V68" s="622">
        <f t="shared" si="243"/>
        <v>36</v>
      </c>
      <c r="W68" s="620">
        <f t="shared" si="244"/>
        <v>0</v>
      </c>
      <c r="X68" s="623">
        <f t="shared" ref="X68:X69" si="264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5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6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9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7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8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9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29"/>
        <v>36</v>
      </c>
      <c r="I69" s="735">
        <f t="shared" si="229"/>
        <v>24</v>
      </c>
      <c r="J69" s="735">
        <f t="shared" si="229"/>
        <v>0</v>
      </c>
      <c r="K69" s="735">
        <f t="shared" si="229"/>
        <v>8</v>
      </c>
      <c r="L69" s="735">
        <f t="shared" si="229"/>
        <v>0</v>
      </c>
      <c r="M69" s="735">
        <f t="shared" si="229"/>
        <v>0</v>
      </c>
      <c r="N69" s="735">
        <f t="shared" si="229"/>
        <v>0</v>
      </c>
      <c r="O69" s="735">
        <f t="shared" si="229"/>
        <v>0</v>
      </c>
      <c r="P69" s="735">
        <f t="shared" si="229"/>
        <v>0</v>
      </c>
      <c r="Q69" s="735"/>
      <c r="R69" s="735">
        <f>AJ69+BE69+BZ69+CU69+DP69+EK69+FF69+GA69+GV69+HQ69</f>
        <v>4</v>
      </c>
      <c r="S69" s="735">
        <f t="shared" si="231"/>
        <v>0</v>
      </c>
      <c r="T69" s="735">
        <f t="shared" si="231"/>
        <v>0</v>
      </c>
      <c r="U69" s="743">
        <f t="shared" si="231"/>
        <v>0</v>
      </c>
      <c r="V69" s="744">
        <f t="shared" si="243"/>
        <v>36</v>
      </c>
      <c r="W69" s="735">
        <f t="shared" si="244"/>
        <v>0</v>
      </c>
      <c r="X69" s="745">
        <f t="shared" si="264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268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269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205">
        <v>41</v>
      </c>
      <c r="B70" s="612" t="s">
        <v>182</v>
      </c>
      <c r="C70" s="350" t="s">
        <v>234</v>
      </c>
      <c r="D70" s="237">
        <f>F70/36</f>
        <v>4</v>
      </c>
      <c r="E70" s="107"/>
      <c r="F70" s="107">
        <f>G70+V70+W70+X70</f>
        <v>144</v>
      </c>
      <c r="G70" s="107">
        <f>SUM(H70:U70)</f>
        <v>72</v>
      </c>
      <c r="H70" s="107">
        <f t="shared" si="229"/>
        <v>30</v>
      </c>
      <c r="I70" s="107">
        <f t="shared" si="229"/>
        <v>32</v>
      </c>
      <c r="J70" s="107">
        <f t="shared" si="229"/>
        <v>0</v>
      </c>
      <c r="K70" s="107">
        <f t="shared" si="229"/>
        <v>10</v>
      </c>
      <c r="L70" s="107">
        <f t="shared" si="229"/>
        <v>0</v>
      </c>
      <c r="M70" s="107">
        <f t="shared" si="229"/>
        <v>0</v>
      </c>
      <c r="N70" s="107">
        <f t="shared" si="229"/>
        <v>0</v>
      </c>
      <c r="O70" s="107">
        <f t="shared" si="229"/>
        <v>0</v>
      </c>
      <c r="P70" s="107">
        <f t="shared" si="229"/>
        <v>0</v>
      </c>
      <c r="Q70" s="107"/>
      <c r="R70" s="107">
        <f>AJ70+BE70+BZ70+CU70+DP70+EK70+FF70+GA70+GV70+HQ70</f>
        <v>0</v>
      </c>
      <c r="S70" s="107">
        <f t="shared" si="231"/>
        <v>0</v>
      </c>
      <c r="T70" s="107">
        <f t="shared" si="231"/>
        <v>0</v>
      </c>
      <c r="U70" s="215">
        <f t="shared" si="231"/>
        <v>0</v>
      </c>
      <c r="V70" s="278">
        <f t="shared" si="243"/>
        <v>36</v>
      </c>
      <c r="W70" s="107">
        <f t="shared" si="244"/>
        <v>0</v>
      </c>
      <c r="X70" s="279">
        <f t="shared" si="245"/>
        <v>36</v>
      </c>
      <c r="Y70" s="244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225"/>
      <c r="AT70" s="301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302"/>
      <c r="BO70" s="244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225"/>
      <c r="CJ70" s="301">
        <f t="shared" ref="CJ70" si="270">SUM(CK70:CU70)+SUM(CW70:CY70)</f>
        <v>72</v>
      </c>
      <c r="CK70" s="108">
        <v>30</v>
      </c>
      <c r="CL70" s="108">
        <v>32</v>
      </c>
      <c r="CM70" s="108"/>
      <c r="CN70" s="108">
        <v>10</v>
      </c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9">
        <v>36</v>
      </c>
      <c r="DA70" s="110"/>
      <c r="DB70" s="111"/>
      <c r="DC70" s="112">
        <f t="shared" ref="DC70" si="271">(CZ70+DA70+DB70+CJ70+DD70)/36</f>
        <v>4</v>
      </c>
      <c r="DD70" s="302">
        <v>36</v>
      </c>
      <c r="DE70" s="244"/>
      <c r="DF70" s="106"/>
      <c r="DG70" s="106"/>
      <c r="DH70" s="106"/>
      <c r="DI70" s="106"/>
      <c r="DJ70" s="106"/>
      <c r="DK70" s="106"/>
      <c r="DL70" s="106"/>
      <c r="DM70" s="106"/>
      <c r="DN70" s="106"/>
      <c r="DO70" s="106"/>
      <c r="DP70" s="106"/>
      <c r="DQ70" s="106"/>
      <c r="DR70" s="106"/>
      <c r="DS70" s="106"/>
      <c r="DT70" s="106"/>
      <c r="DU70" s="106"/>
      <c r="DV70" s="106"/>
      <c r="DW70" s="106"/>
      <c r="DX70" s="106"/>
      <c r="DY70" s="225"/>
      <c r="DZ70" s="301"/>
      <c r="EA70" s="106"/>
      <c r="EB70" s="106"/>
      <c r="EC70" s="106"/>
      <c r="ED70" s="106"/>
      <c r="EE70" s="106"/>
      <c r="EF70" s="106"/>
      <c r="EG70" s="106"/>
      <c r="EH70" s="106"/>
      <c r="EI70" s="106"/>
      <c r="EJ70" s="106"/>
      <c r="EK70" s="106"/>
      <c r="EL70" s="106"/>
      <c r="EM70" s="106"/>
      <c r="EN70" s="106"/>
      <c r="EO70" s="106"/>
      <c r="EP70" s="106"/>
      <c r="EQ70" s="106"/>
      <c r="ER70" s="106"/>
      <c r="ES70" s="106"/>
      <c r="ET70" s="302"/>
      <c r="EU70" s="244">
        <f t="shared" ref="EU70" si="272">SUM(EV70:FF70)+SUM(FH70:FJ70)</f>
        <v>0</v>
      </c>
      <c r="EV70" s="106"/>
      <c r="EW70" s="106"/>
      <c r="EX70" s="106"/>
      <c r="EY70" s="106"/>
      <c r="EZ70" s="106"/>
      <c r="FA70" s="106"/>
      <c r="FB70" s="106"/>
      <c r="FC70" s="106"/>
      <c r="FD70" s="106"/>
      <c r="FE70" s="106"/>
      <c r="FF70" s="106"/>
      <c r="FG70" s="106"/>
      <c r="FH70" s="106"/>
      <c r="FI70" s="106"/>
      <c r="FJ70" s="106"/>
      <c r="FK70" s="106"/>
      <c r="FL70" s="106"/>
      <c r="FM70" s="106"/>
      <c r="FN70" s="106">
        <f t="shared" si="246"/>
        <v>0</v>
      </c>
      <c r="FO70" s="225"/>
      <c r="FP70" s="301"/>
      <c r="FQ70" s="106"/>
      <c r="FR70" s="106"/>
      <c r="FS70" s="106"/>
      <c r="FT70" s="106"/>
      <c r="FU70" s="106"/>
      <c r="FV70" s="106"/>
      <c r="FW70" s="106"/>
      <c r="FX70" s="106"/>
      <c r="FY70" s="106"/>
      <c r="FZ70" s="106"/>
      <c r="GA70" s="106"/>
      <c r="GB70" s="106"/>
      <c r="GC70" s="106"/>
      <c r="GD70" s="106"/>
      <c r="GE70" s="106"/>
      <c r="GF70" s="106"/>
      <c r="GG70" s="106"/>
      <c r="GH70" s="106"/>
      <c r="GI70" s="106"/>
      <c r="GJ70" s="302"/>
      <c r="GK70" s="244"/>
      <c r="GL70" s="106"/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225"/>
      <c r="HF70" s="301"/>
      <c r="HG70" s="106"/>
      <c r="HH70" s="106"/>
      <c r="HI70" s="106"/>
      <c r="HJ70" s="106"/>
      <c r="HK70" s="106"/>
      <c r="HL70" s="106"/>
      <c r="HM70" s="106"/>
      <c r="HN70" s="106"/>
      <c r="HO70" s="106"/>
      <c r="HP70" s="106"/>
      <c r="HQ70" s="106"/>
      <c r="HR70" s="106"/>
      <c r="HS70" s="106"/>
      <c r="HT70" s="106"/>
      <c r="HU70" s="106"/>
      <c r="HV70" s="106"/>
      <c r="HW70" s="106"/>
      <c r="HX70" s="106"/>
      <c r="HY70" s="106"/>
      <c r="HZ70" s="302"/>
      <c r="IA70" s="364">
        <v>4</v>
      </c>
      <c r="IB70" s="79"/>
      <c r="IC70" s="79"/>
      <c r="ID70" s="146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3">Z73+AU73+BP73+CK73+DF73+EA73+EV73+FQ73+GL73+HG73</f>
        <v>24</v>
      </c>
      <c r="I73" s="48">
        <f t="shared" si="273"/>
        <v>20</v>
      </c>
      <c r="J73" s="48">
        <f t="shared" si="273"/>
        <v>0</v>
      </c>
      <c r="K73" s="48">
        <f t="shared" si="273"/>
        <v>14</v>
      </c>
      <c r="L73" s="48">
        <f t="shared" si="273"/>
        <v>0</v>
      </c>
      <c r="M73" s="48">
        <f t="shared" si="273"/>
        <v>0</v>
      </c>
      <c r="N73" s="48">
        <f t="shared" si="273"/>
        <v>4</v>
      </c>
      <c r="O73" s="48">
        <f t="shared" si="273"/>
        <v>0</v>
      </c>
      <c r="P73" s="48">
        <f t="shared" si="273"/>
        <v>4</v>
      </c>
      <c r="Q73" s="48"/>
      <c r="R73" s="48">
        <f t="shared" ref="R73" si="274">AJ73+BE73+BZ73+CU73+DP73+EK73+FF73+GA73+GV73+HQ73</f>
        <v>0</v>
      </c>
      <c r="S73" s="48">
        <f t="shared" ref="S73:U74" si="275">AL73+BG73+CB73+CW73+DR73+EM73+FH73+GC73+GX73+HS73</f>
        <v>0</v>
      </c>
      <c r="T73" s="48">
        <f t="shared" si="275"/>
        <v>0</v>
      </c>
      <c r="U73" s="214">
        <f t="shared" si="275"/>
        <v>0</v>
      </c>
      <c r="V73" s="276">
        <f t="shared" ref="V73:V74" si="276">AS73+BN73+CI73+DD73+DY73+ET73+FO73+GJ73+HE73+HZ73</f>
        <v>36</v>
      </c>
      <c r="W73" s="48">
        <f t="shared" ref="W73:W74" si="277">AQ73+BL73+CG73+DB73+DW73+ER73+FM73+GH73+HC73+HX73</f>
        <v>6</v>
      </c>
      <c r="X73" s="277">
        <f t="shared" ref="X73:X74" si="278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9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80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273"/>
        <v>48</v>
      </c>
      <c r="I74" s="426">
        <f t="shared" si="273"/>
        <v>18</v>
      </c>
      <c r="J74" s="426">
        <f t="shared" si="273"/>
        <v>0</v>
      </c>
      <c r="K74" s="426">
        <f t="shared" si="273"/>
        <v>0</v>
      </c>
      <c r="L74" s="426">
        <f t="shared" si="273"/>
        <v>0</v>
      </c>
      <c r="M74" s="426">
        <f t="shared" si="273"/>
        <v>0</v>
      </c>
      <c r="N74" s="426">
        <f t="shared" si="273"/>
        <v>0</v>
      </c>
      <c r="O74" s="426">
        <f t="shared" si="273"/>
        <v>0</v>
      </c>
      <c r="P74" s="426">
        <f t="shared" si="273"/>
        <v>2</v>
      </c>
      <c r="Q74" s="426"/>
      <c r="R74" s="426">
        <f>AJ74+BE74+BZ74+CU74+DP74+EK74+FF74+GA74+GV74+HQ74</f>
        <v>0</v>
      </c>
      <c r="S74" s="426">
        <f t="shared" si="275"/>
        <v>0</v>
      </c>
      <c r="T74" s="426">
        <f t="shared" si="275"/>
        <v>0</v>
      </c>
      <c r="U74" s="427">
        <f t="shared" si="275"/>
        <v>0</v>
      </c>
      <c r="V74" s="428">
        <f t="shared" si="276"/>
        <v>36</v>
      </c>
      <c r="W74" s="426">
        <f t="shared" si="277"/>
        <v>4</v>
      </c>
      <c r="X74" s="429">
        <f t="shared" si="278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281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279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280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650">
        <v>44</v>
      </c>
      <c r="B77" s="648" t="s">
        <v>173</v>
      </c>
      <c r="C77" s="257" t="s">
        <v>146</v>
      </c>
      <c r="D77" s="651"/>
      <c r="E77" s="652">
        <f>F77/36</f>
        <v>10</v>
      </c>
      <c r="F77" s="652">
        <f>G77+V77+W77+X77</f>
        <v>360</v>
      </c>
      <c r="G77" s="652">
        <f>SUM(H77:U77)</f>
        <v>198</v>
      </c>
      <c r="H77" s="652">
        <f t="shared" ref="H77:P77" si="282">Z77+AU77+BP77+CK77+DF77+EA77+EV77+FQ77+GL77+HG77</f>
        <v>48</v>
      </c>
      <c r="I77" s="652">
        <f t="shared" si="282"/>
        <v>18</v>
      </c>
      <c r="J77" s="652">
        <f t="shared" si="282"/>
        <v>0</v>
      </c>
      <c r="K77" s="652">
        <f t="shared" si="282"/>
        <v>28</v>
      </c>
      <c r="L77" s="652">
        <f t="shared" si="282"/>
        <v>44</v>
      </c>
      <c r="M77" s="652">
        <f t="shared" si="282"/>
        <v>0</v>
      </c>
      <c r="N77" s="652">
        <f t="shared" si="282"/>
        <v>0</v>
      </c>
      <c r="O77" s="652">
        <f t="shared" si="282"/>
        <v>0</v>
      </c>
      <c r="P77" s="652">
        <f t="shared" si="282"/>
        <v>4</v>
      </c>
      <c r="Q77" s="652"/>
      <c r="R77" s="652">
        <f>AJ77+BE77+BZ77+CU77+DP77+EK77+FF77+GA77+GV77+HQ77</f>
        <v>0</v>
      </c>
      <c r="S77" s="652">
        <f>AL77+BG77+CB77+CW77+DR77+EM77+FH77+GC77+GX77+HS77</f>
        <v>22</v>
      </c>
      <c r="T77" s="652">
        <f>AM77+BH77+CC77+CX77+DS77+EN77+FI77+GD77+GY77+HT77</f>
        <v>30</v>
      </c>
      <c r="U77" s="653">
        <f>AN77+BI77+CD77+CY77+DT77+EO77+FJ77+GE77+GZ77+HU77</f>
        <v>4</v>
      </c>
      <c r="V77" s="654">
        <f>AS77+BN77+CI77+DD77+DY77+ET77+FO77+GJ77+HE77+HZ77</f>
        <v>102</v>
      </c>
      <c r="W77" s="652">
        <f>AQ77+BL77+CG77+DB77+DW77+ER77+FM77+GH77+HC77+HX77</f>
        <v>6</v>
      </c>
      <c r="X77" s="655">
        <f>AO77+AP77+BJ77+BK77+CE77+CF77+CZ77+DA77+DU77+DV77+EP77+EQ77+FK77+FL77+GF77+GG77+HA77+HB77+HV77+HW77</f>
        <v>54</v>
      </c>
      <c r="Y77" s="662">
        <f>SUM(Z77:AJ77)+SUM(AL77:AN77)</f>
        <v>0</v>
      </c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8"/>
      <c r="AL77" s="648"/>
      <c r="AM77" s="648"/>
      <c r="AN77" s="648"/>
      <c r="AO77" s="648"/>
      <c r="AP77" s="648"/>
      <c r="AQ77" s="648"/>
      <c r="AR77" s="648"/>
      <c r="AS77" s="663"/>
      <c r="AT77" s="656">
        <f>SUM(AU77:BE77)+SUM(BG77:BI77)</f>
        <v>0</v>
      </c>
      <c r="AU77" s="648"/>
      <c r="AV77" s="648"/>
      <c r="AW77" s="648"/>
      <c r="AX77" s="648"/>
      <c r="AY77" s="648"/>
      <c r="AZ77" s="648"/>
      <c r="BA77" s="648"/>
      <c r="BB77" s="648"/>
      <c r="BC77" s="648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9"/>
      <c r="BO77" s="662">
        <f>SUM(BP77:BZ77)+SUM(CB77:CD77)</f>
        <v>0</v>
      </c>
      <c r="BP77" s="648"/>
      <c r="BQ77" s="648"/>
      <c r="BR77" s="648"/>
      <c r="BS77" s="648"/>
      <c r="BT77" s="648"/>
      <c r="BU77" s="648"/>
      <c r="BV77" s="648"/>
      <c r="BW77" s="648"/>
      <c r="BX77" s="648"/>
      <c r="BY77" s="648"/>
      <c r="BZ77" s="648"/>
      <c r="CA77" s="648"/>
      <c r="CB77" s="648"/>
      <c r="CC77" s="648"/>
      <c r="CD77" s="648"/>
      <c r="CE77" s="648"/>
      <c r="CF77" s="648"/>
      <c r="CG77" s="648"/>
      <c r="CH77" s="648"/>
      <c r="CI77" s="663"/>
      <c r="CJ77" s="656">
        <f>SUM(CK77:CU77)+SUM(CW77:CY77)</f>
        <v>0</v>
      </c>
      <c r="CK77" s="648"/>
      <c r="CL77" s="648"/>
      <c r="CM77" s="648"/>
      <c r="CN77" s="648"/>
      <c r="CO77" s="648"/>
      <c r="CP77" s="648"/>
      <c r="CQ77" s="648"/>
      <c r="CR77" s="648"/>
      <c r="CS77" s="648"/>
      <c r="CT77" s="648"/>
      <c r="CU77" s="648"/>
      <c r="CV77" s="648"/>
      <c r="CW77" s="648"/>
      <c r="CX77" s="648"/>
      <c r="CY77" s="648"/>
      <c r="CZ77" s="648"/>
      <c r="DA77" s="648"/>
      <c r="DB77" s="648"/>
      <c r="DC77" s="648"/>
      <c r="DD77" s="649"/>
      <c r="DE77" s="662">
        <f>SUM(DF77:DP77)+SUM(DR77:DT77)</f>
        <v>0</v>
      </c>
      <c r="DF77" s="648"/>
      <c r="DG77" s="648"/>
      <c r="DH77" s="648"/>
      <c r="DI77" s="648"/>
      <c r="DJ77" s="648"/>
      <c r="DK77" s="648"/>
      <c r="DL77" s="648"/>
      <c r="DM77" s="648"/>
      <c r="DN77" s="648"/>
      <c r="DO77" s="648"/>
      <c r="DP77" s="648"/>
      <c r="DQ77" s="648"/>
      <c r="DR77" s="648"/>
      <c r="DS77" s="648"/>
      <c r="DT77" s="648"/>
      <c r="DU77" s="648"/>
      <c r="DV77" s="648"/>
      <c r="DW77" s="648"/>
      <c r="DX77" s="648"/>
      <c r="DY77" s="663"/>
      <c r="DZ77" s="656">
        <f>SUM(EA77:EK77)+SUM(EM77:EO77)</f>
        <v>0</v>
      </c>
      <c r="EA77" s="648"/>
      <c r="EB77" s="648"/>
      <c r="EC77" s="648"/>
      <c r="ED77" s="648"/>
      <c r="EE77" s="648"/>
      <c r="EF77" s="648"/>
      <c r="EG77" s="648"/>
      <c r="EH77" s="648"/>
      <c r="EI77" s="648"/>
      <c r="EJ77" s="648"/>
      <c r="EK77" s="648"/>
      <c r="EL77" s="648"/>
      <c r="EM77" s="648"/>
      <c r="EN77" s="648"/>
      <c r="EO77" s="648"/>
      <c r="EP77" s="648"/>
      <c r="EQ77" s="648"/>
      <c r="ER77" s="648"/>
      <c r="ES77" s="648"/>
      <c r="ET77" s="649"/>
      <c r="EU77" s="662">
        <f>SUM(EV77:FF77)+SUM(FH77:FJ77)</f>
        <v>48</v>
      </c>
      <c r="EV77" s="657">
        <v>20</v>
      </c>
      <c r="EW77" s="657">
        <v>10</v>
      </c>
      <c r="EX77" s="657"/>
      <c r="EY77" s="657">
        <v>4</v>
      </c>
      <c r="EZ77" s="657"/>
      <c r="FA77" s="657"/>
      <c r="FB77" s="657"/>
      <c r="FC77" s="657"/>
      <c r="FD77" s="657">
        <v>4</v>
      </c>
      <c r="FE77" s="657"/>
      <c r="FF77" s="657"/>
      <c r="FG77" s="657"/>
      <c r="FH77" s="657">
        <v>6</v>
      </c>
      <c r="FI77" s="657"/>
      <c r="FJ77" s="657">
        <v>4</v>
      </c>
      <c r="FK77" s="658"/>
      <c r="FL77" s="659"/>
      <c r="FM77" s="660"/>
      <c r="FN77" s="661">
        <f t="shared" ref="FN77" si="283">(FK77+FL77+FM77+EU77+FO77)/36</f>
        <v>2</v>
      </c>
      <c r="FO77" s="663">
        <v>24</v>
      </c>
      <c r="FP77" s="656">
        <f>SUM(FQ77:GA77)+SUM(GC77:GE77)</f>
        <v>84</v>
      </c>
      <c r="FQ77" s="657">
        <v>26</v>
      </c>
      <c r="FR77" s="657">
        <v>8</v>
      </c>
      <c r="FS77" s="657"/>
      <c r="FT77" s="657">
        <v>24</v>
      </c>
      <c r="FU77" s="657">
        <v>10</v>
      </c>
      <c r="FV77" s="657"/>
      <c r="FW77" s="657"/>
      <c r="FX77" s="657"/>
      <c r="FY77" s="657"/>
      <c r="FZ77" s="657"/>
      <c r="GA77" s="657"/>
      <c r="GB77" s="657"/>
      <c r="GC77" s="657">
        <v>16</v>
      </c>
      <c r="GD77" s="657"/>
      <c r="GE77" s="657"/>
      <c r="GF77" s="658"/>
      <c r="GG77" s="659">
        <v>18</v>
      </c>
      <c r="GH77" s="660"/>
      <c r="GI77" s="661">
        <f>(GF77+GG77+GH77+FP77+GJ77)/36</f>
        <v>4</v>
      </c>
      <c r="GJ77" s="649">
        <v>42</v>
      </c>
      <c r="GK77" s="662">
        <f>SUM(GL77:GV77)+SUM(GX77:GZ77)</f>
        <v>66</v>
      </c>
      <c r="GL77" s="657">
        <v>2</v>
      </c>
      <c r="GM77" s="657"/>
      <c r="GN77" s="657"/>
      <c r="GO77" s="657"/>
      <c r="GP77" s="657">
        <v>34</v>
      </c>
      <c r="GQ77" s="657"/>
      <c r="GR77" s="657"/>
      <c r="GS77" s="657"/>
      <c r="GT77" s="657"/>
      <c r="GU77" s="657"/>
      <c r="GV77" s="657"/>
      <c r="GW77" s="657"/>
      <c r="GX77" s="657"/>
      <c r="GY77" s="657">
        <v>30</v>
      </c>
      <c r="GZ77" s="657"/>
      <c r="HA77" s="658">
        <v>36</v>
      </c>
      <c r="HB77" s="659"/>
      <c r="HC77" s="660">
        <v>6</v>
      </c>
      <c r="HD77" s="661">
        <f t="shared" ref="HD77" si="284">(HA77+HB77+HC77+GK77+HE77)/36</f>
        <v>4</v>
      </c>
      <c r="HE77" s="663">
        <v>36</v>
      </c>
      <c r="HF77" s="656">
        <f>SUM(HG77:HQ77)+SUM(HS77:HU77)</f>
        <v>0</v>
      </c>
      <c r="HG77" s="648"/>
      <c r="HH77" s="648"/>
      <c r="HI77" s="648"/>
      <c r="HJ77" s="648"/>
      <c r="HK77" s="648"/>
      <c r="HL77" s="648"/>
      <c r="HM77" s="648"/>
      <c r="HN77" s="648"/>
      <c r="HO77" s="648"/>
      <c r="HP77" s="648"/>
      <c r="HQ77" s="648"/>
      <c r="HR77" s="648"/>
      <c r="HS77" s="648"/>
      <c r="HT77" s="648"/>
      <c r="HU77" s="648"/>
      <c r="HV77" s="648"/>
      <c r="HW77" s="648"/>
      <c r="HX77" s="648"/>
      <c r="HY77" s="648"/>
      <c r="HZ77" s="649"/>
      <c r="IA77" s="309">
        <v>9</v>
      </c>
      <c r="IB77" s="24">
        <v>8</v>
      </c>
      <c r="IC77" s="25"/>
      <c r="ID77" s="144">
        <v>9</v>
      </c>
      <c r="IE77" s="656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:P79" si="285">Z79+AU79+BP79+CK79+DF79+EA79+EV79+FQ79+GL79+HG79</f>
        <v>18</v>
      </c>
      <c r="I79" s="107">
        <f t="shared" si="285"/>
        <v>0</v>
      </c>
      <c r="J79" s="107">
        <f t="shared" si="285"/>
        <v>18</v>
      </c>
      <c r="K79" s="107">
        <f t="shared" si="285"/>
        <v>6</v>
      </c>
      <c r="L79" s="107">
        <f t="shared" si="285"/>
        <v>0</v>
      </c>
      <c r="M79" s="107">
        <f t="shared" si="285"/>
        <v>0</v>
      </c>
      <c r="N79" s="107">
        <f t="shared" si="285"/>
        <v>0</v>
      </c>
      <c r="O79" s="107">
        <f t="shared" si="285"/>
        <v>0</v>
      </c>
      <c r="P79" s="107">
        <f t="shared" si="285"/>
        <v>0</v>
      </c>
      <c r="Q79" s="107"/>
      <c r="R79" s="107">
        <f>AJ79+BE79+BZ79+CU79+DP79+EK79+FF79+GA79+GV79+HQ79</f>
        <v>0</v>
      </c>
      <c r="S79" s="107">
        <f>AL79+BG79+CB79+CW79+DR79+EM79+FH79+GC79+GX79+HS79</f>
        <v>0</v>
      </c>
      <c r="T79" s="107">
        <f>AM79+BH79+CC79+CX79+DS79+EN79+FI79+GD79+GY79+HT79</f>
        <v>0</v>
      </c>
      <c r="U79" s="215">
        <f>AN79+BI79+CD79+CY79+DT79+EO79+FJ79+GE79+GZ79+HU79</f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244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225"/>
      <c r="AT79" s="301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302"/>
      <c r="BO79" s="244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225"/>
      <c r="CJ79" s="301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302"/>
      <c r="DE79" s="244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225"/>
      <c r="DZ79" s="301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302"/>
      <c r="EU79" s="244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225">
        <v>12</v>
      </c>
      <c r="FP79" s="301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302">
        <v>12</v>
      </c>
      <c r="GK79" s="244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225"/>
      <c r="HF79" s="301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302"/>
      <c r="IA79" s="323"/>
      <c r="IB79" s="80" t="s">
        <v>60</v>
      </c>
      <c r="IC79" s="79"/>
      <c r="ID79" s="146"/>
      <c r="IE79" s="54">
        <v>1</v>
      </c>
    </row>
    <row r="80" spans="1:301" s="385" customFormat="1" ht="28.5" x14ac:dyDescent="0.25">
      <c r="A80" s="129">
        <v>46</v>
      </c>
      <c r="B80" s="63" t="s">
        <v>175</v>
      </c>
      <c r="C80" s="260" t="s">
        <v>281</v>
      </c>
      <c r="D80" s="231"/>
      <c r="E80" s="64">
        <f>F80/36</f>
        <v>35</v>
      </c>
      <c r="F80" s="64">
        <f t="shared" ref="F80:X80" si="286">SUM(F81:F89)</f>
        <v>1260</v>
      </c>
      <c r="G80" s="64">
        <f t="shared" si="286"/>
        <v>732</v>
      </c>
      <c r="H80" s="64">
        <f t="shared" si="286"/>
        <v>166</v>
      </c>
      <c r="I80" s="64">
        <f t="shared" si="286"/>
        <v>88</v>
      </c>
      <c r="J80" s="64">
        <f t="shared" si="286"/>
        <v>0</v>
      </c>
      <c r="K80" s="64">
        <f t="shared" si="286"/>
        <v>288</v>
      </c>
      <c r="L80" s="64">
        <f t="shared" si="286"/>
        <v>0</v>
      </c>
      <c r="M80" s="64">
        <f t="shared" si="286"/>
        <v>168</v>
      </c>
      <c r="N80" s="64">
        <f t="shared" si="286"/>
        <v>0</v>
      </c>
      <c r="O80" s="64">
        <f t="shared" si="286"/>
        <v>0</v>
      </c>
      <c r="P80" s="64">
        <f t="shared" si="286"/>
        <v>12</v>
      </c>
      <c r="Q80" s="64">
        <f t="shared" si="286"/>
        <v>0</v>
      </c>
      <c r="R80" s="64">
        <f t="shared" si="286"/>
        <v>0</v>
      </c>
      <c r="S80" s="64">
        <f t="shared" si="286"/>
        <v>0</v>
      </c>
      <c r="T80" s="64">
        <f t="shared" si="286"/>
        <v>0</v>
      </c>
      <c r="U80" s="218">
        <f t="shared" si="286"/>
        <v>10</v>
      </c>
      <c r="V80" s="283">
        <f t="shared" si="286"/>
        <v>372</v>
      </c>
      <c r="W80" s="64">
        <f t="shared" si="286"/>
        <v>12</v>
      </c>
      <c r="X80" s="284">
        <f t="shared" si="286"/>
        <v>144</v>
      </c>
      <c r="Y80" s="234">
        <f>SUM(Z80:AJ80)+SUM(AL80:AN80)</f>
        <v>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210"/>
      <c r="AT80" s="272">
        <f>SUM(AU80:BE80)+SUM(BG80:BI80)</f>
        <v>0</v>
      </c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273"/>
      <c r="BO80" s="234">
        <f>SUM(BP80:BZ80)+SUM(CB80:CD80)</f>
        <v>0</v>
      </c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210"/>
      <c r="CJ80" s="272">
        <f>SUM(CK80:CU80)+SUM(CW80:CY80)</f>
        <v>0</v>
      </c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273"/>
      <c r="DE80" s="234">
        <f>SUM(DF80:DP80)+SUM(DR80:DT80)</f>
        <v>0</v>
      </c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210"/>
      <c r="DZ80" s="272">
        <f>SUM(EA80:EK80)+SUM(EM80:EO80)</f>
        <v>0</v>
      </c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273"/>
      <c r="EU80" s="234">
        <f t="shared" ref="EU80:FZ80" si="287">SUM(EU81:EU89)</f>
        <v>60</v>
      </c>
      <c r="EV80" s="65">
        <f t="shared" si="287"/>
        <v>46</v>
      </c>
      <c r="EW80" s="65">
        <f t="shared" si="287"/>
        <v>8</v>
      </c>
      <c r="EX80" s="65">
        <f t="shared" si="287"/>
        <v>0</v>
      </c>
      <c r="EY80" s="65">
        <f t="shared" si="287"/>
        <v>0</v>
      </c>
      <c r="EZ80" s="65">
        <f t="shared" si="287"/>
        <v>0</v>
      </c>
      <c r="FA80" s="65">
        <f t="shared" si="287"/>
        <v>6</v>
      </c>
      <c r="FB80" s="65">
        <f t="shared" si="287"/>
        <v>0</v>
      </c>
      <c r="FC80" s="65">
        <f t="shared" si="287"/>
        <v>0</v>
      </c>
      <c r="FD80" s="65">
        <f t="shared" si="287"/>
        <v>0</v>
      </c>
      <c r="FE80" s="65">
        <f t="shared" si="287"/>
        <v>0</v>
      </c>
      <c r="FF80" s="65">
        <f t="shared" si="287"/>
        <v>0</v>
      </c>
      <c r="FG80" s="65">
        <f t="shared" si="287"/>
        <v>0</v>
      </c>
      <c r="FH80" s="65">
        <f t="shared" si="287"/>
        <v>0</v>
      </c>
      <c r="FI80" s="65">
        <f t="shared" si="287"/>
        <v>0</v>
      </c>
      <c r="FJ80" s="65">
        <f t="shared" si="287"/>
        <v>0</v>
      </c>
      <c r="FK80" s="66">
        <f t="shared" si="287"/>
        <v>0</v>
      </c>
      <c r="FL80" s="67">
        <f t="shared" si="287"/>
        <v>18</v>
      </c>
      <c r="FM80" s="68">
        <f t="shared" si="287"/>
        <v>0</v>
      </c>
      <c r="FN80" s="69">
        <f t="shared" si="287"/>
        <v>3</v>
      </c>
      <c r="FO80" s="210">
        <f t="shared" si="287"/>
        <v>30</v>
      </c>
      <c r="FP80" s="272">
        <f t="shared" si="287"/>
        <v>408</v>
      </c>
      <c r="FQ80" s="65">
        <f t="shared" si="287"/>
        <v>56</v>
      </c>
      <c r="FR80" s="65">
        <f t="shared" si="287"/>
        <v>44</v>
      </c>
      <c r="FS80" s="65">
        <f t="shared" si="287"/>
        <v>0</v>
      </c>
      <c r="FT80" s="65">
        <f t="shared" si="287"/>
        <v>182</v>
      </c>
      <c r="FU80" s="65">
        <f t="shared" si="287"/>
        <v>0</v>
      </c>
      <c r="FV80" s="65">
        <f t="shared" si="287"/>
        <v>104</v>
      </c>
      <c r="FW80" s="65">
        <f t="shared" si="287"/>
        <v>0</v>
      </c>
      <c r="FX80" s="65">
        <f t="shared" si="287"/>
        <v>0</v>
      </c>
      <c r="FY80" s="65">
        <f t="shared" si="287"/>
        <v>12</v>
      </c>
      <c r="FZ80" s="65">
        <f t="shared" si="287"/>
        <v>0</v>
      </c>
      <c r="GA80" s="65">
        <f t="shared" ref="GA80:HF80" si="288">SUM(GA81:GA89)</f>
        <v>0</v>
      </c>
      <c r="GB80" s="65">
        <f t="shared" si="288"/>
        <v>0</v>
      </c>
      <c r="GC80" s="65">
        <f t="shared" si="288"/>
        <v>0</v>
      </c>
      <c r="GD80" s="65">
        <f t="shared" si="288"/>
        <v>0</v>
      </c>
      <c r="GE80" s="65">
        <f t="shared" si="288"/>
        <v>10</v>
      </c>
      <c r="GF80" s="66">
        <f t="shared" si="288"/>
        <v>72</v>
      </c>
      <c r="GG80" s="67">
        <f t="shared" si="288"/>
        <v>0</v>
      </c>
      <c r="GH80" s="68">
        <f t="shared" si="288"/>
        <v>0</v>
      </c>
      <c r="GI80" s="69">
        <f t="shared" si="288"/>
        <v>19</v>
      </c>
      <c r="GJ80" s="273">
        <f t="shared" si="288"/>
        <v>204</v>
      </c>
      <c r="GK80" s="234">
        <f t="shared" si="288"/>
        <v>222</v>
      </c>
      <c r="GL80" s="65">
        <f t="shared" si="288"/>
        <v>64</v>
      </c>
      <c r="GM80" s="65">
        <f t="shared" si="288"/>
        <v>36</v>
      </c>
      <c r="GN80" s="65">
        <f t="shared" si="288"/>
        <v>0</v>
      </c>
      <c r="GO80" s="65">
        <f t="shared" si="288"/>
        <v>64</v>
      </c>
      <c r="GP80" s="65">
        <f t="shared" si="288"/>
        <v>0</v>
      </c>
      <c r="GQ80" s="65">
        <f t="shared" si="288"/>
        <v>58</v>
      </c>
      <c r="GR80" s="65">
        <f t="shared" si="288"/>
        <v>0</v>
      </c>
      <c r="GS80" s="65">
        <f t="shared" si="288"/>
        <v>0</v>
      </c>
      <c r="GT80" s="65">
        <f t="shared" si="288"/>
        <v>0</v>
      </c>
      <c r="GU80" s="65">
        <f t="shared" si="288"/>
        <v>0</v>
      </c>
      <c r="GV80" s="65">
        <f t="shared" si="288"/>
        <v>0</v>
      </c>
      <c r="GW80" s="65">
        <f t="shared" si="288"/>
        <v>0</v>
      </c>
      <c r="GX80" s="65">
        <f t="shared" si="288"/>
        <v>0</v>
      </c>
      <c r="GY80" s="65">
        <f t="shared" si="288"/>
        <v>0</v>
      </c>
      <c r="GZ80" s="65">
        <f t="shared" si="288"/>
        <v>0</v>
      </c>
      <c r="HA80" s="66">
        <f t="shared" si="288"/>
        <v>36</v>
      </c>
      <c r="HB80" s="67">
        <f t="shared" si="288"/>
        <v>18</v>
      </c>
      <c r="HC80" s="68">
        <f t="shared" si="288"/>
        <v>6</v>
      </c>
      <c r="HD80" s="69">
        <f t="shared" si="288"/>
        <v>11</v>
      </c>
      <c r="HE80" s="210">
        <f t="shared" si="288"/>
        <v>114</v>
      </c>
      <c r="HF80" s="272">
        <f t="shared" si="288"/>
        <v>42</v>
      </c>
      <c r="HG80" s="65">
        <f t="shared" ref="HG80:HZ80" si="289">SUM(HG81:HG89)</f>
        <v>0</v>
      </c>
      <c r="HH80" s="65">
        <f t="shared" si="289"/>
        <v>0</v>
      </c>
      <c r="HI80" s="65">
        <f t="shared" si="289"/>
        <v>0</v>
      </c>
      <c r="HJ80" s="65">
        <f t="shared" si="289"/>
        <v>42</v>
      </c>
      <c r="HK80" s="65">
        <f t="shared" si="289"/>
        <v>0</v>
      </c>
      <c r="HL80" s="65">
        <f t="shared" si="289"/>
        <v>0</v>
      </c>
      <c r="HM80" s="65">
        <f t="shared" si="289"/>
        <v>0</v>
      </c>
      <c r="HN80" s="65">
        <f t="shared" si="289"/>
        <v>0</v>
      </c>
      <c r="HO80" s="65">
        <f t="shared" si="289"/>
        <v>0</v>
      </c>
      <c r="HP80" s="65">
        <f t="shared" si="289"/>
        <v>0</v>
      </c>
      <c r="HQ80" s="65">
        <f t="shared" si="289"/>
        <v>0</v>
      </c>
      <c r="HR80" s="65">
        <f t="shared" si="289"/>
        <v>0</v>
      </c>
      <c r="HS80" s="65">
        <f t="shared" si="289"/>
        <v>0</v>
      </c>
      <c r="HT80" s="65">
        <f t="shared" si="289"/>
        <v>0</v>
      </c>
      <c r="HU80" s="65">
        <f t="shared" si="289"/>
        <v>0</v>
      </c>
      <c r="HV80" s="66">
        <f t="shared" si="289"/>
        <v>0</v>
      </c>
      <c r="HW80" s="67">
        <f t="shared" si="289"/>
        <v>0</v>
      </c>
      <c r="HX80" s="68">
        <f t="shared" si="289"/>
        <v>6</v>
      </c>
      <c r="HY80" s="69">
        <f t="shared" si="289"/>
        <v>2</v>
      </c>
      <c r="HZ80" s="273">
        <f t="shared" si="289"/>
        <v>24</v>
      </c>
      <c r="IA80" s="313"/>
      <c r="IB80" s="70"/>
      <c r="IC80" s="70"/>
      <c r="ID80" s="130"/>
      <c r="IE80" s="54">
        <v>7</v>
      </c>
    </row>
    <row r="81" spans="1:301" s="388" customFormat="1" ht="15" customHeight="1" x14ac:dyDescent="0.25">
      <c r="A81" s="783"/>
      <c r="B81" s="771"/>
      <c r="C81" s="422" t="s">
        <v>272</v>
      </c>
      <c r="D81" s="560"/>
      <c r="E81" s="781"/>
      <c r="F81" s="781">
        <f>G81+V81+W81+X81</f>
        <v>108</v>
      </c>
      <c r="G81" s="781">
        <f>SUM(H81:U81)</f>
        <v>60</v>
      </c>
      <c r="H81" s="781">
        <f t="shared" ref="H81:P83" si="290">Z81+AU81+BP81+CK81+DF81+EA81+EV81+FQ81+GL81+HG81</f>
        <v>46</v>
      </c>
      <c r="I81" s="781">
        <f t="shared" si="290"/>
        <v>8</v>
      </c>
      <c r="J81" s="781">
        <f t="shared" si="290"/>
        <v>0</v>
      </c>
      <c r="K81" s="781">
        <f t="shared" si="290"/>
        <v>0</v>
      </c>
      <c r="L81" s="781">
        <f t="shared" si="290"/>
        <v>0</v>
      </c>
      <c r="M81" s="781">
        <f t="shared" si="290"/>
        <v>6</v>
      </c>
      <c r="N81" s="781">
        <f t="shared" si="290"/>
        <v>0</v>
      </c>
      <c r="O81" s="781">
        <f t="shared" si="290"/>
        <v>0</v>
      </c>
      <c r="P81" s="781">
        <f t="shared" si="290"/>
        <v>0</v>
      </c>
      <c r="Q81" s="781"/>
      <c r="R81" s="781">
        <f>AJ81+BE81+BZ81+CU81+DP81+EK81+FF81+GA81+GV81+HQ81</f>
        <v>0</v>
      </c>
      <c r="S81" s="781">
        <f t="shared" ref="S81:U83" si="291">AL81+BG81+CB81+CW81+DR81+EM81+FH81+GC81+GX81+HS81</f>
        <v>0</v>
      </c>
      <c r="T81" s="781">
        <f t="shared" si="291"/>
        <v>0</v>
      </c>
      <c r="U81" s="559">
        <f t="shared" si="291"/>
        <v>0</v>
      </c>
      <c r="V81" s="780">
        <f t="shared" ref="V81:V89" si="292">AS81+BN81+CI81+DD81+DY81+ET81+FO81+GJ81+HE81+HZ81</f>
        <v>30</v>
      </c>
      <c r="W81" s="781">
        <f t="shared" ref="W81:W89" si="293">AQ81+BL81+CG81+DB81+DW81+ER81+FM81+GH81+HC81+HX81</f>
        <v>0</v>
      </c>
      <c r="X81" s="782">
        <f t="shared" ref="X81:X89" si="294">AO81+AP81+BJ81+BK81+CE81+CF81+CZ81+DA81+DU81+DV81+EP81+EQ81+FK81+FL81+GF81+GG81+HA81+HB81+HV81+HW81</f>
        <v>18</v>
      </c>
      <c r="Y81" s="779"/>
      <c r="Z81" s="771"/>
      <c r="AA81" s="771"/>
      <c r="AB81" s="771"/>
      <c r="AC81" s="771"/>
      <c r="AD81" s="771"/>
      <c r="AE81" s="771"/>
      <c r="AF81" s="771"/>
      <c r="AG81" s="771"/>
      <c r="AH81" s="771"/>
      <c r="AI81" s="771"/>
      <c r="AJ81" s="771"/>
      <c r="AK81" s="771"/>
      <c r="AL81" s="771"/>
      <c r="AM81" s="771"/>
      <c r="AN81" s="771"/>
      <c r="AO81" s="771"/>
      <c r="AP81" s="771"/>
      <c r="AQ81" s="771"/>
      <c r="AR81" s="771"/>
      <c r="AS81" s="776"/>
      <c r="AT81" s="777"/>
      <c r="AU81" s="771"/>
      <c r="AV81" s="771"/>
      <c r="AW81" s="771"/>
      <c r="AX81" s="771"/>
      <c r="AY81" s="771"/>
      <c r="AZ81" s="771"/>
      <c r="BA81" s="771"/>
      <c r="BB81" s="771"/>
      <c r="BC81" s="771"/>
      <c r="BD81" s="771"/>
      <c r="BE81" s="771"/>
      <c r="BF81" s="771"/>
      <c r="BG81" s="771"/>
      <c r="BH81" s="771"/>
      <c r="BI81" s="771"/>
      <c r="BJ81" s="771"/>
      <c r="BK81" s="771"/>
      <c r="BL81" s="771"/>
      <c r="BM81" s="771"/>
      <c r="BN81" s="770"/>
      <c r="BO81" s="779"/>
      <c r="BP81" s="771"/>
      <c r="BQ81" s="771"/>
      <c r="BR81" s="771"/>
      <c r="BS81" s="771"/>
      <c r="BT81" s="771"/>
      <c r="BU81" s="771"/>
      <c r="BV81" s="771"/>
      <c r="BW81" s="771"/>
      <c r="BX81" s="771"/>
      <c r="BY81" s="771"/>
      <c r="BZ81" s="771"/>
      <c r="CA81" s="771"/>
      <c r="CB81" s="771"/>
      <c r="CC81" s="771"/>
      <c r="CD81" s="771"/>
      <c r="CE81" s="771"/>
      <c r="CF81" s="771"/>
      <c r="CG81" s="771"/>
      <c r="CH81" s="771"/>
      <c r="CI81" s="776"/>
      <c r="CJ81" s="777"/>
      <c r="CK81" s="771"/>
      <c r="CL81" s="771"/>
      <c r="CM81" s="771"/>
      <c r="CN81" s="771"/>
      <c r="CO81" s="771"/>
      <c r="CP81" s="771"/>
      <c r="CQ81" s="771"/>
      <c r="CR81" s="771"/>
      <c r="CS81" s="771"/>
      <c r="CT81" s="771"/>
      <c r="CU81" s="771"/>
      <c r="CV81" s="771"/>
      <c r="CW81" s="771"/>
      <c r="CX81" s="771"/>
      <c r="CY81" s="771"/>
      <c r="CZ81" s="771"/>
      <c r="DA81" s="771"/>
      <c r="DB81" s="771"/>
      <c r="DC81" s="771"/>
      <c r="DD81" s="770"/>
      <c r="DE81" s="779"/>
      <c r="DF81" s="771"/>
      <c r="DG81" s="771"/>
      <c r="DH81" s="771"/>
      <c r="DI81" s="771"/>
      <c r="DJ81" s="771"/>
      <c r="DK81" s="771"/>
      <c r="DL81" s="771"/>
      <c r="DM81" s="771"/>
      <c r="DN81" s="771"/>
      <c r="DO81" s="771"/>
      <c r="DP81" s="771"/>
      <c r="DQ81" s="771"/>
      <c r="DR81" s="771"/>
      <c r="DS81" s="771"/>
      <c r="DT81" s="771"/>
      <c r="DU81" s="771"/>
      <c r="DV81" s="771"/>
      <c r="DW81" s="771"/>
      <c r="DX81" s="771"/>
      <c r="DY81" s="776"/>
      <c r="DZ81" s="777"/>
      <c r="EA81" s="771"/>
      <c r="EB81" s="771"/>
      <c r="EC81" s="771"/>
      <c r="ED81" s="771"/>
      <c r="EE81" s="771"/>
      <c r="EF81" s="771"/>
      <c r="EG81" s="771"/>
      <c r="EH81" s="771"/>
      <c r="EI81" s="771"/>
      <c r="EJ81" s="771"/>
      <c r="EK81" s="771"/>
      <c r="EL81" s="771"/>
      <c r="EM81" s="771"/>
      <c r="EN81" s="771"/>
      <c r="EO81" s="771"/>
      <c r="EP81" s="771"/>
      <c r="EQ81" s="771"/>
      <c r="ER81" s="771"/>
      <c r="ES81" s="771"/>
      <c r="ET81" s="770"/>
      <c r="EU81" s="779">
        <f>SUM(EV81:FF81)+SUM(FH81:FJ81)</f>
        <v>60</v>
      </c>
      <c r="EV81" s="772">
        <v>46</v>
      </c>
      <c r="EW81" s="772">
        <v>8</v>
      </c>
      <c r="EX81" s="772"/>
      <c r="EY81" s="772"/>
      <c r="EZ81" s="772"/>
      <c r="FA81" s="772">
        <v>6</v>
      </c>
      <c r="FB81" s="772"/>
      <c r="FC81" s="772"/>
      <c r="FD81" s="772"/>
      <c r="FE81" s="772"/>
      <c r="FF81" s="772"/>
      <c r="FG81" s="772"/>
      <c r="FH81" s="772"/>
      <c r="FI81" s="772"/>
      <c r="FJ81" s="772"/>
      <c r="FK81" s="778"/>
      <c r="FL81" s="773">
        <v>18</v>
      </c>
      <c r="FM81" s="774"/>
      <c r="FN81" s="775">
        <f>(FK81+FL81+FM81+EU81+FO81)/36</f>
        <v>3</v>
      </c>
      <c r="FO81" s="776">
        <v>30</v>
      </c>
      <c r="FP81" s="777">
        <f>SUM(FQ81:GA81)+SUM(GC81:GE81)</f>
        <v>0</v>
      </c>
      <c r="FQ81" s="771"/>
      <c r="FR81" s="771"/>
      <c r="FS81" s="771"/>
      <c r="FT81" s="771"/>
      <c r="FU81" s="771"/>
      <c r="FV81" s="771"/>
      <c r="FW81" s="771"/>
      <c r="FX81" s="771"/>
      <c r="FY81" s="771"/>
      <c r="FZ81" s="771"/>
      <c r="GA81" s="771"/>
      <c r="GB81" s="771"/>
      <c r="GC81" s="771"/>
      <c r="GD81" s="771"/>
      <c r="GE81" s="771"/>
      <c r="GF81" s="771"/>
      <c r="GG81" s="771"/>
      <c r="GH81" s="771"/>
      <c r="GI81" s="771"/>
      <c r="GJ81" s="770"/>
      <c r="GK81" s="779">
        <f>SUM(GL81:GV81)+SUM(GX81:GZ81)</f>
        <v>0</v>
      </c>
      <c r="GL81" s="771"/>
      <c r="GM81" s="771"/>
      <c r="GN81" s="771"/>
      <c r="GO81" s="771"/>
      <c r="GP81" s="771"/>
      <c r="GQ81" s="771"/>
      <c r="GR81" s="771"/>
      <c r="GS81" s="771"/>
      <c r="GT81" s="771"/>
      <c r="GU81" s="771"/>
      <c r="GV81" s="771"/>
      <c r="GW81" s="771"/>
      <c r="GX81" s="771"/>
      <c r="GY81" s="771"/>
      <c r="GZ81" s="771"/>
      <c r="HA81" s="771"/>
      <c r="HB81" s="771"/>
      <c r="HC81" s="771"/>
      <c r="HD81" s="771"/>
      <c r="HE81" s="776"/>
      <c r="HF81" s="777">
        <f>SUM(HG81:HQ81)+SUM(HS81:HU81)</f>
        <v>0</v>
      </c>
      <c r="HG81" s="771"/>
      <c r="HH81" s="771"/>
      <c r="HI81" s="771"/>
      <c r="HJ81" s="771"/>
      <c r="HK81" s="771"/>
      <c r="HL81" s="771"/>
      <c r="HM81" s="771"/>
      <c r="HN81" s="771"/>
      <c r="HO81" s="771"/>
      <c r="HP81" s="771"/>
      <c r="HQ81" s="771"/>
      <c r="HR81" s="771"/>
      <c r="HS81" s="771"/>
      <c r="HT81" s="771"/>
      <c r="HU81" s="771"/>
      <c r="HV81" s="771"/>
      <c r="HW81" s="771"/>
      <c r="HX81" s="771"/>
      <c r="HY81" s="771"/>
      <c r="HZ81" s="770"/>
      <c r="IA81" s="315"/>
      <c r="IB81" s="22" t="s">
        <v>123</v>
      </c>
      <c r="IC81" s="22"/>
      <c r="ID81" s="133"/>
      <c r="IE81" s="779">
        <v>7</v>
      </c>
    </row>
    <row r="82" spans="1:301" s="388" customFormat="1" ht="15" customHeight="1" x14ac:dyDescent="0.25">
      <c r="A82" s="783"/>
      <c r="B82" s="771"/>
      <c r="C82" s="422" t="s">
        <v>273</v>
      </c>
      <c r="D82" s="560"/>
      <c r="E82" s="781"/>
      <c r="F82" s="781">
        <f>G82+V82+W82+X82</f>
        <v>231</v>
      </c>
      <c r="G82" s="781">
        <f>SUM(H82:U82)</f>
        <v>130</v>
      </c>
      <c r="H82" s="781">
        <f t="shared" si="290"/>
        <v>20</v>
      </c>
      <c r="I82" s="781">
        <f t="shared" si="290"/>
        <v>18</v>
      </c>
      <c r="J82" s="781">
        <f t="shared" si="290"/>
        <v>0</v>
      </c>
      <c r="K82" s="781">
        <f t="shared" si="290"/>
        <v>54</v>
      </c>
      <c r="L82" s="781">
        <f t="shared" si="290"/>
        <v>0</v>
      </c>
      <c r="M82" s="781">
        <f t="shared" si="290"/>
        <v>32</v>
      </c>
      <c r="N82" s="781">
        <f t="shared" si="290"/>
        <v>0</v>
      </c>
      <c r="O82" s="781">
        <f t="shared" si="290"/>
        <v>0</v>
      </c>
      <c r="P82" s="781">
        <f t="shared" si="290"/>
        <v>0</v>
      </c>
      <c r="Q82" s="781"/>
      <c r="R82" s="781">
        <f>AJ82+BE82+BZ82+CU82+DP82+EK82+FF82+GA82+GV82+HQ82</f>
        <v>0</v>
      </c>
      <c r="S82" s="781">
        <f t="shared" si="291"/>
        <v>0</v>
      </c>
      <c r="T82" s="781">
        <f t="shared" si="291"/>
        <v>0</v>
      </c>
      <c r="U82" s="559">
        <f t="shared" si="291"/>
        <v>6</v>
      </c>
      <c r="V82" s="780">
        <f t="shared" si="292"/>
        <v>65</v>
      </c>
      <c r="W82" s="781">
        <f t="shared" si="293"/>
        <v>0</v>
      </c>
      <c r="X82" s="782">
        <f t="shared" si="294"/>
        <v>36</v>
      </c>
      <c r="Y82" s="779"/>
      <c r="Z82" s="771"/>
      <c r="AA82" s="771"/>
      <c r="AB82" s="771"/>
      <c r="AC82" s="771"/>
      <c r="AD82" s="771"/>
      <c r="AE82" s="771"/>
      <c r="AF82" s="771"/>
      <c r="AG82" s="771"/>
      <c r="AH82" s="771"/>
      <c r="AI82" s="771"/>
      <c r="AJ82" s="771"/>
      <c r="AK82" s="771"/>
      <c r="AL82" s="771"/>
      <c r="AM82" s="771"/>
      <c r="AN82" s="771"/>
      <c r="AO82" s="771"/>
      <c r="AP82" s="771"/>
      <c r="AQ82" s="771"/>
      <c r="AR82" s="771"/>
      <c r="AS82" s="776"/>
      <c r="AT82" s="777"/>
      <c r="AU82" s="771"/>
      <c r="AV82" s="771"/>
      <c r="AW82" s="771"/>
      <c r="AX82" s="771"/>
      <c r="AY82" s="771"/>
      <c r="AZ82" s="771"/>
      <c r="BA82" s="771"/>
      <c r="BB82" s="771"/>
      <c r="BC82" s="771"/>
      <c r="BD82" s="771"/>
      <c r="BE82" s="771"/>
      <c r="BF82" s="771"/>
      <c r="BG82" s="771"/>
      <c r="BH82" s="771"/>
      <c r="BI82" s="771"/>
      <c r="BJ82" s="771"/>
      <c r="BK82" s="771"/>
      <c r="BL82" s="771"/>
      <c r="BM82" s="771"/>
      <c r="BN82" s="770"/>
      <c r="BO82" s="779"/>
      <c r="BP82" s="771"/>
      <c r="BQ82" s="771"/>
      <c r="BR82" s="771"/>
      <c r="BS82" s="771"/>
      <c r="BT82" s="771"/>
      <c r="BU82" s="771"/>
      <c r="BV82" s="771"/>
      <c r="BW82" s="771"/>
      <c r="BX82" s="771"/>
      <c r="BY82" s="771"/>
      <c r="BZ82" s="771"/>
      <c r="CA82" s="771"/>
      <c r="CB82" s="771"/>
      <c r="CC82" s="771"/>
      <c r="CD82" s="771"/>
      <c r="CE82" s="771"/>
      <c r="CF82" s="771"/>
      <c r="CG82" s="771"/>
      <c r="CH82" s="771"/>
      <c r="CI82" s="776"/>
      <c r="CJ82" s="777"/>
      <c r="CK82" s="771"/>
      <c r="CL82" s="771"/>
      <c r="CM82" s="771"/>
      <c r="CN82" s="771"/>
      <c r="CO82" s="771"/>
      <c r="CP82" s="771"/>
      <c r="CQ82" s="771"/>
      <c r="CR82" s="771"/>
      <c r="CS82" s="771"/>
      <c r="CT82" s="771"/>
      <c r="CU82" s="771"/>
      <c r="CV82" s="771"/>
      <c r="CW82" s="771"/>
      <c r="CX82" s="771"/>
      <c r="CY82" s="771"/>
      <c r="CZ82" s="771"/>
      <c r="DA82" s="771"/>
      <c r="DB82" s="771"/>
      <c r="DC82" s="771"/>
      <c r="DD82" s="770"/>
      <c r="DE82" s="779"/>
      <c r="DF82" s="771"/>
      <c r="DG82" s="771"/>
      <c r="DH82" s="771"/>
      <c r="DI82" s="771"/>
      <c r="DJ82" s="771"/>
      <c r="DK82" s="771"/>
      <c r="DL82" s="771"/>
      <c r="DM82" s="771"/>
      <c r="DN82" s="771"/>
      <c r="DO82" s="771"/>
      <c r="DP82" s="771"/>
      <c r="DQ82" s="771"/>
      <c r="DR82" s="771"/>
      <c r="DS82" s="771"/>
      <c r="DT82" s="771"/>
      <c r="DU82" s="771"/>
      <c r="DV82" s="771"/>
      <c r="DW82" s="771"/>
      <c r="DX82" s="771"/>
      <c r="DY82" s="776"/>
      <c r="DZ82" s="777"/>
      <c r="EA82" s="771"/>
      <c r="EB82" s="771"/>
      <c r="EC82" s="771"/>
      <c r="ED82" s="771"/>
      <c r="EE82" s="771"/>
      <c r="EF82" s="771"/>
      <c r="EG82" s="771"/>
      <c r="EH82" s="771"/>
      <c r="EI82" s="771"/>
      <c r="EJ82" s="771"/>
      <c r="EK82" s="771"/>
      <c r="EL82" s="771"/>
      <c r="EM82" s="771"/>
      <c r="EN82" s="771"/>
      <c r="EO82" s="771"/>
      <c r="EP82" s="771"/>
      <c r="EQ82" s="771"/>
      <c r="ER82" s="771"/>
      <c r="ES82" s="771"/>
      <c r="ET82" s="770"/>
      <c r="EU82" s="779">
        <f>SUM(EV82:FF82)+SUM(FH82:FJ82)</f>
        <v>0</v>
      </c>
      <c r="EV82" s="771"/>
      <c r="EW82" s="771"/>
      <c r="EX82" s="771"/>
      <c r="EY82" s="771"/>
      <c r="EZ82" s="771"/>
      <c r="FA82" s="771"/>
      <c r="FB82" s="771"/>
      <c r="FC82" s="771"/>
      <c r="FD82" s="771"/>
      <c r="FE82" s="771"/>
      <c r="FF82" s="771"/>
      <c r="FG82" s="771"/>
      <c r="FH82" s="771"/>
      <c r="FI82" s="771"/>
      <c r="FJ82" s="771"/>
      <c r="FK82" s="771"/>
      <c r="FL82" s="771"/>
      <c r="FM82" s="771"/>
      <c r="FN82" s="771"/>
      <c r="FO82" s="776"/>
      <c r="FP82" s="777">
        <f>SUM(FQ82:GA82)+SUM(GC82:GE82)</f>
        <v>130</v>
      </c>
      <c r="FQ82" s="772">
        <v>20</v>
      </c>
      <c r="FR82" s="772">
        <v>18</v>
      </c>
      <c r="FS82" s="772"/>
      <c r="FT82" s="772">
        <v>54</v>
      </c>
      <c r="FU82" s="772"/>
      <c r="FV82" s="772">
        <v>32</v>
      </c>
      <c r="FW82" s="772"/>
      <c r="FX82" s="772"/>
      <c r="FY82" s="772"/>
      <c r="FZ82" s="772"/>
      <c r="GA82" s="772"/>
      <c r="GB82" s="772"/>
      <c r="GC82" s="772"/>
      <c r="GD82" s="772"/>
      <c r="GE82" s="772">
        <v>6</v>
      </c>
      <c r="GF82" s="778">
        <v>36</v>
      </c>
      <c r="GG82" s="773"/>
      <c r="GH82" s="774"/>
      <c r="GI82" s="775">
        <f t="shared" ref="GI82" si="295">(GF82+GG82+GH82+FP82+GJ82)/36</f>
        <v>6.416666666666667</v>
      </c>
      <c r="GJ82" s="770">
        <v>65</v>
      </c>
      <c r="GK82" s="779">
        <f>SUM(GL82:GV82)+SUM(GX82:GZ82)</f>
        <v>0</v>
      </c>
      <c r="GL82" s="771"/>
      <c r="GM82" s="771"/>
      <c r="GN82" s="771"/>
      <c r="GO82" s="771"/>
      <c r="GP82" s="771"/>
      <c r="GQ82" s="771"/>
      <c r="GR82" s="771"/>
      <c r="GS82" s="771"/>
      <c r="GT82" s="771"/>
      <c r="GU82" s="771"/>
      <c r="GV82" s="771"/>
      <c r="GW82" s="771"/>
      <c r="GX82" s="771"/>
      <c r="GY82" s="771"/>
      <c r="GZ82" s="771"/>
      <c r="HA82" s="771"/>
      <c r="HB82" s="771"/>
      <c r="HC82" s="771"/>
      <c r="HD82" s="771"/>
      <c r="HE82" s="776"/>
      <c r="HF82" s="777">
        <f>SUM(HG82:HQ82)+SUM(HS82:HU82)</f>
        <v>0</v>
      </c>
      <c r="HG82" s="771"/>
      <c r="HH82" s="771"/>
      <c r="HI82" s="771"/>
      <c r="HJ82" s="771"/>
      <c r="HK82" s="771"/>
      <c r="HL82" s="771"/>
      <c r="HM82" s="771"/>
      <c r="HN82" s="771"/>
      <c r="HO82" s="771"/>
      <c r="HP82" s="771"/>
      <c r="HQ82" s="771"/>
      <c r="HR82" s="771"/>
      <c r="HS82" s="771"/>
      <c r="HT82" s="771"/>
      <c r="HU82" s="771"/>
      <c r="HV82" s="771"/>
      <c r="HW82" s="771"/>
      <c r="HX82" s="771"/>
      <c r="HY82" s="771"/>
      <c r="HZ82" s="770"/>
      <c r="IA82" s="315" t="s">
        <v>60</v>
      </c>
      <c r="IB82" s="22"/>
      <c r="IC82" s="22"/>
      <c r="ID82" s="133"/>
      <c r="IE82" s="779">
        <v>7</v>
      </c>
    </row>
    <row r="83" spans="1:301" s="388" customFormat="1" ht="15" customHeight="1" x14ac:dyDescent="0.25">
      <c r="A83" s="825"/>
      <c r="B83" s="826"/>
      <c r="C83" s="974" t="s">
        <v>274</v>
      </c>
      <c r="D83" s="959"/>
      <c r="E83" s="826"/>
      <c r="F83" s="826">
        <f>G83+V83+W83+X83</f>
        <v>489</v>
      </c>
      <c r="G83" s="826">
        <f>SUM(H83:U83)</f>
        <v>278</v>
      </c>
      <c r="H83" s="826">
        <f t="shared" si="290"/>
        <v>64</v>
      </c>
      <c r="I83" s="826">
        <f t="shared" si="290"/>
        <v>30</v>
      </c>
      <c r="J83" s="826">
        <f t="shared" si="290"/>
        <v>0</v>
      </c>
      <c r="K83" s="826">
        <f t="shared" si="290"/>
        <v>120</v>
      </c>
      <c r="L83" s="826">
        <f t="shared" si="290"/>
        <v>0</v>
      </c>
      <c r="M83" s="826">
        <f t="shared" si="290"/>
        <v>60</v>
      </c>
      <c r="N83" s="826">
        <f t="shared" si="290"/>
        <v>0</v>
      </c>
      <c r="O83" s="826">
        <f t="shared" si="290"/>
        <v>0</v>
      </c>
      <c r="P83" s="826">
        <f t="shared" si="290"/>
        <v>0</v>
      </c>
      <c r="Q83" s="826"/>
      <c r="R83" s="826">
        <f>AJ83+BE83+BZ83+CU83+DP83+EK83+FF83+GA83+GV83+HQ83</f>
        <v>0</v>
      </c>
      <c r="S83" s="826">
        <f t="shared" si="291"/>
        <v>0</v>
      </c>
      <c r="T83" s="826">
        <f t="shared" si="291"/>
        <v>0</v>
      </c>
      <c r="U83" s="960">
        <f t="shared" si="291"/>
        <v>4</v>
      </c>
      <c r="V83" s="961">
        <f t="shared" si="292"/>
        <v>139</v>
      </c>
      <c r="W83" s="962">
        <f t="shared" si="293"/>
        <v>0</v>
      </c>
      <c r="X83" s="963">
        <f t="shared" si="294"/>
        <v>72</v>
      </c>
      <c r="Y83" s="959">
        <f>SUM(Z83:AJ83)+SUM(AL83:AN83)</f>
        <v>0</v>
      </c>
      <c r="Z83" s="826"/>
      <c r="AA83" s="826"/>
      <c r="AB83" s="826"/>
      <c r="AC83" s="826"/>
      <c r="AD83" s="826"/>
      <c r="AE83" s="826"/>
      <c r="AF83" s="826"/>
      <c r="AG83" s="826"/>
      <c r="AH83" s="826"/>
      <c r="AI83" s="826"/>
      <c r="AJ83" s="826"/>
      <c r="AK83" s="826"/>
      <c r="AL83" s="826"/>
      <c r="AM83" s="826"/>
      <c r="AN83" s="826"/>
      <c r="AO83" s="826"/>
      <c r="AP83" s="826"/>
      <c r="AQ83" s="826"/>
      <c r="AR83" s="826"/>
      <c r="AS83" s="960"/>
      <c r="AT83" s="964">
        <f>SUM(AU83:BE83)+SUM(BG83:BI83)</f>
        <v>0</v>
      </c>
      <c r="AU83" s="826"/>
      <c r="AV83" s="826"/>
      <c r="AW83" s="826"/>
      <c r="AX83" s="826"/>
      <c r="AY83" s="826"/>
      <c r="AZ83" s="826"/>
      <c r="BA83" s="826"/>
      <c r="BB83" s="826"/>
      <c r="BC83" s="826"/>
      <c r="BD83" s="826"/>
      <c r="BE83" s="826"/>
      <c r="BF83" s="826"/>
      <c r="BG83" s="826"/>
      <c r="BH83" s="826"/>
      <c r="BI83" s="826"/>
      <c r="BJ83" s="826"/>
      <c r="BK83" s="826"/>
      <c r="BL83" s="826"/>
      <c r="BM83" s="826"/>
      <c r="BN83" s="965"/>
      <c r="BO83" s="959">
        <f>SUM(BP83:BZ83)+SUM(CB83:CD83)</f>
        <v>0</v>
      </c>
      <c r="BP83" s="826"/>
      <c r="BQ83" s="826"/>
      <c r="BR83" s="826"/>
      <c r="BS83" s="826"/>
      <c r="BT83" s="826"/>
      <c r="BU83" s="826"/>
      <c r="BV83" s="826"/>
      <c r="BW83" s="826"/>
      <c r="BX83" s="826"/>
      <c r="BY83" s="826"/>
      <c r="BZ83" s="826"/>
      <c r="CA83" s="826"/>
      <c r="CB83" s="826"/>
      <c r="CC83" s="826"/>
      <c r="CD83" s="826"/>
      <c r="CE83" s="826"/>
      <c r="CF83" s="826"/>
      <c r="CG83" s="826"/>
      <c r="CH83" s="826"/>
      <c r="CI83" s="960"/>
      <c r="CJ83" s="964">
        <f>SUM(CK83:CU83)+SUM(CW83:CY83)</f>
        <v>0</v>
      </c>
      <c r="CK83" s="826"/>
      <c r="CL83" s="826"/>
      <c r="CM83" s="826"/>
      <c r="CN83" s="826"/>
      <c r="CO83" s="826"/>
      <c r="CP83" s="826"/>
      <c r="CQ83" s="826"/>
      <c r="CR83" s="826"/>
      <c r="CS83" s="826"/>
      <c r="CT83" s="826"/>
      <c r="CU83" s="826"/>
      <c r="CV83" s="826"/>
      <c r="CW83" s="826"/>
      <c r="CX83" s="826"/>
      <c r="CY83" s="826"/>
      <c r="CZ83" s="826"/>
      <c r="DA83" s="826"/>
      <c r="DB83" s="826"/>
      <c r="DC83" s="826"/>
      <c r="DD83" s="965"/>
      <c r="DE83" s="959">
        <f>SUM(DF83:DP83)+SUM(DR83:DT83)</f>
        <v>0</v>
      </c>
      <c r="DF83" s="826"/>
      <c r="DG83" s="826"/>
      <c r="DH83" s="826"/>
      <c r="DI83" s="826"/>
      <c r="DJ83" s="826"/>
      <c r="DK83" s="826"/>
      <c r="DL83" s="826"/>
      <c r="DM83" s="826"/>
      <c r="DN83" s="826"/>
      <c r="DO83" s="826"/>
      <c r="DP83" s="826"/>
      <c r="DQ83" s="826"/>
      <c r="DR83" s="826"/>
      <c r="DS83" s="826"/>
      <c r="DT83" s="826"/>
      <c r="DU83" s="826"/>
      <c r="DV83" s="826"/>
      <c r="DW83" s="826"/>
      <c r="DX83" s="826"/>
      <c r="DY83" s="960"/>
      <c r="DZ83" s="964">
        <f>SUM(EA83:EK83)+SUM(EM83:EO83)</f>
        <v>0</v>
      </c>
      <c r="EA83" s="826"/>
      <c r="EB83" s="826"/>
      <c r="EC83" s="826"/>
      <c r="ED83" s="826"/>
      <c r="EE83" s="826"/>
      <c r="EF83" s="826"/>
      <c r="EG83" s="826"/>
      <c r="EH83" s="826"/>
      <c r="EI83" s="826"/>
      <c r="EJ83" s="826"/>
      <c r="EK83" s="826"/>
      <c r="EL83" s="826"/>
      <c r="EM83" s="826"/>
      <c r="EN83" s="826"/>
      <c r="EO83" s="826"/>
      <c r="EP83" s="826"/>
      <c r="EQ83" s="826"/>
      <c r="ER83" s="826"/>
      <c r="ES83" s="826"/>
      <c r="ET83" s="965"/>
      <c r="EU83" s="959">
        <f>SUM(EV83:FF83)+SUM(FH83:FJ83)</f>
        <v>0</v>
      </c>
      <c r="EV83" s="826"/>
      <c r="EW83" s="826"/>
      <c r="EX83" s="826"/>
      <c r="EY83" s="826"/>
      <c r="EZ83" s="826"/>
      <c r="FA83" s="826"/>
      <c r="FB83" s="826"/>
      <c r="FC83" s="826"/>
      <c r="FD83" s="826"/>
      <c r="FE83" s="826"/>
      <c r="FF83" s="826"/>
      <c r="FG83" s="826"/>
      <c r="FH83" s="826"/>
      <c r="FI83" s="826"/>
      <c r="FJ83" s="826"/>
      <c r="FK83" s="826"/>
      <c r="FL83" s="826"/>
      <c r="FM83" s="826"/>
      <c r="FN83" s="826"/>
      <c r="FO83" s="960"/>
      <c r="FP83" s="964">
        <f>SUM(FQ83:GA83)+SUM(GC83:GE83)</f>
        <v>188</v>
      </c>
      <c r="FQ83" s="966">
        <v>26</v>
      </c>
      <c r="FR83" s="966">
        <v>16</v>
      </c>
      <c r="FS83" s="966"/>
      <c r="FT83" s="966">
        <v>96</v>
      </c>
      <c r="FU83" s="966"/>
      <c r="FV83" s="966">
        <v>46</v>
      </c>
      <c r="FW83" s="966"/>
      <c r="FX83" s="966"/>
      <c r="FY83" s="966"/>
      <c r="FZ83" s="966"/>
      <c r="GA83" s="966"/>
      <c r="GB83" s="966"/>
      <c r="GC83" s="966"/>
      <c r="GD83" s="966"/>
      <c r="GE83" s="966">
        <v>4</v>
      </c>
      <c r="GF83" s="967">
        <v>36</v>
      </c>
      <c r="GG83" s="968"/>
      <c r="GH83" s="969"/>
      <c r="GI83" s="970">
        <f>(GF83+GG83+GH83+FP83+GJ83)/36</f>
        <v>8.8333333333333339</v>
      </c>
      <c r="GJ83" s="965">
        <v>94</v>
      </c>
      <c r="GK83" s="959">
        <f>SUM(GL83:GV83)+SUM(GX83:GZ83)</f>
        <v>90</v>
      </c>
      <c r="GL83" s="966">
        <v>38</v>
      </c>
      <c r="GM83" s="966">
        <v>14</v>
      </c>
      <c r="GN83" s="966"/>
      <c r="GO83" s="966">
        <v>24</v>
      </c>
      <c r="GP83" s="966"/>
      <c r="GQ83" s="966">
        <v>14</v>
      </c>
      <c r="GR83" s="966"/>
      <c r="GS83" s="966"/>
      <c r="GT83" s="966"/>
      <c r="GU83" s="966"/>
      <c r="GV83" s="966"/>
      <c r="GW83" s="966"/>
      <c r="GX83" s="966"/>
      <c r="GY83" s="966"/>
      <c r="GZ83" s="966"/>
      <c r="HA83" s="967">
        <v>36</v>
      </c>
      <c r="HB83" s="968"/>
      <c r="HC83" s="969"/>
      <c r="HD83" s="970">
        <f>(HA83+HB83+HC83+GK83+HE83)/36</f>
        <v>4.75</v>
      </c>
      <c r="HE83" s="960">
        <v>45</v>
      </c>
      <c r="HF83" s="964">
        <f>SUM(HG83:HQ83)+SUM(HS83:HU83)</f>
        <v>0</v>
      </c>
      <c r="HG83" s="826"/>
      <c r="HH83" s="826"/>
      <c r="HI83" s="826"/>
      <c r="HJ83" s="826"/>
      <c r="HK83" s="826"/>
      <c r="HL83" s="826"/>
      <c r="HM83" s="826"/>
      <c r="HN83" s="826"/>
      <c r="HO83" s="826"/>
      <c r="HP83" s="826"/>
      <c r="HQ83" s="826"/>
      <c r="HR83" s="826"/>
      <c r="HS83" s="826"/>
      <c r="HT83" s="826"/>
      <c r="HU83" s="826"/>
      <c r="HV83" s="826"/>
      <c r="HW83" s="826"/>
      <c r="HX83" s="826"/>
      <c r="HY83" s="826"/>
      <c r="HZ83" s="965"/>
      <c r="IA83" s="315" t="s">
        <v>60</v>
      </c>
      <c r="IB83" s="22"/>
      <c r="IC83" s="22"/>
      <c r="ID83" s="133"/>
      <c r="IE83" s="779">
        <v>7</v>
      </c>
    </row>
    <row r="84" spans="1:301" s="388" customFormat="1" ht="15" customHeight="1" x14ac:dyDescent="0.25">
      <c r="A84" s="825"/>
      <c r="B84" s="826"/>
      <c r="C84" s="974"/>
      <c r="D84" s="959"/>
      <c r="E84" s="826"/>
      <c r="F84" s="826"/>
      <c r="G84" s="826"/>
      <c r="H84" s="826"/>
      <c r="I84" s="826"/>
      <c r="J84" s="826"/>
      <c r="K84" s="826"/>
      <c r="L84" s="826"/>
      <c r="M84" s="826"/>
      <c r="N84" s="826"/>
      <c r="O84" s="826"/>
      <c r="P84" s="826"/>
      <c r="Q84" s="826"/>
      <c r="R84" s="826"/>
      <c r="S84" s="826"/>
      <c r="T84" s="826"/>
      <c r="U84" s="960"/>
      <c r="V84" s="961"/>
      <c r="W84" s="962"/>
      <c r="X84" s="963"/>
      <c r="Y84" s="959"/>
      <c r="Z84" s="826"/>
      <c r="AA84" s="826"/>
      <c r="AB84" s="826"/>
      <c r="AC84" s="826"/>
      <c r="AD84" s="826"/>
      <c r="AE84" s="826"/>
      <c r="AF84" s="826"/>
      <c r="AG84" s="826"/>
      <c r="AH84" s="826"/>
      <c r="AI84" s="826"/>
      <c r="AJ84" s="826"/>
      <c r="AK84" s="826"/>
      <c r="AL84" s="826"/>
      <c r="AM84" s="826"/>
      <c r="AN84" s="826"/>
      <c r="AO84" s="826"/>
      <c r="AP84" s="826"/>
      <c r="AQ84" s="826"/>
      <c r="AR84" s="826"/>
      <c r="AS84" s="960"/>
      <c r="AT84" s="964"/>
      <c r="AU84" s="826"/>
      <c r="AV84" s="826"/>
      <c r="AW84" s="826"/>
      <c r="AX84" s="826"/>
      <c r="AY84" s="826"/>
      <c r="AZ84" s="826"/>
      <c r="BA84" s="826"/>
      <c r="BB84" s="826"/>
      <c r="BC84" s="826"/>
      <c r="BD84" s="826"/>
      <c r="BE84" s="826"/>
      <c r="BF84" s="826"/>
      <c r="BG84" s="826"/>
      <c r="BH84" s="826"/>
      <c r="BI84" s="826"/>
      <c r="BJ84" s="826"/>
      <c r="BK84" s="826"/>
      <c r="BL84" s="826"/>
      <c r="BM84" s="826"/>
      <c r="BN84" s="965"/>
      <c r="BO84" s="959"/>
      <c r="BP84" s="826"/>
      <c r="BQ84" s="826"/>
      <c r="BR84" s="826"/>
      <c r="BS84" s="826"/>
      <c r="BT84" s="826"/>
      <c r="BU84" s="826"/>
      <c r="BV84" s="826"/>
      <c r="BW84" s="826"/>
      <c r="BX84" s="826"/>
      <c r="BY84" s="826"/>
      <c r="BZ84" s="826"/>
      <c r="CA84" s="826"/>
      <c r="CB84" s="826"/>
      <c r="CC84" s="826"/>
      <c r="CD84" s="826"/>
      <c r="CE84" s="826"/>
      <c r="CF84" s="826"/>
      <c r="CG84" s="826"/>
      <c r="CH84" s="826"/>
      <c r="CI84" s="960"/>
      <c r="CJ84" s="964"/>
      <c r="CK84" s="826"/>
      <c r="CL84" s="826"/>
      <c r="CM84" s="826"/>
      <c r="CN84" s="826"/>
      <c r="CO84" s="826"/>
      <c r="CP84" s="826"/>
      <c r="CQ84" s="826"/>
      <c r="CR84" s="826"/>
      <c r="CS84" s="826"/>
      <c r="CT84" s="826"/>
      <c r="CU84" s="826"/>
      <c r="CV84" s="826"/>
      <c r="CW84" s="826"/>
      <c r="CX84" s="826"/>
      <c r="CY84" s="826"/>
      <c r="CZ84" s="826"/>
      <c r="DA84" s="826"/>
      <c r="DB84" s="826"/>
      <c r="DC84" s="826"/>
      <c r="DD84" s="965"/>
      <c r="DE84" s="959"/>
      <c r="DF84" s="826"/>
      <c r="DG84" s="826"/>
      <c r="DH84" s="826"/>
      <c r="DI84" s="826"/>
      <c r="DJ84" s="826"/>
      <c r="DK84" s="826"/>
      <c r="DL84" s="826"/>
      <c r="DM84" s="826"/>
      <c r="DN84" s="826"/>
      <c r="DO84" s="826"/>
      <c r="DP84" s="826"/>
      <c r="DQ84" s="826"/>
      <c r="DR84" s="826"/>
      <c r="DS84" s="826"/>
      <c r="DT84" s="826"/>
      <c r="DU84" s="826"/>
      <c r="DV84" s="826"/>
      <c r="DW84" s="826"/>
      <c r="DX84" s="826"/>
      <c r="DY84" s="960"/>
      <c r="DZ84" s="964"/>
      <c r="EA84" s="826"/>
      <c r="EB84" s="826"/>
      <c r="EC84" s="826"/>
      <c r="ED84" s="826"/>
      <c r="EE84" s="826"/>
      <c r="EF84" s="826"/>
      <c r="EG84" s="826"/>
      <c r="EH84" s="826"/>
      <c r="EI84" s="826"/>
      <c r="EJ84" s="826"/>
      <c r="EK84" s="826"/>
      <c r="EL84" s="826"/>
      <c r="EM84" s="826"/>
      <c r="EN84" s="826"/>
      <c r="EO84" s="826"/>
      <c r="EP84" s="826"/>
      <c r="EQ84" s="826"/>
      <c r="ER84" s="826"/>
      <c r="ES84" s="826"/>
      <c r="ET84" s="965"/>
      <c r="EU84" s="959"/>
      <c r="EV84" s="826"/>
      <c r="EW84" s="826"/>
      <c r="EX84" s="826"/>
      <c r="EY84" s="826"/>
      <c r="EZ84" s="826"/>
      <c r="FA84" s="826"/>
      <c r="FB84" s="826"/>
      <c r="FC84" s="826"/>
      <c r="FD84" s="826"/>
      <c r="FE84" s="826"/>
      <c r="FF84" s="826"/>
      <c r="FG84" s="826"/>
      <c r="FH84" s="826"/>
      <c r="FI84" s="826"/>
      <c r="FJ84" s="826"/>
      <c r="FK84" s="826"/>
      <c r="FL84" s="826"/>
      <c r="FM84" s="826"/>
      <c r="FN84" s="826"/>
      <c r="FO84" s="960"/>
      <c r="FP84" s="964"/>
      <c r="FQ84" s="966"/>
      <c r="FR84" s="966"/>
      <c r="FS84" s="966"/>
      <c r="FT84" s="966"/>
      <c r="FU84" s="966"/>
      <c r="FV84" s="966"/>
      <c r="FW84" s="966"/>
      <c r="FX84" s="966"/>
      <c r="FY84" s="966"/>
      <c r="FZ84" s="966"/>
      <c r="GA84" s="966"/>
      <c r="GB84" s="966"/>
      <c r="GC84" s="966"/>
      <c r="GD84" s="966"/>
      <c r="GE84" s="966"/>
      <c r="GF84" s="967"/>
      <c r="GG84" s="968"/>
      <c r="GH84" s="969"/>
      <c r="GI84" s="970"/>
      <c r="GJ84" s="965"/>
      <c r="GK84" s="959"/>
      <c r="GL84" s="966"/>
      <c r="GM84" s="966"/>
      <c r="GN84" s="966"/>
      <c r="GO84" s="966"/>
      <c r="GP84" s="966"/>
      <c r="GQ84" s="966"/>
      <c r="GR84" s="966"/>
      <c r="GS84" s="966"/>
      <c r="GT84" s="966"/>
      <c r="GU84" s="966"/>
      <c r="GV84" s="966"/>
      <c r="GW84" s="966"/>
      <c r="GX84" s="966"/>
      <c r="GY84" s="966"/>
      <c r="GZ84" s="966"/>
      <c r="HA84" s="967"/>
      <c r="HB84" s="968"/>
      <c r="HC84" s="969"/>
      <c r="HD84" s="970"/>
      <c r="HE84" s="960"/>
      <c r="HF84" s="964"/>
      <c r="HG84" s="826"/>
      <c r="HH84" s="826"/>
      <c r="HI84" s="826"/>
      <c r="HJ84" s="826"/>
      <c r="HK84" s="826"/>
      <c r="HL84" s="826"/>
      <c r="HM84" s="826"/>
      <c r="HN84" s="826"/>
      <c r="HO84" s="826"/>
      <c r="HP84" s="826"/>
      <c r="HQ84" s="826"/>
      <c r="HR84" s="826"/>
      <c r="HS84" s="826"/>
      <c r="HT84" s="826"/>
      <c r="HU84" s="826"/>
      <c r="HV84" s="826"/>
      <c r="HW84" s="826"/>
      <c r="HX84" s="826"/>
      <c r="HY84" s="826"/>
      <c r="HZ84" s="965"/>
      <c r="IA84" s="314" t="s">
        <v>144</v>
      </c>
      <c r="IB84" s="22"/>
      <c r="IC84" s="22"/>
      <c r="ID84" s="133"/>
      <c r="IE84" s="779"/>
    </row>
    <row r="85" spans="1:301" s="388" customFormat="1" ht="15" customHeight="1" x14ac:dyDescent="0.25">
      <c r="A85" s="783"/>
      <c r="B85" s="771"/>
      <c r="C85" s="420" t="s">
        <v>305</v>
      </c>
      <c r="D85" s="560"/>
      <c r="E85" s="781"/>
      <c r="F85" s="781">
        <f t="shared" ref="F85:F89" si="296">G85+V85+W85+X85</f>
        <v>72</v>
      </c>
      <c r="G85" s="781">
        <f t="shared" ref="G85:G89" si="297">SUM(H85:U85)</f>
        <v>48</v>
      </c>
      <c r="H85" s="781">
        <f t="shared" ref="H85:P89" si="298">Z85+AU85+BP85+CK85+DF85+EA85+EV85+FQ85+GL85+HG85</f>
        <v>8</v>
      </c>
      <c r="I85" s="781">
        <f t="shared" si="298"/>
        <v>10</v>
      </c>
      <c r="J85" s="781">
        <f t="shared" si="298"/>
        <v>0</v>
      </c>
      <c r="K85" s="781">
        <f t="shared" si="298"/>
        <v>12</v>
      </c>
      <c r="L85" s="781">
        <f t="shared" si="298"/>
        <v>0</v>
      </c>
      <c r="M85" s="781">
        <f t="shared" si="298"/>
        <v>12</v>
      </c>
      <c r="N85" s="781">
        <f t="shared" si="298"/>
        <v>0</v>
      </c>
      <c r="O85" s="781">
        <f t="shared" si="298"/>
        <v>0</v>
      </c>
      <c r="P85" s="781">
        <f t="shared" si="298"/>
        <v>6</v>
      </c>
      <c r="Q85" s="781"/>
      <c r="R85" s="781">
        <f t="shared" ref="R85:R89" si="299">AJ85+BE85+BZ85+CU85+DP85+EK85+FF85+GA85+GV85+HQ85</f>
        <v>0</v>
      </c>
      <c r="S85" s="781">
        <f t="shared" ref="S85:U89" si="300">AL85+BG85+CB85+CW85+DR85+EM85+FH85+GC85+GX85+HS85</f>
        <v>0</v>
      </c>
      <c r="T85" s="781">
        <f t="shared" si="300"/>
        <v>0</v>
      </c>
      <c r="U85" s="559">
        <f t="shared" si="300"/>
        <v>0</v>
      </c>
      <c r="V85" s="780">
        <f t="shared" si="292"/>
        <v>24</v>
      </c>
      <c r="W85" s="781">
        <f t="shared" si="293"/>
        <v>0</v>
      </c>
      <c r="X85" s="782">
        <f t="shared" si="294"/>
        <v>0</v>
      </c>
      <c r="Y85" s="779"/>
      <c r="Z85" s="771"/>
      <c r="AA85" s="771"/>
      <c r="AB85" s="771"/>
      <c r="AC85" s="771"/>
      <c r="AD85" s="771"/>
      <c r="AE85" s="771"/>
      <c r="AF85" s="771"/>
      <c r="AG85" s="771"/>
      <c r="AH85" s="771"/>
      <c r="AI85" s="771"/>
      <c r="AJ85" s="771"/>
      <c r="AK85" s="771"/>
      <c r="AL85" s="771"/>
      <c r="AM85" s="771"/>
      <c r="AN85" s="771"/>
      <c r="AO85" s="771"/>
      <c r="AP85" s="771"/>
      <c r="AQ85" s="771"/>
      <c r="AR85" s="771"/>
      <c r="AS85" s="776"/>
      <c r="AT85" s="777"/>
      <c r="AU85" s="771"/>
      <c r="AV85" s="771"/>
      <c r="AW85" s="771"/>
      <c r="AX85" s="771"/>
      <c r="AY85" s="771"/>
      <c r="AZ85" s="771"/>
      <c r="BA85" s="771"/>
      <c r="BB85" s="771"/>
      <c r="BC85" s="771"/>
      <c r="BD85" s="771"/>
      <c r="BE85" s="771"/>
      <c r="BF85" s="771"/>
      <c r="BG85" s="771"/>
      <c r="BH85" s="771"/>
      <c r="BI85" s="771"/>
      <c r="BJ85" s="771"/>
      <c r="BK85" s="771"/>
      <c r="BL85" s="771"/>
      <c r="BM85" s="771"/>
      <c r="BN85" s="770"/>
      <c r="BO85" s="779"/>
      <c r="BP85" s="771"/>
      <c r="BQ85" s="771"/>
      <c r="BR85" s="771"/>
      <c r="BS85" s="771"/>
      <c r="BT85" s="771"/>
      <c r="BU85" s="771"/>
      <c r="BV85" s="771"/>
      <c r="BW85" s="771"/>
      <c r="BX85" s="771"/>
      <c r="BY85" s="771"/>
      <c r="BZ85" s="771"/>
      <c r="CA85" s="771"/>
      <c r="CB85" s="771"/>
      <c r="CC85" s="771"/>
      <c r="CD85" s="771"/>
      <c r="CE85" s="771"/>
      <c r="CF85" s="771"/>
      <c r="CG85" s="771"/>
      <c r="CH85" s="771"/>
      <c r="CI85" s="776"/>
      <c r="CJ85" s="777"/>
      <c r="CK85" s="771"/>
      <c r="CL85" s="771"/>
      <c r="CM85" s="771"/>
      <c r="CN85" s="771"/>
      <c r="CO85" s="771"/>
      <c r="CP85" s="771"/>
      <c r="CQ85" s="771"/>
      <c r="CR85" s="771"/>
      <c r="CS85" s="771"/>
      <c r="CT85" s="771"/>
      <c r="CU85" s="771"/>
      <c r="CV85" s="771"/>
      <c r="CW85" s="771"/>
      <c r="CX85" s="771"/>
      <c r="CY85" s="771"/>
      <c r="CZ85" s="771"/>
      <c r="DA85" s="771"/>
      <c r="DB85" s="771"/>
      <c r="DC85" s="771"/>
      <c r="DD85" s="770"/>
      <c r="DE85" s="779"/>
      <c r="DF85" s="771"/>
      <c r="DG85" s="771"/>
      <c r="DH85" s="771"/>
      <c r="DI85" s="771"/>
      <c r="DJ85" s="771"/>
      <c r="DK85" s="771"/>
      <c r="DL85" s="771"/>
      <c r="DM85" s="771"/>
      <c r="DN85" s="771"/>
      <c r="DO85" s="771"/>
      <c r="DP85" s="771"/>
      <c r="DQ85" s="771"/>
      <c r="DR85" s="771"/>
      <c r="DS85" s="771"/>
      <c r="DT85" s="771"/>
      <c r="DU85" s="771"/>
      <c r="DV85" s="771"/>
      <c r="DW85" s="771"/>
      <c r="DX85" s="771"/>
      <c r="DY85" s="776"/>
      <c r="DZ85" s="777"/>
      <c r="EA85" s="771"/>
      <c r="EB85" s="771"/>
      <c r="EC85" s="771"/>
      <c r="ED85" s="771"/>
      <c r="EE85" s="771"/>
      <c r="EF85" s="771"/>
      <c r="EG85" s="771"/>
      <c r="EH85" s="771"/>
      <c r="EI85" s="771"/>
      <c r="EJ85" s="771"/>
      <c r="EK85" s="771"/>
      <c r="EL85" s="771"/>
      <c r="EM85" s="771"/>
      <c r="EN85" s="771"/>
      <c r="EO85" s="771"/>
      <c r="EP85" s="771"/>
      <c r="EQ85" s="771"/>
      <c r="ER85" s="771"/>
      <c r="ES85" s="771"/>
      <c r="ET85" s="770"/>
      <c r="EU85" s="779">
        <f>SUM(EV85:FF85)+SUM(FH85:FJ85)</f>
        <v>0</v>
      </c>
      <c r="EV85" s="771"/>
      <c r="EW85" s="771"/>
      <c r="EX85" s="771"/>
      <c r="EY85" s="771"/>
      <c r="EZ85" s="771"/>
      <c r="FA85" s="771"/>
      <c r="FB85" s="771"/>
      <c r="FC85" s="771"/>
      <c r="FD85" s="771"/>
      <c r="FE85" s="771"/>
      <c r="FF85" s="771"/>
      <c r="FG85" s="771"/>
      <c r="FH85" s="771"/>
      <c r="FI85" s="771"/>
      <c r="FJ85" s="771"/>
      <c r="FK85" s="771"/>
      <c r="FL85" s="771"/>
      <c r="FM85" s="771"/>
      <c r="FN85" s="771"/>
      <c r="FO85" s="776"/>
      <c r="FP85" s="777">
        <f t="shared" ref="FP85:FP89" si="301">SUM(FQ85:GA85)+SUM(GC85:GE85)</f>
        <v>48</v>
      </c>
      <c r="FQ85" s="772">
        <v>8</v>
      </c>
      <c r="FR85" s="772">
        <v>10</v>
      </c>
      <c r="FS85" s="772"/>
      <c r="FT85" s="772">
        <v>12</v>
      </c>
      <c r="FU85" s="772"/>
      <c r="FV85" s="772">
        <v>12</v>
      </c>
      <c r="FW85" s="772"/>
      <c r="FX85" s="772"/>
      <c r="FY85" s="772">
        <v>6</v>
      </c>
      <c r="FZ85" s="772"/>
      <c r="GA85" s="772"/>
      <c r="GB85" s="772"/>
      <c r="GC85" s="772"/>
      <c r="GD85" s="772"/>
      <c r="GE85" s="772"/>
      <c r="GF85" s="778"/>
      <c r="GG85" s="773"/>
      <c r="GH85" s="774"/>
      <c r="GI85" s="775">
        <f t="shared" ref="GI85:GI86" si="302">(GF85+GG85+GH85+FP85+GJ85)/36</f>
        <v>2</v>
      </c>
      <c r="GJ85" s="770">
        <v>24</v>
      </c>
      <c r="GK85" s="779">
        <f>SUM(GL85:GV85)+SUM(GX85:GZ85)</f>
        <v>0</v>
      </c>
      <c r="GL85" s="771"/>
      <c r="GM85" s="771"/>
      <c r="GN85" s="771"/>
      <c r="GO85" s="771"/>
      <c r="GP85" s="771"/>
      <c r="GQ85" s="771"/>
      <c r="GR85" s="771"/>
      <c r="GS85" s="771"/>
      <c r="GT85" s="771"/>
      <c r="GU85" s="771"/>
      <c r="GV85" s="771"/>
      <c r="GW85" s="771"/>
      <c r="GX85" s="771"/>
      <c r="GY85" s="771"/>
      <c r="GZ85" s="771"/>
      <c r="HA85" s="771"/>
      <c r="HB85" s="771"/>
      <c r="HC85" s="771"/>
      <c r="HD85" s="771"/>
      <c r="HE85" s="776"/>
      <c r="HF85" s="777">
        <f>SUM(HG85:HQ85)+SUM(HS85:HU85)</f>
        <v>0</v>
      </c>
      <c r="HG85" s="771"/>
      <c r="HH85" s="771"/>
      <c r="HI85" s="771"/>
      <c r="HJ85" s="771"/>
      <c r="HK85" s="771"/>
      <c r="HL85" s="771"/>
      <c r="HM85" s="771"/>
      <c r="HN85" s="771"/>
      <c r="HO85" s="771"/>
      <c r="HP85" s="771"/>
      <c r="HQ85" s="771"/>
      <c r="HR85" s="771"/>
      <c r="HS85" s="771"/>
      <c r="HT85" s="771"/>
      <c r="HU85" s="771"/>
      <c r="HV85" s="771"/>
      <c r="HW85" s="771"/>
      <c r="HX85" s="771"/>
      <c r="HY85" s="771"/>
      <c r="HZ85" s="770"/>
      <c r="IA85" s="315"/>
      <c r="IB85" s="22"/>
      <c r="IC85" s="22"/>
      <c r="ID85" s="133"/>
      <c r="IE85" s="779"/>
    </row>
    <row r="86" spans="1:301" s="388" customFormat="1" ht="15" customHeight="1" x14ac:dyDescent="0.25">
      <c r="A86" s="783"/>
      <c r="B86" s="771"/>
      <c r="C86" s="422" t="s">
        <v>249</v>
      </c>
      <c r="D86" s="560"/>
      <c r="E86" s="781"/>
      <c r="F86" s="781">
        <f t="shared" si="296"/>
        <v>63</v>
      </c>
      <c r="G86" s="781">
        <f t="shared" si="297"/>
        <v>42</v>
      </c>
      <c r="H86" s="781">
        <f t="shared" si="298"/>
        <v>2</v>
      </c>
      <c r="I86" s="781">
        <f t="shared" si="298"/>
        <v>0</v>
      </c>
      <c r="J86" s="781">
        <f t="shared" si="298"/>
        <v>0</v>
      </c>
      <c r="K86" s="781">
        <f t="shared" si="298"/>
        <v>20</v>
      </c>
      <c r="L86" s="781">
        <f t="shared" si="298"/>
        <v>0</v>
      </c>
      <c r="M86" s="781">
        <f t="shared" si="298"/>
        <v>14</v>
      </c>
      <c r="N86" s="781">
        <f t="shared" si="298"/>
        <v>0</v>
      </c>
      <c r="O86" s="781">
        <f t="shared" si="298"/>
        <v>0</v>
      </c>
      <c r="P86" s="781">
        <f t="shared" si="298"/>
        <v>6</v>
      </c>
      <c r="Q86" s="781"/>
      <c r="R86" s="781">
        <f t="shared" si="299"/>
        <v>0</v>
      </c>
      <c r="S86" s="781">
        <f t="shared" si="300"/>
        <v>0</v>
      </c>
      <c r="T86" s="781">
        <f t="shared" si="300"/>
        <v>0</v>
      </c>
      <c r="U86" s="559">
        <f t="shared" si="300"/>
        <v>0</v>
      </c>
      <c r="V86" s="780">
        <f t="shared" si="292"/>
        <v>21</v>
      </c>
      <c r="W86" s="781">
        <f t="shared" si="293"/>
        <v>0</v>
      </c>
      <c r="X86" s="782">
        <f t="shared" si="294"/>
        <v>0</v>
      </c>
      <c r="Y86" s="779"/>
      <c r="Z86" s="771"/>
      <c r="AA86" s="771"/>
      <c r="AB86" s="771"/>
      <c r="AC86" s="771"/>
      <c r="AD86" s="771"/>
      <c r="AE86" s="771"/>
      <c r="AF86" s="771"/>
      <c r="AG86" s="771"/>
      <c r="AH86" s="771"/>
      <c r="AI86" s="771"/>
      <c r="AJ86" s="771"/>
      <c r="AK86" s="771"/>
      <c r="AL86" s="771"/>
      <c r="AM86" s="771"/>
      <c r="AN86" s="771"/>
      <c r="AO86" s="771"/>
      <c r="AP86" s="771"/>
      <c r="AQ86" s="771"/>
      <c r="AR86" s="771"/>
      <c r="AS86" s="776"/>
      <c r="AT86" s="777"/>
      <c r="AU86" s="771"/>
      <c r="AV86" s="771"/>
      <c r="AW86" s="771"/>
      <c r="AX86" s="771"/>
      <c r="AY86" s="771"/>
      <c r="AZ86" s="771"/>
      <c r="BA86" s="771"/>
      <c r="BB86" s="771"/>
      <c r="BC86" s="771"/>
      <c r="BD86" s="771"/>
      <c r="BE86" s="771"/>
      <c r="BF86" s="771"/>
      <c r="BG86" s="771"/>
      <c r="BH86" s="771"/>
      <c r="BI86" s="771"/>
      <c r="BJ86" s="771"/>
      <c r="BK86" s="771"/>
      <c r="BL86" s="771"/>
      <c r="BM86" s="771"/>
      <c r="BN86" s="770"/>
      <c r="BO86" s="779"/>
      <c r="BP86" s="771"/>
      <c r="BQ86" s="771"/>
      <c r="BR86" s="771"/>
      <c r="BS86" s="771"/>
      <c r="BT86" s="771"/>
      <c r="BU86" s="771"/>
      <c r="BV86" s="771"/>
      <c r="BW86" s="771"/>
      <c r="BX86" s="771"/>
      <c r="BY86" s="771"/>
      <c r="BZ86" s="771"/>
      <c r="CA86" s="771"/>
      <c r="CB86" s="771"/>
      <c r="CC86" s="771"/>
      <c r="CD86" s="771"/>
      <c r="CE86" s="771"/>
      <c r="CF86" s="771"/>
      <c r="CG86" s="771"/>
      <c r="CH86" s="771"/>
      <c r="CI86" s="776"/>
      <c r="CJ86" s="777"/>
      <c r="CK86" s="771"/>
      <c r="CL86" s="771"/>
      <c r="CM86" s="771"/>
      <c r="CN86" s="771"/>
      <c r="CO86" s="771"/>
      <c r="CP86" s="771"/>
      <c r="CQ86" s="771"/>
      <c r="CR86" s="771"/>
      <c r="CS86" s="771"/>
      <c r="CT86" s="771"/>
      <c r="CU86" s="771"/>
      <c r="CV86" s="771"/>
      <c r="CW86" s="771"/>
      <c r="CX86" s="771"/>
      <c r="CY86" s="771"/>
      <c r="CZ86" s="771"/>
      <c r="DA86" s="771"/>
      <c r="DB86" s="771"/>
      <c r="DC86" s="771"/>
      <c r="DD86" s="770"/>
      <c r="DE86" s="779"/>
      <c r="DF86" s="771"/>
      <c r="DG86" s="771"/>
      <c r="DH86" s="771"/>
      <c r="DI86" s="771"/>
      <c r="DJ86" s="771"/>
      <c r="DK86" s="771"/>
      <c r="DL86" s="771"/>
      <c r="DM86" s="771"/>
      <c r="DN86" s="771"/>
      <c r="DO86" s="771"/>
      <c r="DP86" s="771"/>
      <c r="DQ86" s="771"/>
      <c r="DR86" s="771"/>
      <c r="DS86" s="771"/>
      <c r="DT86" s="771"/>
      <c r="DU86" s="771"/>
      <c r="DV86" s="771"/>
      <c r="DW86" s="771"/>
      <c r="DX86" s="771"/>
      <c r="DY86" s="776"/>
      <c r="DZ86" s="777"/>
      <c r="EA86" s="771"/>
      <c r="EB86" s="771"/>
      <c r="EC86" s="771"/>
      <c r="ED86" s="771"/>
      <c r="EE86" s="771"/>
      <c r="EF86" s="771"/>
      <c r="EG86" s="771"/>
      <c r="EH86" s="771"/>
      <c r="EI86" s="771"/>
      <c r="EJ86" s="771"/>
      <c r="EK86" s="771"/>
      <c r="EL86" s="771"/>
      <c r="EM86" s="771"/>
      <c r="EN86" s="771"/>
      <c r="EO86" s="771"/>
      <c r="EP86" s="771"/>
      <c r="EQ86" s="771"/>
      <c r="ER86" s="771"/>
      <c r="ES86" s="771"/>
      <c r="ET86" s="770"/>
      <c r="EU86" s="779">
        <f>SUM(EV86:FF86)+SUM(FH86:FJ86)</f>
        <v>0</v>
      </c>
      <c r="EV86" s="771"/>
      <c r="EW86" s="771"/>
      <c r="EX86" s="771"/>
      <c r="EY86" s="771"/>
      <c r="EZ86" s="771"/>
      <c r="FA86" s="771"/>
      <c r="FB86" s="771"/>
      <c r="FC86" s="771"/>
      <c r="FD86" s="771"/>
      <c r="FE86" s="771"/>
      <c r="FF86" s="771"/>
      <c r="FG86" s="771"/>
      <c r="FH86" s="771"/>
      <c r="FI86" s="771"/>
      <c r="FJ86" s="771"/>
      <c r="FK86" s="771"/>
      <c r="FL86" s="771"/>
      <c r="FM86" s="771"/>
      <c r="FN86" s="771"/>
      <c r="FO86" s="776"/>
      <c r="FP86" s="777">
        <f t="shared" si="301"/>
        <v>42</v>
      </c>
      <c r="FQ86" s="772">
        <v>2</v>
      </c>
      <c r="FR86" s="772"/>
      <c r="FS86" s="772"/>
      <c r="FT86" s="772">
        <v>20</v>
      </c>
      <c r="FU86" s="772"/>
      <c r="FV86" s="772">
        <v>14</v>
      </c>
      <c r="FW86" s="772"/>
      <c r="FX86" s="772"/>
      <c r="FY86" s="772">
        <v>6</v>
      </c>
      <c r="FZ86" s="772"/>
      <c r="GA86" s="772"/>
      <c r="GB86" s="772"/>
      <c r="GC86" s="772"/>
      <c r="GD86" s="772"/>
      <c r="GE86" s="772"/>
      <c r="GF86" s="778"/>
      <c r="GG86" s="773"/>
      <c r="GH86" s="774"/>
      <c r="GI86" s="775">
        <f t="shared" si="302"/>
        <v>1.75</v>
      </c>
      <c r="GJ86" s="770">
        <v>21</v>
      </c>
      <c r="GK86" s="779">
        <f>SUM(GL86:GV86)+SUM(GX86:GZ86)</f>
        <v>0</v>
      </c>
      <c r="GL86" s="771"/>
      <c r="GM86" s="771"/>
      <c r="GN86" s="771"/>
      <c r="GO86" s="771"/>
      <c r="GP86" s="771"/>
      <c r="GQ86" s="771"/>
      <c r="GR86" s="771"/>
      <c r="GS86" s="771"/>
      <c r="GT86" s="771"/>
      <c r="GU86" s="771"/>
      <c r="GV86" s="771"/>
      <c r="GW86" s="771"/>
      <c r="GX86" s="771"/>
      <c r="GY86" s="771"/>
      <c r="GZ86" s="771"/>
      <c r="HA86" s="771"/>
      <c r="HB86" s="771"/>
      <c r="HC86" s="771"/>
      <c r="HD86" s="771"/>
      <c r="HE86" s="776"/>
      <c r="HF86" s="777">
        <f>SUM(HG86:HQ86)+SUM(HS86:HU86)</f>
        <v>0</v>
      </c>
      <c r="HG86" s="771"/>
      <c r="HH86" s="771"/>
      <c r="HI86" s="771"/>
      <c r="HJ86" s="771"/>
      <c r="HK86" s="771"/>
      <c r="HL86" s="771"/>
      <c r="HM86" s="771"/>
      <c r="HN86" s="771"/>
      <c r="HO86" s="771"/>
      <c r="HP86" s="771"/>
      <c r="HQ86" s="771"/>
      <c r="HR86" s="771"/>
      <c r="HS86" s="771"/>
      <c r="HT86" s="771"/>
      <c r="HU86" s="771"/>
      <c r="HV86" s="771"/>
      <c r="HW86" s="771"/>
      <c r="HX86" s="771"/>
      <c r="HY86" s="771"/>
      <c r="HZ86" s="770"/>
      <c r="IA86" s="315"/>
      <c r="IB86" s="22"/>
      <c r="IC86" s="22"/>
      <c r="ID86" s="133"/>
      <c r="IE86" s="779"/>
    </row>
    <row r="87" spans="1:301" s="388" customFormat="1" ht="15" customHeight="1" x14ac:dyDescent="0.25">
      <c r="A87" s="783"/>
      <c r="B87" s="771"/>
      <c r="C87" s="422" t="s">
        <v>248</v>
      </c>
      <c r="D87" s="560"/>
      <c r="E87" s="781"/>
      <c r="F87" s="781">
        <f t="shared" si="296"/>
        <v>123</v>
      </c>
      <c r="G87" s="781">
        <f t="shared" si="297"/>
        <v>70</v>
      </c>
      <c r="H87" s="781">
        <f t="shared" si="298"/>
        <v>18</v>
      </c>
      <c r="I87" s="781">
        <f t="shared" si="298"/>
        <v>16</v>
      </c>
      <c r="J87" s="781">
        <f t="shared" si="298"/>
        <v>0</v>
      </c>
      <c r="K87" s="781">
        <f t="shared" si="298"/>
        <v>6</v>
      </c>
      <c r="L87" s="781">
        <f t="shared" si="298"/>
        <v>0</v>
      </c>
      <c r="M87" s="781">
        <f t="shared" si="298"/>
        <v>30</v>
      </c>
      <c r="N87" s="781">
        <f t="shared" si="298"/>
        <v>0</v>
      </c>
      <c r="O87" s="781">
        <f t="shared" si="298"/>
        <v>0</v>
      </c>
      <c r="P87" s="781">
        <f t="shared" si="298"/>
        <v>0</v>
      </c>
      <c r="Q87" s="781"/>
      <c r="R87" s="781">
        <f t="shared" si="299"/>
        <v>0</v>
      </c>
      <c r="S87" s="781">
        <f t="shared" si="300"/>
        <v>0</v>
      </c>
      <c r="T87" s="781">
        <f t="shared" si="300"/>
        <v>0</v>
      </c>
      <c r="U87" s="559">
        <f t="shared" si="300"/>
        <v>0</v>
      </c>
      <c r="V87" s="780">
        <f t="shared" si="292"/>
        <v>35</v>
      </c>
      <c r="W87" s="781">
        <f t="shared" si="293"/>
        <v>0</v>
      </c>
      <c r="X87" s="782">
        <f t="shared" si="294"/>
        <v>18</v>
      </c>
      <c r="Y87" s="779"/>
      <c r="Z87" s="771"/>
      <c r="AA87" s="771"/>
      <c r="AB87" s="771"/>
      <c r="AC87" s="771"/>
      <c r="AD87" s="771"/>
      <c r="AE87" s="771"/>
      <c r="AF87" s="771"/>
      <c r="AG87" s="771"/>
      <c r="AH87" s="771"/>
      <c r="AI87" s="771"/>
      <c r="AJ87" s="771"/>
      <c r="AK87" s="771"/>
      <c r="AL87" s="771"/>
      <c r="AM87" s="771"/>
      <c r="AN87" s="771"/>
      <c r="AO87" s="771"/>
      <c r="AP87" s="771"/>
      <c r="AQ87" s="771"/>
      <c r="AR87" s="771"/>
      <c r="AS87" s="776"/>
      <c r="AT87" s="777"/>
      <c r="AU87" s="771"/>
      <c r="AV87" s="771"/>
      <c r="AW87" s="771"/>
      <c r="AX87" s="771"/>
      <c r="AY87" s="771"/>
      <c r="AZ87" s="771"/>
      <c r="BA87" s="771"/>
      <c r="BB87" s="771"/>
      <c r="BC87" s="771"/>
      <c r="BD87" s="771"/>
      <c r="BE87" s="771"/>
      <c r="BF87" s="771"/>
      <c r="BG87" s="771"/>
      <c r="BH87" s="771"/>
      <c r="BI87" s="771"/>
      <c r="BJ87" s="771"/>
      <c r="BK87" s="771"/>
      <c r="BL87" s="771"/>
      <c r="BM87" s="771"/>
      <c r="BN87" s="770"/>
      <c r="BO87" s="779"/>
      <c r="BP87" s="771"/>
      <c r="BQ87" s="771"/>
      <c r="BR87" s="771"/>
      <c r="BS87" s="771"/>
      <c r="BT87" s="771"/>
      <c r="BU87" s="771"/>
      <c r="BV87" s="771"/>
      <c r="BW87" s="771"/>
      <c r="BX87" s="771"/>
      <c r="BY87" s="771"/>
      <c r="BZ87" s="771"/>
      <c r="CA87" s="771"/>
      <c r="CB87" s="771"/>
      <c r="CC87" s="771"/>
      <c r="CD87" s="771"/>
      <c r="CE87" s="771"/>
      <c r="CF87" s="771"/>
      <c r="CG87" s="771"/>
      <c r="CH87" s="771"/>
      <c r="CI87" s="776"/>
      <c r="CJ87" s="777"/>
      <c r="CK87" s="771"/>
      <c r="CL87" s="771"/>
      <c r="CM87" s="771"/>
      <c r="CN87" s="771"/>
      <c r="CO87" s="771"/>
      <c r="CP87" s="771"/>
      <c r="CQ87" s="771"/>
      <c r="CR87" s="771"/>
      <c r="CS87" s="771"/>
      <c r="CT87" s="771"/>
      <c r="CU87" s="771"/>
      <c r="CV87" s="771"/>
      <c r="CW87" s="771"/>
      <c r="CX87" s="771"/>
      <c r="CY87" s="771"/>
      <c r="CZ87" s="771"/>
      <c r="DA87" s="771"/>
      <c r="DB87" s="771"/>
      <c r="DC87" s="771"/>
      <c r="DD87" s="770"/>
      <c r="DE87" s="779"/>
      <c r="DF87" s="771"/>
      <c r="DG87" s="771"/>
      <c r="DH87" s="771"/>
      <c r="DI87" s="771"/>
      <c r="DJ87" s="771"/>
      <c r="DK87" s="771"/>
      <c r="DL87" s="771"/>
      <c r="DM87" s="771"/>
      <c r="DN87" s="771"/>
      <c r="DO87" s="771"/>
      <c r="DP87" s="771"/>
      <c r="DQ87" s="771"/>
      <c r="DR87" s="771"/>
      <c r="DS87" s="771"/>
      <c r="DT87" s="771"/>
      <c r="DU87" s="771"/>
      <c r="DV87" s="771"/>
      <c r="DW87" s="771"/>
      <c r="DX87" s="771"/>
      <c r="DY87" s="776"/>
      <c r="DZ87" s="777"/>
      <c r="EA87" s="771"/>
      <c r="EB87" s="771"/>
      <c r="EC87" s="771"/>
      <c r="ED87" s="771"/>
      <c r="EE87" s="771"/>
      <c r="EF87" s="771"/>
      <c r="EG87" s="771"/>
      <c r="EH87" s="771"/>
      <c r="EI87" s="771"/>
      <c r="EJ87" s="771"/>
      <c r="EK87" s="771"/>
      <c r="EL87" s="771"/>
      <c r="EM87" s="771"/>
      <c r="EN87" s="771"/>
      <c r="EO87" s="771"/>
      <c r="EP87" s="771"/>
      <c r="EQ87" s="771"/>
      <c r="ER87" s="771"/>
      <c r="ES87" s="771"/>
      <c r="ET87" s="770"/>
      <c r="EU87" s="779">
        <f>SUM(EV87:FF87)+SUM(FH87:FJ87)</f>
        <v>0</v>
      </c>
      <c r="EV87" s="771"/>
      <c r="EW87" s="771"/>
      <c r="EX87" s="771"/>
      <c r="EY87" s="771"/>
      <c r="EZ87" s="771"/>
      <c r="FA87" s="771"/>
      <c r="FB87" s="771"/>
      <c r="FC87" s="771"/>
      <c r="FD87" s="771"/>
      <c r="FE87" s="771"/>
      <c r="FF87" s="771"/>
      <c r="FG87" s="771"/>
      <c r="FH87" s="771"/>
      <c r="FI87" s="771"/>
      <c r="FJ87" s="771"/>
      <c r="FK87" s="771"/>
      <c r="FL87" s="771"/>
      <c r="FM87" s="771"/>
      <c r="FN87" s="771"/>
      <c r="FO87" s="776"/>
      <c r="FP87" s="777">
        <f t="shared" si="301"/>
        <v>0</v>
      </c>
      <c r="FQ87" s="771"/>
      <c r="FR87" s="771"/>
      <c r="FS87" s="771"/>
      <c r="FT87" s="771"/>
      <c r="FU87" s="771"/>
      <c r="FV87" s="771"/>
      <c r="FW87" s="771"/>
      <c r="FX87" s="771"/>
      <c r="FY87" s="771"/>
      <c r="FZ87" s="771"/>
      <c r="GA87" s="771"/>
      <c r="GB87" s="771"/>
      <c r="GC87" s="771"/>
      <c r="GD87" s="771"/>
      <c r="GE87" s="771"/>
      <c r="GF87" s="771"/>
      <c r="GG87" s="771"/>
      <c r="GH87" s="771"/>
      <c r="GI87" s="771"/>
      <c r="GJ87" s="770"/>
      <c r="GK87" s="779">
        <f>SUM(GL87:GV87)+SUM(GX87:GZ87)</f>
        <v>70</v>
      </c>
      <c r="GL87" s="772">
        <v>18</v>
      </c>
      <c r="GM87" s="772">
        <v>16</v>
      </c>
      <c r="GN87" s="772"/>
      <c r="GO87" s="772">
        <v>6</v>
      </c>
      <c r="GP87" s="772"/>
      <c r="GQ87" s="772">
        <v>30</v>
      </c>
      <c r="GR87" s="772"/>
      <c r="GS87" s="772"/>
      <c r="GT87" s="772"/>
      <c r="GU87" s="772"/>
      <c r="GV87" s="772"/>
      <c r="GW87" s="772"/>
      <c r="GX87" s="772"/>
      <c r="GY87" s="772"/>
      <c r="GZ87" s="772"/>
      <c r="HA87" s="778"/>
      <c r="HB87" s="773">
        <v>18</v>
      </c>
      <c r="HC87" s="774"/>
      <c r="HD87" s="775">
        <f>(HA87+HB87+HC87+GK87+HE87)/36</f>
        <v>3.4166666666666665</v>
      </c>
      <c r="HE87" s="776">
        <v>35</v>
      </c>
      <c r="HF87" s="777">
        <f>SUM(HG87:HQ87)+SUM(HS87:HU87)</f>
        <v>0</v>
      </c>
      <c r="HG87" s="771"/>
      <c r="HH87" s="771"/>
      <c r="HI87" s="771"/>
      <c r="HJ87" s="771"/>
      <c r="HK87" s="771"/>
      <c r="HL87" s="771"/>
      <c r="HM87" s="771"/>
      <c r="HN87" s="771"/>
      <c r="HO87" s="771"/>
      <c r="HP87" s="771"/>
      <c r="HQ87" s="771"/>
      <c r="HR87" s="771"/>
      <c r="HS87" s="771"/>
      <c r="HT87" s="771"/>
      <c r="HU87" s="771"/>
      <c r="HV87" s="771"/>
      <c r="HW87" s="771"/>
      <c r="HX87" s="771"/>
      <c r="HY87" s="771"/>
      <c r="HZ87" s="770"/>
      <c r="IA87" s="315"/>
      <c r="IB87" s="22" t="s">
        <v>144</v>
      </c>
      <c r="IC87" s="22"/>
      <c r="ID87" s="133"/>
      <c r="IE87" s="779">
        <v>7</v>
      </c>
    </row>
    <row r="88" spans="1:301" s="388" customFormat="1" ht="30" x14ac:dyDescent="0.25">
      <c r="A88" s="783"/>
      <c r="B88" s="771"/>
      <c r="C88" s="422" t="s">
        <v>270</v>
      </c>
      <c r="D88" s="560"/>
      <c r="E88" s="781"/>
      <c r="F88" s="781">
        <f t="shared" si="296"/>
        <v>102</v>
      </c>
      <c r="G88" s="781">
        <f t="shared" si="297"/>
        <v>62</v>
      </c>
      <c r="H88" s="781">
        <f t="shared" si="298"/>
        <v>8</v>
      </c>
      <c r="I88" s="781">
        <f t="shared" si="298"/>
        <v>6</v>
      </c>
      <c r="J88" s="781">
        <f t="shared" si="298"/>
        <v>0</v>
      </c>
      <c r="K88" s="781">
        <f t="shared" si="298"/>
        <v>34</v>
      </c>
      <c r="L88" s="781">
        <f t="shared" si="298"/>
        <v>0</v>
      </c>
      <c r="M88" s="781">
        <f t="shared" si="298"/>
        <v>14</v>
      </c>
      <c r="N88" s="781">
        <f t="shared" si="298"/>
        <v>0</v>
      </c>
      <c r="O88" s="781">
        <f t="shared" si="298"/>
        <v>0</v>
      </c>
      <c r="P88" s="781">
        <f t="shared" si="298"/>
        <v>0</v>
      </c>
      <c r="Q88" s="781"/>
      <c r="R88" s="781">
        <f t="shared" si="299"/>
        <v>0</v>
      </c>
      <c r="S88" s="781">
        <f t="shared" si="300"/>
        <v>0</v>
      </c>
      <c r="T88" s="781">
        <f t="shared" si="300"/>
        <v>0</v>
      </c>
      <c r="U88" s="559">
        <f t="shared" si="300"/>
        <v>0</v>
      </c>
      <c r="V88" s="780">
        <f t="shared" si="292"/>
        <v>34</v>
      </c>
      <c r="W88" s="781">
        <f t="shared" si="293"/>
        <v>6</v>
      </c>
      <c r="X88" s="782">
        <f t="shared" si="294"/>
        <v>0</v>
      </c>
      <c r="Y88" s="779"/>
      <c r="Z88" s="771"/>
      <c r="AA88" s="771"/>
      <c r="AB88" s="771"/>
      <c r="AC88" s="771"/>
      <c r="AD88" s="771"/>
      <c r="AE88" s="771"/>
      <c r="AF88" s="771"/>
      <c r="AG88" s="771"/>
      <c r="AH88" s="771"/>
      <c r="AI88" s="771"/>
      <c r="AJ88" s="771"/>
      <c r="AK88" s="771"/>
      <c r="AL88" s="771"/>
      <c r="AM88" s="771"/>
      <c r="AN88" s="771"/>
      <c r="AO88" s="771"/>
      <c r="AP88" s="771"/>
      <c r="AQ88" s="771"/>
      <c r="AR88" s="771"/>
      <c r="AS88" s="776"/>
      <c r="AT88" s="777"/>
      <c r="AU88" s="771"/>
      <c r="AV88" s="771"/>
      <c r="AW88" s="771"/>
      <c r="AX88" s="771"/>
      <c r="AY88" s="771"/>
      <c r="AZ88" s="771"/>
      <c r="BA88" s="771"/>
      <c r="BB88" s="771"/>
      <c r="BC88" s="771"/>
      <c r="BD88" s="771"/>
      <c r="BE88" s="771"/>
      <c r="BF88" s="771"/>
      <c r="BG88" s="771"/>
      <c r="BH88" s="771"/>
      <c r="BI88" s="771"/>
      <c r="BJ88" s="771"/>
      <c r="BK88" s="771"/>
      <c r="BL88" s="771"/>
      <c r="BM88" s="771"/>
      <c r="BN88" s="770"/>
      <c r="BO88" s="779"/>
      <c r="BP88" s="771"/>
      <c r="BQ88" s="771"/>
      <c r="BR88" s="771"/>
      <c r="BS88" s="771"/>
      <c r="BT88" s="771"/>
      <c r="BU88" s="771"/>
      <c r="BV88" s="771"/>
      <c r="BW88" s="771"/>
      <c r="BX88" s="771"/>
      <c r="BY88" s="771"/>
      <c r="BZ88" s="771"/>
      <c r="CA88" s="771"/>
      <c r="CB88" s="771"/>
      <c r="CC88" s="771"/>
      <c r="CD88" s="771"/>
      <c r="CE88" s="771"/>
      <c r="CF88" s="771"/>
      <c r="CG88" s="771"/>
      <c r="CH88" s="771"/>
      <c r="CI88" s="776"/>
      <c r="CJ88" s="777"/>
      <c r="CK88" s="771"/>
      <c r="CL88" s="771"/>
      <c r="CM88" s="771"/>
      <c r="CN88" s="771"/>
      <c r="CO88" s="771"/>
      <c r="CP88" s="771"/>
      <c r="CQ88" s="771"/>
      <c r="CR88" s="771"/>
      <c r="CS88" s="771"/>
      <c r="CT88" s="771"/>
      <c r="CU88" s="771"/>
      <c r="CV88" s="771"/>
      <c r="CW88" s="771"/>
      <c r="CX88" s="771"/>
      <c r="CY88" s="771"/>
      <c r="CZ88" s="771"/>
      <c r="DA88" s="771"/>
      <c r="DB88" s="771"/>
      <c r="DC88" s="771"/>
      <c r="DD88" s="770"/>
      <c r="DE88" s="779"/>
      <c r="DF88" s="771"/>
      <c r="DG88" s="771"/>
      <c r="DH88" s="771"/>
      <c r="DI88" s="771"/>
      <c r="DJ88" s="771"/>
      <c r="DK88" s="771"/>
      <c r="DL88" s="771"/>
      <c r="DM88" s="771"/>
      <c r="DN88" s="771"/>
      <c r="DO88" s="771"/>
      <c r="DP88" s="771"/>
      <c r="DQ88" s="771"/>
      <c r="DR88" s="771"/>
      <c r="DS88" s="771"/>
      <c r="DT88" s="771"/>
      <c r="DU88" s="771"/>
      <c r="DV88" s="771"/>
      <c r="DW88" s="771"/>
      <c r="DX88" s="771"/>
      <c r="DY88" s="776"/>
      <c r="DZ88" s="777"/>
      <c r="EA88" s="771"/>
      <c r="EB88" s="771"/>
      <c r="EC88" s="771"/>
      <c r="ED88" s="771"/>
      <c r="EE88" s="771"/>
      <c r="EF88" s="771"/>
      <c r="EG88" s="771"/>
      <c r="EH88" s="771"/>
      <c r="EI88" s="771"/>
      <c r="EJ88" s="771"/>
      <c r="EK88" s="771"/>
      <c r="EL88" s="771"/>
      <c r="EM88" s="771"/>
      <c r="EN88" s="771"/>
      <c r="EO88" s="771"/>
      <c r="EP88" s="771"/>
      <c r="EQ88" s="771"/>
      <c r="ER88" s="771"/>
      <c r="ES88" s="771"/>
      <c r="ET88" s="770"/>
      <c r="EU88" s="779"/>
      <c r="EV88" s="771"/>
      <c r="EW88" s="771"/>
      <c r="EX88" s="771"/>
      <c r="EY88" s="771"/>
      <c r="EZ88" s="771"/>
      <c r="FA88" s="771"/>
      <c r="FB88" s="771"/>
      <c r="FC88" s="771"/>
      <c r="FD88" s="771"/>
      <c r="FE88" s="771"/>
      <c r="FF88" s="771"/>
      <c r="FG88" s="771"/>
      <c r="FH88" s="771"/>
      <c r="FI88" s="771"/>
      <c r="FJ88" s="771"/>
      <c r="FK88" s="771"/>
      <c r="FL88" s="771"/>
      <c r="FM88" s="771"/>
      <c r="FN88" s="771"/>
      <c r="FO88" s="776"/>
      <c r="FP88" s="777"/>
      <c r="FQ88" s="771"/>
      <c r="FR88" s="771"/>
      <c r="FS88" s="771"/>
      <c r="FT88" s="771"/>
      <c r="FU88" s="771"/>
      <c r="FV88" s="771"/>
      <c r="FW88" s="771"/>
      <c r="FX88" s="771"/>
      <c r="FY88" s="771"/>
      <c r="FZ88" s="771"/>
      <c r="GA88" s="771"/>
      <c r="GB88" s="771"/>
      <c r="GC88" s="771"/>
      <c r="GD88" s="771"/>
      <c r="GE88" s="771"/>
      <c r="GF88" s="771"/>
      <c r="GG88" s="771"/>
      <c r="GH88" s="771"/>
      <c r="GI88" s="771"/>
      <c r="GJ88" s="770"/>
      <c r="GK88" s="779">
        <f>SUM(GL88:GV88)+SUM(GX88:GZ88)</f>
        <v>62</v>
      </c>
      <c r="GL88" s="772">
        <v>8</v>
      </c>
      <c r="GM88" s="772">
        <v>6</v>
      </c>
      <c r="GN88" s="772"/>
      <c r="GO88" s="772">
        <v>34</v>
      </c>
      <c r="GP88" s="772"/>
      <c r="GQ88" s="772">
        <v>14</v>
      </c>
      <c r="GR88" s="772"/>
      <c r="GS88" s="772"/>
      <c r="GT88" s="772"/>
      <c r="GU88" s="772"/>
      <c r="GV88" s="772"/>
      <c r="GW88" s="772"/>
      <c r="GX88" s="772"/>
      <c r="GY88" s="772"/>
      <c r="GZ88" s="772"/>
      <c r="HA88" s="778"/>
      <c r="HB88" s="773"/>
      <c r="HC88" s="774">
        <v>6</v>
      </c>
      <c r="HD88" s="775">
        <f>(HA88+HB88+HC88+GK88+HE88)/36</f>
        <v>2.8333333333333335</v>
      </c>
      <c r="HE88" s="776">
        <v>34</v>
      </c>
      <c r="HF88" s="777"/>
      <c r="HG88" s="771"/>
      <c r="HH88" s="771"/>
      <c r="HI88" s="771"/>
      <c r="HJ88" s="771"/>
      <c r="HK88" s="771"/>
      <c r="HL88" s="771"/>
      <c r="HM88" s="771"/>
      <c r="HN88" s="771"/>
      <c r="HO88" s="771"/>
      <c r="HP88" s="771"/>
      <c r="HQ88" s="771"/>
      <c r="HR88" s="771"/>
      <c r="HS88" s="771"/>
      <c r="HT88" s="771"/>
      <c r="HU88" s="771"/>
      <c r="HV88" s="771"/>
      <c r="HW88" s="771"/>
      <c r="HX88" s="771"/>
      <c r="HY88" s="771"/>
      <c r="HZ88" s="770"/>
      <c r="IA88" s="315"/>
      <c r="IB88" s="22" t="s">
        <v>144</v>
      </c>
      <c r="IC88" s="22"/>
      <c r="ID88" s="133"/>
      <c r="IE88" s="779"/>
    </row>
    <row r="89" spans="1:301" s="388" customFormat="1" ht="15" customHeight="1" x14ac:dyDescent="0.25">
      <c r="A89" s="134"/>
      <c r="B89" s="71"/>
      <c r="C89" s="262" t="s">
        <v>271</v>
      </c>
      <c r="D89" s="233"/>
      <c r="E89" s="72"/>
      <c r="F89" s="72">
        <f t="shared" si="296"/>
        <v>72</v>
      </c>
      <c r="G89" s="72">
        <f t="shared" si="297"/>
        <v>42</v>
      </c>
      <c r="H89" s="72">
        <f t="shared" si="298"/>
        <v>0</v>
      </c>
      <c r="I89" s="72">
        <f t="shared" si="298"/>
        <v>0</v>
      </c>
      <c r="J89" s="72">
        <f t="shared" si="298"/>
        <v>0</v>
      </c>
      <c r="K89" s="72">
        <f t="shared" si="298"/>
        <v>42</v>
      </c>
      <c r="L89" s="72">
        <f t="shared" si="298"/>
        <v>0</v>
      </c>
      <c r="M89" s="72">
        <f t="shared" si="298"/>
        <v>0</v>
      </c>
      <c r="N89" s="72">
        <f t="shared" si="298"/>
        <v>0</v>
      </c>
      <c r="O89" s="72">
        <f t="shared" si="298"/>
        <v>0</v>
      </c>
      <c r="P89" s="72">
        <f t="shared" si="298"/>
        <v>0</v>
      </c>
      <c r="Q89" s="72"/>
      <c r="R89" s="72">
        <f t="shared" si="299"/>
        <v>0</v>
      </c>
      <c r="S89" s="72">
        <f t="shared" si="300"/>
        <v>0</v>
      </c>
      <c r="T89" s="72">
        <f t="shared" si="300"/>
        <v>0</v>
      </c>
      <c r="U89" s="212">
        <f t="shared" si="300"/>
        <v>0</v>
      </c>
      <c r="V89" s="287">
        <f t="shared" si="292"/>
        <v>24</v>
      </c>
      <c r="W89" s="72">
        <f t="shared" si="293"/>
        <v>6</v>
      </c>
      <c r="X89" s="288">
        <f t="shared" si="294"/>
        <v>0</v>
      </c>
      <c r="Y89" s="242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222"/>
      <c r="AT89" s="295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296"/>
      <c r="BO89" s="242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222"/>
      <c r="CJ89" s="295"/>
      <c r="CK89" s="71"/>
      <c r="CL89" s="71"/>
      <c r="CM89" s="71"/>
      <c r="CN89" s="71"/>
      <c r="CO89" s="71"/>
      <c r="CP89" s="71"/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296"/>
      <c r="DE89" s="242"/>
      <c r="DF89" s="71"/>
      <c r="DG89" s="71"/>
      <c r="DH89" s="71"/>
      <c r="DI89" s="71"/>
      <c r="DJ89" s="71"/>
      <c r="DK89" s="71"/>
      <c r="DL89" s="71"/>
      <c r="DM89" s="71"/>
      <c r="DN89" s="71"/>
      <c r="DO89" s="71"/>
      <c r="DP89" s="71"/>
      <c r="DQ89" s="71"/>
      <c r="DR89" s="71"/>
      <c r="DS89" s="71"/>
      <c r="DT89" s="71"/>
      <c r="DU89" s="71"/>
      <c r="DV89" s="71"/>
      <c r="DW89" s="71"/>
      <c r="DX89" s="71"/>
      <c r="DY89" s="222"/>
      <c r="DZ89" s="295"/>
      <c r="EA89" s="71"/>
      <c r="EB89" s="71"/>
      <c r="EC89" s="71"/>
      <c r="ED89" s="71"/>
      <c r="EE89" s="71"/>
      <c r="EF89" s="71"/>
      <c r="EG89" s="71"/>
      <c r="EH89" s="71"/>
      <c r="EI89" s="71"/>
      <c r="EJ89" s="71"/>
      <c r="EK89" s="71"/>
      <c r="EL89" s="71"/>
      <c r="EM89" s="71"/>
      <c r="EN89" s="71"/>
      <c r="EO89" s="71"/>
      <c r="EP89" s="71"/>
      <c r="EQ89" s="71"/>
      <c r="ER89" s="71"/>
      <c r="ES89" s="71"/>
      <c r="ET89" s="296"/>
      <c r="EU89" s="242">
        <f>SUM(EV89:FF89)+SUM(FH89:FJ89)</f>
        <v>0</v>
      </c>
      <c r="EV89" s="71"/>
      <c r="EW89" s="71"/>
      <c r="EX89" s="71"/>
      <c r="EY89" s="71"/>
      <c r="EZ89" s="71"/>
      <c r="FA89" s="71"/>
      <c r="FB89" s="71"/>
      <c r="FC89" s="71"/>
      <c r="FD89" s="71"/>
      <c r="FE89" s="71"/>
      <c r="FF89" s="71"/>
      <c r="FG89" s="71"/>
      <c r="FH89" s="71"/>
      <c r="FI89" s="71"/>
      <c r="FJ89" s="71"/>
      <c r="FK89" s="71"/>
      <c r="FL89" s="71"/>
      <c r="FM89" s="71"/>
      <c r="FN89" s="71"/>
      <c r="FO89" s="222"/>
      <c r="FP89" s="295">
        <f t="shared" si="301"/>
        <v>0</v>
      </c>
      <c r="FQ89" s="71"/>
      <c r="FR89" s="71"/>
      <c r="FS89" s="71"/>
      <c r="FT89" s="71"/>
      <c r="FU89" s="71"/>
      <c r="FV89" s="71"/>
      <c r="FW89" s="71"/>
      <c r="FX89" s="71"/>
      <c r="FY89" s="71"/>
      <c r="FZ89" s="71"/>
      <c r="GA89" s="71"/>
      <c r="GB89" s="71"/>
      <c r="GC89" s="71"/>
      <c r="GD89" s="71"/>
      <c r="GE89" s="71"/>
      <c r="GF89" s="71"/>
      <c r="GG89" s="71"/>
      <c r="GH89" s="71"/>
      <c r="GI89" s="71"/>
      <c r="GJ89" s="296"/>
      <c r="GK89" s="242"/>
      <c r="GL89" s="71"/>
      <c r="GM89" s="71"/>
      <c r="GN89" s="71"/>
      <c r="GO89" s="71"/>
      <c r="GP89" s="71"/>
      <c r="GQ89" s="71"/>
      <c r="GR89" s="71"/>
      <c r="GS89" s="71"/>
      <c r="GT89" s="71"/>
      <c r="GU89" s="71"/>
      <c r="GV89" s="71"/>
      <c r="GW89" s="71"/>
      <c r="GX89" s="71"/>
      <c r="GY89" s="71"/>
      <c r="GZ89" s="71"/>
      <c r="HA89" s="71"/>
      <c r="HB89" s="71"/>
      <c r="HC89" s="71"/>
      <c r="HD89" s="71"/>
      <c r="HE89" s="222"/>
      <c r="HF89" s="295">
        <f>SUM(HG89:HQ89)+SUM(HS89:HU89)</f>
        <v>42</v>
      </c>
      <c r="HG89" s="73"/>
      <c r="HH89" s="73"/>
      <c r="HI89" s="73"/>
      <c r="HJ89" s="73">
        <v>42</v>
      </c>
      <c r="HK89" s="73"/>
      <c r="HL89" s="73"/>
      <c r="HM89" s="73"/>
      <c r="HN89" s="73"/>
      <c r="HO89" s="73"/>
      <c r="HP89" s="73"/>
      <c r="HQ89" s="73"/>
      <c r="HR89" s="73"/>
      <c r="HS89" s="73"/>
      <c r="HT89" s="73"/>
      <c r="HU89" s="73"/>
      <c r="HV89" s="74"/>
      <c r="HW89" s="75"/>
      <c r="HX89" s="76">
        <v>6</v>
      </c>
      <c r="HY89" s="77">
        <f>(HV89+HW89+HX89+HF89+HZ89)/36</f>
        <v>2</v>
      </c>
      <c r="HZ89" s="296">
        <v>24</v>
      </c>
      <c r="IA89" s="317"/>
      <c r="IB89" s="78" t="s">
        <v>54</v>
      </c>
      <c r="IC89" s="78"/>
      <c r="ID89" s="135"/>
      <c r="IE89" s="779">
        <v>7</v>
      </c>
    </row>
    <row r="90" spans="1:301" s="385" customFormat="1" ht="15" customHeight="1" x14ac:dyDescent="0.25">
      <c r="A90" s="150">
        <v>47</v>
      </c>
      <c r="B90" s="88" t="s">
        <v>176</v>
      </c>
      <c r="C90" s="263" t="s">
        <v>217</v>
      </c>
      <c r="D90" s="235"/>
      <c r="E90" s="89">
        <f>F90/36</f>
        <v>7</v>
      </c>
      <c r="F90" s="89">
        <f>G90+V90+W90+X90</f>
        <v>252</v>
      </c>
      <c r="G90" s="89">
        <f>SUM(H90:U90)</f>
        <v>132</v>
      </c>
      <c r="H90" s="89">
        <f t="shared" ref="H90:P90" si="303">Z90+AU90+BP90+CK90+DF90+EA90+EV90+FQ90+GL90+HG90</f>
        <v>22</v>
      </c>
      <c r="I90" s="89">
        <f t="shared" si="303"/>
        <v>6</v>
      </c>
      <c r="J90" s="89">
        <f t="shared" si="303"/>
        <v>0</v>
      </c>
      <c r="K90" s="89">
        <f t="shared" si="303"/>
        <v>62</v>
      </c>
      <c r="L90" s="89">
        <f t="shared" si="303"/>
        <v>0</v>
      </c>
      <c r="M90" s="89">
        <f t="shared" si="303"/>
        <v>34</v>
      </c>
      <c r="N90" s="89">
        <f t="shared" si="303"/>
        <v>0</v>
      </c>
      <c r="O90" s="89">
        <f t="shared" si="303"/>
        <v>0</v>
      </c>
      <c r="P90" s="89">
        <f t="shared" si="303"/>
        <v>0</v>
      </c>
      <c r="Q90" s="89"/>
      <c r="R90" s="89">
        <f>AJ90+BE90+BZ90+CU90+DP90+EK90+FF90+GA90+GV90+HQ90</f>
        <v>0</v>
      </c>
      <c r="S90" s="89">
        <f t="shared" ref="S90:U90" si="304">AL90+BG90+CB90+CW90+DR90+EM90+FH90+GC90+GX90+HS90</f>
        <v>0</v>
      </c>
      <c r="T90" s="89">
        <f t="shared" si="304"/>
        <v>0</v>
      </c>
      <c r="U90" s="213">
        <f t="shared" si="304"/>
        <v>8</v>
      </c>
      <c r="V90" s="274">
        <f t="shared" ref="V90" si="305">AS90+BN90+CI90+DD90+DY90+ET90+FO90+GJ90+HE90+HZ90</f>
        <v>66</v>
      </c>
      <c r="W90" s="89">
        <f t="shared" ref="W90" si="306">AQ90+BL90+CG90+DB90+DW90+ER90+FM90+GH90+HC90+HX90</f>
        <v>0</v>
      </c>
      <c r="X90" s="275">
        <f t="shared" ref="X90" si="307">+AO90+AP90+BJ90+BK90+CE90+CF90+CZ90+DA90+DU90+DV90+EP90+EQ90+FK90+FL90+GF90+GG90+HA90+HB90+HV90+HW90</f>
        <v>54</v>
      </c>
      <c r="Y90" s="243">
        <f>SUM(Z90:AJ90)+SUM(AL90:AN90)</f>
        <v>0</v>
      </c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223"/>
      <c r="AT90" s="297">
        <f>SUM(AU90:BE90)+SUM(BG90:BI90)</f>
        <v>0</v>
      </c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298"/>
      <c r="BO90" s="243">
        <f>SUM(BP90:BZ90)+SUM(CB90:CD90)</f>
        <v>0</v>
      </c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223"/>
      <c r="CJ90" s="297">
        <f>SUM(CK90:CU90)+SUM(CW90:CY90)</f>
        <v>0</v>
      </c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298"/>
      <c r="DE90" s="243">
        <f>SUM(DF90:DP90)+SUM(DR90:DT90)</f>
        <v>0</v>
      </c>
      <c r="DF90" s="88"/>
      <c r="DG90" s="88"/>
      <c r="DH90" s="88"/>
      <c r="DI90" s="88"/>
      <c r="DJ90" s="88"/>
      <c r="DK90" s="88"/>
      <c r="DL90" s="88"/>
      <c r="DM90" s="88"/>
      <c r="DN90" s="88"/>
      <c r="DO90" s="88"/>
      <c r="DP90" s="88"/>
      <c r="DQ90" s="88"/>
      <c r="DR90" s="88"/>
      <c r="DS90" s="88"/>
      <c r="DT90" s="88"/>
      <c r="DU90" s="88"/>
      <c r="DV90" s="88"/>
      <c r="DW90" s="88"/>
      <c r="DX90" s="88"/>
      <c r="DY90" s="223"/>
      <c r="DZ90" s="297">
        <f>SUM(EA90:EK90)+SUM(EM90:EO90)</f>
        <v>0</v>
      </c>
      <c r="EA90" s="88"/>
      <c r="EB90" s="88"/>
      <c r="EC90" s="88"/>
      <c r="ED90" s="88"/>
      <c r="EE90" s="88"/>
      <c r="EF90" s="88"/>
      <c r="EG90" s="88"/>
      <c r="EH90" s="88"/>
      <c r="EI90" s="88"/>
      <c r="EJ90" s="88"/>
      <c r="EK90" s="88"/>
      <c r="EL90" s="88"/>
      <c r="EM90" s="88"/>
      <c r="EN90" s="88"/>
      <c r="EO90" s="88"/>
      <c r="EP90" s="88"/>
      <c r="EQ90" s="88"/>
      <c r="ER90" s="88"/>
      <c r="ES90" s="88"/>
      <c r="ET90" s="298"/>
      <c r="EU90" s="243">
        <f>SUM(EV90:FF90)+SUM(FH90:FJ90)</f>
        <v>0</v>
      </c>
      <c r="EV90" s="88"/>
      <c r="EW90" s="88"/>
      <c r="EX90" s="88"/>
      <c r="EY90" s="88"/>
      <c r="EZ90" s="88"/>
      <c r="FA90" s="88"/>
      <c r="FB90" s="88"/>
      <c r="FC90" s="8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88"/>
      <c r="FO90" s="223"/>
      <c r="FP90" s="297">
        <f>SUM(FQ90:GA90)+SUM(GC90:GE90)</f>
        <v>60</v>
      </c>
      <c r="FQ90" s="90">
        <v>16</v>
      </c>
      <c r="FR90" s="90">
        <v>6</v>
      </c>
      <c r="FS90" s="90"/>
      <c r="FT90" s="90">
        <v>20</v>
      </c>
      <c r="FU90" s="90"/>
      <c r="FV90" s="90">
        <v>16</v>
      </c>
      <c r="FW90" s="90"/>
      <c r="FX90" s="90"/>
      <c r="FY90" s="90"/>
      <c r="FZ90" s="90"/>
      <c r="GA90" s="90"/>
      <c r="GB90" s="90"/>
      <c r="GC90" s="90"/>
      <c r="GD90" s="90"/>
      <c r="GE90" s="90">
        <v>2</v>
      </c>
      <c r="GF90" s="91"/>
      <c r="GG90" s="92">
        <v>18</v>
      </c>
      <c r="GH90" s="93"/>
      <c r="GI90" s="94">
        <f t="shared" ref="GI90" si="308">(GF90+GG90+GH90+FP90+GJ90)/36</f>
        <v>3</v>
      </c>
      <c r="GJ90" s="298">
        <v>30</v>
      </c>
      <c r="GK90" s="243">
        <f>SUM(GL90:GV90)+SUM(GX90:GZ90)</f>
        <v>48</v>
      </c>
      <c r="GL90" s="90">
        <v>6</v>
      </c>
      <c r="GM90" s="90"/>
      <c r="GN90" s="90"/>
      <c r="GO90" s="90">
        <v>18</v>
      </c>
      <c r="GP90" s="90"/>
      <c r="GQ90" s="90">
        <v>18</v>
      </c>
      <c r="GR90" s="90"/>
      <c r="GS90" s="90"/>
      <c r="GT90" s="90"/>
      <c r="GU90" s="90"/>
      <c r="GV90" s="90"/>
      <c r="GW90" s="90"/>
      <c r="GX90" s="90"/>
      <c r="GY90" s="90"/>
      <c r="GZ90" s="90">
        <v>6</v>
      </c>
      <c r="HA90" s="91">
        <v>36</v>
      </c>
      <c r="HB90" s="92"/>
      <c r="HC90" s="93"/>
      <c r="HD90" s="94">
        <f t="shared" ref="HD90" si="309">(HA90+HB90+HC90+GK90+HE90)/36</f>
        <v>3</v>
      </c>
      <c r="HE90" s="223">
        <v>24</v>
      </c>
      <c r="HF90" s="297">
        <f>SUM(HG90:HQ90)+SUM(HS90:HU90)</f>
        <v>24</v>
      </c>
      <c r="HG90" s="90"/>
      <c r="HH90" s="90"/>
      <c r="HI90" s="90"/>
      <c r="HJ90" s="90">
        <v>24</v>
      </c>
      <c r="HK90" s="90"/>
      <c r="HL90" s="90"/>
      <c r="HM90" s="90"/>
      <c r="HN90" s="90"/>
      <c r="HO90" s="90"/>
      <c r="HP90" s="90"/>
      <c r="HQ90" s="90"/>
      <c r="HR90" s="90"/>
      <c r="HS90" s="90"/>
      <c r="HT90" s="90"/>
      <c r="HU90" s="90"/>
      <c r="HV90" s="91"/>
      <c r="HW90" s="92"/>
      <c r="HX90" s="93"/>
      <c r="HY90" s="94">
        <f t="shared" ref="HY90" si="310">(HV90+HW90+HX90+HF90+HZ90)/36</f>
        <v>1</v>
      </c>
      <c r="HZ90" s="298">
        <v>12</v>
      </c>
      <c r="IA90" s="336" t="s">
        <v>144</v>
      </c>
      <c r="IB90" s="99" t="s">
        <v>60</v>
      </c>
      <c r="IC90" s="99"/>
      <c r="ID90" s="203"/>
      <c r="IE90" s="54">
        <v>2</v>
      </c>
    </row>
    <row r="91" spans="1:301" s="378" customFormat="1" ht="15" customHeight="1" x14ac:dyDescent="0.25">
      <c r="A91" s="152"/>
      <c r="B91" s="46"/>
      <c r="C91" s="361" t="s">
        <v>227</v>
      </c>
      <c r="D91" s="54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224"/>
      <c r="V91" s="299"/>
      <c r="W91" s="46"/>
      <c r="X91" s="300"/>
      <c r="Y91" s="54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224"/>
      <c r="AT91" s="299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300"/>
      <c r="BO91" s="54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224"/>
      <c r="CJ91" s="299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300"/>
      <c r="DE91" s="54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224"/>
      <c r="DZ91" s="299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300"/>
      <c r="EU91" s="54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224"/>
      <c r="FP91" s="299"/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/>
      <c r="GJ91" s="300"/>
      <c r="GK91" s="54"/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/>
      <c r="HE91" s="224"/>
      <c r="HF91" s="299"/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300"/>
      <c r="IA91" s="310"/>
      <c r="IB91" s="25"/>
      <c r="IC91" s="25"/>
      <c r="ID91" s="120"/>
      <c r="IE91" s="54"/>
    </row>
    <row r="92" spans="1:301" s="385" customFormat="1" ht="15" customHeight="1" x14ac:dyDescent="0.25">
      <c r="A92" s="152">
        <v>48</v>
      </c>
      <c r="B92" s="46" t="s">
        <v>177</v>
      </c>
      <c r="C92" s="264" t="s">
        <v>131</v>
      </c>
      <c r="D92" s="236"/>
      <c r="E92" s="48">
        <f>F92/36</f>
        <v>3</v>
      </c>
      <c r="F92" s="48">
        <f>G92+V92+W92+X92</f>
        <v>108</v>
      </c>
      <c r="G92" s="48">
        <f>SUM(H92:U92)</f>
        <v>66</v>
      </c>
      <c r="H92" s="48">
        <f t="shared" ref="H92:P95" si="311">Z92+AU92+BP92+CK92+DF92+EA92+EV92+FQ92+GL92+HG92</f>
        <v>18</v>
      </c>
      <c r="I92" s="48">
        <f t="shared" si="311"/>
        <v>0</v>
      </c>
      <c r="J92" s="48">
        <f t="shared" si="311"/>
        <v>0</v>
      </c>
      <c r="K92" s="48">
        <f t="shared" si="311"/>
        <v>48</v>
      </c>
      <c r="L92" s="48">
        <f t="shared" si="311"/>
        <v>0</v>
      </c>
      <c r="M92" s="48">
        <f t="shared" si="311"/>
        <v>0</v>
      </c>
      <c r="N92" s="48">
        <f t="shared" si="311"/>
        <v>0</v>
      </c>
      <c r="O92" s="48">
        <f t="shared" si="311"/>
        <v>0</v>
      </c>
      <c r="P92" s="48">
        <f t="shared" si="311"/>
        <v>0</v>
      </c>
      <c r="Q92" s="48"/>
      <c r="R92" s="48">
        <f>AJ92+BE92+BZ92+CU92+DP92+EK92+FF92+GA92+GV92+HQ92</f>
        <v>0</v>
      </c>
      <c r="S92" s="48">
        <f t="shared" ref="S92:U95" si="312">AL92+BG92+CB92+CW92+DR92+EM92+FH92+GC92+GX92+HS92</f>
        <v>0</v>
      </c>
      <c r="T92" s="48">
        <f t="shared" si="312"/>
        <v>0</v>
      </c>
      <c r="U92" s="214">
        <f t="shared" si="312"/>
        <v>0</v>
      </c>
      <c r="V92" s="276">
        <f t="shared" ref="V92:V95" si="313">AS92+BN92+CI92+DD92+DY92+ET92+FO92+GJ92+HE92+HZ92</f>
        <v>36</v>
      </c>
      <c r="W92" s="48">
        <f t="shared" ref="W92:W95" si="314">AQ92+BL92+CG92+DB92+DW92+ER92+FM92+GH92+HC92+HX92</f>
        <v>6</v>
      </c>
      <c r="X92" s="277">
        <f t="shared" ref="X92:X95" si="315">AO92+AP92+BJ92+BK92+CE92+CF92+CZ92+DA92+DU92+DV92+EP92+EQ92+FK92+FL92+GF92+GG92+HA92+HB92+HV92+HW92</f>
        <v>0</v>
      </c>
      <c r="Y92" s="54">
        <f>SUM(Z92:AJ92)+SUM(AL92:AN92)</f>
        <v>6</v>
      </c>
      <c r="Z92" s="49">
        <v>2</v>
      </c>
      <c r="AA92" s="49"/>
      <c r="AB92" s="49"/>
      <c r="AC92" s="49">
        <v>4</v>
      </c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50"/>
      <c r="AP92" s="51"/>
      <c r="AQ92" s="52"/>
      <c r="AR92" s="53">
        <f>(AO92+AP92+AQ92+Y92+AS92)/36</f>
        <v>0.25</v>
      </c>
      <c r="AS92" s="224">
        <v>3</v>
      </c>
      <c r="AT92" s="299">
        <f>SUM(AU92:BE92)+SUM(BG92:BI92)</f>
        <v>6</v>
      </c>
      <c r="AU92" s="49">
        <v>2</v>
      </c>
      <c r="AV92" s="49"/>
      <c r="AW92" s="49"/>
      <c r="AX92" s="49">
        <v>4</v>
      </c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50"/>
      <c r="BK92" s="51"/>
      <c r="BL92" s="52"/>
      <c r="BM92" s="53">
        <f>(BJ92+BK92+BL92+AT92+BN92)/36</f>
        <v>0.25</v>
      </c>
      <c r="BN92" s="300">
        <v>3</v>
      </c>
      <c r="BO92" s="54">
        <f>SUM(BP92:BZ92)+SUM(CB92:CD92)</f>
        <v>0</v>
      </c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>
        <f>(CE92+CF92+CG92+BO92+CI92)/36</f>
        <v>0</v>
      </c>
      <c r="CI92" s="224"/>
      <c r="CJ92" s="360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300"/>
      <c r="DE92" s="54">
        <f>SUM(DF92:DP92)+SUM(DR92:DT92)</f>
        <v>24</v>
      </c>
      <c r="DF92" s="49">
        <v>6</v>
      </c>
      <c r="DG92" s="49"/>
      <c r="DH92" s="49"/>
      <c r="DI92" s="49">
        <v>18</v>
      </c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50"/>
      <c r="DV92" s="51"/>
      <c r="DW92" s="52"/>
      <c r="DX92" s="53">
        <f t="shared" ref="DX92:DX93" si="316">(DU92+DV92+DW92+DE92+DY92)/36</f>
        <v>1</v>
      </c>
      <c r="DY92" s="224">
        <v>12</v>
      </c>
      <c r="DZ92" s="299">
        <f>SUM(EA92:EK92)+SUM(EM92:EO92)</f>
        <v>30</v>
      </c>
      <c r="EA92" s="49">
        <v>8</v>
      </c>
      <c r="EB92" s="49"/>
      <c r="EC92" s="49"/>
      <c r="ED92" s="49">
        <v>22</v>
      </c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50"/>
      <c r="EQ92" s="51"/>
      <c r="ER92" s="52">
        <v>6</v>
      </c>
      <c r="ES92" s="53">
        <f>(EP92+EQ92+ER92+DZ92+ET92)/36</f>
        <v>1.5</v>
      </c>
      <c r="ET92" s="300">
        <v>18</v>
      </c>
      <c r="EU92" s="54">
        <f>SUM(EV92:FF92)+SUM(FH92:FJ92)</f>
        <v>0</v>
      </c>
      <c r="EV92" s="46"/>
      <c r="EW92" s="46"/>
      <c r="EX92" s="46"/>
      <c r="EY92" s="46"/>
      <c r="EZ92" s="46"/>
      <c r="FA92" s="46"/>
      <c r="FB92" s="46"/>
      <c r="FC92" s="46"/>
      <c r="FD92" s="46"/>
      <c r="FE92" s="46"/>
      <c r="FF92" s="46"/>
      <c r="FG92" s="46"/>
      <c r="FH92" s="46"/>
      <c r="FI92" s="46"/>
      <c r="FJ92" s="46"/>
      <c r="FK92" s="46"/>
      <c r="FL92" s="46"/>
      <c r="FM92" s="46"/>
      <c r="FN92" s="46">
        <f>(FK92+FL92+FM92+EU92+FO92)/36</f>
        <v>0</v>
      </c>
      <c r="FO92" s="224"/>
      <c r="FP92" s="299">
        <f>SUM(FQ92:GA92)+SUM(GC92:GE92)</f>
        <v>0</v>
      </c>
      <c r="FQ92" s="46"/>
      <c r="FR92" s="46"/>
      <c r="FS92" s="46"/>
      <c r="FT92" s="46"/>
      <c r="FU92" s="46"/>
      <c r="FV92" s="46"/>
      <c r="FW92" s="46"/>
      <c r="FX92" s="46"/>
      <c r="FY92" s="46"/>
      <c r="FZ92" s="46"/>
      <c r="GA92" s="46"/>
      <c r="GB92" s="46"/>
      <c r="GC92" s="46"/>
      <c r="GD92" s="46"/>
      <c r="GE92" s="46"/>
      <c r="GF92" s="46"/>
      <c r="GG92" s="46"/>
      <c r="GH92" s="46"/>
      <c r="GI92" s="46">
        <f>(GF92+GG92+GH92+FP92+GJ92)/36</f>
        <v>0</v>
      </c>
      <c r="GJ92" s="300"/>
      <c r="GK92" s="54">
        <f>SUM(GL92:GV92)+SUM(GX92:GZ92)</f>
        <v>0</v>
      </c>
      <c r="GL92" s="46"/>
      <c r="GM92" s="46"/>
      <c r="GN92" s="46"/>
      <c r="GO92" s="46"/>
      <c r="GP92" s="46"/>
      <c r="GQ92" s="46"/>
      <c r="GR92" s="46"/>
      <c r="GS92" s="46"/>
      <c r="GT92" s="46"/>
      <c r="GU92" s="46"/>
      <c r="GV92" s="46"/>
      <c r="GW92" s="46"/>
      <c r="GX92" s="46"/>
      <c r="GY92" s="46"/>
      <c r="GZ92" s="46"/>
      <c r="HA92" s="46"/>
      <c r="HB92" s="46"/>
      <c r="HC92" s="46"/>
      <c r="HD92" s="46">
        <f>(HA92+HB92+HC92+GK92+HE92)/36</f>
        <v>0</v>
      </c>
      <c r="HE92" s="224"/>
      <c r="HF92" s="299">
        <f>SUM(HG92:HQ92)+SUM(HS92:HU92)</f>
        <v>0</v>
      </c>
      <c r="HG92" s="46"/>
      <c r="HH92" s="46"/>
      <c r="HI92" s="46"/>
      <c r="HJ92" s="46"/>
      <c r="HK92" s="46"/>
      <c r="HL92" s="46"/>
      <c r="HM92" s="46"/>
      <c r="HN92" s="46"/>
      <c r="HO92" s="46"/>
      <c r="HP92" s="46"/>
      <c r="HQ92" s="46"/>
      <c r="HR92" s="46"/>
      <c r="HS92" s="46"/>
      <c r="HT92" s="46"/>
      <c r="HU92" s="46"/>
      <c r="HV92" s="46"/>
      <c r="HW92" s="46"/>
      <c r="HX92" s="46"/>
      <c r="HY92" s="46"/>
      <c r="HZ92" s="300"/>
      <c r="IA92" s="310"/>
      <c r="IB92" s="40">
        <v>6</v>
      </c>
      <c r="IC92" s="25"/>
      <c r="ID92" s="120"/>
      <c r="IE92" s="54">
        <v>1</v>
      </c>
    </row>
    <row r="93" spans="1:301" s="390" customFormat="1" ht="15" customHeight="1" thickBot="1" x14ac:dyDescent="0.3">
      <c r="A93" s="152">
        <v>49</v>
      </c>
      <c r="B93" s="46" t="s">
        <v>190</v>
      </c>
      <c r="C93" s="248" t="s">
        <v>128</v>
      </c>
      <c r="D93" s="515"/>
      <c r="E93" s="516">
        <f>F93/36</f>
        <v>8</v>
      </c>
      <c r="F93" s="516">
        <f>G93+V93+W93+X93</f>
        <v>288</v>
      </c>
      <c r="G93" s="516">
        <f>SUM(H93:U93)</f>
        <v>186</v>
      </c>
      <c r="H93" s="516">
        <f t="shared" si="311"/>
        <v>32</v>
      </c>
      <c r="I93" s="516">
        <f t="shared" si="311"/>
        <v>0</v>
      </c>
      <c r="J93" s="516">
        <f t="shared" si="311"/>
        <v>24</v>
      </c>
      <c r="K93" s="516">
        <f t="shared" si="311"/>
        <v>94</v>
      </c>
      <c r="L93" s="516">
        <f t="shared" si="311"/>
        <v>0</v>
      </c>
      <c r="M93" s="516">
        <f t="shared" si="311"/>
        <v>34</v>
      </c>
      <c r="N93" s="516">
        <f t="shared" si="311"/>
        <v>0</v>
      </c>
      <c r="O93" s="516">
        <f t="shared" si="311"/>
        <v>0</v>
      </c>
      <c r="P93" s="516">
        <f t="shared" si="311"/>
        <v>2</v>
      </c>
      <c r="Q93" s="516"/>
      <c r="R93" s="516">
        <f>AJ93+BE93+BZ93+CU93+DP93+EK93+FF93+GA93+GV93+HQ93</f>
        <v>0</v>
      </c>
      <c r="S93" s="516">
        <f t="shared" si="312"/>
        <v>0</v>
      </c>
      <c r="T93" s="516">
        <f t="shared" si="312"/>
        <v>0</v>
      </c>
      <c r="U93" s="517">
        <f t="shared" si="312"/>
        <v>0</v>
      </c>
      <c r="V93" s="518">
        <f t="shared" si="313"/>
        <v>93</v>
      </c>
      <c r="W93" s="516">
        <f t="shared" si="314"/>
        <v>9</v>
      </c>
      <c r="X93" s="519">
        <f t="shared" si="315"/>
        <v>0</v>
      </c>
      <c r="Y93" s="520">
        <f>SUM(Z93:AJ93)+SUM(AL93:AN93)</f>
        <v>0</v>
      </c>
      <c r="Z93" s="513"/>
      <c r="AA93" s="513"/>
      <c r="AB93" s="513"/>
      <c r="AC93" s="513"/>
      <c r="AD93" s="513"/>
      <c r="AE93" s="513"/>
      <c r="AF93" s="513"/>
      <c r="AG93" s="513"/>
      <c r="AH93" s="513"/>
      <c r="AI93" s="513"/>
      <c r="AJ93" s="513"/>
      <c r="AK93" s="513"/>
      <c r="AL93" s="513"/>
      <c r="AM93" s="513"/>
      <c r="AN93" s="513"/>
      <c r="AO93" s="513"/>
      <c r="AP93" s="513"/>
      <c r="AQ93" s="513"/>
      <c r="AR93" s="513">
        <f t="shared" ref="AR93" si="317">(AO93+AP93+AQ93+Y93+AS93)/36</f>
        <v>0</v>
      </c>
      <c r="AS93" s="514"/>
      <c r="AT93" s="526">
        <f>SUM(AU93:BE93)+SUM(BG93:BI93)</f>
        <v>0</v>
      </c>
      <c r="AU93" s="513"/>
      <c r="AV93" s="513"/>
      <c r="AW93" s="513"/>
      <c r="AX93" s="513"/>
      <c r="AY93" s="513"/>
      <c r="AZ93" s="513"/>
      <c r="BA93" s="513"/>
      <c r="BB93" s="513"/>
      <c r="BC93" s="513"/>
      <c r="BD93" s="513"/>
      <c r="BE93" s="513"/>
      <c r="BF93" s="513"/>
      <c r="BG93" s="513"/>
      <c r="BH93" s="513"/>
      <c r="BI93" s="513"/>
      <c r="BJ93" s="513"/>
      <c r="BK93" s="513"/>
      <c r="BL93" s="513"/>
      <c r="BM93" s="513">
        <f t="shared" ref="BM93" si="318">(BJ93+BK93+BL93+AT93+BN93)/36</f>
        <v>0</v>
      </c>
      <c r="BN93" s="527"/>
      <c r="BO93" s="520">
        <f>SUM(BP93:BZ93)+SUM(CB93:CD93)</f>
        <v>0</v>
      </c>
      <c r="BP93" s="513"/>
      <c r="BQ93" s="513"/>
      <c r="BR93" s="513"/>
      <c r="BS93" s="513"/>
      <c r="BT93" s="513"/>
      <c r="BU93" s="513"/>
      <c r="BV93" s="513"/>
      <c r="BW93" s="513"/>
      <c r="BX93" s="513"/>
      <c r="BY93" s="513"/>
      <c r="BZ93" s="513"/>
      <c r="CA93" s="513"/>
      <c r="CB93" s="513"/>
      <c r="CC93" s="513"/>
      <c r="CD93" s="513"/>
      <c r="CE93" s="513"/>
      <c r="CF93" s="513"/>
      <c r="CG93" s="513"/>
      <c r="CH93" s="513">
        <f t="shared" ref="CH93" si="319">(CE93+CF93+CG93+BO93+CI93)/36</f>
        <v>0</v>
      </c>
      <c r="CI93" s="514"/>
      <c r="CJ93" s="526">
        <f>SUM(CK93:CU93)+SUM(CW93:CY93)</f>
        <v>72</v>
      </c>
      <c r="CK93" s="521">
        <v>28</v>
      </c>
      <c r="CL93" s="521"/>
      <c r="CM93" s="521"/>
      <c r="CN93" s="521">
        <v>8</v>
      </c>
      <c r="CO93" s="521"/>
      <c r="CP93" s="521">
        <v>34</v>
      </c>
      <c r="CQ93" s="521"/>
      <c r="CR93" s="521"/>
      <c r="CS93" s="521">
        <v>2</v>
      </c>
      <c r="CT93" s="521"/>
      <c r="CU93" s="521"/>
      <c r="CV93" s="521"/>
      <c r="CW93" s="521"/>
      <c r="CX93" s="521"/>
      <c r="CY93" s="521"/>
      <c r="CZ93" s="522"/>
      <c r="DA93" s="523"/>
      <c r="DB93" s="524"/>
      <c r="DC93" s="525">
        <f t="shared" ref="DC93" si="320">(CZ93+DA93+DB93+CJ93+DD93)/36</f>
        <v>3</v>
      </c>
      <c r="DD93" s="527">
        <v>36</v>
      </c>
      <c r="DE93" s="520">
        <f>SUM(DF93:DP93)+SUM(DR93:DT93)</f>
        <v>72</v>
      </c>
      <c r="DF93" s="521">
        <v>2</v>
      </c>
      <c r="DG93" s="521"/>
      <c r="DH93" s="521">
        <v>22</v>
      </c>
      <c r="DI93" s="521">
        <v>48</v>
      </c>
      <c r="DJ93" s="521"/>
      <c r="DK93" s="521"/>
      <c r="DL93" s="521"/>
      <c r="DM93" s="521"/>
      <c r="DN93" s="521"/>
      <c r="DO93" s="521"/>
      <c r="DP93" s="521"/>
      <c r="DQ93" s="521"/>
      <c r="DR93" s="521"/>
      <c r="DS93" s="521"/>
      <c r="DT93" s="521"/>
      <c r="DU93" s="522"/>
      <c r="DV93" s="523"/>
      <c r="DW93" s="524"/>
      <c r="DX93" s="525">
        <f t="shared" si="316"/>
        <v>3</v>
      </c>
      <c r="DY93" s="514">
        <v>36</v>
      </c>
      <c r="DZ93" s="526">
        <f>SUM(EA93:EK93)+SUM(EM93:EO93)</f>
        <v>42</v>
      </c>
      <c r="EA93" s="521">
        <v>2</v>
      </c>
      <c r="EB93" s="521"/>
      <c r="EC93" s="521">
        <v>2</v>
      </c>
      <c r="ED93" s="521">
        <v>38</v>
      </c>
      <c r="EE93" s="521"/>
      <c r="EF93" s="521"/>
      <c r="EG93" s="521"/>
      <c r="EH93" s="521"/>
      <c r="EI93" s="521"/>
      <c r="EJ93" s="521"/>
      <c r="EK93" s="521"/>
      <c r="EL93" s="521"/>
      <c r="EM93" s="521"/>
      <c r="EN93" s="521"/>
      <c r="EO93" s="521"/>
      <c r="EP93" s="522"/>
      <c r="EQ93" s="523"/>
      <c r="ER93" s="524">
        <v>9</v>
      </c>
      <c r="ES93" s="525">
        <f t="shared" ref="ES93" si="321">(EP93+EQ93+ER93+DZ93+ET93)/36</f>
        <v>2</v>
      </c>
      <c r="ET93" s="527">
        <v>21</v>
      </c>
      <c r="EU93" s="526">
        <f>SUM(EV93:FF93)+SUM(FH93:FJ93)</f>
        <v>0</v>
      </c>
      <c r="EV93" s="513"/>
      <c r="EW93" s="513"/>
      <c r="EX93" s="513"/>
      <c r="EY93" s="513"/>
      <c r="EZ93" s="513"/>
      <c r="FA93" s="513"/>
      <c r="FB93" s="513"/>
      <c r="FC93" s="513"/>
      <c r="FD93" s="513"/>
      <c r="FE93" s="513"/>
      <c r="FF93" s="513"/>
      <c r="FG93" s="513"/>
      <c r="FH93" s="513"/>
      <c r="FI93" s="513"/>
      <c r="FJ93" s="513"/>
      <c r="FK93" s="513"/>
      <c r="FL93" s="513"/>
      <c r="FM93" s="513"/>
      <c r="FN93" s="513">
        <f t="shared" ref="FN93" si="322">(FK93+FL93+FM93+EU93+FO93)/36</f>
        <v>0</v>
      </c>
      <c r="FO93" s="527"/>
      <c r="FP93" s="520">
        <f>SUM(FQ93:GA93)+SUM(GC93:GE93)</f>
        <v>0</v>
      </c>
      <c r="FQ93" s="513"/>
      <c r="FR93" s="513"/>
      <c r="FS93" s="513"/>
      <c r="FT93" s="513"/>
      <c r="FU93" s="513"/>
      <c r="FV93" s="513"/>
      <c r="FW93" s="513"/>
      <c r="FX93" s="513"/>
      <c r="FY93" s="513"/>
      <c r="FZ93" s="513"/>
      <c r="GA93" s="513"/>
      <c r="GB93" s="513"/>
      <c r="GC93" s="513"/>
      <c r="GD93" s="513"/>
      <c r="GE93" s="513"/>
      <c r="GF93" s="513"/>
      <c r="GG93" s="513"/>
      <c r="GH93" s="513"/>
      <c r="GI93" s="513">
        <f t="shared" ref="GI93" si="323">(GF93+GG93+GH93+FP93+GJ93)/36</f>
        <v>0</v>
      </c>
      <c r="GJ93" s="514"/>
      <c r="GK93" s="526">
        <f>SUM(GL93:GV93)+SUM(GX93:GZ93)</f>
        <v>0</v>
      </c>
      <c r="GL93" s="513"/>
      <c r="GM93" s="513"/>
      <c r="GN93" s="513"/>
      <c r="GO93" s="513"/>
      <c r="GP93" s="513"/>
      <c r="GQ93" s="513"/>
      <c r="GR93" s="513"/>
      <c r="GS93" s="513"/>
      <c r="GT93" s="513"/>
      <c r="GU93" s="513"/>
      <c r="GV93" s="513"/>
      <c r="GW93" s="513"/>
      <c r="GX93" s="513"/>
      <c r="GY93" s="513"/>
      <c r="GZ93" s="513"/>
      <c r="HA93" s="513"/>
      <c r="HB93" s="513"/>
      <c r="HC93" s="513"/>
      <c r="HD93" s="513">
        <f t="shared" ref="HD93" si="324">(HA93+HB93+HC93+GK93+HE93)/36</f>
        <v>0</v>
      </c>
      <c r="HE93" s="527"/>
      <c r="HF93" s="520">
        <f>SUM(HG93:HQ93)+SUM(HS93:HU93)</f>
        <v>0</v>
      </c>
      <c r="HG93" s="513"/>
      <c r="HH93" s="513"/>
      <c r="HI93" s="513"/>
      <c r="HJ93" s="513"/>
      <c r="HK93" s="513"/>
      <c r="HL93" s="513"/>
      <c r="HM93" s="513"/>
      <c r="HN93" s="513"/>
      <c r="HO93" s="513"/>
      <c r="HP93" s="513"/>
      <c r="HQ93" s="513"/>
      <c r="HR93" s="513"/>
      <c r="HS93" s="513"/>
      <c r="HT93" s="513"/>
      <c r="HU93" s="513"/>
      <c r="HV93" s="513"/>
      <c r="HW93" s="513"/>
      <c r="HX93" s="513"/>
      <c r="HY93" s="513"/>
      <c r="HZ93" s="514"/>
      <c r="IA93" s="322">
        <v>6</v>
      </c>
      <c r="IB93" s="25"/>
      <c r="IC93" s="25"/>
      <c r="ID93" s="120"/>
      <c r="IE93" s="54">
        <v>1</v>
      </c>
      <c r="IF93" s="385"/>
      <c r="IG93" s="385"/>
      <c r="IH93" s="385"/>
      <c r="II93" s="385"/>
      <c r="IJ93" s="385"/>
      <c r="IK93" s="385"/>
      <c r="IL93" s="385"/>
      <c r="IM93" s="385"/>
      <c r="IN93" s="385"/>
      <c r="IO93" s="385"/>
      <c r="IP93" s="385"/>
      <c r="IQ93" s="385"/>
      <c r="IR93" s="385"/>
      <c r="IS93" s="385"/>
      <c r="IT93" s="385"/>
      <c r="IU93" s="385"/>
      <c r="IV93" s="385"/>
      <c r="IW93" s="385"/>
      <c r="IX93" s="385"/>
      <c r="IY93" s="385"/>
      <c r="IZ93" s="385"/>
      <c r="JA93" s="385"/>
      <c r="JB93" s="385"/>
      <c r="JC93" s="385"/>
      <c r="JD93" s="385"/>
      <c r="JE93" s="385"/>
      <c r="JF93" s="385"/>
      <c r="JG93" s="385"/>
      <c r="JH93" s="385"/>
      <c r="JI93" s="385"/>
      <c r="JJ93" s="385"/>
      <c r="JK93" s="385"/>
      <c r="JL93" s="385"/>
      <c r="JM93" s="385"/>
      <c r="JN93" s="385"/>
      <c r="JO93" s="385"/>
      <c r="JP93" s="385"/>
      <c r="JQ93" s="385"/>
      <c r="JR93" s="385"/>
      <c r="JS93" s="385"/>
      <c r="JT93" s="385"/>
      <c r="JU93" s="385"/>
      <c r="JV93" s="385"/>
      <c r="JW93" s="385"/>
      <c r="JX93" s="385"/>
      <c r="JY93" s="385"/>
      <c r="JZ93" s="385"/>
      <c r="KA93" s="385"/>
      <c r="KB93" s="385"/>
      <c r="KC93" s="385"/>
      <c r="KD93" s="385"/>
      <c r="KE93" s="385"/>
      <c r="KF93" s="385"/>
      <c r="KG93" s="385"/>
      <c r="KH93" s="385"/>
      <c r="KI93" s="385"/>
      <c r="KJ93" s="385"/>
      <c r="KK93" s="385"/>
      <c r="KL93" s="385"/>
      <c r="KM93" s="385"/>
      <c r="KN93" s="385"/>
      <c r="KO93" s="385"/>
    </row>
    <row r="94" spans="1:301" s="385" customFormat="1" ht="15" customHeight="1" x14ac:dyDescent="0.25">
      <c r="A94" s="152">
        <v>50</v>
      </c>
      <c r="B94" s="46" t="s">
        <v>191</v>
      </c>
      <c r="C94" s="248" t="s">
        <v>133</v>
      </c>
      <c r="D94" s="236"/>
      <c r="E94" s="48">
        <f t="shared" ref="E94:E95" si="325">F94/36</f>
        <v>2</v>
      </c>
      <c r="F94" s="48">
        <f>G94+V94+W94+X94</f>
        <v>72</v>
      </c>
      <c r="G94" s="48">
        <f>SUM(H94:U94)</f>
        <v>44</v>
      </c>
      <c r="H94" s="48">
        <f t="shared" si="311"/>
        <v>16</v>
      </c>
      <c r="I94" s="48">
        <f t="shared" si="311"/>
        <v>2</v>
      </c>
      <c r="J94" s="48">
        <f t="shared" si="311"/>
        <v>0</v>
      </c>
      <c r="K94" s="48">
        <f t="shared" si="311"/>
        <v>18</v>
      </c>
      <c r="L94" s="48">
        <f t="shared" si="311"/>
        <v>4</v>
      </c>
      <c r="M94" s="48">
        <f t="shared" si="311"/>
        <v>4</v>
      </c>
      <c r="N94" s="48">
        <f t="shared" si="311"/>
        <v>0</v>
      </c>
      <c r="O94" s="48">
        <f t="shared" si="311"/>
        <v>0</v>
      </c>
      <c r="P94" s="48">
        <f t="shared" si="311"/>
        <v>0</v>
      </c>
      <c r="Q94" s="48"/>
      <c r="R94" s="48">
        <f>AJ94+BE94+BZ94+CU94+DP94+EK94+FF94+GA94+GV94+HQ94</f>
        <v>0</v>
      </c>
      <c r="S94" s="48">
        <f t="shared" si="312"/>
        <v>0</v>
      </c>
      <c r="T94" s="48">
        <f t="shared" si="312"/>
        <v>0</v>
      </c>
      <c r="U94" s="214">
        <f t="shared" si="312"/>
        <v>0</v>
      </c>
      <c r="V94" s="276">
        <f t="shared" si="313"/>
        <v>24</v>
      </c>
      <c r="W94" s="48">
        <f t="shared" si="314"/>
        <v>4</v>
      </c>
      <c r="X94" s="277">
        <f t="shared" si="315"/>
        <v>0</v>
      </c>
      <c r="Y94" s="54">
        <f>SUM(Z94:AJ94)+SUM(AL94:AN94)</f>
        <v>18</v>
      </c>
      <c r="Z94" s="49">
        <v>10</v>
      </c>
      <c r="AA94" s="49">
        <v>2</v>
      </c>
      <c r="AB94" s="49"/>
      <c r="AC94" s="49">
        <v>4</v>
      </c>
      <c r="AD94" s="49"/>
      <c r="AE94" s="49">
        <v>2</v>
      </c>
      <c r="AF94" s="49"/>
      <c r="AG94" s="49"/>
      <c r="AH94" s="49"/>
      <c r="AI94" s="49"/>
      <c r="AJ94" s="49"/>
      <c r="AK94" s="49"/>
      <c r="AL94" s="49"/>
      <c r="AM94" s="49"/>
      <c r="AN94" s="49"/>
      <c r="AO94" s="50"/>
      <c r="AP94" s="51"/>
      <c r="AQ94" s="52"/>
      <c r="AR94" s="53">
        <f>(AO94+AP94+AQ94+Y94+AS94)/36</f>
        <v>0.75</v>
      </c>
      <c r="AS94" s="224">
        <v>9</v>
      </c>
      <c r="AT94" s="299">
        <f>SUM(AU94:BE94)+SUM(BG94:BI94)</f>
        <v>6</v>
      </c>
      <c r="AU94" s="49"/>
      <c r="AV94" s="49"/>
      <c r="AW94" s="49"/>
      <c r="AX94" s="49">
        <v>4</v>
      </c>
      <c r="AY94" s="49"/>
      <c r="AZ94" s="49">
        <v>2</v>
      </c>
      <c r="BA94" s="49"/>
      <c r="BB94" s="49"/>
      <c r="BC94" s="49"/>
      <c r="BD94" s="49"/>
      <c r="BE94" s="49"/>
      <c r="BF94" s="49"/>
      <c r="BG94" s="49"/>
      <c r="BH94" s="49"/>
      <c r="BI94" s="49"/>
      <c r="BJ94" s="50"/>
      <c r="BK94" s="51"/>
      <c r="BL94" s="52"/>
      <c r="BM94" s="53">
        <f>(BJ94+BK94+BL94+AT94+BN94)/36</f>
        <v>0.25</v>
      </c>
      <c r="BN94" s="300">
        <v>3</v>
      </c>
      <c r="BO94" s="54">
        <f>SUM(BP94:BZ94)+SUM(CB94:CD94)</f>
        <v>0</v>
      </c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>
        <f>(CE94+CF94+CG94+BO94+CI94)/36</f>
        <v>0</v>
      </c>
      <c r="CI94" s="224"/>
      <c r="CJ94" s="299">
        <f>SUM(CK94:CU94)+SUM(CW94:CY94)</f>
        <v>20</v>
      </c>
      <c r="CK94" s="49">
        <v>6</v>
      </c>
      <c r="CL94" s="49"/>
      <c r="CM94" s="49"/>
      <c r="CN94" s="49">
        <v>10</v>
      </c>
      <c r="CO94" s="49">
        <v>4</v>
      </c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50"/>
      <c r="DA94" s="51"/>
      <c r="DB94" s="52">
        <v>4</v>
      </c>
      <c r="DC94" s="53">
        <f t="shared" ref="DC94:DC95" si="326">(CZ94+DA94+DB94+CJ94+DD94)/36</f>
        <v>1</v>
      </c>
      <c r="DD94" s="300">
        <v>12</v>
      </c>
      <c r="DE94" s="54">
        <f>SUM(DF94:DP94)+SUM(DR94:DT94)</f>
        <v>0</v>
      </c>
      <c r="DF94" s="46"/>
      <c r="DG94" s="4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46"/>
      <c r="DT94" s="46"/>
      <c r="DU94" s="46"/>
      <c r="DV94" s="46"/>
      <c r="DW94" s="46"/>
      <c r="DX94" s="46">
        <f>(DU94+DV94+DW94+DE94+DY94)/36</f>
        <v>0</v>
      </c>
      <c r="DY94" s="224"/>
      <c r="DZ94" s="299">
        <f>SUM(EA94:EK94)+SUM(EM94:EO94)</f>
        <v>0</v>
      </c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>
        <f>(EP94+EQ94+ER94+DZ94+ET94)/36</f>
        <v>0</v>
      </c>
      <c r="ET94" s="300"/>
      <c r="EU94" s="54"/>
      <c r="EV94" s="46"/>
      <c r="EW94" s="46"/>
      <c r="EX94" s="46"/>
      <c r="EY94" s="46"/>
      <c r="EZ94" s="46"/>
      <c r="FA94" s="46"/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>
        <f>(FK94+FL94+FM94+EU94+FO94)/36</f>
        <v>0</v>
      </c>
      <c r="FO94" s="224"/>
      <c r="FP94" s="299">
        <f>SUM(FQ94:GA94)+SUM(GC94:GE94)</f>
        <v>0</v>
      </c>
      <c r="FQ94" s="46"/>
      <c r="FR94" s="46"/>
      <c r="FS94" s="46"/>
      <c r="FT94" s="46"/>
      <c r="FU94" s="46"/>
      <c r="FV94" s="46"/>
      <c r="FW94" s="46"/>
      <c r="FX94" s="46"/>
      <c r="FY94" s="46"/>
      <c r="FZ94" s="46"/>
      <c r="GA94" s="46"/>
      <c r="GB94" s="46"/>
      <c r="GC94" s="46"/>
      <c r="GD94" s="46"/>
      <c r="GE94" s="46"/>
      <c r="GF94" s="46"/>
      <c r="GG94" s="46"/>
      <c r="GH94" s="46"/>
      <c r="GI94" s="46">
        <f>(GF94+GG94+GH94+FP94+GJ94)/36</f>
        <v>0</v>
      </c>
      <c r="GJ94" s="300"/>
      <c r="GK94" s="54">
        <f>SUM(GL94:GV94)+SUM(GX94:GZ94)</f>
        <v>0</v>
      </c>
      <c r="GL94" s="46"/>
      <c r="GM94" s="46"/>
      <c r="GN94" s="46"/>
      <c r="GO94" s="46"/>
      <c r="GP94" s="46"/>
      <c r="GQ94" s="46"/>
      <c r="GR94" s="46"/>
      <c r="GS94" s="46"/>
      <c r="GT94" s="46"/>
      <c r="GU94" s="46"/>
      <c r="GV94" s="46"/>
      <c r="GW94" s="46"/>
      <c r="GX94" s="46"/>
      <c r="GY94" s="46"/>
      <c r="GZ94" s="46"/>
      <c r="HA94" s="46"/>
      <c r="HB94" s="46"/>
      <c r="HC94" s="46"/>
      <c r="HD94" s="46">
        <f>(HA94+HB94+HC94+GK94+HE94)/36</f>
        <v>0</v>
      </c>
      <c r="HE94" s="224"/>
      <c r="HF94" s="299">
        <f>SUM(HG94:HQ94)+SUM(HS94:HU94)</f>
        <v>0</v>
      </c>
      <c r="HG94" s="46"/>
      <c r="HH94" s="46"/>
      <c r="HI94" s="46"/>
      <c r="HJ94" s="46"/>
      <c r="HK94" s="46"/>
      <c r="HL94" s="46"/>
      <c r="HM94" s="46"/>
      <c r="HN94" s="46"/>
      <c r="HO94" s="46"/>
      <c r="HP94" s="46"/>
      <c r="HQ94" s="46"/>
      <c r="HR94" s="46"/>
      <c r="HS94" s="46"/>
      <c r="HT94" s="46"/>
      <c r="HU94" s="46"/>
      <c r="HV94" s="46"/>
      <c r="HW94" s="46"/>
      <c r="HX94" s="46"/>
      <c r="HY94" s="46"/>
      <c r="HZ94" s="300"/>
      <c r="IA94" s="310"/>
      <c r="IB94" s="40">
        <v>4</v>
      </c>
      <c r="IC94" s="25"/>
      <c r="ID94" s="120"/>
      <c r="IE94" s="54">
        <v>1</v>
      </c>
    </row>
    <row r="95" spans="1:301" s="394" customFormat="1" ht="15" customHeight="1" thickBot="1" x14ac:dyDescent="0.3">
      <c r="A95" s="766">
        <v>51</v>
      </c>
      <c r="B95" s="768" t="s">
        <v>218</v>
      </c>
      <c r="C95" s="249" t="s">
        <v>139</v>
      </c>
      <c r="D95" s="769"/>
      <c r="E95" s="761">
        <f t="shared" si="325"/>
        <v>2</v>
      </c>
      <c r="F95" s="761">
        <f>G95+V95+W95+X95</f>
        <v>72</v>
      </c>
      <c r="G95" s="761">
        <f>SUM(H95:U95)</f>
        <v>44</v>
      </c>
      <c r="H95" s="761">
        <f t="shared" si="311"/>
        <v>18</v>
      </c>
      <c r="I95" s="761">
        <f t="shared" si="311"/>
        <v>12</v>
      </c>
      <c r="J95" s="761">
        <f t="shared" si="311"/>
        <v>0</v>
      </c>
      <c r="K95" s="761">
        <f t="shared" si="311"/>
        <v>14</v>
      </c>
      <c r="L95" s="761">
        <f t="shared" si="311"/>
        <v>0</v>
      </c>
      <c r="M95" s="761">
        <f t="shared" si="311"/>
        <v>0</v>
      </c>
      <c r="N95" s="761">
        <f t="shared" si="311"/>
        <v>0</v>
      </c>
      <c r="O95" s="761">
        <f t="shared" si="311"/>
        <v>0</v>
      </c>
      <c r="P95" s="761">
        <f t="shared" si="311"/>
        <v>0</v>
      </c>
      <c r="Q95" s="761"/>
      <c r="R95" s="761">
        <f>AJ95+BE95+BZ95+CU95+DP95+EK95+FF95+GA95+GV95+HQ95</f>
        <v>0</v>
      </c>
      <c r="S95" s="761">
        <f t="shared" si="312"/>
        <v>0</v>
      </c>
      <c r="T95" s="761">
        <f t="shared" si="312"/>
        <v>0</v>
      </c>
      <c r="U95" s="762">
        <f t="shared" si="312"/>
        <v>0</v>
      </c>
      <c r="V95" s="763">
        <f t="shared" si="313"/>
        <v>24</v>
      </c>
      <c r="W95" s="761">
        <f t="shared" si="314"/>
        <v>4</v>
      </c>
      <c r="X95" s="764">
        <f t="shared" si="315"/>
        <v>0</v>
      </c>
      <c r="Y95" s="760">
        <f>SUM(Z95:AJ95)+SUM(AL95:AN95)</f>
        <v>0</v>
      </c>
      <c r="Z95" s="768"/>
      <c r="AA95" s="768"/>
      <c r="AB95" s="768"/>
      <c r="AC95" s="768"/>
      <c r="AD95" s="768"/>
      <c r="AE95" s="768"/>
      <c r="AF95" s="768"/>
      <c r="AG95" s="768"/>
      <c r="AH95" s="768"/>
      <c r="AI95" s="768"/>
      <c r="AJ95" s="768"/>
      <c r="AK95" s="768"/>
      <c r="AL95" s="768"/>
      <c r="AM95" s="768"/>
      <c r="AN95" s="768"/>
      <c r="AO95" s="768"/>
      <c r="AP95" s="768"/>
      <c r="AQ95" s="768"/>
      <c r="AR95" s="768">
        <f t="shared" ref="AR95" si="327">(AO95+AP95+AQ95+Y95+AS95)/36</f>
        <v>0</v>
      </c>
      <c r="AS95" s="758"/>
      <c r="AT95" s="759">
        <f>SUM(AU95:BE95)+SUM(BG95:BI95)</f>
        <v>0</v>
      </c>
      <c r="AU95" s="768"/>
      <c r="AV95" s="768"/>
      <c r="AW95" s="768"/>
      <c r="AX95" s="768"/>
      <c r="AY95" s="768"/>
      <c r="AZ95" s="768"/>
      <c r="BA95" s="768"/>
      <c r="BB95" s="768"/>
      <c r="BC95" s="768"/>
      <c r="BD95" s="768"/>
      <c r="BE95" s="768"/>
      <c r="BF95" s="768"/>
      <c r="BG95" s="768"/>
      <c r="BH95" s="768"/>
      <c r="BI95" s="768"/>
      <c r="BJ95" s="768"/>
      <c r="BK95" s="768"/>
      <c r="BL95" s="768"/>
      <c r="BM95" s="768">
        <f t="shared" ref="BM95" si="328">(BJ95+BK95+BL95+AT95+BN95)/36</f>
        <v>0</v>
      </c>
      <c r="BN95" s="757"/>
      <c r="BO95" s="760">
        <f>SUM(BP95:BZ95)+SUM(CB95:CD95)</f>
        <v>0</v>
      </c>
      <c r="BP95" s="768"/>
      <c r="BQ95" s="768"/>
      <c r="BR95" s="768"/>
      <c r="BS95" s="768"/>
      <c r="BT95" s="768"/>
      <c r="BU95" s="768"/>
      <c r="BV95" s="768"/>
      <c r="BW95" s="768"/>
      <c r="BX95" s="768"/>
      <c r="BY95" s="768"/>
      <c r="BZ95" s="768"/>
      <c r="CA95" s="768"/>
      <c r="CB95" s="768"/>
      <c r="CC95" s="768"/>
      <c r="CD95" s="768"/>
      <c r="CE95" s="768"/>
      <c r="CF95" s="768"/>
      <c r="CG95" s="768"/>
      <c r="CH95" s="768">
        <f t="shared" ref="CH95" si="329">(CE95+CF95+CG95+BO95+CI95)/36</f>
        <v>0</v>
      </c>
      <c r="CI95" s="758"/>
      <c r="CJ95" s="759">
        <f>SUM(CK95:CU95)+SUM(CW95:CY95)</f>
        <v>0</v>
      </c>
      <c r="CK95" s="768"/>
      <c r="CL95" s="768"/>
      <c r="CM95" s="768"/>
      <c r="CN95" s="768"/>
      <c r="CO95" s="768"/>
      <c r="CP95" s="768"/>
      <c r="CQ95" s="768"/>
      <c r="CR95" s="768"/>
      <c r="CS95" s="768"/>
      <c r="CT95" s="768"/>
      <c r="CU95" s="768"/>
      <c r="CV95" s="768"/>
      <c r="CW95" s="768"/>
      <c r="CX95" s="768"/>
      <c r="CY95" s="768"/>
      <c r="CZ95" s="768"/>
      <c r="DA95" s="768"/>
      <c r="DB95" s="768"/>
      <c r="DC95" s="768">
        <f t="shared" si="326"/>
        <v>0</v>
      </c>
      <c r="DD95" s="757"/>
      <c r="DE95" s="760">
        <f>SUM(DF95:DP95)+SUM(DR95:DT95)</f>
        <v>0</v>
      </c>
      <c r="DF95" s="768"/>
      <c r="DG95" s="768"/>
      <c r="DH95" s="768"/>
      <c r="DI95" s="768"/>
      <c r="DJ95" s="768"/>
      <c r="DK95" s="768"/>
      <c r="DL95" s="768"/>
      <c r="DM95" s="768"/>
      <c r="DN95" s="768"/>
      <c r="DO95" s="768"/>
      <c r="DP95" s="768"/>
      <c r="DQ95" s="768"/>
      <c r="DR95" s="768"/>
      <c r="DS95" s="768"/>
      <c r="DT95" s="768"/>
      <c r="DU95" s="768"/>
      <c r="DV95" s="768"/>
      <c r="DW95" s="768"/>
      <c r="DX95" s="768">
        <f t="shared" ref="DX95" si="330">(DU95+DV95+DW95+DE95+DY95)/36</f>
        <v>0</v>
      </c>
      <c r="DY95" s="758"/>
      <c r="DZ95" s="759">
        <f>SUM(EA95:EK95)+SUM(EM95:EO95)</f>
        <v>0</v>
      </c>
      <c r="EA95" s="768"/>
      <c r="EB95" s="768"/>
      <c r="EC95" s="768"/>
      <c r="ED95" s="768"/>
      <c r="EE95" s="768"/>
      <c r="EF95" s="768"/>
      <c r="EG95" s="768"/>
      <c r="EH95" s="768"/>
      <c r="EI95" s="768"/>
      <c r="EJ95" s="768"/>
      <c r="EK95" s="768"/>
      <c r="EL95" s="768"/>
      <c r="EM95" s="768"/>
      <c r="EN95" s="768"/>
      <c r="EO95" s="768"/>
      <c r="EP95" s="768"/>
      <c r="EQ95" s="768"/>
      <c r="ER95" s="768"/>
      <c r="ES95" s="768">
        <f t="shared" ref="ES95" si="331">(EP95+EQ95+ER95+DZ95+ET95)/36</f>
        <v>0</v>
      </c>
      <c r="ET95" s="757"/>
      <c r="EU95" s="760">
        <f>SUM(EV95:FF95)+SUM(FH95:FJ95)</f>
        <v>24</v>
      </c>
      <c r="EV95" s="752">
        <v>12</v>
      </c>
      <c r="EW95" s="752">
        <v>8</v>
      </c>
      <c r="EX95" s="752"/>
      <c r="EY95" s="752">
        <v>4</v>
      </c>
      <c r="EZ95" s="752"/>
      <c r="FA95" s="752"/>
      <c r="FB95" s="752"/>
      <c r="FC95" s="752"/>
      <c r="FD95" s="752"/>
      <c r="FE95" s="752"/>
      <c r="FF95" s="752"/>
      <c r="FG95" s="752"/>
      <c r="FH95" s="752"/>
      <c r="FI95" s="752"/>
      <c r="FJ95" s="752"/>
      <c r="FK95" s="753"/>
      <c r="FL95" s="754"/>
      <c r="FM95" s="755"/>
      <c r="FN95" s="756">
        <f t="shared" ref="FN95" si="332">(FK95+FL95+FM95+EU95+FO95)/36</f>
        <v>1</v>
      </c>
      <c r="FO95" s="758">
        <v>12</v>
      </c>
      <c r="FP95" s="759">
        <f>SUM(FQ95:GA95)+SUM(GC95:GE95)</f>
        <v>20</v>
      </c>
      <c r="FQ95" s="752">
        <v>6</v>
      </c>
      <c r="FR95" s="752">
        <v>4</v>
      </c>
      <c r="FS95" s="752"/>
      <c r="FT95" s="752">
        <v>10</v>
      </c>
      <c r="FU95" s="752"/>
      <c r="FV95" s="752"/>
      <c r="FW95" s="752"/>
      <c r="FX95" s="752"/>
      <c r="FY95" s="752"/>
      <c r="FZ95" s="752"/>
      <c r="GA95" s="752"/>
      <c r="GB95" s="752"/>
      <c r="GC95" s="752"/>
      <c r="GD95" s="752"/>
      <c r="GE95" s="752"/>
      <c r="GF95" s="753"/>
      <c r="GG95" s="754"/>
      <c r="GH95" s="755">
        <v>4</v>
      </c>
      <c r="GI95" s="756">
        <f t="shared" ref="GI95" si="333">(GF95+GG95+GH95+FP95+GJ95)/36</f>
        <v>1</v>
      </c>
      <c r="GJ95" s="757">
        <v>12</v>
      </c>
      <c r="GK95" s="760">
        <f>SUM(GL95:GV95)+SUM(GX95:GZ95)</f>
        <v>0</v>
      </c>
      <c r="GL95" s="768"/>
      <c r="GM95" s="768"/>
      <c r="GN95" s="768"/>
      <c r="GO95" s="768"/>
      <c r="GP95" s="768"/>
      <c r="GQ95" s="768"/>
      <c r="GR95" s="768"/>
      <c r="GS95" s="768"/>
      <c r="GT95" s="768"/>
      <c r="GU95" s="768"/>
      <c r="GV95" s="768"/>
      <c r="GW95" s="768"/>
      <c r="GX95" s="768"/>
      <c r="GY95" s="768"/>
      <c r="GZ95" s="768"/>
      <c r="HA95" s="768"/>
      <c r="HB95" s="768"/>
      <c r="HC95" s="768"/>
      <c r="HD95" s="768">
        <f t="shared" ref="HD95" si="334">(HA95+HB95+HC95+GK95+HE95)/36</f>
        <v>0</v>
      </c>
      <c r="HE95" s="758"/>
      <c r="HF95" s="759">
        <f>SUM(HG95:HQ95)+SUM(HS95:HU95)</f>
        <v>0</v>
      </c>
      <c r="HG95" s="768"/>
      <c r="HH95" s="768"/>
      <c r="HI95" s="768"/>
      <c r="HJ95" s="768"/>
      <c r="HK95" s="768"/>
      <c r="HL95" s="768"/>
      <c r="HM95" s="768"/>
      <c r="HN95" s="768"/>
      <c r="HO95" s="768"/>
      <c r="HP95" s="768"/>
      <c r="HQ95" s="768"/>
      <c r="HR95" s="768"/>
      <c r="HS95" s="768"/>
      <c r="HT95" s="768"/>
      <c r="HU95" s="768"/>
      <c r="HV95" s="768"/>
      <c r="HW95" s="768"/>
      <c r="HX95" s="768"/>
      <c r="HY95" s="768">
        <f t="shared" ref="HY95" si="335">(HV95+HW95+HX95+HF95+HZ95)/36</f>
        <v>0</v>
      </c>
      <c r="HZ95" s="757"/>
      <c r="IA95" s="337"/>
      <c r="IB95" s="192">
        <v>8</v>
      </c>
      <c r="IC95" s="137"/>
      <c r="ID95" s="139"/>
      <c r="IE95" s="751">
        <v>15</v>
      </c>
    </row>
    <row r="96" spans="1:301" s="377" customFormat="1" ht="15" customHeight="1" x14ac:dyDescent="0.25">
      <c r="A96" s="176"/>
      <c r="B96" s="126" t="s">
        <v>228</v>
      </c>
      <c r="C96" s="265" t="s">
        <v>229</v>
      </c>
      <c r="D96" s="238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216"/>
      <c r="V96" s="280"/>
      <c r="W96" s="126"/>
      <c r="X96" s="250"/>
      <c r="Y96" s="238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216"/>
      <c r="AT96" s="280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250"/>
      <c r="BO96" s="238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/>
      <c r="CH96" s="126"/>
      <c r="CI96" s="216"/>
      <c r="CJ96" s="280"/>
      <c r="CK96" s="126"/>
      <c r="CL96" s="126"/>
      <c r="CM96" s="126"/>
      <c r="CN96" s="126"/>
      <c r="CO96" s="126"/>
      <c r="CP96" s="126"/>
      <c r="CQ96" s="126"/>
      <c r="CR96" s="126"/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/>
      <c r="DD96" s="250"/>
      <c r="DE96" s="238"/>
      <c r="DF96" s="126"/>
      <c r="DG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216"/>
      <c r="DZ96" s="280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250"/>
      <c r="EU96" s="238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216"/>
      <c r="FP96" s="280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250"/>
      <c r="GK96" s="238"/>
      <c r="GL96" s="126"/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216"/>
      <c r="HF96" s="280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250"/>
      <c r="IA96" s="332"/>
      <c r="IB96" s="177"/>
      <c r="IC96" s="177"/>
      <c r="ID96" s="178"/>
      <c r="IE96" s="54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</row>
    <row r="97" spans="1:301" s="377" customFormat="1" ht="15" customHeight="1" x14ac:dyDescent="0.25">
      <c r="A97" s="712">
        <v>52</v>
      </c>
      <c r="B97" s="711" t="s">
        <v>183</v>
      </c>
      <c r="C97" s="260" t="s">
        <v>156</v>
      </c>
      <c r="D97" s="231">
        <f>SUM(D98:D100)</f>
        <v>6</v>
      </c>
      <c r="E97" s="64">
        <f t="shared" ref="E97:BP97" si="336">SUM(E98:E100)</f>
        <v>0</v>
      </c>
      <c r="F97" s="64">
        <f t="shared" si="336"/>
        <v>216</v>
      </c>
      <c r="G97" s="64">
        <f t="shared" si="336"/>
        <v>126</v>
      </c>
      <c r="H97" s="64">
        <f t="shared" si="336"/>
        <v>0</v>
      </c>
      <c r="I97" s="64">
        <f t="shared" si="336"/>
        <v>0</v>
      </c>
      <c r="J97" s="64">
        <f t="shared" si="336"/>
        <v>0</v>
      </c>
      <c r="K97" s="64">
        <f t="shared" si="336"/>
        <v>34</v>
      </c>
      <c r="L97" s="64">
        <f t="shared" si="336"/>
        <v>0</v>
      </c>
      <c r="M97" s="64">
        <f t="shared" si="336"/>
        <v>0</v>
      </c>
      <c r="N97" s="64">
        <f t="shared" si="336"/>
        <v>0</v>
      </c>
      <c r="O97" s="64">
        <f t="shared" si="336"/>
        <v>8</v>
      </c>
      <c r="P97" s="64">
        <f t="shared" si="336"/>
        <v>0</v>
      </c>
      <c r="Q97" s="64">
        <f t="shared" si="336"/>
        <v>84</v>
      </c>
      <c r="R97" s="64">
        <f t="shared" si="336"/>
        <v>0</v>
      </c>
      <c r="S97" s="64">
        <f t="shared" si="336"/>
        <v>0</v>
      </c>
      <c r="T97" s="64">
        <f t="shared" si="336"/>
        <v>0</v>
      </c>
      <c r="U97" s="218">
        <f t="shared" si="336"/>
        <v>0</v>
      </c>
      <c r="V97" s="283">
        <f t="shared" si="336"/>
        <v>72</v>
      </c>
      <c r="W97" s="64">
        <f t="shared" si="336"/>
        <v>18</v>
      </c>
      <c r="X97" s="284">
        <f t="shared" si="336"/>
        <v>0</v>
      </c>
      <c r="Y97" s="231">
        <f t="shared" si="336"/>
        <v>0</v>
      </c>
      <c r="Z97" s="64">
        <f t="shared" si="336"/>
        <v>0</v>
      </c>
      <c r="AA97" s="64">
        <f t="shared" si="336"/>
        <v>0</v>
      </c>
      <c r="AB97" s="64">
        <f t="shared" si="336"/>
        <v>0</v>
      </c>
      <c r="AC97" s="64">
        <f t="shared" si="336"/>
        <v>0</v>
      </c>
      <c r="AD97" s="64">
        <f t="shared" si="336"/>
        <v>0</v>
      </c>
      <c r="AE97" s="64">
        <f t="shared" si="336"/>
        <v>0</v>
      </c>
      <c r="AF97" s="64">
        <f t="shared" si="336"/>
        <v>0</v>
      </c>
      <c r="AG97" s="64">
        <f t="shared" si="336"/>
        <v>0</v>
      </c>
      <c r="AH97" s="64">
        <f t="shared" si="336"/>
        <v>0</v>
      </c>
      <c r="AI97" s="64">
        <f t="shared" si="336"/>
        <v>0</v>
      </c>
      <c r="AJ97" s="64">
        <f t="shared" si="336"/>
        <v>0</v>
      </c>
      <c r="AK97" s="64">
        <f t="shared" si="336"/>
        <v>0</v>
      </c>
      <c r="AL97" s="64">
        <f t="shared" si="336"/>
        <v>0</v>
      </c>
      <c r="AM97" s="64">
        <f t="shared" si="336"/>
        <v>0</v>
      </c>
      <c r="AN97" s="64">
        <f t="shared" si="336"/>
        <v>0</v>
      </c>
      <c r="AO97" s="64">
        <f t="shared" si="336"/>
        <v>0</v>
      </c>
      <c r="AP97" s="64">
        <f t="shared" si="336"/>
        <v>0</v>
      </c>
      <c r="AQ97" s="64">
        <f t="shared" si="336"/>
        <v>0</v>
      </c>
      <c r="AR97" s="64">
        <f t="shared" si="336"/>
        <v>0</v>
      </c>
      <c r="AS97" s="218">
        <f t="shared" si="336"/>
        <v>0</v>
      </c>
      <c r="AT97" s="283">
        <f t="shared" si="336"/>
        <v>42</v>
      </c>
      <c r="AU97" s="64">
        <f t="shared" si="336"/>
        <v>0</v>
      </c>
      <c r="AV97" s="64">
        <f t="shared" si="336"/>
        <v>0</v>
      </c>
      <c r="AW97" s="64">
        <f t="shared" si="336"/>
        <v>0</v>
      </c>
      <c r="AX97" s="64">
        <f t="shared" si="336"/>
        <v>34</v>
      </c>
      <c r="AY97" s="64">
        <f t="shared" si="336"/>
        <v>0</v>
      </c>
      <c r="AZ97" s="64">
        <f t="shared" si="336"/>
        <v>0</v>
      </c>
      <c r="BA97" s="64">
        <f t="shared" si="336"/>
        <v>0</v>
      </c>
      <c r="BB97" s="64">
        <f t="shared" si="336"/>
        <v>8</v>
      </c>
      <c r="BC97" s="64">
        <f t="shared" si="336"/>
        <v>0</v>
      </c>
      <c r="BD97" s="64">
        <f t="shared" si="336"/>
        <v>0</v>
      </c>
      <c r="BE97" s="64">
        <f t="shared" si="336"/>
        <v>0</v>
      </c>
      <c r="BF97" s="64">
        <f t="shared" si="336"/>
        <v>0</v>
      </c>
      <c r="BG97" s="64">
        <f t="shared" si="336"/>
        <v>0</v>
      </c>
      <c r="BH97" s="64">
        <f t="shared" si="336"/>
        <v>0</v>
      </c>
      <c r="BI97" s="64">
        <f t="shared" si="336"/>
        <v>0</v>
      </c>
      <c r="BJ97" s="64">
        <f t="shared" si="336"/>
        <v>0</v>
      </c>
      <c r="BK97" s="64">
        <f t="shared" si="336"/>
        <v>0</v>
      </c>
      <c r="BL97" s="64">
        <f t="shared" si="336"/>
        <v>6</v>
      </c>
      <c r="BM97" s="64">
        <f t="shared" si="336"/>
        <v>2</v>
      </c>
      <c r="BN97" s="284">
        <f t="shared" si="336"/>
        <v>24</v>
      </c>
      <c r="BO97" s="231">
        <f t="shared" si="336"/>
        <v>0</v>
      </c>
      <c r="BP97" s="64">
        <f t="shared" si="336"/>
        <v>0</v>
      </c>
      <c r="BQ97" s="64">
        <f t="shared" ref="BQ97:EB97" si="337">SUM(BQ98:BQ100)</f>
        <v>0</v>
      </c>
      <c r="BR97" s="64">
        <f t="shared" si="337"/>
        <v>0</v>
      </c>
      <c r="BS97" s="64">
        <f t="shared" si="337"/>
        <v>0</v>
      </c>
      <c r="BT97" s="64">
        <f t="shared" si="337"/>
        <v>0</v>
      </c>
      <c r="BU97" s="64">
        <f t="shared" si="337"/>
        <v>0</v>
      </c>
      <c r="BV97" s="64">
        <f t="shared" si="337"/>
        <v>0</v>
      </c>
      <c r="BW97" s="64">
        <f t="shared" si="337"/>
        <v>0</v>
      </c>
      <c r="BX97" s="64">
        <f t="shared" si="337"/>
        <v>0</v>
      </c>
      <c r="BY97" s="64">
        <f t="shared" si="337"/>
        <v>0</v>
      </c>
      <c r="BZ97" s="64">
        <f t="shared" si="337"/>
        <v>0</v>
      </c>
      <c r="CA97" s="64">
        <f t="shared" si="337"/>
        <v>0</v>
      </c>
      <c r="CB97" s="64">
        <f t="shared" si="337"/>
        <v>0</v>
      </c>
      <c r="CC97" s="64">
        <f t="shared" si="337"/>
        <v>0</v>
      </c>
      <c r="CD97" s="64">
        <f t="shared" si="337"/>
        <v>0</v>
      </c>
      <c r="CE97" s="64">
        <f t="shared" si="337"/>
        <v>0</v>
      </c>
      <c r="CF97" s="64">
        <f t="shared" si="337"/>
        <v>0</v>
      </c>
      <c r="CG97" s="64">
        <f t="shared" si="337"/>
        <v>0</v>
      </c>
      <c r="CH97" s="64">
        <f t="shared" si="337"/>
        <v>0</v>
      </c>
      <c r="CI97" s="218">
        <f t="shared" si="337"/>
        <v>0</v>
      </c>
      <c r="CJ97" s="283">
        <f t="shared" si="337"/>
        <v>0</v>
      </c>
      <c r="CK97" s="64">
        <f t="shared" si="337"/>
        <v>0</v>
      </c>
      <c r="CL97" s="64">
        <f t="shared" si="337"/>
        <v>0</v>
      </c>
      <c r="CM97" s="64">
        <f t="shared" si="337"/>
        <v>0</v>
      </c>
      <c r="CN97" s="64">
        <f t="shared" si="337"/>
        <v>0</v>
      </c>
      <c r="CO97" s="64">
        <f t="shared" si="337"/>
        <v>0</v>
      </c>
      <c r="CP97" s="64">
        <f t="shared" si="337"/>
        <v>0</v>
      </c>
      <c r="CQ97" s="64">
        <f t="shared" si="337"/>
        <v>0</v>
      </c>
      <c r="CR97" s="64">
        <f t="shared" si="337"/>
        <v>0</v>
      </c>
      <c r="CS97" s="64">
        <f t="shared" si="337"/>
        <v>0</v>
      </c>
      <c r="CT97" s="64">
        <f t="shared" si="337"/>
        <v>0</v>
      </c>
      <c r="CU97" s="64">
        <f t="shared" si="337"/>
        <v>0</v>
      </c>
      <c r="CV97" s="64">
        <f t="shared" si="337"/>
        <v>0</v>
      </c>
      <c r="CW97" s="64">
        <f t="shared" si="337"/>
        <v>0</v>
      </c>
      <c r="CX97" s="64">
        <f t="shared" si="337"/>
        <v>0</v>
      </c>
      <c r="CY97" s="64">
        <f t="shared" si="337"/>
        <v>0</v>
      </c>
      <c r="CZ97" s="64">
        <f t="shared" si="337"/>
        <v>0</v>
      </c>
      <c r="DA97" s="64">
        <f t="shared" si="337"/>
        <v>0</v>
      </c>
      <c r="DB97" s="64">
        <f t="shared" si="337"/>
        <v>0</v>
      </c>
      <c r="DC97" s="64">
        <f t="shared" si="337"/>
        <v>0</v>
      </c>
      <c r="DD97" s="284">
        <f t="shared" si="337"/>
        <v>0</v>
      </c>
      <c r="DE97" s="231">
        <f t="shared" si="337"/>
        <v>0</v>
      </c>
      <c r="DF97" s="64">
        <f t="shared" si="337"/>
        <v>0</v>
      </c>
      <c r="DG97" s="64">
        <f t="shared" si="337"/>
        <v>0</v>
      </c>
      <c r="DH97" s="64">
        <f t="shared" si="337"/>
        <v>0</v>
      </c>
      <c r="DI97" s="64">
        <f t="shared" si="337"/>
        <v>0</v>
      </c>
      <c r="DJ97" s="64">
        <f t="shared" si="337"/>
        <v>0</v>
      </c>
      <c r="DK97" s="64">
        <f t="shared" si="337"/>
        <v>0</v>
      </c>
      <c r="DL97" s="64">
        <f t="shared" si="337"/>
        <v>0</v>
      </c>
      <c r="DM97" s="64">
        <f t="shared" si="337"/>
        <v>0</v>
      </c>
      <c r="DN97" s="64">
        <f t="shared" si="337"/>
        <v>0</v>
      </c>
      <c r="DO97" s="64">
        <f t="shared" si="337"/>
        <v>0</v>
      </c>
      <c r="DP97" s="64">
        <f t="shared" si="337"/>
        <v>0</v>
      </c>
      <c r="DQ97" s="64">
        <f t="shared" si="337"/>
        <v>0</v>
      </c>
      <c r="DR97" s="64">
        <f t="shared" si="337"/>
        <v>0</v>
      </c>
      <c r="DS97" s="64">
        <f t="shared" si="337"/>
        <v>0</v>
      </c>
      <c r="DT97" s="64">
        <f t="shared" si="337"/>
        <v>0</v>
      </c>
      <c r="DU97" s="64">
        <f t="shared" si="337"/>
        <v>0</v>
      </c>
      <c r="DV97" s="64">
        <f t="shared" si="337"/>
        <v>0</v>
      </c>
      <c r="DW97" s="64">
        <f t="shared" si="337"/>
        <v>0</v>
      </c>
      <c r="DX97" s="64">
        <f t="shared" si="337"/>
        <v>0</v>
      </c>
      <c r="DY97" s="218">
        <f t="shared" si="337"/>
        <v>0</v>
      </c>
      <c r="DZ97" s="283">
        <f t="shared" si="337"/>
        <v>42</v>
      </c>
      <c r="EA97" s="64">
        <f t="shared" si="337"/>
        <v>0</v>
      </c>
      <c r="EB97" s="64">
        <f t="shared" si="337"/>
        <v>0</v>
      </c>
      <c r="EC97" s="64">
        <f t="shared" ref="EC97:GN97" si="338">SUM(EC98:EC100)</f>
        <v>0</v>
      </c>
      <c r="ED97" s="64">
        <f t="shared" si="338"/>
        <v>0</v>
      </c>
      <c r="EE97" s="64">
        <f t="shared" si="338"/>
        <v>0</v>
      </c>
      <c r="EF97" s="64">
        <f t="shared" si="338"/>
        <v>0</v>
      </c>
      <c r="EG97" s="64">
        <f t="shared" si="338"/>
        <v>0</v>
      </c>
      <c r="EH97" s="64">
        <f t="shared" si="338"/>
        <v>0</v>
      </c>
      <c r="EI97" s="64">
        <f t="shared" si="338"/>
        <v>0</v>
      </c>
      <c r="EJ97" s="64">
        <f t="shared" si="338"/>
        <v>42</v>
      </c>
      <c r="EK97" s="64">
        <f t="shared" si="338"/>
        <v>0</v>
      </c>
      <c r="EL97" s="64">
        <f t="shared" si="338"/>
        <v>0</v>
      </c>
      <c r="EM97" s="64">
        <f t="shared" si="338"/>
        <v>0</v>
      </c>
      <c r="EN97" s="64">
        <f t="shared" si="338"/>
        <v>0</v>
      </c>
      <c r="EO97" s="64">
        <f t="shared" si="338"/>
        <v>0</v>
      </c>
      <c r="EP97" s="64">
        <f t="shared" si="338"/>
        <v>0</v>
      </c>
      <c r="EQ97" s="64">
        <f t="shared" si="338"/>
        <v>0</v>
      </c>
      <c r="ER97" s="64">
        <f t="shared" si="338"/>
        <v>6</v>
      </c>
      <c r="ES97" s="64">
        <f t="shared" si="338"/>
        <v>2</v>
      </c>
      <c r="ET97" s="284">
        <f t="shared" si="338"/>
        <v>24</v>
      </c>
      <c r="EU97" s="231">
        <f t="shared" si="338"/>
        <v>24</v>
      </c>
      <c r="EV97" s="64">
        <f t="shared" si="338"/>
        <v>0</v>
      </c>
      <c r="EW97" s="64">
        <f t="shared" si="338"/>
        <v>0</v>
      </c>
      <c r="EX97" s="64">
        <f t="shared" si="338"/>
        <v>0</v>
      </c>
      <c r="EY97" s="64">
        <f t="shared" si="338"/>
        <v>0</v>
      </c>
      <c r="EZ97" s="64">
        <f t="shared" si="338"/>
        <v>0</v>
      </c>
      <c r="FA97" s="64">
        <f t="shared" si="338"/>
        <v>0</v>
      </c>
      <c r="FB97" s="64">
        <f t="shared" si="338"/>
        <v>0</v>
      </c>
      <c r="FC97" s="64">
        <f t="shared" si="338"/>
        <v>0</v>
      </c>
      <c r="FD97" s="64">
        <f t="shared" si="338"/>
        <v>0</v>
      </c>
      <c r="FE97" s="64">
        <f t="shared" si="338"/>
        <v>24</v>
      </c>
      <c r="FF97" s="64">
        <f t="shared" si="338"/>
        <v>0</v>
      </c>
      <c r="FG97" s="64">
        <f t="shared" si="338"/>
        <v>0</v>
      </c>
      <c r="FH97" s="64">
        <f t="shared" si="338"/>
        <v>0</v>
      </c>
      <c r="FI97" s="64">
        <f t="shared" si="338"/>
        <v>0</v>
      </c>
      <c r="FJ97" s="64">
        <f t="shared" si="338"/>
        <v>0</v>
      </c>
      <c r="FK97" s="64">
        <f t="shared" si="338"/>
        <v>0</v>
      </c>
      <c r="FL97" s="64">
        <f t="shared" si="338"/>
        <v>0</v>
      </c>
      <c r="FM97" s="64">
        <f t="shared" si="338"/>
        <v>0</v>
      </c>
      <c r="FN97" s="64">
        <f t="shared" si="338"/>
        <v>1</v>
      </c>
      <c r="FO97" s="218">
        <f t="shared" si="338"/>
        <v>12</v>
      </c>
      <c r="FP97" s="283">
        <f t="shared" si="338"/>
        <v>18</v>
      </c>
      <c r="FQ97" s="64">
        <f t="shared" si="338"/>
        <v>0</v>
      </c>
      <c r="FR97" s="64">
        <f t="shared" si="338"/>
        <v>0</v>
      </c>
      <c r="FS97" s="64">
        <f t="shared" si="338"/>
        <v>0</v>
      </c>
      <c r="FT97" s="64">
        <f t="shared" si="338"/>
        <v>0</v>
      </c>
      <c r="FU97" s="64">
        <f t="shared" si="338"/>
        <v>0</v>
      </c>
      <c r="FV97" s="64">
        <f t="shared" si="338"/>
        <v>0</v>
      </c>
      <c r="FW97" s="64">
        <f t="shared" si="338"/>
        <v>0</v>
      </c>
      <c r="FX97" s="64">
        <f t="shared" si="338"/>
        <v>0</v>
      </c>
      <c r="FY97" s="64">
        <f t="shared" si="338"/>
        <v>0</v>
      </c>
      <c r="FZ97" s="64">
        <f t="shared" si="338"/>
        <v>18</v>
      </c>
      <c r="GA97" s="64">
        <f t="shared" si="338"/>
        <v>0</v>
      </c>
      <c r="GB97" s="64">
        <f t="shared" si="338"/>
        <v>0</v>
      </c>
      <c r="GC97" s="64">
        <f t="shared" si="338"/>
        <v>0</v>
      </c>
      <c r="GD97" s="64">
        <f t="shared" si="338"/>
        <v>0</v>
      </c>
      <c r="GE97" s="64">
        <f t="shared" si="338"/>
        <v>0</v>
      </c>
      <c r="GF97" s="64">
        <f t="shared" si="338"/>
        <v>0</v>
      </c>
      <c r="GG97" s="64">
        <f t="shared" si="338"/>
        <v>0</v>
      </c>
      <c r="GH97" s="64">
        <f t="shared" si="338"/>
        <v>6</v>
      </c>
      <c r="GI97" s="64">
        <f t="shared" si="338"/>
        <v>1</v>
      </c>
      <c r="GJ97" s="284">
        <f t="shared" si="338"/>
        <v>12</v>
      </c>
      <c r="GK97" s="231">
        <f t="shared" si="338"/>
        <v>0</v>
      </c>
      <c r="GL97" s="64">
        <f t="shared" si="338"/>
        <v>0</v>
      </c>
      <c r="GM97" s="64">
        <f t="shared" si="338"/>
        <v>0</v>
      </c>
      <c r="GN97" s="64">
        <f t="shared" si="338"/>
        <v>0</v>
      </c>
      <c r="GO97" s="64">
        <f t="shared" ref="GO97:HZ97" si="339">SUM(GO98:GO100)</f>
        <v>0</v>
      </c>
      <c r="GP97" s="64">
        <f t="shared" si="339"/>
        <v>0</v>
      </c>
      <c r="GQ97" s="64">
        <f t="shared" si="339"/>
        <v>0</v>
      </c>
      <c r="GR97" s="64">
        <f t="shared" si="339"/>
        <v>0</v>
      </c>
      <c r="GS97" s="64">
        <f t="shared" si="339"/>
        <v>0</v>
      </c>
      <c r="GT97" s="64">
        <f t="shared" si="339"/>
        <v>0</v>
      </c>
      <c r="GU97" s="64">
        <f t="shared" si="339"/>
        <v>0</v>
      </c>
      <c r="GV97" s="64">
        <f t="shared" si="339"/>
        <v>0</v>
      </c>
      <c r="GW97" s="64">
        <f t="shared" si="339"/>
        <v>0</v>
      </c>
      <c r="GX97" s="64">
        <f t="shared" si="339"/>
        <v>0</v>
      </c>
      <c r="GY97" s="64">
        <f t="shared" si="339"/>
        <v>0</v>
      </c>
      <c r="GZ97" s="64">
        <f t="shared" si="339"/>
        <v>0</v>
      </c>
      <c r="HA97" s="64">
        <f t="shared" si="339"/>
        <v>0</v>
      </c>
      <c r="HB97" s="64">
        <f t="shared" si="339"/>
        <v>0</v>
      </c>
      <c r="HC97" s="64">
        <f t="shared" si="339"/>
        <v>0</v>
      </c>
      <c r="HD97" s="64">
        <f t="shared" si="339"/>
        <v>0</v>
      </c>
      <c r="HE97" s="218">
        <f t="shared" si="339"/>
        <v>0</v>
      </c>
      <c r="HF97" s="283">
        <f t="shared" si="339"/>
        <v>0</v>
      </c>
      <c r="HG97" s="64">
        <f t="shared" si="339"/>
        <v>0</v>
      </c>
      <c r="HH97" s="64">
        <f t="shared" si="339"/>
        <v>0</v>
      </c>
      <c r="HI97" s="64">
        <f t="shared" si="339"/>
        <v>0</v>
      </c>
      <c r="HJ97" s="64">
        <f t="shared" si="339"/>
        <v>0</v>
      </c>
      <c r="HK97" s="64">
        <f t="shared" si="339"/>
        <v>0</v>
      </c>
      <c r="HL97" s="64">
        <f t="shared" si="339"/>
        <v>0</v>
      </c>
      <c r="HM97" s="64">
        <f t="shared" si="339"/>
        <v>0</v>
      </c>
      <c r="HN97" s="64">
        <f t="shared" si="339"/>
        <v>0</v>
      </c>
      <c r="HO97" s="64">
        <f t="shared" si="339"/>
        <v>0</v>
      </c>
      <c r="HP97" s="64">
        <f t="shared" si="339"/>
        <v>0</v>
      </c>
      <c r="HQ97" s="64">
        <f t="shared" si="339"/>
        <v>0</v>
      </c>
      <c r="HR97" s="64">
        <f t="shared" si="339"/>
        <v>0</v>
      </c>
      <c r="HS97" s="64">
        <f t="shared" si="339"/>
        <v>0</v>
      </c>
      <c r="HT97" s="64">
        <f t="shared" si="339"/>
        <v>0</v>
      </c>
      <c r="HU97" s="64">
        <f t="shared" si="339"/>
        <v>0</v>
      </c>
      <c r="HV97" s="64">
        <f t="shared" si="339"/>
        <v>0</v>
      </c>
      <c r="HW97" s="64">
        <f t="shared" si="339"/>
        <v>0</v>
      </c>
      <c r="HX97" s="64">
        <f t="shared" si="339"/>
        <v>0</v>
      </c>
      <c r="HY97" s="64">
        <f t="shared" si="339"/>
        <v>0</v>
      </c>
      <c r="HZ97" s="284">
        <f t="shared" si="339"/>
        <v>0</v>
      </c>
      <c r="IA97" s="338"/>
      <c r="IB97" s="100"/>
      <c r="IC97" s="100"/>
      <c r="ID97" s="179"/>
      <c r="IE97" s="710"/>
      <c r="IF97" s="378"/>
      <c r="IG97" s="378"/>
      <c r="IH97" s="378"/>
      <c r="II97" s="378"/>
      <c r="IJ97" s="378"/>
      <c r="IK97" s="378"/>
      <c r="IL97" s="378"/>
      <c r="IM97" s="378"/>
      <c r="IN97" s="378"/>
      <c r="IO97" s="378"/>
      <c r="IP97" s="378"/>
      <c r="IQ97" s="378"/>
      <c r="IR97" s="378"/>
      <c r="IS97" s="378"/>
      <c r="IT97" s="378"/>
      <c r="IU97" s="378"/>
      <c r="IV97" s="378"/>
      <c r="IW97" s="378"/>
      <c r="IX97" s="378"/>
      <c r="IY97" s="378"/>
      <c r="IZ97" s="378"/>
      <c r="JA97" s="378"/>
      <c r="JB97" s="378"/>
      <c r="JC97" s="378"/>
      <c r="JD97" s="378"/>
      <c r="JE97" s="378"/>
      <c r="JF97" s="378"/>
      <c r="JG97" s="378"/>
      <c r="JH97" s="378"/>
      <c r="JI97" s="378"/>
      <c r="JJ97" s="378"/>
      <c r="JK97" s="378"/>
      <c r="JL97" s="378"/>
      <c r="JM97" s="378"/>
      <c r="JN97" s="378"/>
      <c r="JO97" s="378"/>
      <c r="JP97" s="378"/>
      <c r="JQ97" s="378"/>
      <c r="JR97" s="378"/>
      <c r="JS97" s="378"/>
      <c r="JT97" s="378"/>
      <c r="JU97" s="378"/>
      <c r="JV97" s="378"/>
      <c r="JW97" s="378"/>
      <c r="JX97" s="378"/>
      <c r="JY97" s="378"/>
      <c r="JZ97" s="378"/>
      <c r="KA97" s="378"/>
      <c r="KB97" s="378"/>
      <c r="KC97" s="378"/>
      <c r="KD97" s="378"/>
      <c r="KE97" s="378"/>
      <c r="KF97" s="378"/>
      <c r="KG97" s="378"/>
      <c r="KH97" s="378"/>
      <c r="KI97" s="378"/>
      <c r="KJ97" s="378"/>
      <c r="KK97" s="378"/>
      <c r="KL97" s="378"/>
      <c r="KM97" s="378"/>
      <c r="KN97" s="378"/>
      <c r="KO97" s="378"/>
    </row>
    <row r="98" spans="1:301" s="395" customFormat="1" ht="15" customHeight="1" x14ac:dyDescent="0.25">
      <c r="A98" s="199"/>
      <c r="B98" s="55"/>
      <c r="C98" s="261" t="s">
        <v>154</v>
      </c>
      <c r="D98" s="369">
        <f t="shared" ref="D98" si="340">F98/36</f>
        <v>2</v>
      </c>
      <c r="E98" s="61"/>
      <c r="F98" s="61">
        <f t="shared" ref="F98" si="341">G98+V98+W98+X98</f>
        <v>72</v>
      </c>
      <c r="G98" s="61">
        <f t="shared" ref="G98" si="342">SUM(H98:U98)</f>
        <v>42</v>
      </c>
      <c r="H98" s="61">
        <f t="shared" ref="H98:R98" si="343">Z98+AU98+BP98+CK98+DF98+EA98+EV98+FQ98+GL98+HG98</f>
        <v>0</v>
      </c>
      <c r="I98" s="61">
        <f t="shared" si="343"/>
        <v>0</v>
      </c>
      <c r="J98" s="61">
        <f t="shared" si="343"/>
        <v>0</v>
      </c>
      <c r="K98" s="61">
        <f t="shared" si="343"/>
        <v>34</v>
      </c>
      <c r="L98" s="61">
        <f t="shared" si="343"/>
        <v>0</v>
      </c>
      <c r="M98" s="61">
        <f t="shared" si="343"/>
        <v>0</v>
      </c>
      <c r="N98" s="61">
        <f t="shared" si="343"/>
        <v>0</v>
      </c>
      <c r="O98" s="61">
        <f t="shared" si="343"/>
        <v>8</v>
      </c>
      <c r="P98" s="61">
        <f t="shared" si="343"/>
        <v>0</v>
      </c>
      <c r="Q98" s="61">
        <f t="shared" si="343"/>
        <v>0</v>
      </c>
      <c r="R98" s="61">
        <f t="shared" si="343"/>
        <v>0</v>
      </c>
      <c r="S98" s="61">
        <f t="shared" ref="S98:U98" si="344">AL98+BG98+CB98+CW98+DR98+EM98+FH98+GC98+GX98+HS98</f>
        <v>0</v>
      </c>
      <c r="T98" s="61">
        <f t="shared" si="344"/>
        <v>0</v>
      </c>
      <c r="U98" s="367">
        <f t="shared" si="344"/>
        <v>0</v>
      </c>
      <c r="V98" s="354">
        <f t="shared" ref="V98" si="345">AS98+BN98+CI98+DD98+DY98+ET98+FO98+GJ98+HE98+HZ98</f>
        <v>24</v>
      </c>
      <c r="W98" s="61">
        <f t="shared" ref="W98" si="346">AQ98+BL98+CG98+DB98+DW98+ER98+FM98+GH98+HC98+HX98</f>
        <v>6</v>
      </c>
      <c r="X98" s="355">
        <f t="shared" ref="X98" si="347">AO98+AP98+BJ98+BK98+CE98+CF98+CZ98+DA98+DU98+DV98+EP98+EQ98+FK98+FL98+GF98+GG98+HA98+HB98+HV98+HW98</f>
        <v>0</v>
      </c>
      <c r="Y98" s="346">
        <f t="shared" ref="Y98" si="348">SUM(Z98:AJ98)+SUM(AL98:AN98)</f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 t="shared" ref="AT98" si="349">SUM(AU98:BE98)+SUM(BG98:BI98)</f>
        <v>42</v>
      </c>
      <c r="AU98" s="56"/>
      <c r="AV98" s="56"/>
      <c r="AW98" s="56"/>
      <c r="AX98" s="56">
        <v>34</v>
      </c>
      <c r="AY98" s="56"/>
      <c r="AZ98" s="56"/>
      <c r="BA98" s="56"/>
      <c r="BB98" s="56">
        <v>8</v>
      </c>
      <c r="BC98" s="56"/>
      <c r="BD98" s="56"/>
      <c r="BE98" s="56"/>
      <c r="BF98" s="56"/>
      <c r="BG98" s="56"/>
      <c r="BH98" s="56"/>
      <c r="BI98" s="56"/>
      <c r="BJ98" s="60"/>
      <c r="BK98" s="57"/>
      <c r="BL98" s="58">
        <v>6</v>
      </c>
      <c r="BM98" s="59">
        <f t="shared" ref="BM98" si="350">(BJ98+BK98+BL98+AT98+BN98)/36</f>
        <v>2</v>
      </c>
      <c r="BN98" s="361">
        <v>24</v>
      </c>
      <c r="BO98" s="346">
        <f t="shared" ref="BO98" si="351"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 t="shared" ref="CJ98" si="352"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 t="shared" ref="DE98" si="353"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 t="shared" ref="DZ98" si="354"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 t="shared" ref="EU98" si="355">SUM(EV98:FF98)+SUM(FH98:FJ98)</f>
        <v>0</v>
      </c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342"/>
      <c r="FP98" s="360">
        <f t="shared" ref="FP98" si="356">SUM(FQ98:GA98)+SUM(GC98:GE98)</f>
        <v>0</v>
      </c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361"/>
      <c r="GK98" s="346">
        <f t="shared" ref="GK98" si="357">SUM(GL98:GV98)+SUM(GX98:GZ98)</f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ref="HF98" si="358">SUM(HG98:HQ98)+SUM(HS98:HU98)</f>
        <v>0</v>
      </c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361"/>
      <c r="IA98" s="328"/>
      <c r="IB98" s="27">
        <v>2</v>
      </c>
      <c r="IC98" s="27"/>
      <c r="ID98" s="119"/>
      <c r="IE98" s="346">
        <v>1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199"/>
      <c r="B99" s="55"/>
      <c r="C99" s="261" t="s">
        <v>155</v>
      </c>
      <c r="D99" s="369">
        <f t="shared" ref="D99:D106" si="359">F99/36</f>
        <v>2</v>
      </c>
      <c r="E99" s="61"/>
      <c r="F99" s="61">
        <f t="shared" ref="F99:F106" si="360">G99+V99+W99+X99</f>
        <v>72</v>
      </c>
      <c r="G99" s="61">
        <f t="shared" ref="G99:G106" si="361">SUM(H99:U99)</f>
        <v>42</v>
      </c>
      <c r="H99" s="61">
        <f t="shared" ref="H99:R106" si="362">Z99+AU99+BP99+CK99+DF99+EA99+EV99+FQ99+GL99+HG99</f>
        <v>0</v>
      </c>
      <c r="I99" s="61">
        <f t="shared" si="362"/>
        <v>0</v>
      </c>
      <c r="J99" s="61">
        <f t="shared" si="362"/>
        <v>0</v>
      </c>
      <c r="K99" s="61">
        <f t="shared" si="362"/>
        <v>0</v>
      </c>
      <c r="L99" s="61">
        <f t="shared" si="362"/>
        <v>0</v>
      </c>
      <c r="M99" s="61">
        <f t="shared" si="362"/>
        <v>0</v>
      </c>
      <c r="N99" s="61">
        <f t="shared" si="362"/>
        <v>0</v>
      </c>
      <c r="O99" s="61">
        <f t="shared" si="362"/>
        <v>0</v>
      </c>
      <c r="P99" s="61">
        <f t="shared" si="362"/>
        <v>0</v>
      </c>
      <c r="Q99" s="61">
        <f t="shared" si="362"/>
        <v>42</v>
      </c>
      <c r="R99" s="61">
        <f t="shared" si="362"/>
        <v>0</v>
      </c>
      <c r="S99" s="61">
        <f t="shared" ref="S99:U106" si="363">AL99+BG99+CB99+CW99+DR99+EM99+FH99+GC99+GX99+HS99</f>
        <v>0</v>
      </c>
      <c r="T99" s="61">
        <f t="shared" si="363"/>
        <v>0</v>
      </c>
      <c r="U99" s="367">
        <f t="shared" si="363"/>
        <v>0</v>
      </c>
      <c r="V99" s="354">
        <f t="shared" ref="V99:V100" si="364">AS99+BN99+CI99+DD99+DY99+ET99+FO99+GJ99+HE99+HZ99</f>
        <v>24</v>
      </c>
      <c r="W99" s="61">
        <f t="shared" ref="W99:W100" si="365">AQ99+BL99+CG99+DB99+DW99+ER99+FM99+GH99+HC99+HX99</f>
        <v>6</v>
      </c>
      <c r="X99" s="355">
        <f t="shared" ref="X99:X100" si="366">AO99+AP99+BJ99+BK99+CE99+CF99+CZ99+DA99+DU99+DV99+EP99+EQ99+FK99+FL99+GF99+GG99+HA99+HB99+HV99+HW99</f>
        <v>0</v>
      </c>
      <c r="Y99" s="346">
        <f t="shared" ref="Y99:Y106" si="367">SUM(Z99:AJ99)+SUM(AL99:AN99)</f>
        <v>0</v>
      </c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342"/>
      <c r="AT99" s="360">
        <f t="shared" ref="AT99:AT102" si="368">SUM(AU99:BE99)+SUM(BG99:BI99)</f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361"/>
      <c r="BO99" s="346">
        <f t="shared" ref="BO99:BO102" si="369">SUM(BP99:BZ99)+SUM(CB99:CD99)</f>
        <v>0</v>
      </c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342"/>
      <c r="CJ99" s="360">
        <f t="shared" ref="CJ99:CJ102" si="370">SUM(CK99:CU99)+SUM(CW99:CY99)</f>
        <v>0</v>
      </c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361"/>
      <c r="DE99" s="346">
        <f t="shared" ref="DE99:DE102" si="371">SUM(DF99:DP99)+SUM(DR99:DT99)</f>
        <v>0</v>
      </c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342"/>
      <c r="DZ99" s="360">
        <f t="shared" ref="DZ99:DZ102" si="372">SUM(EA99:EK99)+SUM(EM99:EO99)</f>
        <v>0</v>
      </c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361"/>
      <c r="EU99" s="346">
        <f t="shared" ref="EU99:EU102" si="373">SUM(EV99:FF99)+SUM(FH99:FJ99)</f>
        <v>24</v>
      </c>
      <c r="EV99" s="56"/>
      <c r="EW99" s="56"/>
      <c r="EX99" s="56"/>
      <c r="EY99" s="56"/>
      <c r="EZ99" s="56"/>
      <c r="FA99" s="56"/>
      <c r="FB99" s="56"/>
      <c r="FC99" s="56"/>
      <c r="FD99" s="56"/>
      <c r="FE99" s="56">
        <v>24</v>
      </c>
      <c r="FF99" s="56"/>
      <c r="FG99" s="56"/>
      <c r="FH99" s="56"/>
      <c r="FI99" s="56"/>
      <c r="FJ99" s="56"/>
      <c r="FK99" s="60"/>
      <c r="FL99" s="57"/>
      <c r="FM99" s="58"/>
      <c r="FN99" s="59">
        <f t="shared" ref="FN99" si="374">(FK99+FL99+FM99+EU99+FO99)/36</f>
        <v>1</v>
      </c>
      <c r="FO99" s="342">
        <v>12</v>
      </c>
      <c r="FP99" s="360">
        <f t="shared" ref="FP99:FP102" si="375">SUM(FQ99:GA99)+SUM(GC99:GE99)</f>
        <v>18</v>
      </c>
      <c r="FQ99" s="56"/>
      <c r="FR99" s="56"/>
      <c r="FS99" s="56"/>
      <c r="FT99" s="56"/>
      <c r="FU99" s="56"/>
      <c r="FV99" s="56"/>
      <c r="FW99" s="56"/>
      <c r="FX99" s="56"/>
      <c r="FY99" s="56"/>
      <c r="FZ99" s="56">
        <v>18</v>
      </c>
      <c r="GA99" s="56"/>
      <c r="GB99" s="56"/>
      <c r="GC99" s="56"/>
      <c r="GD99" s="56"/>
      <c r="GE99" s="56"/>
      <c r="GF99" s="60"/>
      <c r="GG99" s="57"/>
      <c r="GH99" s="58">
        <v>6</v>
      </c>
      <c r="GI99" s="59">
        <f t="shared" ref="GI99" si="376">(GF99+GG99+GH99+FP99+GJ99)/36</f>
        <v>1</v>
      </c>
      <c r="GJ99" s="361">
        <v>12</v>
      </c>
      <c r="GK99" s="346">
        <f t="shared" ref="GK99:GK106" si="377">SUM(GL99:GV99)+SUM(GX99:GZ99)</f>
        <v>0</v>
      </c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342"/>
      <c r="HF99" s="360">
        <f t="shared" ref="HF99:HF106" si="378">SUM(HG99:HQ99)+SUM(HS99:HU99)</f>
        <v>0</v>
      </c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361"/>
      <c r="IA99" s="328"/>
      <c r="IB99" s="44">
        <v>8</v>
      </c>
      <c r="IC99" s="27"/>
      <c r="ID99" s="119"/>
      <c r="IE99" s="346">
        <v>15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95" customFormat="1" ht="15" customHeight="1" x14ac:dyDescent="0.25">
      <c r="A100" s="200"/>
      <c r="B100" s="102"/>
      <c r="C100" s="262" t="s">
        <v>230</v>
      </c>
      <c r="D100" s="370">
        <f t="shared" si="359"/>
        <v>2</v>
      </c>
      <c r="E100" s="103"/>
      <c r="F100" s="103">
        <f t="shared" si="360"/>
        <v>72</v>
      </c>
      <c r="G100" s="103">
        <f t="shared" si="361"/>
        <v>42</v>
      </c>
      <c r="H100" s="103">
        <f t="shared" si="362"/>
        <v>0</v>
      </c>
      <c r="I100" s="103">
        <f t="shared" si="362"/>
        <v>0</v>
      </c>
      <c r="J100" s="103">
        <f t="shared" si="362"/>
        <v>0</v>
      </c>
      <c r="K100" s="103">
        <f t="shared" si="362"/>
        <v>0</v>
      </c>
      <c r="L100" s="103">
        <f t="shared" si="362"/>
        <v>0</v>
      </c>
      <c r="M100" s="103">
        <f t="shared" si="362"/>
        <v>0</v>
      </c>
      <c r="N100" s="103">
        <f t="shared" si="362"/>
        <v>0</v>
      </c>
      <c r="O100" s="103">
        <f t="shared" si="362"/>
        <v>0</v>
      </c>
      <c r="P100" s="103">
        <f t="shared" si="362"/>
        <v>0</v>
      </c>
      <c r="Q100" s="103">
        <f t="shared" si="362"/>
        <v>42</v>
      </c>
      <c r="R100" s="103">
        <f t="shared" si="362"/>
        <v>0</v>
      </c>
      <c r="S100" s="103">
        <f t="shared" si="363"/>
        <v>0</v>
      </c>
      <c r="T100" s="103">
        <f t="shared" si="363"/>
        <v>0</v>
      </c>
      <c r="U100" s="368">
        <f t="shared" si="363"/>
        <v>0</v>
      </c>
      <c r="V100" s="372">
        <f t="shared" si="364"/>
        <v>24</v>
      </c>
      <c r="W100" s="103">
        <f t="shared" si="365"/>
        <v>6</v>
      </c>
      <c r="X100" s="373">
        <f t="shared" si="366"/>
        <v>0</v>
      </c>
      <c r="Y100" s="371">
        <f t="shared" si="367"/>
        <v>0</v>
      </c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374"/>
      <c r="AT100" s="375">
        <f t="shared" si="368"/>
        <v>0</v>
      </c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376"/>
      <c r="BO100" s="371">
        <f t="shared" si="369"/>
        <v>0</v>
      </c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  <c r="CF100" s="102"/>
      <c r="CG100" s="102"/>
      <c r="CH100" s="102"/>
      <c r="CI100" s="374"/>
      <c r="CJ100" s="375">
        <f t="shared" si="370"/>
        <v>0</v>
      </c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376"/>
      <c r="DE100" s="371">
        <f t="shared" si="371"/>
        <v>0</v>
      </c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374"/>
      <c r="DZ100" s="375">
        <f t="shared" si="372"/>
        <v>42</v>
      </c>
      <c r="EA100" s="82"/>
      <c r="EB100" s="82"/>
      <c r="EC100" s="82"/>
      <c r="ED100" s="82"/>
      <c r="EE100" s="82"/>
      <c r="EF100" s="82"/>
      <c r="EG100" s="82"/>
      <c r="EH100" s="82"/>
      <c r="EI100" s="82"/>
      <c r="EJ100" s="82">
        <v>42</v>
      </c>
      <c r="EK100" s="82"/>
      <c r="EL100" s="82"/>
      <c r="EM100" s="82"/>
      <c r="EN100" s="82"/>
      <c r="EO100" s="82"/>
      <c r="EP100" s="83"/>
      <c r="EQ100" s="84"/>
      <c r="ER100" s="85">
        <v>6</v>
      </c>
      <c r="ES100" s="86">
        <f t="shared" ref="ES100" si="379">(EP100+EQ100+ER100+DZ100+ET100)/36</f>
        <v>2</v>
      </c>
      <c r="ET100" s="376">
        <v>24</v>
      </c>
      <c r="EU100" s="371">
        <f t="shared" si="373"/>
        <v>0</v>
      </c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374"/>
      <c r="FP100" s="375">
        <f t="shared" si="375"/>
        <v>0</v>
      </c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376"/>
      <c r="GK100" s="371">
        <f t="shared" si="377"/>
        <v>0</v>
      </c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374"/>
      <c r="HF100" s="375">
        <f t="shared" si="378"/>
        <v>0</v>
      </c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376"/>
      <c r="IA100" s="326"/>
      <c r="IB100" s="87">
        <v>6</v>
      </c>
      <c r="IC100" s="87"/>
      <c r="ID100" s="148"/>
      <c r="IE100" s="346">
        <v>3</v>
      </c>
      <c r="IF100" s="392"/>
      <c r="IG100" s="392"/>
      <c r="IH100" s="392"/>
      <c r="II100" s="392"/>
      <c r="IJ100" s="392"/>
      <c r="IK100" s="392"/>
      <c r="IL100" s="392"/>
      <c r="IM100" s="392"/>
      <c r="IN100" s="392"/>
      <c r="IO100" s="392"/>
      <c r="IP100" s="392"/>
      <c r="IQ100" s="392"/>
      <c r="IR100" s="392"/>
      <c r="IS100" s="392"/>
      <c r="IT100" s="392"/>
      <c r="IU100" s="392"/>
      <c r="IV100" s="392"/>
      <c r="IW100" s="392"/>
      <c r="IX100" s="392"/>
      <c r="IY100" s="392"/>
      <c r="IZ100" s="392"/>
      <c r="JA100" s="392"/>
      <c r="JB100" s="392"/>
      <c r="JC100" s="392"/>
      <c r="JD100" s="392"/>
      <c r="JE100" s="392"/>
      <c r="JF100" s="392"/>
      <c r="JG100" s="392"/>
      <c r="JH100" s="392"/>
      <c r="JI100" s="392"/>
      <c r="JJ100" s="392"/>
      <c r="JK100" s="392"/>
      <c r="JL100" s="392"/>
      <c r="JM100" s="392"/>
      <c r="JN100" s="392"/>
      <c r="JO100" s="392"/>
      <c r="JP100" s="392"/>
      <c r="JQ100" s="392"/>
      <c r="JR100" s="392"/>
      <c r="JS100" s="392"/>
      <c r="JT100" s="392"/>
      <c r="JU100" s="392"/>
      <c r="JV100" s="392"/>
      <c r="JW100" s="392"/>
      <c r="JX100" s="392"/>
      <c r="JY100" s="392"/>
      <c r="JZ100" s="392"/>
      <c r="KA100" s="392"/>
      <c r="KB100" s="392"/>
      <c r="KC100" s="392"/>
      <c r="KD100" s="392"/>
      <c r="KE100" s="392"/>
      <c r="KF100" s="392"/>
      <c r="KG100" s="392"/>
      <c r="KH100" s="392"/>
      <c r="KI100" s="392"/>
      <c r="KJ100" s="392"/>
      <c r="KK100" s="392"/>
      <c r="KL100" s="392"/>
      <c r="KM100" s="392"/>
      <c r="KN100" s="392"/>
      <c r="KO100" s="392"/>
    </row>
    <row r="101" spans="1:301" s="377" customFormat="1" ht="15" customHeight="1" x14ac:dyDescent="0.25">
      <c r="A101" s="712">
        <v>53</v>
      </c>
      <c r="B101" s="711" t="s">
        <v>184</v>
      </c>
      <c r="C101" s="260" t="s">
        <v>231</v>
      </c>
      <c r="D101" s="231">
        <f>SUM(D102:D106)</f>
        <v>27</v>
      </c>
      <c r="E101" s="64">
        <f t="shared" ref="E101:BP101" si="380">SUM(E102:E106)</f>
        <v>0</v>
      </c>
      <c r="F101" s="64">
        <f t="shared" si="380"/>
        <v>972</v>
      </c>
      <c r="G101" s="64">
        <f t="shared" si="380"/>
        <v>612</v>
      </c>
      <c r="H101" s="64">
        <f t="shared" si="380"/>
        <v>0</v>
      </c>
      <c r="I101" s="64">
        <f t="shared" si="380"/>
        <v>0</v>
      </c>
      <c r="J101" s="64">
        <f t="shared" si="380"/>
        <v>0</v>
      </c>
      <c r="K101" s="64">
        <f t="shared" si="380"/>
        <v>0</v>
      </c>
      <c r="L101" s="64">
        <f t="shared" si="380"/>
        <v>0</v>
      </c>
      <c r="M101" s="64">
        <f t="shared" si="380"/>
        <v>0</v>
      </c>
      <c r="N101" s="64">
        <f t="shared" si="380"/>
        <v>0</v>
      </c>
      <c r="O101" s="64">
        <f t="shared" si="380"/>
        <v>0</v>
      </c>
      <c r="P101" s="64">
        <f t="shared" si="380"/>
        <v>0</v>
      </c>
      <c r="Q101" s="64">
        <f t="shared" si="380"/>
        <v>612</v>
      </c>
      <c r="R101" s="64">
        <f t="shared" si="380"/>
        <v>0</v>
      </c>
      <c r="S101" s="64">
        <f t="shared" si="380"/>
        <v>0</v>
      </c>
      <c r="T101" s="64">
        <f t="shared" si="380"/>
        <v>0</v>
      </c>
      <c r="U101" s="218">
        <f t="shared" si="380"/>
        <v>0</v>
      </c>
      <c r="V101" s="283">
        <f t="shared" si="380"/>
        <v>324</v>
      </c>
      <c r="W101" s="64">
        <f t="shared" si="380"/>
        <v>36</v>
      </c>
      <c r="X101" s="284">
        <f t="shared" si="380"/>
        <v>0</v>
      </c>
      <c r="Y101" s="231">
        <f t="shared" si="380"/>
        <v>0</v>
      </c>
      <c r="Z101" s="64">
        <f t="shared" si="380"/>
        <v>0</v>
      </c>
      <c r="AA101" s="64">
        <f t="shared" si="380"/>
        <v>0</v>
      </c>
      <c r="AB101" s="64">
        <f t="shared" si="380"/>
        <v>0</v>
      </c>
      <c r="AC101" s="64">
        <f t="shared" si="380"/>
        <v>0</v>
      </c>
      <c r="AD101" s="64">
        <f t="shared" si="380"/>
        <v>0</v>
      </c>
      <c r="AE101" s="64">
        <f t="shared" si="380"/>
        <v>0</v>
      </c>
      <c r="AF101" s="64">
        <f t="shared" si="380"/>
        <v>0</v>
      </c>
      <c r="AG101" s="64">
        <f t="shared" si="380"/>
        <v>0</v>
      </c>
      <c r="AH101" s="64">
        <f t="shared" si="380"/>
        <v>0</v>
      </c>
      <c r="AI101" s="64">
        <f t="shared" si="380"/>
        <v>0</v>
      </c>
      <c r="AJ101" s="64">
        <f t="shared" si="380"/>
        <v>0</v>
      </c>
      <c r="AK101" s="64">
        <f t="shared" si="380"/>
        <v>0</v>
      </c>
      <c r="AL101" s="64">
        <f t="shared" si="380"/>
        <v>0</v>
      </c>
      <c r="AM101" s="64">
        <f t="shared" si="380"/>
        <v>0</v>
      </c>
      <c r="AN101" s="64">
        <f t="shared" si="380"/>
        <v>0</v>
      </c>
      <c r="AO101" s="64">
        <f t="shared" si="380"/>
        <v>0</v>
      </c>
      <c r="AP101" s="64">
        <f t="shared" si="380"/>
        <v>0</v>
      </c>
      <c r="AQ101" s="64">
        <f t="shared" si="380"/>
        <v>0</v>
      </c>
      <c r="AR101" s="64">
        <f t="shared" si="380"/>
        <v>0</v>
      </c>
      <c r="AS101" s="218">
        <f t="shared" si="380"/>
        <v>0</v>
      </c>
      <c r="AT101" s="283">
        <f t="shared" si="380"/>
        <v>0</v>
      </c>
      <c r="AU101" s="64">
        <f t="shared" si="380"/>
        <v>0</v>
      </c>
      <c r="AV101" s="64">
        <f t="shared" si="380"/>
        <v>0</v>
      </c>
      <c r="AW101" s="64">
        <f t="shared" si="380"/>
        <v>0</v>
      </c>
      <c r="AX101" s="64">
        <f t="shared" si="380"/>
        <v>0</v>
      </c>
      <c r="AY101" s="64">
        <f t="shared" si="380"/>
        <v>0</v>
      </c>
      <c r="AZ101" s="64">
        <f t="shared" si="380"/>
        <v>0</v>
      </c>
      <c r="BA101" s="64">
        <f t="shared" si="380"/>
        <v>0</v>
      </c>
      <c r="BB101" s="64">
        <f t="shared" si="380"/>
        <v>0</v>
      </c>
      <c r="BC101" s="64">
        <f t="shared" si="380"/>
        <v>0</v>
      </c>
      <c r="BD101" s="64">
        <f t="shared" si="380"/>
        <v>0</v>
      </c>
      <c r="BE101" s="64">
        <f t="shared" si="380"/>
        <v>0</v>
      </c>
      <c r="BF101" s="64">
        <f t="shared" si="380"/>
        <v>0</v>
      </c>
      <c r="BG101" s="64">
        <f t="shared" si="380"/>
        <v>0</v>
      </c>
      <c r="BH101" s="64">
        <f t="shared" si="380"/>
        <v>0</v>
      </c>
      <c r="BI101" s="64">
        <f t="shared" si="380"/>
        <v>0</v>
      </c>
      <c r="BJ101" s="64">
        <f t="shared" si="380"/>
        <v>0</v>
      </c>
      <c r="BK101" s="64">
        <f t="shared" si="380"/>
        <v>0</v>
      </c>
      <c r="BL101" s="64">
        <f t="shared" si="380"/>
        <v>0</v>
      </c>
      <c r="BM101" s="64">
        <f t="shared" si="380"/>
        <v>0</v>
      </c>
      <c r="BN101" s="284">
        <f t="shared" si="380"/>
        <v>0</v>
      </c>
      <c r="BO101" s="231">
        <f t="shared" si="380"/>
        <v>0</v>
      </c>
      <c r="BP101" s="64">
        <f t="shared" si="380"/>
        <v>0</v>
      </c>
      <c r="BQ101" s="64">
        <f t="shared" ref="BQ101:EB101" si="381">SUM(BQ102:BQ106)</f>
        <v>0</v>
      </c>
      <c r="BR101" s="64">
        <f t="shared" si="381"/>
        <v>0</v>
      </c>
      <c r="BS101" s="64">
        <f t="shared" si="381"/>
        <v>0</v>
      </c>
      <c r="BT101" s="64">
        <f t="shared" si="381"/>
        <v>0</v>
      </c>
      <c r="BU101" s="64">
        <f t="shared" si="381"/>
        <v>0</v>
      </c>
      <c r="BV101" s="64">
        <f t="shared" si="381"/>
        <v>0</v>
      </c>
      <c r="BW101" s="64">
        <f t="shared" si="381"/>
        <v>0</v>
      </c>
      <c r="BX101" s="64">
        <f t="shared" si="381"/>
        <v>0</v>
      </c>
      <c r="BY101" s="64">
        <f t="shared" si="381"/>
        <v>0</v>
      </c>
      <c r="BZ101" s="64">
        <f t="shared" si="381"/>
        <v>0</v>
      </c>
      <c r="CA101" s="64">
        <f t="shared" si="381"/>
        <v>0</v>
      </c>
      <c r="CB101" s="64">
        <f t="shared" si="381"/>
        <v>0</v>
      </c>
      <c r="CC101" s="64">
        <f t="shared" si="381"/>
        <v>0</v>
      </c>
      <c r="CD101" s="64">
        <f t="shared" si="381"/>
        <v>0</v>
      </c>
      <c r="CE101" s="64">
        <f t="shared" si="381"/>
        <v>0</v>
      </c>
      <c r="CF101" s="64">
        <f t="shared" si="381"/>
        <v>0</v>
      </c>
      <c r="CG101" s="64">
        <f t="shared" si="381"/>
        <v>0</v>
      </c>
      <c r="CH101" s="64">
        <f t="shared" si="381"/>
        <v>0</v>
      </c>
      <c r="CI101" s="218">
        <f t="shared" si="381"/>
        <v>0</v>
      </c>
      <c r="CJ101" s="283">
        <f t="shared" si="381"/>
        <v>0</v>
      </c>
      <c r="CK101" s="64">
        <f t="shared" si="381"/>
        <v>0</v>
      </c>
      <c r="CL101" s="64">
        <f t="shared" si="381"/>
        <v>0</v>
      </c>
      <c r="CM101" s="64">
        <f t="shared" si="381"/>
        <v>0</v>
      </c>
      <c r="CN101" s="64">
        <f t="shared" si="381"/>
        <v>0</v>
      </c>
      <c r="CO101" s="64">
        <f t="shared" si="381"/>
        <v>0</v>
      </c>
      <c r="CP101" s="64">
        <f t="shared" si="381"/>
        <v>0</v>
      </c>
      <c r="CQ101" s="64">
        <f t="shared" si="381"/>
        <v>0</v>
      </c>
      <c r="CR101" s="64">
        <f t="shared" si="381"/>
        <v>0</v>
      </c>
      <c r="CS101" s="64">
        <f t="shared" si="381"/>
        <v>0</v>
      </c>
      <c r="CT101" s="64">
        <f t="shared" si="381"/>
        <v>0</v>
      </c>
      <c r="CU101" s="64">
        <f t="shared" si="381"/>
        <v>0</v>
      </c>
      <c r="CV101" s="64">
        <f t="shared" si="381"/>
        <v>0</v>
      </c>
      <c r="CW101" s="64">
        <f t="shared" si="381"/>
        <v>0</v>
      </c>
      <c r="CX101" s="64">
        <f t="shared" si="381"/>
        <v>0</v>
      </c>
      <c r="CY101" s="64">
        <f t="shared" si="381"/>
        <v>0</v>
      </c>
      <c r="CZ101" s="64">
        <f t="shared" si="381"/>
        <v>0</v>
      </c>
      <c r="DA101" s="64">
        <f t="shared" si="381"/>
        <v>0</v>
      </c>
      <c r="DB101" s="64">
        <f t="shared" si="381"/>
        <v>0</v>
      </c>
      <c r="DC101" s="64">
        <f t="shared" si="381"/>
        <v>0</v>
      </c>
      <c r="DD101" s="284">
        <f t="shared" si="381"/>
        <v>0</v>
      </c>
      <c r="DE101" s="231">
        <f t="shared" si="381"/>
        <v>0</v>
      </c>
      <c r="DF101" s="64">
        <f t="shared" si="381"/>
        <v>0</v>
      </c>
      <c r="DG101" s="64">
        <f t="shared" si="381"/>
        <v>0</v>
      </c>
      <c r="DH101" s="64">
        <f t="shared" si="381"/>
        <v>0</v>
      </c>
      <c r="DI101" s="64">
        <f t="shared" si="381"/>
        <v>0</v>
      </c>
      <c r="DJ101" s="64">
        <f t="shared" si="381"/>
        <v>0</v>
      </c>
      <c r="DK101" s="64">
        <f t="shared" si="381"/>
        <v>0</v>
      </c>
      <c r="DL101" s="64">
        <f t="shared" si="381"/>
        <v>0</v>
      </c>
      <c r="DM101" s="64">
        <f t="shared" si="381"/>
        <v>0</v>
      </c>
      <c r="DN101" s="64">
        <f t="shared" si="381"/>
        <v>0</v>
      </c>
      <c r="DO101" s="64">
        <f t="shared" si="381"/>
        <v>0</v>
      </c>
      <c r="DP101" s="64">
        <f t="shared" si="381"/>
        <v>0</v>
      </c>
      <c r="DQ101" s="64">
        <f t="shared" si="381"/>
        <v>0</v>
      </c>
      <c r="DR101" s="64">
        <f t="shared" si="381"/>
        <v>0</v>
      </c>
      <c r="DS101" s="64">
        <f t="shared" si="381"/>
        <v>0</v>
      </c>
      <c r="DT101" s="64">
        <f t="shared" si="381"/>
        <v>0</v>
      </c>
      <c r="DU101" s="64">
        <f t="shared" si="381"/>
        <v>0</v>
      </c>
      <c r="DV101" s="64">
        <f t="shared" si="381"/>
        <v>0</v>
      </c>
      <c r="DW101" s="64">
        <f t="shared" si="381"/>
        <v>0</v>
      </c>
      <c r="DX101" s="64">
        <f t="shared" si="381"/>
        <v>0</v>
      </c>
      <c r="DY101" s="218">
        <f t="shared" si="381"/>
        <v>0</v>
      </c>
      <c r="DZ101" s="283">
        <f t="shared" si="381"/>
        <v>0</v>
      </c>
      <c r="EA101" s="64">
        <f t="shared" si="381"/>
        <v>0</v>
      </c>
      <c r="EB101" s="64">
        <f t="shared" si="381"/>
        <v>0</v>
      </c>
      <c r="EC101" s="64">
        <f t="shared" ref="EC101:GN101" si="382">SUM(EC102:EC106)</f>
        <v>0</v>
      </c>
      <c r="ED101" s="64">
        <f t="shared" si="382"/>
        <v>0</v>
      </c>
      <c r="EE101" s="64">
        <f t="shared" si="382"/>
        <v>0</v>
      </c>
      <c r="EF101" s="64">
        <f t="shared" si="382"/>
        <v>0</v>
      </c>
      <c r="EG101" s="64">
        <f t="shared" si="382"/>
        <v>0</v>
      </c>
      <c r="EH101" s="64">
        <f t="shared" si="382"/>
        <v>0</v>
      </c>
      <c r="EI101" s="64">
        <f t="shared" si="382"/>
        <v>0</v>
      </c>
      <c r="EJ101" s="64">
        <f t="shared" si="382"/>
        <v>0</v>
      </c>
      <c r="EK101" s="64">
        <f t="shared" si="382"/>
        <v>0</v>
      </c>
      <c r="EL101" s="64">
        <f t="shared" si="382"/>
        <v>0</v>
      </c>
      <c r="EM101" s="64">
        <f t="shared" si="382"/>
        <v>0</v>
      </c>
      <c r="EN101" s="64">
        <f t="shared" si="382"/>
        <v>0</v>
      </c>
      <c r="EO101" s="64">
        <f t="shared" si="382"/>
        <v>0</v>
      </c>
      <c r="EP101" s="64">
        <f t="shared" si="382"/>
        <v>0</v>
      </c>
      <c r="EQ101" s="64">
        <f t="shared" si="382"/>
        <v>0</v>
      </c>
      <c r="ER101" s="64">
        <f t="shared" si="382"/>
        <v>0</v>
      </c>
      <c r="ES101" s="64">
        <f t="shared" si="382"/>
        <v>0</v>
      </c>
      <c r="ET101" s="284">
        <f t="shared" si="382"/>
        <v>0</v>
      </c>
      <c r="EU101" s="231">
        <f t="shared" si="382"/>
        <v>0</v>
      </c>
      <c r="EV101" s="64">
        <f t="shared" si="382"/>
        <v>0</v>
      </c>
      <c r="EW101" s="64">
        <f t="shared" si="382"/>
        <v>0</v>
      </c>
      <c r="EX101" s="64">
        <f t="shared" si="382"/>
        <v>0</v>
      </c>
      <c r="EY101" s="64">
        <f t="shared" si="382"/>
        <v>0</v>
      </c>
      <c r="EZ101" s="64">
        <f t="shared" si="382"/>
        <v>0</v>
      </c>
      <c r="FA101" s="64">
        <f t="shared" si="382"/>
        <v>0</v>
      </c>
      <c r="FB101" s="64">
        <f t="shared" si="382"/>
        <v>0</v>
      </c>
      <c r="FC101" s="64">
        <f t="shared" si="382"/>
        <v>0</v>
      </c>
      <c r="FD101" s="64">
        <f t="shared" si="382"/>
        <v>0</v>
      </c>
      <c r="FE101" s="64">
        <f t="shared" si="382"/>
        <v>0</v>
      </c>
      <c r="FF101" s="64">
        <f t="shared" si="382"/>
        <v>0</v>
      </c>
      <c r="FG101" s="64">
        <f t="shared" si="382"/>
        <v>0</v>
      </c>
      <c r="FH101" s="64">
        <f t="shared" si="382"/>
        <v>0</v>
      </c>
      <c r="FI101" s="64">
        <f t="shared" si="382"/>
        <v>0</v>
      </c>
      <c r="FJ101" s="64">
        <f t="shared" si="382"/>
        <v>0</v>
      </c>
      <c r="FK101" s="64">
        <f t="shared" si="382"/>
        <v>0</v>
      </c>
      <c r="FL101" s="64">
        <f t="shared" si="382"/>
        <v>0</v>
      </c>
      <c r="FM101" s="64">
        <f t="shared" si="382"/>
        <v>0</v>
      </c>
      <c r="FN101" s="64">
        <f t="shared" si="382"/>
        <v>0</v>
      </c>
      <c r="FO101" s="218">
        <f t="shared" si="382"/>
        <v>0</v>
      </c>
      <c r="FP101" s="283">
        <f t="shared" si="382"/>
        <v>24</v>
      </c>
      <c r="FQ101" s="64">
        <f t="shared" si="382"/>
        <v>0</v>
      </c>
      <c r="FR101" s="64">
        <f t="shared" si="382"/>
        <v>0</v>
      </c>
      <c r="FS101" s="64">
        <f t="shared" si="382"/>
        <v>0</v>
      </c>
      <c r="FT101" s="64">
        <f t="shared" si="382"/>
        <v>0</v>
      </c>
      <c r="FU101" s="64">
        <f t="shared" si="382"/>
        <v>0</v>
      </c>
      <c r="FV101" s="64">
        <f t="shared" si="382"/>
        <v>0</v>
      </c>
      <c r="FW101" s="64">
        <f t="shared" si="382"/>
        <v>0</v>
      </c>
      <c r="FX101" s="64">
        <f t="shared" si="382"/>
        <v>0</v>
      </c>
      <c r="FY101" s="64">
        <f t="shared" si="382"/>
        <v>0</v>
      </c>
      <c r="FZ101" s="64">
        <f t="shared" si="382"/>
        <v>24</v>
      </c>
      <c r="GA101" s="64">
        <f t="shared" si="382"/>
        <v>0</v>
      </c>
      <c r="GB101" s="64">
        <f t="shared" si="382"/>
        <v>0</v>
      </c>
      <c r="GC101" s="64">
        <f t="shared" si="382"/>
        <v>0</v>
      </c>
      <c r="GD101" s="64">
        <f t="shared" si="382"/>
        <v>0</v>
      </c>
      <c r="GE101" s="64">
        <f t="shared" si="382"/>
        <v>0</v>
      </c>
      <c r="GF101" s="64">
        <f t="shared" si="382"/>
        <v>0</v>
      </c>
      <c r="GG101" s="64">
        <f t="shared" si="382"/>
        <v>0</v>
      </c>
      <c r="GH101" s="64">
        <f t="shared" si="382"/>
        <v>0</v>
      </c>
      <c r="GI101" s="64">
        <f t="shared" si="382"/>
        <v>1</v>
      </c>
      <c r="GJ101" s="284">
        <f t="shared" si="382"/>
        <v>12</v>
      </c>
      <c r="GK101" s="231">
        <f t="shared" si="382"/>
        <v>60</v>
      </c>
      <c r="GL101" s="64">
        <f t="shared" si="382"/>
        <v>0</v>
      </c>
      <c r="GM101" s="64">
        <f t="shared" si="382"/>
        <v>0</v>
      </c>
      <c r="GN101" s="64">
        <f t="shared" si="382"/>
        <v>0</v>
      </c>
      <c r="GO101" s="64">
        <f t="shared" ref="GO101:HZ101" si="383">SUM(GO102:GO106)</f>
        <v>0</v>
      </c>
      <c r="GP101" s="64">
        <f t="shared" si="383"/>
        <v>0</v>
      </c>
      <c r="GQ101" s="64">
        <f t="shared" si="383"/>
        <v>0</v>
      </c>
      <c r="GR101" s="64">
        <f t="shared" si="383"/>
        <v>0</v>
      </c>
      <c r="GS101" s="64">
        <f t="shared" si="383"/>
        <v>0</v>
      </c>
      <c r="GT101" s="64">
        <f t="shared" si="383"/>
        <v>0</v>
      </c>
      <c r="GU101" s="64">
        <f t="shared" si="383"/>
        <v>60</v>
      </c>
      <c r="GV101" s="64">
        <f t="shared" si="383"/>
        <v>0</v>
      </c>
      <c r="GW101" s="64">
        <f t="shared" si="383"/>
        <v>0</v>
      </c>
      <c r="GX101" s="64">
        <f t="shared" si="383"/>
        <v>0</v>
      </c>
      <c r="GY101" s="64">
        <f t="shared" si="383"/>
        <v>0</v>
      </c>
      <c r="GZ101" s="64">
        <f t="shared" si="383"/>
        <v>0</v>
      </c>
      <c r="HA101" s="64">
        <f t="shared" si="383"/>
        <v>0</v>
      </c>
      <c r="HB101" s="64">
        <f t="shared" si="383"/>
        <v>0</v>
      </c>
      <c r="HC101" s="64">
        <f t="shared" si="383"/>
        <v>12</v>
      </c>
      <c r="HD101" s="64">
        <f t="shared" si="383"/>
        <v>3</v>
      </c>
      <c r="HE101" s="218">
        <f t="shared" si="383"/>
        <v>36</v>
      </c>
      <c r="HF101" s="283">
        <f t="shared" si="383"/>
        <v>528</v>
      </c>
      <c r="HG101" s="64">
        <f t="shared" si="383"/>
        <v>0</v>
      </c>
      <c r="HH101" s="64">
        <f t="shared" si="383"/>
        <v>0</v>
      </c>
      <c r="HI101" s="64">
        <f t="shared" si="383"/>
        <v>0</v>
      </c>
      <c r="HJ101" s="64">
        <f t="shared" si="383"/>
        <v>0</v>
      </c>
      <c r="HK101" s="64">
        <f t="shared" si="383"/>
        <v>0</v>
      </c>
      <c r="HL101" s="64">
        <f t="shared" si="383"/>
        <v>0</v>
      </c>
      <c r="HM101" s="64">
        <f t="shared" si="383"/>
        <v>0</v>
      </c>
      <c r="HN101" s="64">
        <f t="shared" si="383"/>
        <v>0</v>
      </c>
      <c r="HO101" s="64">
        <f t="shared" si="383"/>
        <v>0</v>
      </c>
      <c r="HP101" s="64">
        <f t="shared" si="383"/>
        <v>528</v>
      </c>
      <c r="HQ101" s="64">
        <f t="shared" si="383"/>
        <v>0</v>
      </c>
      <c r="HR101" s="64">
        <f t="shared" si="383"/>
        <v>0</v>
      </c>
      <c r="HS101" s="64">
        <f t="shared" si="383"/>
        <v>0</v>
      </c>
      <c r="HT101" s="64">
        <f t="shared" si="383"/>
        <v>0</v>
      </c>
      <c r="HU101" s="64">
        <f t="shared" si="383"/>
        <v>0</v>
      </c>
      <c r="HV101" s="64">
        <f t="shared" si="383"/>
        <v>0</v>
      </c>
      <c r="HW101" s="64">
        <f t="shared" si="383"/>
        <v>0</v>
      </c>
      <c r="HX101" s="64">
        <f t="shared" si="383"/>
        <v>24</v>
      </c>
      <c r="HY101" s="64">
        <f t="shared" si="383"/>
        <v>23</v>
      </c>
      <c r="HZ101" s="284">
        <f t="shared" si="383"/>
        <v>276</v>
      </c>
      <c r="IA101" s="338"/>
      <c r="IB101" s="70"/>
      <c r="IC101" s="100"/>
      <c r="ID101" s="179"/>
      <c r="IE101" s="710"/>
      <c r="IF101" s="378"/>
      <c r="IG101" s="378"/>
      <c r="IH101" s="378"/>
      <c r="II101" s="378"/>
      <c r="IJ101" s="378"/>
      <c r="IK101" s="378"/>
      <c r="IL101" s="378"/>
      <c r="IM101" s="378"/>
      <c r="IN101" s="378"/>
      <c r="IO101" s="378"/>
      <c r="IP101" s="378"/>
      <c r="IQ101" s="378"/>
      <c r="IR101" s="378"/>
      <c r="IS101" s="378"/>
      <c r="IT101" s="378"/>
      <c r="IU101" s="378"/>
      <c r="IV101" s="378"/>
      <c r="IW101" s="378"/>
      <c r="IX101" s="378"/>
      <c r="IY101" s="378"/>
      <c r="IZ101" s="378"/>
      <c r="JA101" s="378"/>
      <c r="JB101" s="378"/>
      <c r="JC101" s="378"/>
      <c r="JD101" s="378"/>
      <c r="JE101" s="378"/>
      <c r="JF101" s="378"/>
      <c r="JG101" s="378"/>
      <c r="JH101" s="378"/>
      <c r="JI101" s="378"/>
      <c r="JJ101" s="378"/>
      <c r="JK101" s="378"/>
      <c r="JL101" s="378"/>
      <c r="JM101" s="378"/>
      <c r="JN101" s="378"/>
      <c r="JO101" s="378"/>
      <c r="JP101" s="378"/>
      <c r="JQ101" s="378"/>
      <c r="JR101" s="378"/>
      <c r="JS101" s="378"/>
      <c r="JT101" s="378"/>
      <c r="JU101" s="378"/>
      <c r="JV101" s="378"/>
      <c r="JW101" s="378"/>
      <c r="JX101" s="378"/>
      <c r="JY101" s="378"/>
      <c r="JZ101" s="378"/>
      <c r="KA101" s="378"/>
      <c r="KB101" s="378"/>
      <c r="KC101" s="378"/>
      <c r="KD101" s="378"/>
      <c r="KE101" s="378"/>
      <c r="KF101" s="378"/>
      <c r="KG101" s="378"/>
      <c r="KH101" s="378"/>
      <c r="KI101" s="378"/>
      <c r="KJ101" s="378"/>
      <c r="KK101" s="378"/>
      <c r="KL101" s="378"/>
      <c r="KM101" s="378"/>
      <c r="KN101" s="378"/>
      <c r="KO101" s="378"/>
    </row>
    <row r="102" spans="1:301" s="395" customFormat="1" ht="15" customHeight="1" x14ac:dyDescent="0.25">
      <c r="A102" s="199"/>
      <c r="B102" s="55"/>
      <c r="C102" s="261" t="s">
        <v>157</v>
      </c>
      <c r="D102" s="369">
        <f t="shared" si="359"/>
        <v>2</v>
      </c>
      <c r="E102" s="61"/>
      <c r="F102" s="61">
        <f t="shared" si="360"/>
        <v>72</v>
      </c>
      <c r="G102" s="61">
        <f t="shared" si="361"/>
        <v>42</v>
      </c>
      <c r="H102" s="61">
        <f t="shared" si="362"/>
        <v>0</v>
      </c>
      <c r="I102" s="61">
        <f t="shared" si="362"/>
        <v>0</v>
      </c>
      <c r="J102" s="61">
        <f t="shared" si="362"/>
        <v>0</v>
      </c>
      <c r="K102" s="61">
        <f t="shared" si="362"/>
        <v>0</v>
      </c>
      <c r="L102" s="61">
        <f t="shared" si="362"/>
        <v>0</v>
      </c>
      <c r="M102" s="61">
        <f t="shared" si="362"/>
        <v>0</v>
      </c>
      <c r="N102" s="61">
        <f t="shared" si="362"/>
        <v>0</v>
      </c>
      <c r="O102" s="61">
        <f t="shared" si="362"/>
        <v>0</v>
      </c>
      <c r="P102" s="61">
        <f t="shared" si="362"/>
        <v>0</v>
      </c>
      <c r="Q102" s="61">
        <f t="shared" si="362"/>
        <v>42</v>
      </c>
      <c r="R102" s="61">
        <f t="shared" si="362"/>
        <v>0</v>
      </c>
      <c r="S102" s="61">
        <f t="shared" si="363"/>
        <v>0</v>
      </c>
      <c r="T102" s="61">
        <f t="shared" si="363"/>
        <v>0</v>
      </c>
      <c r="U102" s="367">
        <f t="shared" si="363"/>
        <v>0</v>
      </c>
      <c r="V102" s="354">
        <f t="shared" ref="V102:V106" si="384">AS102+BN102+CI102+DD102+DY102+ET102+FO102+GJ102+HE102+HZ102</f>
        <v>24</v>
      </c>
      <c r="W102" s="61">
        <f t="shared" ref="W102:W106" si="385">AQ102+BL102+CG102+DB102+DW102+ER102+FM102+GH102+HC102+HX102</f>
        <v>6</v>
      </c>
      <c r="X102" s="355">
        <f t="shared" ref="X102:X106" si="386">AO102+AP102+BJ102+BK102+CE102+CF102+CZ102+DA102+DU102+DV102+EP102+EQ102+FK102+FL102+GF102+GG102+HA102+HB102+HV102+HW102</f>
        <v>0</v>
      </c>
      <c r="Y102" s="346">
        <f t="shared" si="367"/>
        <v>0</v>
      </c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342"/>
      <c r="AT102" s="360">
        <f t="shared" si="368"/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361"/>
      <c r="BO102" s="346">
        <f t="shared" si="369"/>
        <v>0</v>
      </c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342"/>
      <c r="CJ102" s="360">
        <f t="shared" si="370"/>
        <v>0</v>
      </c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361"/>
      <c r="DE102" s="346">
        <f t="shared" si="371"/>
        <v>0</v>
      </c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342"/>
      <c r="DZ102" s="360">
        <f t="shared" si="372"/>
        <v>0</v>
      </c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361"/>
      <c r="EU102" s="346">
        <f t="shared" si="373"/>
        <v>0</v>
      </c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342"/>
      <c r="FP102" s="360">
        <f t="shared" si="375"/>
        <v>24</v>
      </c>
      <c r="FQ102" s="56"/>
      <c r="FR102" s="56"/>
      <c r="FS102" s="56"/>
      <c r="FT102" s="56"/>
      <c r="FU102" s="56"/>
      <c r="FV102" s="56"/>
      <c r="FW102" s="56"/>
      <c r="FX102" s="56"/>
      <c r="FY102" s="56"/>
      <c r="FZ102" s="56">
        <v>24</v>
      </c>
      <c r="GA102" s="56"/>
      <c r="GB102" s="56"/>
      <c r="GC102" s="56"/>
      <c r="GD102" s="56"/>
      <c r="GE102" s="56"/>
      <c r="GF102" s="60"/>
      <c r="GG102" s="57"/>
      <c r="GH102" s="58"/>
      <c r="GI102" s="59">
        <f t="shared" ref="GI102" si="387">(GF102+GG102+GH102+FP102+GJ102)/36</f>
        <v>1</v>
      </c>
      <c r="GJ102" s="361">
        <v>12</v>
      </c>
      <c r="GK102" s="346">
        <f t="shared" ref="GK102" si="388">SUM(GL102:GV102)+SUM(GX102:GZ102)</f>
        <v>18</v>
      </c>
      <c r="GL102" s="56"/>
      <c r="GM102" s="56"/>
      <c r="GN102" s="56"/>
      <c r="GO102" s="56"/>
      <c r="GP102" s="56"/>
      <c r="GQ102" s="56"/>
      <c r="GR102" s="56"/>
      <c r="GS102" s="56"/>
      <c r="GT102" s="56"/>
      <c r="GU102" s="56">
        <v>18</v>
      </c>
      <c r="GV102" s="56"/>
      <c r="GW102" s="56"/>
      <c r="GX102" s="56"/>
      <c r="GY102" s="56"/>
      <c r="GZ102" s="56"/>
      <c r="HA102" s="60"/>
      <c r="HB102" s="57"/>
      <c r="HC102" s="58">
        <v>6</v>
      </c>
      <c r="HD102" s="59">
        <f t="shared" ref="HD102:HD103" si="389">(HA102+HB102+HC102+GK102+HE102)/36</f>
        <v>1</v>
      </c>
      <c r="HE102" s="342">
        <v>12</v>
      </c>
      <c r="HF102" s="360">
        <f t="shared" si="378"/>
        <v>0</v>
      </c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361"/>
      <c r="IA102" s="328"/>
      <c r="IB102" s="27">
        <v>9</v>
      </c>
      <c r="IC102" s="27"/>
      <c r="ID102" s="119"/>
      <c r="IE102" s="346">
        <v>7</v>
      </c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</row>
    <row r="103" spans="1:301" s="395" customFormat="1" ht="15" customHeight="1" x14ac:dyDescent="0.25">
      <c r="A103" s="199"/>
      <c r="B103" s="55"/>
      <c r="C103" s="261" t="s">
        <v>158</v>
      </c>
      <c r="D103" s="369">
        <f t="shared" si="359"/>
        <v>2</v>
      </c>
      <c r="E103" s="61"/>
      <c r="F103" s="61">
        <f t="shared" si="360"/>
        <v>72</v>
      </c>
      <c r="G103" s="61">
        <f t="shared" si="361"/>
        <v>42</v>
      </c>
      <c r="H103" s="61">
        <f t="shared" si="362"/>
        <v>0</v>
      </c>
      <c r="I103" s="61">
        <f t="shared" si="362"/>
        <v>0</v>
      </c>
      <c r="J103" s="61">
        <f t="shared" si="362"/>
        <v>0</v>
      </c>
      <c r="K103" s="61">
        <f t="shared" si="362"/>
        <v>0</v>
      </c>
      <c r="L103" s="61">
        <f t="shared" si="362"/>
        <v>0</v>
      </c>
      <c r="M103" s="61">
        <f t="shared" si="362"/>
        <v>0</v>
      </c>
      <c r="N103" s="61">
        <f t="shared" si="362"/>
        <v>0</v>
      </c>
      <c r="O103" s="61">
        <f t="shared" si="362"/>
        <v>0</v>
      </c>
      <c r="P103" s="61">
        <f t="shared" si="362"/>
        <v>0</v>
      </c>
      <c r="Q103" s="61">
        <f t="shared" si="362"/>
        <v>42</v>
      </c>
      <c r="R103" s="61">
        <f t="shared" si="362"/>
        <v>0</v>
      </c>
      <c r="S103" s="61">
        <f t="shared" si="363"/>
        <v>0</v>
      </c>
      <c r="T103" s="61">
        <f t="shared" si="363"/>
        <v>0</v>
      </c>
      <c r="U103" s="367">
        <f t="shared" si="363"/>
        <v>0</v>
      </c>
      <c r="V103" s="354">
        <f t="shared" si="384"/>
        <v>24</v>
      </c>
      <c r="W103" s="61">
        <f t="shared" si="385"/>
        <v>6</v>
      </c>
      <c r="X103" s="355">
        <f t="shared" si="386"/>
        <v>0</v>
      </c>
      <c r="Y103" s="346">
        <f t="shared" si="367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>SUM(AU103:BE103)+SUM(BG103:BI103)</f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>SUM(BP103:BZ103)+SUM(CB103:CD103)</f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>SUM(CK103:CU103)+SUM(CW103:CY103)</f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>SUM(DF103:DP103)+SUM(DR103:DT103)</f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>SUM(EA103:EK103)+SUM(EM103:EO103)</f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>SUM(EV103:FF103)+SUM(FH103:FJ103)</f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>SUM(FQ103:GA103)+SUM(GC103:GE103)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361"/>
      <c r="GK103" s="346">
        <f t="shared" si="377"/>
        <v>42</v>
      </c>
      <c r="GL103" s="56"/>
      <c r="GM103" s="56"/>
      <c r="GN103" s="56"/>
      <c r="GO103" s="56"/>
      <c r="GP103" s="56"/>
      <c r="GQ103" s="56"/>
      <c r="GR103" s="56"/>
      <c r="GS103" s="56"/>
      <c r="GT103" s="56"/>
      <c r="GU103" s="56">
        <v>42</v>
      </c>
      <c r="GV103" s="56"/>
      <c r="GW103" s="56"/>
      <c r="GX103" s="56"/>
      <c r="GY103" s="56"/>
      <c r="GZ103" s="56"/>
      <c r="HA103" s="60"/>
      <c r="HB103" s="57"/>
      <c r="HC103" s="58">
        <v>6</v>
      </c>
      <c r="HD103" s="59">
        <f t="shared" si="389"/>
        <v>2</v>
      </c>
      <c r="HE103" s="342">
        <v>24</v>
      </c>
      <c r="HF103" s="360">
        <f t="shared" si="378"/>
        <v>0</v>
      </c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361"/>
      <c r="IA103" s="328"/>
      <c r="IB103" s="27">
        <v>9</v>
      </c>
      <c r="IC103" s="27"/>
      <c r="ID103" s="119"/>
      <c r="IE103" s="346">
        <v>7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159</v>
      </c>
      <c r="D104" s="369">
        <f t="shared" si="359"/>
        <v>6</v>
      </c>
      <c r="E104" s="61"/>
      <c r="F104" s="61">
        <f t="shared" si="360"/>
        <v>216</v>
      </c>
      <c r="G104" s="61">
        <f t="shared" si="361"/>
        <v>138</v>
      </c>
      <c r="H104" s="61">
        <f t="shared" si="362"/>
        <v>0</v>
      </c>
      <c r="I104" s="61">
        <f t="shared" si="362"/>
        <v>0</v>
      </c>
      <c r="J104" s="61">
        <f t="shared" si="362"/>
        <v>0</v>
      </c>
      <c r="K104" s="61">
        <f t="shared" si="362"/>
        <v>0</v>
      </c>
      <c r="L104" s="61">
        <f t="shared" si="362"/>
        <v>0</v>
      </c>
      <c r="M104" s="61">
        <f t="shared" si="362"/>
        <v>0</v>
      </c>
      <c r="N104" s="61">
        <f t="shared" si="362"/>
        <v>0</v>
      </c>
      <c r="O104" s="61">
        <f t="shared" si="362"/>
        <v>0</v>
      </c>
      <c r="P104" s="61">
        <f t="shared" si="362"/>
        <v>0</v>
      </c>
      <c r="Q104" s="61">
        <f t="shared" si="362"/>
        <v>138</v>
      </c>
      <c r="R104" s="61">
        <f t="shared" si="362"/>
        <v>0</v>
      </c>
      <c r="S104" s="61">
        <f t="shared" si="363"/>
        <v>0</v>
      </c>
      <c r="T104" s="61">
        <f t="shared" si="363"/>
        <v>0</v>
      </c>
      <c r="U104" s="367">
        <f t="shared" si="363"/>
        <v>0</v>
      </c>
      <c r="V104" s="354">
        <f t="shared" si="384"/>
        <v>72</v>
      </c>
      <c r="W104" s="61">
        <f t="shared" si="385"/>
        <v>6</v>
      </c>
      <c r="X104" s="355">
        <f t="shared" si="386"/>
        <v>0</v>
      </c>
      <c r="Y104" s="346">
        <f t="shared" si="367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377"/>
        <v>0</v>
      </c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342"/>
      <c r="HF104" s="360">
        <f t="shared" si="378"/>
        <v>138</v>
      </c>
      <c r="HG104" s="56"/>
      <c r="HH104" s="56"/>
      <c r="HI104" s="56"/>
      <c r="HJ104" s="56"/>
      <c r="HK104" s="56"/>
      <c r="HL104" s="56"/>
      <c r="HM104" s="56"/>
      <c r="HN104" s="56"/>
      <c r="HO104" s="56"/>
      <c r="HP104" s="56">
        <v>138</v>
      </c>
      <c r="HQ104" s="56"/>
      <c r="HR104" s="56"/>
      <c r="HS104" s="56"/>
      <c r="HT104" s="56"/>
      <c r="HU104" s="56"/>
      <c r="HV104" s="60"/>
      <c r="HW104" s="57"/>
      <c r="HX104" s="58">
        <v>6</v>
      </c>
      <c r="HY104" s="59">
        <f t="shared" ref="HY104:HY106" si="390">(HV104+HW104+HX104+HF104+HZ104)/36</f>
        <v>6</v>
      </c>
      <c r="HZ104" s="361">
        <v>72</v>
      </c>
      <c r="IA104" s="328"/>
      <c r="IB104" s="44">
        <v>10</v>
      </c>
      <c r="IC104" s="27"/>
      <c r="ID104" s="119"/>
      <c r="IE104" s="346">
        <v>15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x14ac:dyDescent="0.25">
      <c r="A105" s="199"/>
      <c r="B105" s="55"/>
      <c r="C105" s="261" t="s">
        <v>160</v>
      </c>
      <c r="D105" s="369">
        <f t="shared" si="359"/>
        <v>2</v>
      </c>
      <c r="E105" s="61"/>
      <c r="F105" s="61">
        <f t="shared" si="360"/>
        <v>72</v>
      </c>
      <c r="G105" s="61">
        <f t="shared" si="361"/>
        <v>42</v>
      </c>
      <c r="H105" s="61">
        <f t="shared" si="362"/>
        <v>0</v>
      </c>
      <c r="I105" s="61">
        <f t="shared" si="362"/>
        <v>0</v>
      </c>
      <c r="J105" s="61">
        <f t="shared" si="362"/>
        <v>0</v>
      </c>
      <c r="K105" s="61">
        <f t="shared" si="362"/>
        <v>0</v>
      </c>
      <c r="L105" s="61">
        <f t="shared" si="362"/>
        <v>0</v>
      </c>
      <c r="M105" s="61">
        <f t="shared" si="362"/>
        <v>0</v>
      </c>
      <c r="N105" s="61">
        <f t="shared" si="362"/>
        <v>0</v>
      </c>
      <c r="O105" s="61">
        <f t="shared" si="362"/>
        <v>0</v>
      </c>
      <c r="P105" s="61">
        <f t="shared" si="362"/>
        <v>0</v>
      </c>
      <c r="Q105" s="61">
        <f t="shared" si="362"/>
        <v>42</v>
      </c>
      <c r="R105" s="61">
        <f t="shared" si="362"/>
        <v>0</v>
      </c>
      <c r="S105" s="61">
        <f t="shared" si="363"/>
        <v>0</v>
      </c>
      <c r="T105" s="61">
        <f t="shared" si="363"/>
        <v>0</v>
      </c>
      <c r="U105" s="367">
        <f t="shared" si="363"/>
        <v>0</v>
      </c>
      <c r="V105" s="354">
        <f t="shared" si="384"/>
        <v>24</v>
      </c>
      <c r="W105" s="61">
        <f t="shared" si="385"/>
        <v>6</v>
      </c>
      <c r="X105" s="355">
        <f t="shared" si="386"/>
        <v>0</v>
      </c>
      <c r="Y105" s="346">
        <f t="shared" si="367"/>
        <v>0</v>
      </c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342"/>
      <c r="AT105" s="360">
        <f>SUM(AU105:BE105)+SUM(BG105:BI105)</f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361"/>
      <c r="BO105" s="346">
        <f>SUM(BP105:BZ105)+SUM(CB105:CD105)</f>
        <v>0</v>
      </c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342"/>
      <c r="CJ105" s="360">
        <f>SUM(CK105:CU105)+SUM(CW105:CY105)</f>
        <v>0</v>
      </c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361"/>
      <c r="DE105" s="346">
        <f>SUM(DF105:DP105)+SUM(DR105:DT105)</f>
        <v>0</v>
      </c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342"/>
      <c r="DZ105" s="360">
        <f>SUM(EA105:EK105)+SUM(EM105:EO105)</f>
        <v>0</v>
      </c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361"/>
      <c r="EU105" s="346">
        <f>SUM(EV105:FF105)+SUM(FH105:FJ105)</f>
        <v>0</v>
      </c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342"/>
      <c r="FP105" s="360">
        <f>SUM(FQ105:GA105)+SUM(GC105:GE105)</f>
        <v>0</v>
      </c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361"/>
      <c r="GK105" s="346">
        <f t="shared" si="377"/>
        <v>0</v>
      </c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342"/>
      <c r="HF105" s="360">
        <f>SUBTOTAL(9,HG105:HU105)</f>
        <v>42</v>
      </c>
      <c r="HG105" s="56"/>
      <c r="HH105" s="56"/>
      <c r="HI105" s="56"/>
      <c r="HJ105" s="56"/>
      <c r="HK105" s="56"/>
      <c r="HL105" s="56"/>
      <c r="HM105" s="56"/>
      <c r="HN105" s="56"/>
      <c r="HO105" s="56"/>
      <c r="HP105" s="56">
        <v>42</v>
      </c>
      <c r="HQ105" s="56"/>
      <c r="HR105" s="56"/>
      <c r="HS105" s="56"/>
      <c r="HT105" s="56"/>
      <c r="HU105" s="56"/>
      <c r="HV105" s="60"/>
      <c r="HW105" s="57"/>
      <c r="HX105" s="58">
        <v>6</v>
      </c>
      <c r="HY105" s="59">
        <f t="shared" si="390"/>
        <v>2</v>
      </c>
      <c r="HZ105" s="361">
        <v>24</v>
      </c>
      <c r="IA105" s="328"/>
      <c r="IB105" s="27"/>
      <c r="IC105" s="27" t="s">
        <v>54</v>
      </c>
      <c r="ID105" s="119"/>
      <c r="IE105" s="346">
        <v>2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95" customFormat="1" ht="15" customHeight="1" thickBot="1" x14ac:dyDescent="0.3">
      <c r="A106" s="180"/>
      <c r="B106" s="181"/>
      <c r="C106" s="786" t="s">
        <v>161</v>
      </c>
      <c r="D106" s="240">
        <f t="shared" si="359"/>
        <v>15</v>
      </c>
      <c r="E106" s="182"/>
      <c r="F106" s="182">
        <f t="shared" si="360"/>
        <v>540</v>
      </c>
      <c r="G106" s="182">
        <f t="shared" si="361"/>
        <v>348</v>
      </c>
      <c r="H106" s="182">
        <f t="shared" si="362"/>
        <v>0</v>
      </c>
      <c r="I106" s="182">
        <f t="shared" si="362"/>
        <v>0</v>
      </c>
      <c r="J106" s="182">
        <f t="shared" si="362"/>
        <v>0</v>
      </c>
      <c r="K106" s="182">
        <f t="shared" si="362"/>
        <v>0</v>
      </c>
      <c r="L106" s="182">
        <f t="shared" si="362"/>
        <v>0</v>
      </c>
      <c r="M106" s="182">
        <f t="shared" si="362"/>
        <v>0</v>
      </c>
      <c r="N106" s="182">
        <f t="shared" si="362"/>
        <v>0</v>
      </c>
      <c r="O106" s="182">
        <f t="shared" si="362"/>
        <v>0</v>
      </c>
      <c r="P106" s="182">
        <f t="shared" si="362"/>
        <v>0</v>
      </c>
      <c r="Q106" s="182">
        <f t="shared" si="362"/>
        <v>348</v>
      </c>
      <c r="R106" s="182">
        <f t="shared" si="362"/>
        <v>0</v>
      </c>
      <c r="S106" s="182">
        <f t="shared" si="363"/>
        <v>0</v>
      </c>
      <c r="T106" s="182">
        <f t="shared" si="363"/>
        <v>0</v>
      </c>
      <c r="U106" s="219">
        <f t="shared" si="363"/>
        <v>0</v>
      </c>
      <c r="V106" s="289">
        <f t="shared" si="384"/>
        <v>180</v>
      </c>
      <c r="W106" s="182">
        <f t="shared" si="385"/>
        <v>12</v>
      </c>
      <c r="X106" s="290">
        <f t="shared" si="386"/>
        <v>0</v>
      </c>
      <c r="Y106" s="245">
        <f t="shared" si="367"/>
        <v>0</v>
      </c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1"/>
      <c r="AR106" s="181"/>
      <c r="AS106" s="226"/>
      <c r="AT106" s="303">
        <f>SUM(AU106:BE106)+SUM(BG106:BI106)</f>
        <v>0</v>
      </c>
      <c r="AU106" s="181"/>
      <c r="AV106" s="181"/>
      <c r="AW106" s="181"/>
      <c r="AX106" s="181"/>
      <c r="AY106" s="181"/>
      <c r="AZ106" s="181"/>
      <c r="BA106" s="181"/>
      <c r="BB106" s="181"/>
      <c r="BC106" s="181"/>
      <c r="BD106" s="181"/>
      <c r="BE106" s="181"/>
      <c r="BF106" s="181"/>
      <c r="BG106" s="181"/>
      <c r="BH106" s="181"/>
      <c r="BI106" s="181"/>
      <c r="BJ106" s="181"/>
      <c r="BK106" s="181"/>
      <c r="BL106" s="181"/>
      <c r="BM106" s="181"/>
      <c r="BN106" s="304"/>
      <c r="BO106" s="245">
        <f>SUM(BP106:BZ106)+SUM(CB106:CD106)</f>
        <v>0</v>
      </c>
      <c r="BP106" s="181"/>
      <c r="BQ106" s="181"/>
      <c r="BR106" s="181"/>
      <c r="BS106" s="181"/>
      <c r="BT106" s="181"/>
      <c r="BU106" s="181"/>
      <c r="BV106" s="181"/>
      <c r="BW106" s="181"/>
      <c r="BX106" s="181"/>
      <c r="BY106" s="181"/>
      <c r="BZ106" s="181"/>
      <c r="CA106" s="181"/>
      <c r="CB106" s="181"/>
      <c r="CC106" s="181"/>
      <c r="CD106" s="181"/>
      <c r="CE106" s="181"/>
      <c r="CF106" s="181"/>
      <c r="CG106" s="181"/>
      <c r="CH106" s="181"/>
      <c r="CI106" s="226"/>
      <c r="CJ106" s="303">
        <f>SUM(CK106:CU106)+SUM(CW106:CY106)</f>
        <v>0</v>
      </c>
      <c r="CK106" s="181"/>
      <c r="CL106" s="181"/>
      <c r="CM106" s="181"/>
      <c r="CN106" s="181"/>
      <c r="CO106" s="181"/>
      <c r="CP106" s="181"/>
      <c r="CQ106" s="181"/>
      <c r="CR106" s="181"/>
      <c r="CS106" s="181"/>
      <c r="CT106" s="181"/>
      <c r="CU106" s="181"/>
      <c r="CV106" s="181"/>
      <c r="CW106" s="181"/>
      <c r="CX106" s="181"/>
      <c r="CY106" s="181"/>
      <c r="CZ106" s="181"/>
      <c r="DA106" s="181"/>
      <c r="DB106" s="181"/>
      <c r="DC106" s="181"/>
      <c r="DD106" s="304"/>
      <c r="DE106" s="245">
        <f>SUM(DF106:DP106)+SUM(DR106:DT106)</f>
        <v>0</v>
      </c>
      <c r="DF106" s="181"/>
      <c r="DG106" s="181"/>
      <c r="DH106" s="181"/>
      <c r="DI106" s="181"/>
      <c r="DJ106" s="181"/>
      <c r="DK106" s="181"/>
      <c r="DL106" s="181"/>
      <c r="DM106" s="181"/>
      <c r="DN106" s="181"/>
      <c r="DO106" s="181"/>
      <c r="DP106" s="181"/>
      <c r="DQ106" s="181"/>
      <c r="DR106" s="181"/>
      <c r="DS106" s="181"/>
      <c r="DT106" s="181"/>
      <c r="DU106" s="181"/>
      <c r="DV106" s="181"/>
      <c r="DW106" s="181"/>
      <c r="DX106" s="181"/>
      <c r="DY106" s="226"/>
      <c r="DZ106" s="303">
        <f>SUM(EA106:EK106)+SUM(EM106:EO106)</f>
        <v>0</v>
      </c>
      <c r="EA106" s="181"/>
      <c r="EB106" s="181"/>
      <c r="EC106" s="181"/>
      <c r="ED106" s="181"/>
      <c r="EE106" s="181"/>
      <c r="EF106" s="181"/>
      <c r="EG106" s="181"/>
      <c r="EH106" s="181"/>
      <c r="EI106" s="181"/>
      <c r="EJ106" s="181"/>
      <c r="EK106" s="181"/>
      <c r="EL106" s="181"/>
      <c r="EM106" s="181"/>
      <c r="EN106" s="181"/>
      <c r="EO106" s="181"/>
      <c r="EP106" s="181"/>
      <c r="EQ106" s="181"/>
      <c r="ER106" s="181"/>
      <c r="ES106" s="181"/>
      <c r="ET106" s="304"/>
      <c r="EU106" s="245">
        <f>SUM(EV106:FF106)+SUM(FH106:FJ106)</f>
        <v>0</v>
      </c>
      <c r="EV106" s="181"/>
      <c r="EW106" s="181"/>
      <c r="EX106" s="181"/>
      <c r="EY106" s="181"/>
      <c r="EZ106" s="181"/>
      <c r="FA106" s="181"/>
      <c r="FB106" s="181"/>
      <c r="FC106" s="181"/>
      <c r="FD106" s="181"/>
      <c r="FE106" s="181"/>
      <c r="FF106" s="181"/>
      <c r="FG106" s="181"/>
      <c r="FH106" s="181"/>
      <c r="FI106" s="181"/>
      <c r="FJ106" s="181"/>
      <c r="FK106" s="181"/>
      <c r="FL106" s="181"/>
      <c r="FM106" s="181"/>
      <c r="FN106" s="181"/>
      <c r="FO106" s="226"/>
      <c r="FP106" s="303">
        <f>SUM(FQ106:GA106)+SUM(GC106:GE106)</f>
        <v>0</v>
      </c>
      <c r="FQ106" s="181"/>
      <c r="FR106" s="181"/>
      <c r="FS106" s="181"/>
      <c r="FT106" s="181"/>
      <c r="FU106" s="181"/>
      <c r="FV106" s="181"/>
      <c r="FW106" s="181"/>
      <c r="FX106" s="181"/>
      <c r="FY106" s="181"/>
      <c r="FZ106" s="181"/>
      <c r="GA106" s="181"/>
      <c r="GB106" s="181"/>
      <c r="GC106" s="181"/>
      <c r="GD106" s="181"/>
      <c r="GE106" s="181"/>
      <c r="GF106" s="181"/>
      <c r="GG106" s="181"/>
      <c r="GH106" s="181"/>
      <c r="GI106" s="181"/>
      <c r="GJ106" s="304"/>
      <c r="GK106" s="245">
        <f t="shared" si="377"/>
        <v>0</v>
      </c>
      <c r="GL106" s="181"/>
      <c r="GM106" s="181"/>
      <c r="GN106" s="181"/>
      <c r="GO106" s="181"/>
      <c r="GP106" s="181"/>
      <c r="GQ106" s="181"/>
      <c r="GR106" s="181"/>
      <c r="GS106" s="181"/>
      <c r="GT106" s="181"/>
      <c r="GU106" s="181"/>
      <c r="GV106" s="181"/>
      <c r="GW106" s="181"/>
      <c r="GX106" s="181"/>
      <c r="GY106" s="181"/>
      <c r="GZ106" s="181"/>
      <c r="HA106" s="181"/>
      <c r="HB106" s="181"/>
      <c r="HC106" s="181"/>
      <c r="HD106" s="181"/>
      <c r="HE106" s="226"/>
      <c r="HF106" s="303">
        <f t="shared" si="378"/>
        <v>348</v>
      </c>
      <c r="HG106" s="183"/>
      <c r="HH106" s="183"/>
      <c r="HI106" s="183"/>
      <c r="HJ106" s="183"/>
      <c r="HK106" s="183"/>
      <c r="HL106" s="183"/>
      <c r="HM106" s="183"/>
      <c r="HN106" s="183"/>
      <c r="HO106" s="183"/>
      <c r="HP106" s="183">
        <v>348</v>
      </c>
      <c r="HQ106" s="183"/>
      <c r="HR106" s="183"/>
      <c r="HS106" s="183"/>
      <c r="HT106" s="183"/>
      <c r="HU106" s="183"/>
      <c r="HV106" s="184"/>
      <c r="HW106" s="185"/>
      <c r="HX106" s="186">
        <v>12</v>
      </c>
      <c r="HY106" s="187">
        <f t="shared" si="390"/>
        <v>15</v>
      </c>
      <c r="HZ106" s="304">
        <v>180</v>
      </c>
      <c r="IA106" s="339"/>
      <c r="IB106" s="188"/>
      <c r="IC106" s="188">
        <v>10</v>
      </c>
      <c r="ID106" s="189"/>
      <c r="IE106" s="346">
        <v>7</v>
      </c>
      <c r="IF106" s="392"/>
      <c r="IG106" s="392"/>
      <c r="IH106" s="392"/>
      <c r="II106" s="392"/>
      <c r="IJ106" s="392"/>
      <c r="IK106" s="392"/>
      <c r="IL106" s="392"/>
      <c r="IM106" s="392"/>
      <c r="IN106" s="392"/>
      <c r="IO106" s="392"/>
      <c r="IP106" s="392"/>
      <c r="IQ106" s="392"/>
      <c r="IR106" s="392"/>
      <c r="IS106" s="392"/>
      <c r="IT106" s="392"/>
      <c r="IU106" s="392"/>
      <c r="IV106" s="392"/>
      <c r="IW106" s="392"/>
      <c r="IX106" s="392"/>
      <c r="IY106" s="392"/>
      <c r="IZ106" s="392"/>
      <c r="JA106" s="392"/>
      <c r="JB106" s="392"/>
      <c r="JC106" s="392"/>
      <c r="JD106" s="392"/>
      <c r="JE106" s="392"/>
      <c r="JF106" s="392"/>
      <c r="JG106" s="392"/>
      <c r="JH106" s="392"/>
      <c r="JI106" s="392"/>
      <c r="JJ106" s="392"/>
      <c r="JK106" s="392"/>
      <c r="JL106" s="392"/>
      <c r="JM106" s="392"/>
      <c r="JN106" s="392"/>
      <c r="JO106" s="392"/>
      <c r="JP106" s="392"/>
      <c r="JQ106" s="392"/>
      <c r="JR106" s="392"/>
      <c r="JS106" s="392"/>
      <c r="JT106" s="392"/>
      <c r="JU106" s="392"/>
      <c r="JV106" s="392"/>
      <c r="JW106" s="392"/>
      <c r="JX106" s="392"/>
      <c r="JY106" s="392"/>
      <c r="JZ106" s="392"/>
      <c r="KA106" s="392"/>
      <c r="KB106" s="392"/>
      <c r="KC106" s="392"/>
      <c r="KD106" s="392"/>
      <c r="KE106" s="392"/>
      <c r="KF106" s="392"/>
      <c r="KG106" s="392"/>
      <c r="KH106" s="392"/>
      <c r="KI106" s="392"/>
      <c r="KJ106" s="392"/>
      <c r="KK106" s="392"/>
      <c r="KL106" s="392"/>
      <c r="KM106" s="392"/>
      <c r="KN106" s="392"/>
      <c r="KO106" s="392"/>
    </row>
    <row r="107" spans="1:301" s="377" customFormat="1" ht="15" customHeight="1" x14ac:dyDescent="0.25">
      <c r="A107" s="114"/>
      <c r="B107" s="115" t="s">
        <v>232</v>
      </c>
      <c r="C107" s="266" t="s">
        <v>233</v>
      </c>
      <c r="D107" s="228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207"/>
      <c r="V107" s="267"/>
      <c r="W107" s="115"/>
      <c r="X107" s="247"/>
      <c r="Y107" s="228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207"/>
      <c r="AT107" s="267"/>
      <c r="AU107" s="115"/>
      <c r="AV107" s="115"/>
      <c r="AW107" s="115"/>
      <c r="AX107" s="115"/>
      <c r="AY107" s="115"/>
      <c r="AZ107" s="115"/>
      <c r="BA107" s="115"/>
      <c r="BB107" s="115"/>
      <c r="BC107" s="115"/>
      <c r="BD107" s="115"/>
      <c r="BE107" s="115"/>
      <c r="BF107" s="115"/>
      <c r="BG107" s="115"/>
      <c r="BH107" s="115"/>
      <c r="BI107" s="115"/>
      <c r="BJ107" s="115"/>
      <c r="BK107" s="115"/>
      <c r="BL107" s="115"/>
      <c r="BM107" s="115"/>
      <c r="BN107" s="247"/>
      <c r="BO107" s="228"/>
      <c r="BP107" s="115"/>
      <c r="BQ107" s="115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15"/>
      <c r="CG107" s="115"/>
      <c r="CH107" s="115"/>
      <c r="CI107" s="207"/>
      <c r="CJ107" s="267"/>
      <c r="CK107" s="115"/>
      <c r="CL107" s="115"/>
      <c r="CM107" s="115"/>
      <c r="CN107" s="115"/>
      <c r="CO107" s="115"/>
      <c r="CP107" s="115"/>
      <c r="CQ107" s="115"/>
      <c r="CR107" s="115"/>
      <c r="CS107" s="115"/>
      <c r="CT107" s="115"/>
      <c r="CU107" s="115"/>
      <c r="CV107" s="115"/>
      <c r="CW107" s="115"/>
      <c r="CX107" s="115"/>
      <c r="CY107" s="115"/>
      <c r="CZ107" s="115"/>
      <c r="DA107" s="115"/>
      <c r="DB107" s="115"/>
      <c r="DC107" s="115"/>
      <c r="DD107" s="247"/>
      <c r="DE107" s="228"/>
      <c r="DF107" s="115"/>
      <c r="DG107" s="115"/>
      <c r="DH107" s="115"/>
      <c r="DI107" s="115"/>
      <c r="DJ107" s="115"/>
      <c r="DK107" s="115"/>
      <c r="DL107" s="115"/>
      <c r="DM107" s="115"/>
      <c r="DN107" s="115"/>
      <c r="DO107" s="115"/>
      <c r="DP107" s="115"/>
      <c r="DQ107" s="115"/>
      <c r="DR107" s="115"/>
      <c r="DS107" s="115"/>
      <c r="DT107" s="115"/>
      <c r="DU107" s="115"/>
      <c r="DV107" s="115"/>
      <c r="DW107" s="115"/>
      <c r="DX107" s="115"/>
      <c r="DY107" s="207"/>
      <c r="DZ107" s="267"/>
      <c r="EA107" s="115"/>
      <c r="EB107" s="115"/>
      <c r="EC107" s="115"/>
      <c r="ED107" s="115"/>
      <c r="EE107" s="115"/>
      <c r="EF107" s="115"/>
      <c r="EG107" s="115"/>
      <c r="EH107" s="115"/>
      <c r="EI107" s="115"/>
      <c r="EJ107" s="115"/>
      <c r="EK107" s="115"/>
      <c r="EL107" s="115"/>
      <c r="EM107" s="115"/>
      <c r="EN107" s="115"/>
      <c r="EO107" s="115"/>
      <c r="EP107" s="115"/>
      <c r="EQ107" s="115"/>
      <c r="ER107" s="115"/>
      <c r="ES107" s="115"/>
      <c r="ET107" s="247"/>
      <c r="EU107" s="228"/>
      <c r="EV107" s="115"/>
      <c r="EW107" s="115"/>
      <c r="EX107" s="115"/>
      <c r="EY107" s="115"/>
      <c r="EZ107" s="115"/>
      <c r="FA107" s="115"/>
      <c r="FB107" s="115"/>
      <c r="FC107" s="115"/>
      <c r="FD107" s="115"/>
      <c r="FE107" s="115"/>
      <c r="FF107" s="115"/>
      <c r="FG107" s="115"/>
      <c r="FH107" s="115"/>
      <c r="FI107" s="115"/>
      <c r="FJ107" s="115"/>
      <c r="FK107" s="115"/>
      <c r="FL107" s="115"/>
      <c r="FM107" s="115"/>
      <c r="FN107" s="115"/>
      <c r="FO107" s="207"/>
      <c r="FP107" s="267"/>
      <c r="FQ107" s="115"/>
      <c r="FR107" s="115"/>
      <c r="FS107" s="115"/>
      <c r="FT107" s="115"/>
      <c r="FU107" s="115"/>
      <c r="FV107" s="115"/>
      <c r="FW107" s="115"/>
      <c r="FX107" s="115"/>
      <c r="FY107" s="115"/>
      <c r="FZ107" s="115"/>
      <c r="GA107" s="115"/>
      <c r="GB107" s="115"/>
      <c r="GC107" s="115"/>
      <c r="GD107" s="115"/>
      <c r="GE107" s="115"/>
      <c r="GF107" s="115"/>
      <c r="GG107" s="115"/>
      <c r="GH107" s="115"/>
      <c r="GI107" s="115"/>
      <c r="GJ107" s="247"/>
      <c r="GK107" s="228"/>
      <c r="GL107" s="115"/>
      <c r="GM107" s="115"/>
      <c r="GN107" s="115"/>
      <c r="GO107" s="115"/>
      <c r="GP107" s="115"/>
      <c r="GQ107" s="115"/>
      <c r="GR107" s="115"/>
      <c r="GS107" s="115"/>
      <c r="GT107" s="115"/>
      <c r="GU107" s="115"/>
      <c r="GV107" s="115"/>
      <c r="GW107" s="115"/>
      <c r="GX107" s="115"/>
      <c r="GY107" s="115"/>
      <c r="GZ107" s="115"/>
      <c r="HA107" s="115"/>
      <c r="HB107" s="115"/>
      <c r="HC107" s="115"/>
      <c r="HD107" s="115"/>
      <c r="HE107" s="207"/>
      <c r="HF107" s="267"/>
      <c r="HG107" s="115"/>
      <c r="HH107" s="115"/>
      <c r="HI107" s="115"/>
      <c r="HJ107" s="115"/>
      <c r="HK107" s="115"/>
      <c r="HL107" s="115"/>
      <c r="HM107" s="115"/>
      <c r="HN107" s="115"/>
      <c r="HO107" s="115"/>
      <c r="HP107" s="115"/>
      <c r="HQ107" s="115"/>
      <c r="HR107" s="115"/>
      <c r="HS107" s="115"/>
      <c r="HT107" s="115"/>
      <c r="HU107" s="115"/>
      <c r="HV107" s="115"/>
      <c r="HW107" s="115"/>
      <c r="HX107" s="115"/>
      <c r="HY107" s="115"/>
      <c r="HZ107" s="247"/>
      <c r="IA107" s="340"/>
      <c r="IB107" s="174"/>
      <c r="IC107" s="174"/>
      <c r="ID107" s="175"/>
      <c r="IE107" s="54"/>
      <c r="IF107" s="378"/>
      <c r="IG107" s="378"/>
      <c r="IH107" s="378"/>
      <c r="II107" s="378"/>
      <c r="IJ107" s="378"/>
      <c r="IK107" s="378"/>
      <c r="IL107" s="378"/>
      <c r="IM107" s="378"/>
      <c r="IN107" s="378"/>
      <c r="IO107" s="378"/>
      <c r="IP107" s="378"/>
      <c r="IQ107" s="378"/>
      <c r="IR107" s="378"/>
      <c r="IS107" s="378"/>
      <c r="IT107" s="378"/>
      <c r="IU107" s="378"/>
      <c r="IV107" s="378"/>
      <c r="IW107" s="378"/>
      <c r="IX107" s="378"/>
      <c r="IY107" s="378"/>
      <c r="IZ107" s="378"/>
      <c r="JA107" s="378"/>
      <c r="JB107" s="378"/>
      <c r="JC107" s="378"/>
      <c r="JD107" s="378"/>
      <c r="JE107" s="378"/>
      <c r="JF107" s="378"/>
      <c r="JG107" s="378"/>
      <c r="JH107" s="378"/>
      <c r="JI107" s="378"/>
      <c r="JJ107" s="378"/>
      <c r="JK107" s="378"/>
      <c r="JL107" s="378"/>
      <c r="JM107" s="378"/>
      <c r="JN107" s="378"/>
      <c r="JO107" s="378"/>
      <c r="JP107" s="378"/>
      <c r="JQ107" s="378"/>
      <c r="JR107" s="378"/>
      <c r="JS107" s="378"/>
      <c r="JT107" s="378"/>
      <c r="JU107" s="378"/>
      <c r="JV107" s="378"/>
      <c r="JW107" s="378"/>
      <c r="JX107" s="378"/>
      <c r="JY107" s="378"/>
      <c r="JZ107" s="378"/>
      <c r="KA107" s="378"/>
      <c r="KB107" s="378"/>
      <c r="KC107" s="378"/>
      <c r="KD107" s="378"/>
      <c r="KE107" s="378"/>
      <c r="KF107" s="378"/>
      <c r="KG107" s="378"/>
      <c r="KH107" s="378"/>
      <c r="KI107" s="378"/>
      <c r="KJ107" s="378"/>
      <c r="KK107" s="378"/>
      <c r="KL107" s="378"/>
      <c r="KM107" s="378"/>
      <c r="KN107" s="378"/>
      <c r="KO107" s="378"/>
    </row>
    <row r="108" spans="1:301" ht="15" customHeight="1" x14ac:dyDescent="0.25">
      <c r="A108" s="152">
        <v>54</v>
      </c>
      <c r="B108" s="46" t="s">
        <v>185</v>
      </c>
      <c r="C108" s="257" t="s">
        <v>162</v>
      </c>
      <c r="D108" s="236">
        <f t="shared" ref="D108:D110" si="391">F108/36</f>
        <v>1</v>
      </c>
      <c r="E108" s="48"/>
      <c r="F108" s="48">
        <v>36</v>
      </c>
      <c r="G108" s="48">
        <f t="shared" ref="G108:G110" si="392">SUM(H108:U108)</f>
        <v>0</v>
      </c>
      <c r="H108" s="48">
        <f t="shared" ref="H108:P110" si="393">Z108+AU108+BP108+CK108+DF108+EA108+EV108+FQ108+GL108+HG108</f>
        <v>0</v>
      </c>
      <c r="I108" s="48">
        <f t="shared" si="393"/>
        <v>0</v>
      </c>
      <c r="J108" s="48">
        <f t="shared" si="393"/>
        <v>0</v>
      </c>
      <c r="K108" s="48">
        <f t="shared" si="393"/>
        <v>0</v>
      </c>
      <c r="L108" s="48">
        <f t="shared" si="393"/>
        <v>0</v>
      </c>
      <c r="M108" s="48">
        <f t="shared" si="393"/>
        <v>0</v>
      </c>
      <c r="N108" s="48">
        <f t="shared" si="393"/>
        <v>0</v>
      </c>
      <c r="O108" s="48">
        <f t="shared" si="393"/>
        <v>0</v>
      </c>
      <c r="P108" s="48">
        <f t="shared" si="393"/>
        <v>0</v>
      </c>
      <c r="Q108" s="48"/>
      <c r="R108" s="48">
        <f>AJ108+BE108+BZ108+CU108+DP108+EK108+FF108+GA108+GV108+HQ108</f>
        <v>0</v>
      </c>
      <c r="S108" s="48">
        <f t="shared" ref="S108:U110" si="394">AL108+BG108+CB108+CW108+DR108+EM108+FH108+GC108+GX108+HS108</f>
        <v>0</v>
      </c>
      <c r="T108" s="48">
        <f t="shared" si="394"/>
        <v>0</v>
      </c>
      <c r="U108" s="214">
        <f t="shared" si="394"/>
        <v>0</v>
      </c>
      <c r="V108" s="276">
        <f>AS108+BN108+CI108+DD108+DY108+ET108+FO108+GJ108+HE108+HZ108</f>
        <v>0</v>
      </c>
      <c r="W108" s="48"/>
      <c r="X108" s="277"/>
      <c r="Y108" s="54">
        <f>SUM(Z108:AJ108)+SUM(AL108:AN108)</f>
        <v>0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224"/>
      <c r="AT108" s="299">
        <f>SUM(AU108:BE108)+SUM(BG108:BI108)</f>
        <v>0</v>
      </c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300"/>
      <c r="BO108" s="54">
        <f>SUM(BP108:BZ108)+SUM(CB108:CD108)</f>
        <v>0</v>
      </c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224"/>
      <c r="CJ108" s="299">
        <f>SUM(CK108:CU108)+SUM(CW108:CY108)</f>
        <v>0</v>
      </c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300"/>
      <c r="DE108" s="54">
        <f>SUM(DF108:DP108)+SUM(DR108:DT108)</f>
        <v>0</v>
      </c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224"/>
      <c r="DZ108" s="299">
        <f>SUM(EA108:EK108)+SUM(EM108:EO108)</f>
        <v>0</v>
      </c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300"/>
      <c r="EU108" s="54">
        <f>SUM(EV108:FF108)+SUM(FH108:FJ108)</f>
        <v>0</v>
      </c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224"/>
      <c r="FP108" s="299">
        <f>SUM(FQ108:GA108)+SUM(GC108:GE108)</f>
        <v>0</v>
      </c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300"/>
      <c r="GK108" s="54">
        <f>SUM(GL108:GV108)+SUM(GX108:GZ108)</f>
        <v>0</v>
      </c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224"/>
      <c r="HF108" s="299">
        <f>SUM(HG108:HQ108)+SUM(HS108:HU108)</f>
        <v>0</v>
      </c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50"/>
      <c r="HW108" s="51"/>
      <c r="HX108" s="52"/>
      <c r="HY108" s="53">
        <f>D108</f>
        <v>1</v>
      </c>
      <c r="HZ108" s="300"/>
      <c r="IA108" s="322" t="s">
        <v>54</v>
      </c>
      <c r="IB108" s="25"/>
      <c r="IC108" s="25"/>
      <c r="ID108" s="120"/>
      <c r="IE108" s="54">
        <v>7</v>
      </c>
    </row>
    <row r="109" spans="1:301" ht="15" customHeight="1" x14ac:dyDescent="0.25">
      <c r="A109" s="152">
        <v>55</v>
      </c>
      <c r="B109" s="46" t="s">
        <v>186</v>
      </c>
      <c r="C109" s="257" t="s">
        <v>163</v>
      </c>
      <c r="D109" s="236">
        <f t="shared" si="391"/>
        <v>1</v>
      </c>
      <c r="E109" s="48"/>
      <c r="F109" s="48">
        <v>36</v>
      </c>
      <c r="G109" s="48">
        <f t="shared" si="392"/>
        <v>0</v>
      </c>
      <c r="H109" s="48">
        <f t="shared" si="393"/>
        <v>0</v>
      </c>
      <c r="I109" s="48">
        <f t="shared" si="393"/>
        <v>0</v>
      </c>
      <c r="J109" s="48">
        <f t="shared" si="393"/>
        <v>0</v>
      </c>
      <c r="K109" s="48">
        <f t="shared" si="393"/>
        <v>0</v>
      </c>
      <c r="L109" s="48">
        <f t="shared" si="393"/>
        <v>0</v>
      </c>
      <c r="M109" s="48">
        <f t="shared" si="393"/>
        <v>0</v>
      </c>
      <c r="N109" s="48">
        <f t="shared" si="393"/>
        <v>0</v>
      </c>
      <c r="O109" s="48">
        <f t="shared" si="393"/>
        <v>0</v>
      </c>
      <c r="P109" s="48">
        <f t="shared" si="393"/>
        <v>0</v>
      </c>
      <c r="Q109" s="48"/>
      <c r="R109" s="48">
        <f>AJ109+BE109+BZ109+CU109+DP109+EK109+FF109+GA109+GV109+HQ109</f>
        <v>0</v>
      </c>
      <c r="S109" s="48">
        <f t="shared" si="394"/>
        <v>0</v>
      </c>
      <c r="T109" s="48">
        <f t="shared" si="394"/>
        <v>0</v>
      </c>
      <c r="U109" s="214">
        <f t="shared" si="394"/>
        <v>0</v>
      </c>
      <c r="V109" s="276">
        <f>AS109+BN109+CI109+DD109+DY109+ET109+FO109+GJ109+HE109+HZ109</f>
        <v>0</v>
      </c>
      <c r="W109" s="48"/>
      <c r="X109" s="277"/>
      <c r="Y109" s="54">
        <f>SUM(Z109:AJ109)+SUM(AL109:AN109)</f>
        <v>0</v>
      </c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224"/>
      <c r="AT109" s="299">
        <f>SUM(AU109:BE109)+SUM(BG109:BI109)</f>
        <v>0</v>
      </c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300"/>
      <c r="BO109" s="54">
        <f>SUM(BP109:BZ109)+SUM(CB109:CD109)</f>
        <v>0</v>
      </c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224"/>
      <c r="CJ109" s="299">
        <f>SUM(CK109:CU109)+SUM(CW109:CY109)</f>
        <v>0</v>
      </c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300"/>
      <c r="DE109" s="54">
        <f>SUM(DF109:DP109)+SUM(DR109:DT109)</f>
        <v>0</v>
      </c>
      <c r="DF109" s="46"/>
      <c r="DG109" s="46"/>
      <c r="DH109" s="46"/>
      <c r="DI109" s="46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224"/>
      <c r="DZ109" s="299">
        <f>SUM(EA109:EK109)+SUM(EM109:EO109)</f>
        <v>0</v>
      </c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300"/>
      <c r="EU109" s="54">
        <f>SUM(EV109:FF109)+SUM(FH109:FJ109)</f>
        <v>0</v>
      </c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224"/>
      <c r="FP109" s="299">
        <f>SUM(FQ109:GA109)+SUM(GC109:GE109)</f>
        <v>0</v>
      </c>
      <c r="FQ109" s="46"/>
      <c r="FR109" s="46"/>
      <c r="FS109" s="46"/>
      <c r="FT109" s="46"/>
      <c r="FU109" s="46"/>
      <c r="FV109" s="46"/>
      <c r="FW109" s="46"/>
      <c r="FX109" s="46"/>
      <c r="FY109" s="46"/>
      <c r="FZ109" s="46"/>
      <c r="GA109" s="46"/>
      <c r="GB109" s="46"/>
      <c r="GC109" s="46"/>
      <c r="GD109" s="46"/>
      <c r="GE109" s="46"/>
      <c r="GF109" s="46"/>
      <c r="GG109" s="46"/>
      <c r="GH109" s="46"/>
      <c r="GI109" s="46"/>
      <c r="GJ109" s="300"/>
      <c r="GK109" s="54">
        <f>SUM(GL109:GV109)+SUM(GX109:GZ109)</f>
        <v>0</v>
      </c>
      <c r="GL109" s="46"/>
      <c r="GM109" s="46"/>
      <c r="GN109" s="46"/>
      <c r="GO109" s="46"/>
      <c r="GP109" s="46"/>
      <c r="GQ109" s="46"/>
      <c r="GR109" s="46"/>
      <c r="GS109" s="46"/>
      <c r="GT109" s="46"/>
      <c r="GU109" s="46"/>
      <c r="GV109" s="46"/>
      <c r="GW109" s="46"/>
      <c r="GX109" s="46"/>
      <c r="GY109" s="46"/>
      <c r="GZ109" s="46"/>
      <c r="HA109" s="46"/>
      <c r="HB109" s="46"/>
      <c r="HC109" s="46"/>
      <c r="HD109" s="46"/>
      <c r="HE109" s="224"/>
      <c r="HF109" s="299">
        <f>SUM(HG109:HQ109)+SUM(HS109:HU109)</f>
        <v>0</v>
      </c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50"/>
      <c r="HW109" s="51"/>
      <c r="HX109" s="52"/>
      <c r="HY109" s="53">
        <f t="shared" ref="HY109" si="395">D109</f>
        <v>1</v>
      </c>
      <c r="HZ109" s="300"/>
      <c r="IA109" s="322" t="s">
        <v>54</v>
      </c>
      <c r="IB109" s="25"/>
      <c r="IC109" s="25"/>
      <c r="ID109" s="120"/>
      <c r="IE109" s="54">
        <v>11</v>
      </c>
    </row>
    <row r="110" spans="1:301" ht="15" customHeight="1" thickBot="1" x14ac:dyDescent="0.3">
      <c r="A110" s="153">
        <v>56</v>
      </c>
      <c r="B110" s="154" t="s">
        <v>187</v>
      </c>
      <c r="C110" s="258" t="s">
        <v>164</v>
      </c>
      <c r="D110" s="345">
        <f t="shared" si="391"/>
        <v>4</v>
      </c>
      <c r="E110" s="155"/>
      <c r="F110" s="155">
        <v>144</v>
      </c>
      <c r="G110" s="155">
        <f t="shared" si="392"/>
        <v>0</v>
      </c>
      <c r="H110" s="155">
        <f t="shared" si="393"/>
        <v>0</v>
      </c>
      <c r="I110" s="155">
        <f t="shared" si="393"/>
        <v>0</v>
      </c>
      <c r="J110" s="155">
        <f t="shared" si="393"/>
        <v>0</v>
      </c>
      <c r="K110" s="155">
        <f t="shared" si="393"/>
        <v>0</v>
      </c>
      <c r="L110" s="155">
        <f t="shared" si="393"/>
        <v>0</v>
      </c>
      <c r="M110" s="155">
        <f t="shared" si="393"/>
        <v>0</v>
      </c>
      <c r="N110" s="155">
        <f t="shared" si="393"/>
        <v>0</v>
      </c>
      <c r="O110" s="155">
        <f t="shared" si="393"/>
        <v>0</v>
      </c>
      <c r="P110" s="155">
        <f t="shared" si="393"/>
        <v>0</v>
      </c>
      <c r="Q110" s="155"/>
      <c r="R110" s="155">
        <f>AJ110+BE110+BZ110+CU110+DP110+EK110+FF110+GA110+GV110+HQ110</f>
        <v>0</v>
      </c>
      <c r="S110" s="155">
        <f t="shared" si="394"/>
        <v>0</v>
      </c>
      <c r="T110" s="155">
        <f t="shared" si="394"/>
        <v>0</v>
      </c>
      <c r="U110" s="341">
        <f t="shared" si="394"/>
        <v>0</v>
      </c>
      <c r="V110" s="352">
        <f>AS110+BN110+CI110+DD110+DY110+ET110+FO110+GJ110+HE110+HZ110</f>
        <v>0</v>
      </c>
      <c r="W110" s="155"/>
      <c r="X110" s="353"/>
      <c r="Y110" s="348">
        <f>SUM(Z110:AJ110)+SUM(AL110:AN110)</f>
        <v>0</v>
      </c>
      <c r="Z110" s="154"/>
      <c r="AA110" s="154"/>
      <c r="AB110" s="154"/>
      <c r="AC110" s="154"/>
      <c r="AD110" s="154"/>
      <c r="AE110" s="154"/>
      <c r="AF110" s="154"/>
      <c r="AG110" s="154"/>
      <c r="AH110" s="154"/>
      <c r="AI110" s="154"/>
      <c r="AJ110" s="154"/>
      <c r="AK110" s="154"/>
      <c r="AL110" s="154"/>
      <c r="AM110" s="154"/>
      <c r="AN110" s="154"/>
      <c r="AO110" s="154"/>
      <c r="AP110" s="154"/>
      <c r="AQ110" s="154"/>
      <c r="AR110" s="154"/>
      <c r="AS110" s="344"/>
      <c r="AT110" s="358">
        <f>SUM(AU110:BE110)+SUM(BG110:BI110)</f>
        <v>0</v>
      </c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359"/>
      <c r="BO110" s="348">
        <f>SUM(BP110:BZ110)+SUM(CB110:CD110)</f>
        <v>0</v>
      </c>
      <c r="BP110" s="154"/>
      <c r="BQ110" s="154"/>
      <c r="BR110" s="154"/>
      <c r="BS110" s="154"/>
      <c r="BT110" s="154"/>
      <c r="BU110" s="154"/>
      <c r="BV110" s="154"/>
      <c r="BW110" s="154"/>
      <c r="BX110" s="154"/>
      <c r="BY110" s="154"/>
      <c r="BZ110" s="154"/>
      <c r="CA110" s="154"/>
      <c r="CB110" s="154"/>
      <c r="CC110" s="154"/>
      <c r="CD110" s="154"/>
      <c r="CE110" s="154"/>
      <c r="CF110" s="154"/>
      <c r="CG110" s="154"/>
      <c r="CH110" s="154"/>
      <c r="CI110" s="344"/>
      <c r="CJ110" s="358">
        <f>SUM(CK110:CU110)+SUM(CW110:CY110)</f>
        <v>0</v>
      </c>
      <c r="CK110" s="154"/>
      <c r="CL110" s="154"/>
      <c r="CM110" s="154"/>
      <c r="CN110" s="154"/>
      <c r="CO110" s="154"/>
      <c r="CP110" s="154"/>
      <c r="CQ110" s="154"/>
      <c r="CR110" s="154"/>
      <c r="CS110" s="154"/>
      <c r="CT110" s="154"/>
      <c r="CU110" s="154"/>
      <c r="CV110" s="154"/>
      <c r="CW110" s="154"/>
      <c r="CX110" s="154"/>
      <c r="CY110" s="154"/>
      <c r="CZ110" s="154"/>
      <c r="DA110" s="154"/>
      <c r="DB110" s="154"/>
      <c r="DC110" s="154"/>
      <c r="DD110" s="359"/>
      <c r="DE110" s="348">
        <f>SUM(DF110:DP110)+SUM(DR110:DT110)</f>
        <v>0</v>
      </c>
      <c r="DF110" s="154"/>
      <c r="DG110" s="154"/>
      <c r="DH110" s="154"/>
      <c r="DI110" s="154"/>
      <c r="DJ110" s="154"/>
      <c r="DK110" s="154"/>
      <c r="DL110" s="154"/>
      <c r="DM110" s="154"/>
      <c r="DN110" s="154"/>
      <c r="DO110" s="154"/>
      <c r="DP110" s="154"/>
      <c r="DQ110" s="154"/>
      <c r="DR110" s="154"/>
      <c r="DS110" s="154"/>
      <c r="DT110" s="154"/>
      <c r="DU110" s="154"/>
      <c r="DV110" s="154"/>
      <c r="DW110" s="154"/>
      <c r="DX110" s="154"/>
      <c r="DY110" s="344"/>
      <c r="DZ110" s="358">
        <f>SUM(EA110:EK110)+SUM(EM110:EO110)</f>
        <v>0</v>
      </c>
      <c r="EA110" s="154"/>
      <c r="EB110" s="154"/>
      <c r="EC110" s="154"/>
      <c r="ED110" s="154"/>
      <c r="EE110" s="154"/>
      <c r="EF110" s="154"/>
      <c r="EG110" s="154"/>
      <c r="EH110" s="154"/>
      <c r="EI110" s="154"/>
      <c r="EJ110" s="154"/>
      <c r="EK110" s="154"/>
      <c r="EL110" s="154"/>
      <c r="EM110" s="154"/>
      <c r="EN110" s="154"/>
      <c r="EO110" s="154"/>
      <c r="EP110" s="154"/>
      <c r="EQ110" s="154"/>
      <c r="ER110" s="154"/>
      <c r="ES110" s="154"/>
      <c r="ET110" s="359"/>
      <c r="EU110" s="348">
        <f>SUM(EV110:FF110)+SUM(FH110:FJ110)</f>
        <v>0</v>
      </c>
      <c r="EV110" s="154"/>
      <c r="EW110" s="154"/>
      <c r="EX110" s="154"/>
      <c r="EY110" s="154"/>
      <c r="EZ110" s="154"/>
      <c r="FA110" s="154"/>
      <c r="FB110" s="154"/>
      <c r="FC110" s="154"/>
      <c r="FD110" s="154"/>
      <c r="FE110" s="154"/>
      <c r="FF110" s="154"/>
      <c r="FG110" s="154"/>
      <c r="FH110" s="154"/>
      <c r="FI110" s="154"/>
      <c r="FJ110" s="154"/>
      <c r="FK110" s="154"/>
      <c r="FL110" s="154"/>
      <c r="FM110" s="154"/>
      <c r="FN110" s="154"/>
      <c r="FO110" s="344"/>
      <c r="FP110" s="358">
        <f>SUM(FQ110:GA110)+SUM(GC110:GE110)</f>
        <v>0</v>
      </c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359"/>
      <c r="GK110" s="348">
        <f>SUM(GL110:GV110)+SUM(GX110:GZ110)</f>
        <v>0</v>
      </c>
      <c r="GL110" s="154"/>
      <c r="GM110" s="154"/>
      <c r="GN110" s="154"/>
      <c r="GO110" s="154"/>
      <c r="GP110" s="154"/>
      <c r="GQ110" s="154"/>
      <c r="GR110" s="154"/>
      <c r="GS110" s="154"/>
      <c r="GT110" s="154"/>
      <c r="GU110" s="154"/>
      <c r="GV110" s="154"/>
      <c r="GW110" s="154"/>
      <c r="GX110" s="154"/>
      <c r="GY110" s="154"/>
      <c r="GZ110" s="154"/>
      <c r="HA110" s="154"/>
      <c r="HB110" s="154"/>
      <c r="HC110" s="154"/>
      <c r="HD110" s="154"/>
      <c r="HE110" s="344"/>
      <c r="HF110" s="358">
        <f>SUM(HG110:HQ110)+SUM(HS110:HU110)</f>
        <v>0</v>
      </c>
      <c r="HG110" s="156"/>
      <c r="HH110" s="156"/>
      <c r="HI110" s="156"/>
      <c r="HJ110" s="156"/>
      <c r="HK110" s="156"/>
      <c r="HL110" s="156"/>
      <c r="HM110" s="156"/>
      <c r="HN110" s="156"/>
      <c r="HO110" s="156"/>
      <c r="HP110" s="156"/>
      <c r="HQ110" s="156"/>
      <c r="HR110" s="156"/>
      <c r="HS110" s="156"/>
      <c r="HT110" s="156"/>
      <c r="HU110" s="156"/>
      <c r="HV110" s="157"/>
      <c r="HW110" s="158"/>
      <c r="HX110" s="159"/>
      <c r="HY110" s="160">
        <v>4</v>
      </c>
      <c r="HZ110" s="359"/>
      <c r="IA110" s="331" t="s">
        <v>54</v>
      </c>
      <c r="IB110" s="137"/>
      <c r="IC110" s="137"/>
      <c r="ID110" s="139"/>
      <c r="IE110" s="54">
        <v>7</v>
      </c>
    </row>
    <row r="111" spans="1:301" s="385" customFormat="1" ht="15" customHeight="1" thickBot="1" x14ac:dyDescent="0.3">
      <c r="A111" s="971" t="s">
        <v>165</v>
      </c>
      <c r="B111" s="972"/>
      <c r="C111" s="973"/>
      <c r="D111" s="347">
        <f>D11+D12+D13+D14+D15+D16+D17+D18+D20+D26+D27+D28+D30+D31+D32+D33+D34+D35+D36+D37+D38+D39+D40+D41+D42+D43+D44+D45+D46+D47+D48+D49+D50+D53+D59+D65+D66+D67+D68+D69+D70+D73+D74+D77+D79+D80+D90+D92+D93+D94+D95+D97+D101+D108+D109+D110</f>
        <v>225</v>
      </c>
      <c r="E111" s="171">
        <f t="shared" ref="E111:BP111" si="396">E11+E12+E13+E14+E15+E16+E17+E18+E20+E26+E27+E28+E30+E31+E32+E33+E34+E35+E36+E37+E38+E39+E40+E41+E42+E43+E44+E45+E46+E47+E48+E49+E50+E53+E59+E65+E66+E67+E68+E69+E70+E73+E74+E77+E79+E80+E90+E92+E93+E94+E95+E97+E101+E108+E109+E110</f>
        <v>75</v>
      </c>
      <c r="F111" s="171">
        <f t="shared" si="396"/>
        <v>10800</v>
      </c>
      <c r="G111" s="171">
        <f t="shared" si="396"/>
        <v>6034</v>
      </c>
      <c r="H111" s="171">
        <f t="shared" si="396"/>
        <v>1914</v>
      </c>
      <c r="I111" s="171">
        <f t="shared" si="396"/>
        <v>532</v>
      </c>
      <c r="J111" s="171">
        <f t="shared" si="396"/>
        <v>162</v>
      </c>
      <c r="K111" s="171">
        <f t="shared" si="396"/>
        <v>1924</v>
      </c>
      <c r="L111" s="171">
        <f t="shared" si="396"/>
        <v>66</v>
      </c>
      <c r="M111" s="171">
        <f t="shared" si="396"/>
        <v>258</v>
      </c>
      <c r="N111" s="171">
        <f t="shared" si="396"/>
        <v>58</v>
      </c>
      <c r="O111" s="171">
        <f t="shared" si="396"/>
        <v>8</v>
      </c>
      <c r="P111" s="171">
        <f t="shared" si="396"/>
        <v>98</v>
      </c>
      <c r="Q111" s="171">
        <f t="shared" si="396"/>
        <v>696</v>
      </c>
      <c r="R111" s="171">
        <f t="shared" si="396"/>
        <v>196</v>
      </c>
      <c r="S111" s="171">
        <f t="shared" si="396"/>
        <v>22</v>
      </c>
      <c r="T111" s="171">
        <f t="shared" si="396"/>
        <v>56</v>
      </c>
      <c r="U111" s="343">
        <f t="shared" si="396"/>
        <v>44</v>
      </c>
      <c r="V111" s="356">
        <f t="shared" si="396"/>
        <v>3132</v>
      </c>
      <c r="W111" s="171">
        <f t="shared" si="396"/>
        <v>320</v>
      </c>
      <c r="X111" s="357">
        <f t="shared" si="396"/>
        <v>1098</v>
      </c>
      <c r="Y111" s="347">
        <f t="shared" si="396"/>
        <v>546</v>
      </c>
      <c r="Z111" s="171">
        <f t="shared" si="396"/>
        <v>224</v>
      </c>
      <c r="AA111" s="171">
        <f t="shared" si="396"/>
        <v>42</v>
      </c>
      <c r="AB111" s="171">
        <f t="shared" si="396"/>
        <v>2</v>
      </c>
      <c r="AC111" s="171">
        <f t="shared" si="396"/>
        <v>234</v>
      </c>
      <c r="AD111" s="171">
        <f t="shared" si="396"/>
        <v>0</v>
      </c>
      <c r="AE111" s="171">
        <f t="shared" si="396"/>
        <v>10</v>
      </c>
      <c r="AF111" s="171">
        <f t="shared" si="396"/>
        <v>4</v>
      </c>
      <c r="AG111" s="171">
        <f t="shared" si="396"/>
        <v>0</v>
      </c>
      <c r="AH111" s="171">
        <f t="shared" si="396"/>
        <v>18</v>
      </c>
      <c r="AI111" s="171">
        <f t="shared" si="396"/>
        <v>0</v>
      </c>
      <c r="AJ111" s="171">
        <f t="shared" si="396"/>
        <v>10</v>
      </c>
      <c r="AK111" s="171">
        <f t="shared" si="396"/>
        <v>5</v>
      </c>
      <c r="AL111" s="171">
        <f t="shared" si="396"/>
        <v>0</v>
      </c>
      <c r="AM111" s="171">
        <f t="shared" si="396"/>
        <v>0</v>
      </c>
      <c r="AN111" s="171">
        <f t="shared" si="396"/>
        <v>2</v>
      </c>
      <c r="AO111" s="171">
        <f t="shared" si="396"/>
        <v>0</v>
      </c>
      <c r="AP111" s="171">
        <f t="shared" si="396"/>
        <v>0</v>
      </c>
      <c r="AQ111" s="171">
        <f t="shared" si="396"/>
        <v>30</v>
      </c>
      <c r="AR111" s="171">
        <f t="shared" si="396"/>
        <v>24</v>
      </c>
      <c r="AS111" s="343">
        <f t="shared" si="396"/>
        <v>288</v>
      </c>
      <c r="AT111" s="356">
        <f t="shared" si="396"/>
        <v>724</v>
      </c>
      <c r="AU111" s="171">
        <f t="shared" si="396"/>
        <v>244</v>
      </c>
      <c r="AV111" s="171">
        <f t="shared" si="396"/>
        <v>38</v>
      </c>
      <c r="AW111" s="171">
        <f t="shared" si="396"/>
        <v>18</v>
      </c>
      <c r="AX111" s="171">
        <f t="shared" si="396"/>
        <v>344</v>
      </c>
      <c r="AY111" s="171">
        <f t="shared" si="396"/>
        <v>8</v>
      </c>
      <c r="AZ111" s="171">
        <f t="shared" si="396"/>
        <v>4</v>
      </c>
      <c r="BA111" s="171">
        <f t="shared" si="396"/>
        <v>16</v>
      </c>
      <c r="BB111" s="171">
        <f t="shared" si="396"/>
        <v>8</v>
      </c>
      <c r="BC111" s="171">
        <f t="shared" si="396"/>
        <v>18</v>
      </c>
      <c r="BD111" s="171">
        <f t="shared" si="396"/>
        <v>0</v>
      </c>
      <c r="BE111" s="171">
        <f t="shared" si="396"/>
        <v>20</v>
      </c>
      <c r="BF111" s="171">
        <f t="shared" si="396"/>
        <v>10</v>
      </c>
      <c r="BG111" s="171">
        <f t="shared" si="396"/>
        <v>0</v>
      </c>
      <c r="BH111" s="171">
        <f t="shared" si="396"/>
        <v>6</v>
      </c>
      <c r="BI111" s="171">
        <f t="shared" si="396"/>
        <v>0</v>
      </c>
      <c r="BJ111" s="171">
        <f t="shared" si="396"/>
        <v>144</v>
      </c>
      <c r="BK111" s="171">
        <f t="shared" si="396"/>
        <v>36</v>
      </c>
      <c r="BL111" s="171">
        <f t="shared" si="396"/>
        <v>23</v>
      </c>
      <c r="BM111" s="171">
        <f t="shared" si="396"/>
        <v>36</v>
      </c>
      <c r="BN111" s="357">
        <f t="shared" si="396"/>
        <v>369</v>
      </c>
      <c r="BO111" s="347">
        <f t="shared" si="396"/>
        <v>494</v>
      </c>
      <c r="BP111" s="171">
        <f t="shared" si="396"/>
        <v>194</v>
      </c>
      <c r="BQ111" s="171">
        <f t="shared" ref="BQ111:EB111" si="397">BQ11+BQ12+BQ13+BQ14+BQ15+BQ16+BQ17+BQ18+BQ20+BQ26+BQ27+BQ28+BQ30+BQ31+BQ32+BQ33+BQ34+BQ35+BQ36+BQ37+BQ38+BQ39+BQ40+BQ41+BQ42+BQ43+BQ44+BQ45+BQ46+BQ47+BQ48+BQ49+BQ50+BQ53+BQ59+BQ65+BQ66+BQ67+BQ68+BQ69+BQ70+BQ73+BQ74+BQ77+BQ79+BQ80+BQ90+BQ92+BQ93+BQ94+BQ95+BQ97+BQ101+BQ108+BQ109+BQ110</f>
        <v>30</v>
      </c>
      <c r="BR111" s="171">
        <f t="shared" si="397"/>
        <v>22</v>
      </c>
      <c r="BS111" s="171">
        <f t="shared" si="397"/>
        <v>188</v>
      </c>
      <c r="BT111" s="171">
        <f t="shared" si="397"/>
        <v>2</v>
      </c>
      <c r="BU111" s="171">
        <f t="shared" si="397"/>
        <v>0</v>
      </c>
      <c r="BV111" s="171">
        <f t="shared" si="397"/>
        <v>22</v>
      </c>
      <c r="BW111" s="171">
        <f t="shared" si="397"/>
        <v>0</v>
      </c>
      <c r="BX111" s="171">
        <f t="shared" si="397"/>
        <v>16</v>
      </c>
      <c r="BY111" s="171">
        <f t="shared" si="397"/>
        <v>0</v>
      </c>
      <c r="BZ111" s="171">
        <f t="shared" si="397"/>
        <v>20</v>
      </c>
      <c r="CA111" s="171">
        <f t="shared" si="397"/>
        <v>10</v>
      </c>
      <c r="CB111" s="171">
        <f t="shared" si="397"/>
        <v>0</v>
      </c>
      <c r="CC111" s="171">
        <f t="shared" si="397"/>
        <v>0</v>
      </c>
      <c r="CD111" s="171">
        <f t="shared" si="397"/>
        <v>0</v>
      </c>
      <c r="CE111" s="171">
        <f t="shared" si="397"/>
        <v>36</v>
      </c>
      <c r="CF111" s="171">
        <f t="shared" si="397"/>
        <v>54</v>
      </c>
      <c r="CG111" s="171">
        <f t="shared" si="397"/>
        <v>22</v>
      </c>
      <c r="CH111" s="171">
        <f t="shared" si="397"/>
        <v>24</v>
      </c>
      <c r="CI111" s="343">
        <f t="shared" si="397"/>
        <v>258</v>
      </c>
      <c r="CJ111" s="356">
        <f t="shared" si="397"/>
        <v>752</v>
      </c>
      <c r="CK111" s="171">
        <f t="shared" si="397"/>
        <v>288</v>
      </c>
      <c r="CL111" s="171">
        <f t="shared" si="397"/>
        <v>100</v>
      </c>
      <c r="CM111" s="171">
        <f t="shared" si="397"/>
        <v>22</v>
      </c>
      <c r="CN111" s="171">
        <f t="shared" si="397"/>
        <v>244</v>
      </c>
      <c r="CO111" s="171">
        <f t="shared" si="397"/>
        <v>8</v>
      </c>
      <c r="CP111" s="171">
        <f t="shared" si="397"/>
        <v>42</v>
      </c>
      <c r="CQ111" s="171">
        <f t="shared" si="397"/>
        <v>0</v>
      </c>
      <c r="CR111" s="171">
        <f t="shared" si="397"/>
        <v>0</v>
      </c>
      <c r="CS111" s="171">
        <f t="shared" si="397"/>
        <v>6</v>
      </c>
      <c r="CT111" s="171">
        <f t="shared" si="397"/>
        <v>0</v>
      </c>
      <c r="CU111" s="171">
        <f t="shared" si="397"/>
        <v>42</v>
      </c>
      <c r="CV111" s="171">
        <f t="shared" si="397"/>
        <v>20</v>
      </c>
      <c r="CW111" s="171">
        <f t="shared" si="397"/>
        <v>0</v>
      </c>
      <c r="CX111" s="171">
        <f t="shared" si="397"/>
        <v>0</v>
      </c>
      <c r="CY111" s="171">
        <f t="shared" si="397"/>
        <v>0</v>
      </c>
      <c r="CZ111" s="171">
        <f t="shared" si="397"/>
        <v>108</v>
      </c>
      <c r="DA111" s="171">
        <f t="shared" si="397"/>
        <v>18</v>
      </c>
      <c r="DB111" s="171">
        <f t="shared" si="397"/>
        <v>31</v>
      </c>
      <c r="DC111" s="171">
        <f t="shared" si="397"/>
        <v>36</v>
      </c>
      <c r="DD111" s="357">
        <f t="shared" si="397"/>
        <v>387</v>
      </c>
      <c r="DE111" s="347">
        <f t="shared" si="397"/>
        <v>462</v>
      </c>
      <c r="DF111" s="171">
        <f t="shared" si="397"/>
        <v>166</v>
      </c>
      <c r="DG111" s="171">
        <f t="shared" si="397"/>
        <v>44</v>
      </c>
      <c r="DH111" s="171">
        <f t="shared" si="397"/>
        <v>48</v>
      </c>
      <c r="DI111" s="171">
        <f t="shared" si="397"/>
        <v>142</v>
      </c>
      <c r="DJ111" s="171">
        <f t="shared" si="397"/>
        <v>0</v>
      </c>
      <c r="DK111" s="171">
        <f t="shared" si="397"/>
        <v>0</v>
      </c>
      <c r="DL111" s="171">
        <f t="shared" si="397"/>
        <v>0</v>
      </c>
      <c r="DM111" s="171">
        <f t="shared" si="397"/>
        <v>0</v>
      </c>
      <c r="DN111" s="171">
        <f t="shared" si="397"/>
        <v>2</v>
      </c>
      <c r="DO111" s="171">
        <f t="shared" si="397"/>
        <v>0</v>
      </c>
      <c r="DP111" s="171">
        <f t="shared" si="397"/>
        <v>34</v>
      </c>
      <c r="DQ111" s="171">
        <f t="shared" si="397"/>
        <v>15</v>
      </c>
      <c r="DR111" s="171">
        <f t="shared" si="397"/>
        <v>0</v>
      </c>
      <c r="DS111" s="171">
        <f t="shared" si="397"/>
        <v>20</v>
      </c>
      <c r="DT111" s="171">
        <f t="shared" si="397"/>
        <v>6</v>
      </c>
      <c r="DU111" s="171">
        <f t="shared" si="397"/>
        <v>108</v>
      </c>
      <c r="DV111" s="171">
        <f t="shared" si="397"/>
        <v>36</v>
      </c>
      <c r="DW111" s="171">
        <f t="shared" si="397"/>
        <v>18</v>
      </c>
      <c r="DX111" s="171">
        <f t="shared" si="397"/>
        <v>24</v>
      </c>
      <c r="DY111" s="343">
        <f t="shared" si="397"/>
        <v>240</v>
      </c>
      <c r="DZ111" s="356">
        <f t="shared" si="397"/>
        <v>702</v>
      </c>
      <c r="EA111" s="171">
        <f t="shared" si="397"/>
        <v>296</v>
      </c>
      <c r="EB111" s="171">
        <f t="shared" si="397"/>
        <v>64</v>
      </c>
      <c r="EC111" s="171">
        <f t="shared" ref="EC111:GN111" si="398">EC11+EC12+EC13+EC14+EC15+EC16+EC17+EC18+EC20+EC26+EC27+EC28+EC30+EC31+EC32+EC33+EC34+EC35+EC36+EC37+EC38+EC39+EC40+EC41+EC42+EC43+EC44+EC45+EC46+EC47+EC48+EC49+EC50+EC53+EC59+EC65+EC66+EC67+EC68+EC69+EC70+EC73+EC74+EC77+EC79+EC80+EC90+EC92+EC93+EC94+EC95+EC97+EC101+EC108+EC109+EC110</f>
        <v>26</v>
      </c>
      <c r="ED111" s="171">
        <f t="shared" si="398"/>
        <v>184</v>
      </c>
      <c r="EE111" s="171">
        <f t="shared" si="398"/>
        <v>4</v>
      </c>
      <c r="EF111" s="171">
        <f t="shared" si="398"/>
        <v>0</v>
      </c>
      <c r="EG111" s="171">
        <f t="shared" si="398"/>
        <v>4</v>
      </c>
      <c r="EH111" s="171">
        <f t="shared" si="398"/>
        <v>0</v>
      </c>
      <c r="EI111" s="171">
        <f t="shared" si="398"/>
        <v>12</v>
      </c>
      <c r="EJ111" s="171">
        <f t="shared" si="398"/>
        <v>42</v>
      </c>
      <c r="EK111" s="171">
        <f t="shared" si="398"/>
        <v>56</v>
      </c>
      <c r="EL111" s="171">
        <f t="shared" si="398"/>
        <v>18</v>
      </c>
      <c r="EM111" s="171">
        <f t="shared" si="398"/>
        <v>0</v>
      </c>
      <c r="EN111" s="171">
        <f t="shared" si="398"/>
        <v>0</v>
      </c>
      <c r="EO111" s="171">
        <f t="shared" si="398"/>
        <v>14</v>
      </c>
      <c r="EP111" s="171">
        <f t="shared" si="398"/>
        <v>144</v>
      </c>
      <c r="EQ111" s="171">
        <f t="shared" si="398"/>
        <v>0</v>
      </c>
      <c r="ER111" s="171">
        <f t="shared" si="398"/>
        <v>84</v>
      </c>
      <c r="ES111" s="171">
        <f t="shared" si="398"/>
        <v>36</v>
      </c>
      <c r="ET111" s="357">
        <f t="shared" si="398"/>
        <v>366</v>
      </c>
      <c r="EU111" s="347">
        <f t="shared" si="398"/>
        <v>474</v>
      </c>
      <c r="EV111" s="171">
        <f t="shared" si="398"/>
        <v>238</v>
      </c>
      <c r="EW111" s="171">
        <f t="shared" si="398"/>
        <v>70</v>
      </c>
      <c r="EX111" s="171">
        <f t="shared" si="398"/>
        <v>14</v>
      </c>
      <c r="EY111" s="171">
        <f t="shared" si="398"/>
        <v>82</v>
      </c>
      <c r="EZ111" s="171">
        <f t="shared" si="398"/>
        <v>0</v>
      </c>
      <c r="FA111" s="171">
        <f t="shared" si="398"/>
        <v>6</v>
      </c>
      <c r="FB111" s="171">
        <f t="shared" si="398"/>
        <v>8</v>
      </c>
      <c r="FC111" s="171">
        <f t="shared" si="398"/>
        <v>0</v>
      </c>
      <c r="FD111" s="171">
        <f t="shared" si="398"/>
        <v>8</v>
      </c>
      <c r="FE111" s="171">
        <f t="shared" si="398"/>
        <v>24</v>
      </c>
      <c r="FF111" s="171">
        <f t="shared" si="398"/>
        <v>14</v>
      </c>
      <c r="FG111" s="171">
        <f t="shared" si="398"/>
        <v>5</v>
      </c>
      <c r="FH111" s="171">
        <f t="shared" si="398"/>
        <v>6</v>
      </c>
      <c r="FI111" s="171">
        <f t="shared" si="398"/>
        <v>0</v>
      </c>
      <c r="FJ111" s="171">
        <f t="shared" si="398"/>
        <v>4</v>
      </c>
      <c r="FK111" s="171">
        <f t="shared" si="398"/>
        <v>108</v>
      </c>
      <c r="FL111" s="171">
        <f t="shared" si="398"/>
        <v>36</v>
      </c>
      <c r="FM111" s="171">
        <f t="shared" si="398"/>
        <v>6</v>
      </c>
      <c r="FN111" s="171">
        <f t="shared" si="398"/>
        <v>24</v>
      </c>
      <c r="FO111" s="343">
        <f t="shared" si="398"/>
        <v>240</v>
      </c>
      <c r="FP111" s="356">
        <f t="shared" si="398"/>
        <v>764</v>
      </c>
      <c r="FQ111" s="171">
        <f t="shared" si="398"/>
        <v>162</v>
      </c>
      <c r="FR111" s="171">
        <f t="shared" si="398"/>
        <v>94</v>
      </c>
      <c r="FS111" s="171">
        <f t="shared" si="398"/>
        <v>8</v>
      </c>
      <c r="FT111" s="171">
        <f t="shared" si="398"/>
        <v>280</v>
      </c>
      <c r="FU111" s="171">
        <f t="shared" si="398"/>
        <v>10</v>
      </c>
      <c r="FV111" s="171">
        <f t="shared" si="398"/>
        <v>120</v>
      </c>
      <c r="FW111" s="171">
        <f t="shared" si="398"/>
        <v>4</v>
      </c>
      <c r="FX111" s="171">
        <f t="shared" si="398"/>
        <v>0</v>
      </c>
      <c r="FY111" s="171">
        <f t="shared" si="398"/>
        <v>16</v>
      </c>
      <c r="FZ111" s="171">
        <f t="shared" si="398"/>
        <v>42</v>
      </c>
      <c r="GA111" s="171">
        <f t="shared" si="398"/>
        <v>0</v>
      </c>
      <c r="GB111" s="171">
        <f t="shared" si="398"/>
        <v>0</v>
      </c>
      <c r="GC111" s="171">
        <f t="shared" si="398"/>
        <v>16</v>
      </c>
      <c r="GD111" s="171">
        <f t="shared" si="398"/>
        <v>0</v>
      </c>
      <c r="GE111" s="171">
        <f t="shared" si="398"/>
        <v>12</v>
      </c>
      <c r="GF111" s="171">
        <f t="shared" si="398"/>
        <v>72</v>
      </c>
      <c r="GG111" s="171">
        <f t="shared" si="398"/>
        <v>36</v>
      </c>
      <c r="GH111" s="171">
        <f t="shared" si="398"/>
        <v>31</v>
      </c>
      <c r="GI111" s="171">
        <f t="shared" si="398"/>
        <v>36</v>
      </c>
      <c r="GJ111" s="357">
        <f t="shared" si="398"/>
        <v>393</v>
      </c>
      <c r="GK111" s="347">
        <f t="shared" si="398"/>
        <v>438</v>
      </c>
      <c r="GL111" s="171">
        <f t="shared" si="398"/>
        <v>82</v>
      </c>
      <c r="GM111" s="171">
        <f t="shared" si="398"/>
        <v>42</v>
      </c>
      <c r="GN111" s="171">
        <f t="shared" si="398"/>
        <v>2</v>
      </c>
      <c r="GO111" s="171">
        <f t="shared" ref="GO111:HZ111" si="399">GO11+GO12+GO13+GO14+GO15+GO16+GO17+GO18+GO20+GO26+GO27+GO28+GO30+GO31+GO32+GO33+GO34+GO35+GO36+GO37+GO38+GO39+GO40+GO41+GO42+GO43+GO44+GO45+GO46+GO47+GO48+GO49+GO50+GO53+GO59+GO65+GO66+GO67+GO68+GO69+GO70+GO73+GO74+GO77+GO79+GO80+GO90+GO92+GO93+GO94+GO95+GO97+GO101+GO108+GO109+GO110</f>
        <v>106</v>
      </c>
      <c r="GP111" s="171">
        <f t="shared" si="399"/>
        <v>34</v>
      </c>
      <c r="GQ111" s="171">
        <f t="shared" si="399"/>
        <v>76</v>
      </c>
      <c r="GR111" s="171">
        <f t="shared" si="399"/>
        <v>0</v>
      </c>
      <c r="GS111" s="171">
        <f t="shared" si="399"/>
        <v>0</v>
      </c>
      <c r="GT111" s="171">
        <f t="shared" si="399"/>
        <v>0</v>
      </c>
      <c r="GU111" s="171">
        <f t="shared" si="399"/>
        <v>60</v>
      </c>
      <c r="GV111" s="171">
        <f t="shared" si="399"/>
        <v>0</v>
      </c>
      <c r="GW111" s="171">
        <f t="shared" si="399"/>
        <v>0</v>
      </c>
      <c r="GX111" s="171">
        <f t="shared" si="399"/>
        <v>0</v>
      </c>
      <c r="GY111" s="171">
        <f t="shared" si="399"/>
        <v>30</v>
      </c>
      <c r="GZ111" s="171">
        <f t="shared" si="399"/>
        <v>6</v>
      </c>
      <c r="HA111" s="171">
        <f t="shared" si="399"/>
        <v>144</v>
      </c>
      <c r="HB111" s="171">
        <f t="shared" si="399"/>
        <v>18</v>
      </c>
      <c r="HC111" s="171">
        <f t="shared" si="399"/>
        <v>30</v>
      </c>
      <c r="HD111" s="171">
        <f t="shared" si="399"/>
        <v>24</v>
      </c>
      <c r="HE111" s="343">
        <f t="shared" si="399"/>
        <v>234</v>
      </c>
      <c r="HF111" s="356">
        <f t="shared" si="399"/>
        <v>678</v>
      </c>
      <c r="HG111" s="171">
        <f t="shared" si="399"/>
        <v>20</v>
      </c>
      <c r="HH111" s="171">
        <f t="shared" si="399"/>
        <v>8</v>
      </c>
      <c r="HI111" s="171">
        <f t="shared" si="399"/>
        <v>0</v>
      </c>
      <c r="HJ111" s="171">
        <f t="shared" si="399"/>
        <v>120</v>
      </c>
      <c r="HK111" s="171">
        <f t="shared" si="399"/>
        <v>0</v>
      </c>
      <c r="HL111" s="171">
        <f t="shared" si="399"/>
        <v>0</v>
      </c>
      <c r="HM111" s="171">
        <f t="shared" si="399"/>
        <v>0</v>
      </c>
      <c r="HN111" s="171">
        <f t="shared" si="399"/>
        <v>0</v>
      </c>
      <c r="HO111" s="171">
        <f t="shared" si="399"/>
        <v>2</v>
      </c>
      <c r="HP111" s="171">
        <f t="shared" si="399"/>
        <v>528</v>
      </c>
      <c r="HQ111" s="171">
        <f t="shared" si="399"/>
        <v>0</v>
      </c>
      <c r="HR111" s="171">
        <f t="shared" si="399"/>
        <v>0</v>
      </c>
      <c r="HS111" s="171">
        <f t="shared" si="399"/>
        <v>0</v>
      </c>
      <c r="HT111" s="171">
        <f t="shared" si="399"/>
        <v>0</v>
      </c>
      <c r="HU111" s="171">
        <f t="shared" si="399"/>
        <v>0</v>
      </c>
      <c r="HV111" s="171">
        <f t="shared" si="399"/>
        <v>0</v>
      </c>
      <c r="HW111" s="171">
        <f t="shared" si="399"/>
        <v>0</v>
      </c>
      <c r="HX111" s="171">
        <f t="shared" si="399"/>
        <v>45</v>
      </c>
      <c r="HY111" s="171">
        <f t="shared" si="399"/>
        <v>36</v>
      </c>
      <c r="HZ111" s="357">
        <f t="shared" si="399"/>
        <v>357</v>
      </c>
      <c r="IA111" s="365"/>
      <c r="IB111" s="172"/>
      <c r="IC111" s="172"/>
      <c r="ID111" s="173"/>
      <c r="IE111" s="11"/>
    </row>
    <row r="112" spans="1:301" s="378" customFormat="1" ht="15" customHeight="1" thickBot="1" x14ac:dyDescent="0.3">
      <c r="A112" s="893" t="s">
        <v>50</v>
      </c>
      <c r="B112" s="893"/>
      <c r="C112" s="893"/>
      <c r="D112" s="893"/>
      <c r="E112" s="893"/>
      <c r="F112" s="893"/>
      <c r="G112" s="893"/>
      <c r="H112" s="893"/>
      <c r="I112" s="893"/>
      <c r="J112" s="893"/>
      <c r="K112" s="893"/>
      <c r="L112" s="893"/>
      <c r="M112" s="893"/>
      <c r="N112" s="893"/>
      <c r="O112" s="893"/>
      <c r="P112" s="893"/>
      <c r="Q112" s="893"/>
      <c r="R112" s="893"/>
      <c r="S112" s="893"/>
      <c r="T112" s="893"/>
      <c r="U112" s="893"/>
      <c r="V112" s="893"/>
      <c r="W112" s="893"/>
      <c r="X112" s="893"/>
      <c r="Y112" s="893"/>
      <c r="Z112" s="893"/>
      <c r="AA112" s="893"/>
      <c r="AB112" s="893"/>
      <c r="AC112" s="893"/>
      <c r="AD112" s="893"/>
      <c r="AE112" s="893"/>
      <c r="AF112" s="893"/>
      <c r="AG112" s="893"/>
      <c r="AH112" s="893"/>
      <c r="AI112" s="893"/>
      <c r="AJ112" s="893"/>
      <c r="AK112" s="893"/>
      <c r="AL112" s="893"/>
      <c r="AM112" s="893"/>
      <c r="AN112" s="893"/>
      <c r="AO112" s="893"/>
      <c r="AP112" s="893"/>
      <c r="AQ112" s="893"/>
      <c r="AR112" s="893"/>
      <c r="AS112" s="893"/>
      <c r="AT112" s="893"/>
      <c r="AU112" s="893"/>
      <c r="AV112" s="893"/>
      <c r="AW112" s="893"/>
      <c r="AX112" s="893"/>
      <c r="AY112" s="893"/>
      <c r="AZ112" s="893"/>
      <c r="BA112" s="893"/>
      <c r="BB112" s="893"/>
      <c r="BC112" s="893"/>
      <c r="BD112" s="893"/>
      <c r="BE112" s="893"/>
      <c r="BF112" s="893"/>
      <c r="BG112" s="893"/>
      <c r="BH112" s="893"/>
      <c r="BI112" s="893"/>
      <c r="BJ112" s="893"/>
      <c r="BK112" s="893"/>
      <c r="BL112" s="893"/>
      <c r="BM112" s="893"/>
      <c r="BN112" s="893"/>
      <c r="BO112" s="893"/>
      <c r="BP112" s="893"/>
      <c r="BQ112" s="893"/>
      <c r="BR112" s="893"/>
      <c r="BS112" s="893"/>
      <c r="BT112" s="893"/>
      <c r="BU112" s="893"/>
      <c r="BV112" s="893"/>
      <c r="BW112" s="893"/>
      <c r="BX112" s="893"/>
      <c r="BY112" s="893"/>
      <c r="BZ112" s="893"/>
      <c r="CA112" s="893"/>
      <c r="CB112" s="893"/>
      <c r="CC112" s="893"/>
      <c r="CD112" s="893"/>
      <c r="CE112" s="893"/>
      <c r="CF112" s="893"/>
      <c r="CG112" s="893"/>
      <c r="CH112" s="893"/>
      <c r="CI112" s="893"/>
      <c r="CJ112" s="893"/>
      <c r="CK112" s="893"/>
      <c r="CL112" s="893"/>
      <c r="CM112" s="893"/>
      <c r="CN112" s="893"/>
      <c r="CO112" s="893"/>
      <c r="CP112" s="893"/>
      <c r="CQ112" s="893"/>
      <c r="CR112" s="893"/>
      <c r="CS112" s="893"/>
      <c r="CT112" s="893"/>
      <c r="CU112" s="893"/>
      <c r="CV112" s="893"/>
      <c r="CW112" s="893"/>
      <c r="CX112" s="893"/>
      <c r="CY112" s="893"/>
      <c r="CZ112" s="893"/>
      <c r="DA112" s="893"/>
      <c r="DB112" s="893"/>
      <c r="DC112" s="893"/>
      <c r="DD112" s="893"/>
      <c r="DE112" s="893"/>
      <c r="DF112" s="893"/>
      <c r="DG112" s="893"/>
      <c r="DH112" s="893"/>
      <c r="DI112" s="893"/>
      <c r="DJ112" s="893"/>
      <c r="DK112" s="893"/>
      <c r="DL112" s="893"/>
      <c r="DM112" s="893"/>
      <c r="DN112" s="893"/>
      <c r="DO112" s="893"/>
      <c r="DP112" s="893"/>
      <c r="DQ112" s="893"/>
      <c r="DR112" s="893"/>
      <c r="DS112" s="893"/>
      <c r="DT112" s="893"/>
      <c r="DU112" s="893"/>
      <c r="DV112" s="893"/>
      <c r="DW112" s="893"/>
      <c r="DX112" s="893"/>
      <c r="DY112" s="893"/>
      <c r="DZ112" s="893"/>
      <c r="EA112" s="893"/>
      <c r="EB112" s="893"/>
      <c r="EC112" s="893"/>
      <c r="ED112" s="893"/>
      <c r="EE112" s="893"/>
      <c r="EF112" s="893"/>
      <c r="EG112" s="893"/>
      <c r="EH112" s="893"/>
      <c r="EI112" s="893"/>
      <c r="EJ112" s="893"/>
      <c r="EK112" s="893"/>
      <c r="EL112" s="893"/>
      <c r="EM112" s="893"/>
      <c r="EN112" s="893"/>
      <c r="EO112" s="893"/>
      <c r="EP112" s="893"/>
      <c r="EQ112" s="893"/>
      <c r="ER112" s="893"/>
      <c r="ES112" s="893"/>
      <c r="ET112" s="893"/>
      <c r="EU112" s="893"/>
      <c r="EV112" s="893"/>
      <c r="EW112" s="893"/>
      <c r="EX112" s="893"/>
      <c r="EY112" s="893"/>
      <c r="EZ112" s="893"/>
      <c r="FA112" s="893"/>
      <c r="FB112" s="893"/>
      <c r="FC112" s="893"/>
      <c r="FD112" s="893"/>
      <c r="FE112" s="893"/>
      <c r="FF112" s="893"/>
      <c r="FG112" s="893"/>
      <c r="FH112" s="893"/>
      <c r="FI112" s="893"/>
      <c r="FJ112" s="893"/>
      <c r="FK112" s="893"/>
      <c r="FL112" s="893"/>
      <c r="FM112" s="893"/>
      <c r="FN112" s="893"/>
      <c r="FO112" s="893"/>
      <c r="FP112" s="893"/>
      <c r="FQ112" s="893"/>
      <c r="FR112" s="893"/>
      <c r="FS112" s="893"/>
      <c r="FT112" s="893"/>
      <c r="FU112" s="893"/>
      <c r="FV112" s="893"/>
      <c r="FW112" s="893"/>
      <c r="FX112" s="893"/>
      <c r="FY112" s="893"/>
      <c r="FZ112" s="893"/>
      <c r="GA112" s="893"/>
      <c r="GB112" s="893"/>
      <c r="GC112" s="893"/>
      <c r="GD112" s="893"/>
      <c r="GE112" s="893"/>
      <c r="GF112" s="893"/>
      <c r="GG112" s="893"/>
      <c r="GH112" s="893"/>
      <c r="GI112" s="893"/>
      <c r="GJ112" s="893"/>
      <c r="GK112" s="893"/>
      <c r="GL112" s="893"/>
      <c r="GM112" s="893"/>
      <c r="GN112" s="893"/>
      <c r="GO112" s="893"/>
      <c r="GP112" s="893"/>
      <c r="GQ112" s="893"/>
      <c r="GR112" s="893"/>
      <c r="GS112" s="893"/>
      <c r="GT112" s="893"/>
      <c r="GU112" s="893"/>
      <c r="GV112" s="893"/>
      <c r="GW112" s="893"/>
      <c r="GX112" s="893"/>
      <c r="GY112" s="893"/>
      <c r="GZ112" s="893"/>
      <c r="HA112" s="893"/>
      <c r="HB112" s="893"/>
      <c r="HC112" s="893"/>
      <c r="HD112" s="893"/>
      <c r="HE112" s="893"/>
      <c r="HF112" s="893"/>
      <c r="HG112" s="893"/>
      <c r="HH112" s="893"/>
      <c r="HI112" s="893"/>
      <c r="HJ112" s="893"/>
      <c r="HK112" s="893"/>
      <c r="HL112" s="893"/>
      <c r="HM112" s="893"/>
      <c r="HN112" s="893"/>
      <c r="HO112" s="893"/>
      <c r="HP112" s="893"/>
      <c r="HQ112" s="893"/>
      <c r="HR112" s="893"/>
      <c r="HS112" s="893"/>
      <c r="HT112" s="893"/>
      <c r="HU112" s="893"/>
      <c r="HV112" s="893"/>
      <c r="HW112" s="893"/>
      <c r="HX112" s="893"/>
      <c r="HY112" s="893"/>
      <c r="HZ112" s="893"/>
      <c r="IA112" s="893"/>
      <c r="IB112" s="893"/>
      <c r="IC112" s="893"/>
      <c r="ID112" s="893"/>
    </row>
    <row r="113" spans="1:301" s="378" customFormat="1" ht="15" customHeight="1" x14ac:dyDescent="0.25">
      <c r="A113" s="915" t="s">
        <v>166</v>
      </c>
      <c r="B113" s="916"/>
      <c r="C113" s="917"/>
      <c r="D113" s="910">
        <f>COUNT(F26:F50)+COUNT(F90:F95)+COUNT(F11:F20)+COUNT(F53)+COUNT(F59:F80)</f>
        <v>51</v>
      </c>
      <c r="E113" s="911"/>
      <c r="F113" s="911"/>
      <c r="G113" s="911"/>
      <c r="H113" s="911"/>
      <c r="I113" s="911"/>
      <c r="J113" s="911"/>
      <c r="K113" s="911"/>
      <c r="L113" s="911"/>
      <c r="M113" s="911"/>
      <c r="N113" s="911"/>
      <c r="O113" s="911"/>
      <c r="P113" s="911"/>
      <c r="Q113" s="911"/>
      <c r="R113" s="911"/>
      <c r="S113" s="911"/>
      <c r="T113" s="911"/>
      <c r="U113" s="911"/>
      <c r="V113" s="911"/>
      <c r="W113" s="911"/>
      <c r="X113" s="912"/>
      <c r="Y113" s="918">
        <f>COUNT(AS26:AS50)+COUNT(AS90:AS95)+COUNT(AS11:AS20)+COUNT(AS53)+COUNT(AS59:AS80)</f>
        <v>11</v>
      </c>
      <c r="Z113" s="911"/>
      <c r="AA113" s="911"/>
      <c r="AB113" s="911"/>
      <c r="AC113" s="911"/>
      <c r="AD113" s="911"/>
      <c r="AE113" s="911"/>
      <c r="AF113" s="911"/>
      <c r="AG113" s="911"/>
      <c r="AH113" s="911"/>
      <c r="AI113" s="911"/>
      <c r="AJ113" s="911"/>
      <c r="AK113" s="911"/>
      <c r="AL113" s="911"/>
      <c r="AM113" s="911"/>
      <c r="AN113" s="911"/>
      <c r="AO113" s="911"/>
      <c r="AP113" s="911"/>
      <c r="AQ113" s="911"/>
      <c r="AR113" s="911"/>
      <c r="AS113" s="911"/>
      <c r="AT113" s="918">
        <f t="shared" ref="AT113" si="400">COUNT(BN26:BN50)+COUNT(BN90:BN95)+COUNT(BN11:BN20)+COUNT(BN53)+COUNT(BN59:BN80)</f>
        <v>12</v>
      </c>
      <c r="AU113" s="911"/>
      <c r="AV113" s="911"/>
      <c r="AW113" s="911"/>
      <c r="AX113" s="911"/>
      <c r="AY113" s="911"/>
      <c r="AZ113" s="911"/>
      <c r="BA113" s="911"/>
      <c r="BB113" s="911"/>
      <c r="BC113" s="911"/>
      <c r="BD113" s="911"/>
      <c r="BE113" s="911"/>
      <c r="BF113" s="911"/>
      <c r="BG113" s="911"/>
      <c r="BH113" s="911"/>
      <c r="BI113" s="911"/>
      <c r="BJ113" s="911"/>
      <c r="BK113" s="911"/>
      <c r="BL113" s="911"/>
      <c r="BM113" s="911"/>
      <c r="BN113" s="911"/>
      <c r="BO113" s="918">
        <f t="shared" ref="BO113" si="401">COUNT(CI26:CI50)+COUNT(CI90:CI95)+COUNT(CI11:CI20)+COUNT(CI53)+COUNT(CI59:CI80)</f>
        <v>10</v>
      </c>
      <c r="BP113" s="911"/>
      <c r="BQ113" s="911"/>
      <c r="BR113" s="911"/>
      <c r="BS113" s="911"/>
      <c r="BT113" s="911"/>
      <c r="BU113" s="911"/>
      <c r="BV113" s="911"/>
      <c r="BW113" s="911"/>
      <c r="BX113" s="911"/>
      <c r="BY113" s="911"/>
      <c r="BZ113" s="911"/>
      <c r="CA113" s="911"/>
      <c r="CB113" s="911"/>
      <c r="CC113" s="911"/>
      <c r="CD113" s="911"/>
      <c r="CE113" s="911"/>
      <c r="CF113" s="911"/>
      <c r="CG113" s="911"/>
      <c r="CH113" s="911"/>
      <c r="CI113" s="911"/>
      <c r="CJ113" s="918">
        <f t="shared" ref="CJ113" si="402">COUNT(DD26:DD50)+COUNT(DD90:DD95)+COUNT(DD11:DD20)+COUNT(DD53)+COUNT(DD59:DD80)</f>
        <v>15</v>
      </c>
      <c r="CK113" s="911"/>
      <c r="CL113" s="911"/>
      <c r="CM113" s="911"/>
      <c r="CN113" s="911"/>
      <c r="CO113" s="911"/>
      <c r="CP113" s="911"/>
      <c r="CQ113" s="911"/>
      <c r="CR113" s="911"/>
      <c r="CS113" s="911"/>
      <c r="CT113" s="911"/>
      <c r="CU113" s="911"/>
      <c r="CV113" s="911"/>
      <c r="CW113" s="911"/>
      <c r="CX113" s="911"/>
      <c r="CY113" s="911"/>
      <c r="CZ113" s="911"/>
      <c r="DA113" s="911"/>
      <c r="DB113" s="911"/>
      <c r="DC113" s="911"/>
      <c r="DD113" s="911"/>
      <c r="DE113" s="918">
        <f t="shared" ref="DE113" si="403">COUNT(DY26:DY50)+COUNT(DY90:DY95)+COUNT(DY11:DY20)+COUNT(DY53)+COUNT(DY59:DY80)</f>
        <v>11</v>
      </c>
      <c r="DF113" s="911"/>
      <c r="DG113" s="911"/>
      <c r="DH113" s="911"/>
      <c r="DI113" s="911"/>
      <c r="DJ113" s="911"/>
      <c r="DK113" s="911"/>
      <c r="DL113" s="911"/>
      <c r="DM113" s="911"/>
      <c r="DN113" s="911"/>
      <c r="DO113" s="911"/>
      <c r="DP113" s="911"/>
      <c r="DQ113" s="911"/>
      <c r="DR113" s="911"/>
      <c r="DS113" s="911"/>
      <c r="DT113" s="911"/>
      <c r="DU113" s="911"/>
      <c r="DV113" s="911"/>
      <c r="DW113" s="911"/>
      <c r="DX113" s="911"/>
      <c r="DY113" s="911"/>
      <c r="DZ113" s="918">
        <f t="shared" ref="DZ113" si="404">COUNT(ET26:ET50)+COUNT(ET90:ET95)+COUNT(ET11:ET20)+COUNT(ET53)+COUNT(ET59:ET80)</f>
        <v>13</v>
      </c>
      <c r="EA113" s="911"/>
      <c r="EB113" s="911"/>
      <c r="EC113" s="911"/>
      <c r="ED113" s="911"/>
      <c r="EE113" s="911"/>
      <c r="EF113" s="911"/>
      <c r="EG113" s="911"/>
      <c r="EH113" s="911"/>
      <c r="EI113" s="911"/>
      <c r="EJ113" s="911"/>
      <c r="EK113" s="911"/>
      <c r="EL113" s="911"/>
      <c r="EM113" s="911"/>
      <c r="EN113" s="911"/>
      <c r="EO113" s="911"/>
      <c r="EP113" s="911"/>
      <c r="EQ113" s="911"/>
      <c r="ER113" s="911"/>
      <c r="ES113" s="911"/>
      <c r="ET113" s="911"/>
      <c r="EU113" s="918">
        <f t="shared" ref="EU113" si="405">COUNT(FO26:FO50)+COUNT(FO90:FO95)+COUNT(FO11:FO20)+COUNT(FO53)+COUNT(FO59:FO80)</f>
        <v>12</v>
      </c>
      <c r="EV113" s="911"/>
      <c r="EW113" s="911"/>
      <c r="EX113" s="911"/>
      <c r="EY113" s="911"/>
      <c r="EZ113" s="911"/>
      <c r="FA113" s="911"/>
      <c r="FB113" s="911"/>
      <c r="FC113" s="911"/>
      <c r="FD113" s="911"/>
      <c r="FE113" s="911"/>
      <c r="FF113" s="911"/>
      <c r="FG113" s="911"/>
      <c r="FH113" s="911"/>
      <c r="FI113" s="911"/>
      <c r="FJ113" s="911"/>
      <c r="FK113" s="911"/>
      <c r="FL113" s="911"/>
      <c r="FM113" s="911"/>
      <c r="FN113" s="911"/>
      <c r="FO113" s="911"/>
      <c r="FP113" s="918">
        <f t="shared" ref="FP113" si="406">COUNT(GJ26:GJ50)+COUNT(GJ90:GJ95)+COUNT(GJ11:GJ20)+COUNT(GJ53)+COUNT(GJ59:GJ80)</f>
        <v>9</v>
      </c>
      <c r="FQ113" s="911"/>
      <c r="FR113" s="911"/>
      <c r="FS113" s="911"/>
      <c r="FT113" s="911"/>
      <c r="FU113" s="911"/>
      <c r="FV113" s="911"/>
      <c r="FW113" s="911"/>
      <c r="FX113" s="911"/>
      <c r="FY113" s="911"/>
      <c r="FZ113" s="911"/>
      <c r="GA113" s="911"/>
      <c r="GB113" s="911"/>
      <c r="GC113" s="911"/>
      <c r="GD113" s="911"/>
      <c r="GE113" s="911"/>
      <c r="GF113" s="911"/>
      <c r="GG113" s="911"/>
      <c r="GH113" s="911"/>
      <c r="GI113" s="911"/>
      <c r="GJ113" s="911"/>
      <c r="GK113" s="918">
        <f t="shared" ref="GK113" si="407">COUNT(HE26:HE50)+COUNT(HE90:HE95)+COUNT(HE11:HE20)+COUNT(HE53)+COUNT(HE59:HE80)</f>
        <v>6</v>
      </c>
      <c r="GL113" s="911"/>
      <c r="GM113" s="911"/>
      <c r="GN113" s="911"/>
      <c r="GO113" s="911"/>
      <c r="GP113" s="911"/>
      <c r="GQ113" s="911"/>
      <c r="GR113" s="911"/>
      <c r="GS113" s="911"/>
      <c r="GT113" s="911"/>
      <c r="GU113" s="911"/>
      <c r="GV113" s="911"/>
      <c r="GW113" s="911"/>
      <c r="GX113" s="911"/>
      <c r="GY113" s="911"/>
      <c r="GZ113" s="911"/>
      <c r="HA113" s="911"/>
      <c r="HB113" s="911"/>
      <c r="HC113" s="911"/>
      <c r="HD113" s="911"/>
      <c r="HE113" s="911"/>
      <c r="HF113" s="918">
        <f t="shared" ref="HF113" si="408">COUNT(HZ26:HZ50)+COUNT(HZ90:HZ95)+COUNT(HZ11:HZ20)+COUNT(HZ53)+COUNT(HZ59:HZ80)</f>
        <v>6</v>
      </c>
      <c r="HG113" s="911"/>
      <c r="HH113" s="911"/>
      <c r="HI113" s="911"/>
      <c r="HJ113" s="911"/>
      <c r="HK113" s="911"/>
      <c r="HL113" s="911"/>
      <c r="HM113" s="911"/>
      <c r="HN113" s="911"/>
      <c r="HO113" s="911"/>
      <c r="HP113" s="911"/>
      <c r="HQ113" s="911"/>
      <c r="HR113" s="911"/>
      <c r="HS113" s="911"/>
      <c r="HT113" s="911"/>
      <c r="HU113" s="911"/>
      <c r="HV113" s="911"/>
      <c r="HW113" s="911"/>
      <c r="HX113" s="911"/>
      <c r="HY113" s="911"/>
      <c r="HZ113" s="919"/>
      <c r="IA113" s="910" t="s">
        <v>168</v>
      </c>
      <c r="IB113" s="911"/>
      <c r="IC113" s="911"/>
      <c r="ID113" s="912"/>
    </row>
    <row r="114" spans="1:301" s="378" customFormat="1" ht="15" customHeight="1" x14ac:dyDescent="0.25">
      <c r="A114" s="894" t="s">
        <v>167</v>
      </c>
      <c r="B114" s="895"/>
      <c r="C114" s="896"/>
      <c r="D114" s="908">
        <f>SUM(Y114:HZ114)</f>
        <v>34</v>
      </c>
      <c r="E114" s="902"/>
      <c r="F114" s="902"/>
      <c r="G114" s="902"/>
      <c r="H114" s="902"/>
      <c r="I114" s="902"/>
      <c r="J114" s="902"/>
      <c r="K114" s="902"/>
      <c r="L114" s="902"/>
      <c r="M114" s="902"/>
      <c r="N114" s="902"/>
      <c r="O114" s="902"/>
      <c r="P114" s="902"/>
      <c r="Q114" s="902"/>
      <c r="R114" s="902"/>
      <c r="S114" s="902"/>
      <c r="T114" s="902"/>
      <c r="U114" s="902"/>
      <c r="V114" s="902"/>
      <c r="W114" s="902"/>
      <c r="X114" s="909"/>
      <c r="Y114" s="914">
        <f>COUNTIF(IA11:IA110,1)</f>
        <v>0</v>
      </c>
      <c r="Z114" s="902"/>
      <c r="AA114" s="902"/>
      <c r="AB114" s="902"/>
      <c r="AC114" s="902"/>
      <c r="AD114" s="902"/>
      <c r="AE114" s="902"/>
      <c r="AF114" s="902"/>
      <c r="AG114" s="902"/>
      <c r="AH114" s="902"/>
      <c r="AI114" s="902"/>
      <c r="AJ114" s="902"/>
      <c r="AK114" s="902"/>
      <c r="AL114" s="902"/>
      <c r="AM114" s="902"/>
      <c r="AN114" s="902"/>
      <c r="AO114" s="902"/>
      <c r="AP114" s="902"/>
      <c r="AQ114" s="902"/>
      <c r="AR114" s="902"/>
      <c r="AS114" s="902"/>
      <c r="AT114" s="902">
        <f>COUNTIF(IA11:IA110,2)</f>
        <v>5</v>
      </c>
      <c r="AU114" s="902"/>
      <c r="AV114" s="902"/>
      <c r="AW114" s="902"/>
      <c r="AX114" s="902"/>
      <c r="AY114" s="902"/>
      <c r="AZ114" s="902"/>
      <c r="BA114" s="902"/>
      <c r="BB114" s="902"/>
      <c r="BC114" s="902"/>
      <c r="BD114" s="902"/>
      <c r="BE114" s="902"/>
      <c r="BF114" s="902"/>
      <c r="BG114" s="902"/>
      <c r="BH114" s="902"/>
      <c r="BI114" s="902"/>
      <c r="BJ114" s="902"/>
      <c r="BK114" s="902"/>
      <c r="BL114" s="902"/>
      <c r="BM114" s="902"/>
      <c r="BN114" s="902"/>
      <c r="BO114" s="902">
        <f>COUNTIF(IA11:IA110,3)</f>
        <v>1</v>
      </c>
      <c r="BP114" s="902"/>
      <c r="BQ114" s="902"/>
      <c r="BR114" s="902"/>
      <c r="BS114" s="902"/>
      <c r="BT114" s="902"/>
      <c r="BU114" s="902"/>
      <c r="BV114" s="902"/>
      <c r="BW114" s="902"/>
      <c r="BX114" s="902"/>
      <c r="BY114" s="902"/>
      <c r="BZ114" s="902"/>
      <c r="CA114" s="902"/>
      <c r="CB114" s="902"/>
      <c r="CC114" s="902"/>
      <c r="CD114" s="902"/>
      <c r="CE114" s="902"/>
      <c r="CF114" s="902"/>
      <c r="CG114" s="902"/>
      <c r="CH114" s="902"/>
      <c r="CI114" s="902"/>
      <c r="CJ114" s="902">
        <f>COUNTIF(IA11:IA110,4)</f>
        <v>4</v>
      </c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2"/>
      <c r="CU114" s="902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>
        <f>COUNTIF(IA11:IA110,5)</f>
        <v>3</v>
      </c>
      <c r="DF114" s="902"/>
      <c r="DG114" s="902"/>
      <c r="DH114" s="902"/>
      <c r="DI114" s="902"/>
      <c r="DJ114" s="902"/>
      <c r="DK114" s="902"/>
      <c r="DL114" s="902"/>
      <c r="DM114" s="902"/>
      <c r="DN114" s="902"/>
      <c r="DO114" s="902"/>
      <c r="DP114" s="902"/>
      <c r="DQ114" s="902"/>
      <c r="DR114" s="902"/>
      <c r="DS114" s="902"/>
      <c r="DT114" s="902"/>
      <c r="DU114" s="902"/>
      <c r="DV114" s="902"/>
      <c r="DW114" s="902"/>
      <c r="DX114" s="902"/>
      <c r="DY114" s="902"/>
      <c r="DZ114" s="902">
        <f>COUNTIF(IA11:IA110,6)</f>
        <v>7</v>
      </c>
      <c r="EA114" s="902"/>
      <c r="EB114" s="902"/>
      <c r="EC114" s="902"/>
      <c r="ED114" s="902"/>
      <c r="EE114" s="902"/>
      <c r="EF114" s="902"/>
      <c r="EG114" s="902"/>
      <c r="EH114" s="902"/>
      <c r="EI114" s="902"/>
      <c r="EJ114" s="902"/>
      <c r="EK114" s="902"/>
      <c r="EL114" s="902"/>
      <c r="EM114" s="902"/>
      <c r="EN114" s="902"/>
      <c r="EO114" s="902"/>
      <c r="EP114" s="902"/>
      <c r="EQ114" s="902"/>
      <c r="ER114" s="902"/>
      <c r="ES114" s="902"/>
      <c r="ET114" s="902"/>
      <c r="EU114" s="902">
        <f>COUNTIF(IA11:IA110,7)</f>
        <v>3</v>
      </c>
      <c r="EV114" s="902"/>
      <c r="EW114" s="902"/>
      <c r="EX114" s="902"/>
      <c r="EY114" s="902"/>
      <c r="EZ114" s="902"/>
      <c r="FA114" s="902"/>
      <c r="FB114" s="902"/>
      <c r="FC114" s="902"/>
      <c r="FD114" s="902"/>
      <c r="FE114" s="902"/>
      <c r="FF114" s="902"/>
      <c r="FG114" s="902"/>
      <c r="FH114" s="902"/>
      <c r="FI114" s="902"/>
      <c r="FJ114" s="902"/>
      <c r="FK114" s="902"/>
      <c r="FL114" s="902"/>
      <c r="FM114" s="902"/>
      <c r="FN114" s="902"/>
      <c r="FO114" s="902"/>
      <c r="FP114" s="902">
        <f>COUNTIF(IA11:IA110,8)</f>
        <v>3</v>
      </c>
      <c r="FQ114" s="902"/>
      <c r="FR114" s="902"/>
      <c r="FS114" s="902"/>
      <c r="FT114" s="902"/>
      <c r="FU114" s="902"/>
      <c r="FV114" s="902"/>
      <c r="FW114" s="902"/>
      <c r="FX114" s="902"/>
      <c r="FY114" s="902"/>
      <c r="FZ114" s="902"/>
      <c r="GA114" s="902"/>
      <c r="GB114" s="902"/>
      <c r="GC114" s="902"/>
      <c r="GD114" s="902"/>
      <c r="GE114" s="902"/>
      <c r="GF114" s="902"/>
      <c r="GG114" s="902"/>
      <c r="GH114" s="902"/>
      <c r="GI114" s="902"/>
      <c r="GJ114" s="902"/>
      <c r="GK114" s="902">
        <f>COUNTIF(IA11:IA110,9)</f>
        <v>4</v>
      </c>
      <c r="GL114" s="902"/>
      <c r="GM114" s="902"/>
      <c r="GN114" s="902"/>
      <c r="GO114" s="902"/>
      <c r="GP114" s="902"/>
      <c r="GQ114" s="902"/>
      <c r="GR114" s="902"/>
      <c r="GS114" s="902"/>
      <c r="GT114" s="902"/>
      <c r="GU114" s="902"/>
      <c r="GV114" s="902"/>
      <c r="GW114" s="902"/>
      <c r="GX114" s="902"/>
      <c r="GY114" s="902"/>
      <c r="GZ114" s="902"/>
      <c r="HA114" s="902"/>
      <c r="HB114" s="902"/>
      <c r="HC114" s="902"/>
      <c r="HD114" s="902"/>
      <c r="HE114" s="902"/>
      <c r="HF114" s="902">
        <f>COUNTIF(IA11:IA110,10)</f>
        <v>4</v>
      </c>
      <c r="HG114" s="902"/>
      <c r="HH114" s="902"/>
      <c r="HI114" s="902"/>
      <c r="HJ114" s="902"/>
      <c r="HK114" s="902"/>
      <c r="HL114" s="902"/>
      <c r="HM114" s="902"/>
      <c r="HN114" s="902"/>
      <c r="HO114" s="902"/>
      <c r="HP114" s="902"/>
      <c r="HQ114" s="902"/>
      <c r="HR114" s="902"/>
      <c r="HS114" s="902"/>
      <c r="HT114" s="902"/>
      <c r="HU114" s="902"/>
      <c r="HV114" s="902"/>
      <c r="HW114" s="902"/>
      <c r="HX114" s="902"/>
      <c r="HY114" s="902"/>
      <c r="HZ114" s="904"/>
      <c r="IA114" s="908"/>
      <c r="IB114" s="902"/>
      <c r="IC114" s="902"/>
      <c r="ID114" s="909"/>
    </row>
    <row r="115" spans="1:301" s="378" customFormat="1" ht="15" customHeight="1" x14ac:dyDescent="0.25">
      <c r="A115" s="894" t="s">
        <v>169</v>
      </c>
      <c r="B115" s="895"/>
      <c r="C115" s="896"/>
      <c r="D115" s="908">
        <f>SUM(Y115:HZ115)</f>
        <v>49</v>
      </c>
      <c r="E115" s="902"/>
      <c r="F115" s="902"/>
      <c r="G115" s="902"/>
      <c r="H115" s="902"/>
      <c r="I115" s="902"/>
      <c r="J115" s="902"/>
      <c r="K115" s="902"/>
      <c r="L115" s="902"/>
      <c r="M115" s="902"/>
      <c r="N115" s="902"/>
      <c r="O115" s="902"/>
      <c r="P115" s="902"/>
      <c r="Q115" s="902"/>
      <c r="R115" s="902"/>
      <c r="S115" s="902"/>
      <c r="T115" s="902"/>
      <c r="U115" s="902"/>
      <c r="V115" s="902"/>
      <c r="W115" s="902"/>
      <c r="X115" s="909"/>
      <c r="Y115" s="914">
        <f>COUNTIF(IB11:IB110,1)</f>
        <v>5</v>
      </c>
      <c r="Z115" s="902"/>
      <c r="AA115" s="902"/>
      <c r="AB115" s="902"/>
      <c r="AC115" s="902"/>
      <c r="AD115" s="902"/>
      <c r="AE115" s="902"/>
      <c r="AF115" s="902"/>
      <c r="AG115" s="902"/>
      <c r="AH115" s="902"/>
      <c r="AI115" s="902"/>
      <c r="AJ115" s="902"/>
      <c r="AK115" s="902"/>
      <c r="AL115" s="902"/>
      <c r="AM115" s="902"/>
      <c r="AN115" s="902"/>
      <c r="AO115" s="902"/>
      <c r="AP115" s="902"/>
      <c r="AQ115" s="902"/>
      <c r="AR115" s="902"/>
      <c r="AS115" s="902"/>
      <c r="AT115" s="902">
        <f>COUNTIF(IB11:IB110,2)</f>
        <v>5</v>
      </c>
      <c r="AU115" s="902"/>
      <c r="AV115" s="902"/>
      <c r="AW115" s="902"/>
      <c r="AX115" s="902"/>
      <c r="AY115" s="902"/>
      <c r="AZ115" s="902"/>
      <c r="BA115" s="902"/>
      <c r="BB115" s="902"/>
      <c r="BC115" s="902"/>
      <c r="BD115" s="902"/>
      <c r="BE115" s="902"/>
      <c r="BF115" s="902"/>
      <c r="BG115" s="902"/>
      <c r="BH115" s="902"/>
      <c r="BI115" s="902"/>
      <c r="BJ115" s="902"/>
      <c r="BK115" s="902"/>
      <c r="BL115" s="902"/>
      <c r="BM115" s="902"/>
      <c r="BN115" s="902"/>
      <c r="BO115" s="902">
        <f>COUNTIF(IB11:IB110,3)</f>
        <v>6</v>
      </c>
      <c r="BP115" s="902"/>
      <c r="BQ115" s="902"/>
      <c r="BR115" s="902"/>
      <c r="BS115" s="902"/>
      <c r="BT115" s="902"/>
      <c r="BU115" s="902"/>
      <c r="BV115" s="902"/>
      <c r="BW115" s="902"/>
      <c r="BX115" s="902"/>
      <c r="BY115" s="902"/>
      <c r="BZ115" s="902"/>
      <c r="CA115" s="902"/>
      <c r="CB115" s="902"/>
      <c r="CC115" s="902"/>
      <c r="CD115" s="902"/>
      <c r="CE115" s="902"/>
      <c r="CF115" s="902"/>
      <c r="CG115" s="902"/>
      <c r="CH115" s="902"/>
      <c r="CI115" s="902"/>
      <c r="CJ115" s="902">
        <f>COUNTIF(IB11:IB110,4)</f>
        <v>6</v>
      </c>
      <c r="CK115" s="902"/>
      <c r="CL115" s="902"/>
      <c r="CM115" s="902"/>
      <c r="CN115" s="902"/>
      <c r="CO115" s="902"/>
      <c r="CP115" s="902"/>
      <c r="CQ115" s="902"/>
      <c r="CR115" s="902"/>
      <c r="CS115" s="902"/>
      <c r="CT115" s="902"/>
      <c r="CU115" s="902"/>
      <c r="CV115" s="902"/>
      <c r="CW115" s="902"/>
      <c r="CX115" s="902"/>
      <c r="CY115" s="902"/>
      <c r="CZ115" s="902"/>
      <c r="DA115" s="902"/>
      <c r="DB115" s="902"/>
      <c r="DC115" s="902"/>
      <c r="DD115" s="902"/>
      <c r="DE115" s="902">
        <f>COUNTIF(IB11:IB110,5)</f>
        <v>4</v>
      </c>
      <c r="DF115" s="902"/>
      <c r="DG115" s="902"/>
      <c r="DH115" s="902"/>
      <c r="DI115" s="902"/>
      <c r="DJ115" s="902"/>
      <c r="DK115" s="902"/>
      <c r="DL115" s="902"/>
      <c r="DM115" s="902"/>
      <c r="DN115" s="902"/>
      <c r="DO115" s="902"/>
      <c r="DP115" s="902"/>
      <c r="DQ115" s="902"/>
      <c r="DR115" s="902"/>
      <c r="DS115" s="902"/>
      <c r="DT115" s="902"/>
      <c r="DU115" s="902"/>
      <c r="DV115" s="902"/>
      <c r="DW115" s="902"/>
      <c r="DX115" s="902"/>
      <c r="DY115" s="902"/>
      <c r="DZ115" s="902">
        <f>COUNTIF(IB11:IB110,6)</f>
        <v>6</v>
      </c>
      <c r="EA115" s="902"/>
      <c r="EB115" s="902"/>
      <c r="EC115" s="902"/>
      <c r="ED115" s="902"/>
      <c r="EE115" s="902"/>
      <c r="EF115" s="902"/>
      <c r="EG115" s="902"/>
      <c r="EH115" s="902"/>
      <c r="EI115" s="902"/>
      <c r="EJ115" s="902"/>
      <c r="EK115" s="902"/>
      <c r="EL115" s="902"/>
      <c r="EM115" s="902"/>
      <c r="EN115" s="902"/>
      <c r="EO115" s="902"/>
      <c r="EP115" s="902"/>
      <c r="EQ115" s="902"/>
      <c r="ER115" s="902"/>
      <c r="ES115" s="902"/>
      <c r="ET115" s="902"/>
      <c r="EU115" s="902">
        <f>COUNTIF(IB11:IB110,7)</f>
        <v>3</v>
      </c>
      <c r="EV115" s="902"/>
      <c r="EW115" s="902"/>
      <c r="EX115" s="902"/>
      <c r="EY115" s="902"/>
      <c r="EZ115" s="902"/>
      <c r="FA115" s="902"/>
      <c r="FB115" s="902"/>
      <c r="FC115" s="902"/>
      <c r="FD115" s="902"/>
      <c r="FE115" s="902"/>
      <c r="FF115" s="902"/>
      <c r="FG115" s="902"/>
      <c r="FH115" s="902"/>
      <c r="FI115" s="902"/>
      <c r="FJ115" s="902"/>
      <c r="FK115" s="902"/>
      <c r="FL115" s="902"/>
      <c r="FM115" s="902"/>
      <c r="FN115" s="902"/>
      <c r="FO115" s="902"/>
      <c r="FP115" s="902">
        <f>COUNTIF(IB11:IB110,8)</f>
        <v>6</v>
      </c>
      <c r="FQ115" s="902"/>
      <c r="FR115" s="902"/>
      <c r="FS115" s="902"/>
      <c r="FT115" s="902"/>
      <c r="FU115" s="902"/>
      <c r="FV115" s="902"/>
      <c r="FW115" s="902"/>
      <c r="FX115" s="902"/>
      <c r="FY115" s="902"/>
      <c r="FZ115" s="902"/>
      <c r="GA115" s="902"/>
      <c r="GB115" s="902"/>
      <c r="GC115" s="902"/>
      <c r="GD115" s="902"/>
      <c r="GE115" s="902"/>
      <c r="GF115" s="902"/>
      <c r="GG115" s="902"/>
      <c r="GH115" s="902"/>
      <c r="GI115" s="902"/>
      <c r="GJ115" s="902"/>
      <c r="GK115" s="902">
        <f>COUNTIF(IB11:IB110,9)</f>
        <v>5</v>
      </c>
      <c r="GL115" s="902"/>
      <c r="GM115" s="902"/>
      <c r="GN115" s="902"/>
      <c r="GO115" s="902"/>
      <c r="GP115" s="902"/>
      <c r="GQ115" s="902"/>
      <c r="GR115" s="902"/>
      <c r="GS115" s="902"/>
      <c r="GT115" s="902"/>
      <c r="GU115" s="902"/>
      <c r="GV115" s="902"/>
      <c r="GW115" s="902"/>
      <c r="GX115" s="902"/>
      <c r="GY115" s="902"/>
      <c r="GZ115" s="902"/>
      <c r="HA115" s="902"/>
      <c r="HB115" s="902"/>
      <c r="HC115" s="902"/>
      <c r="HD115" s="902"/>
      <c r="HE115" s="902"/>
      <c r="HF115" s="902">
        <f>COUNTIF(IB11:IB110,10)</f>
        <v>3</v>
      </c>
      <c r="HG115" s="902"/>
      <c r="HH115" s="902"/>
      <c r="HI115" s="902"/>
      <c r="HJ115" s="902"/>
      <c r="HK115" s="902"/>
      <c r="HL115" s="902"/>
      <c r="HM115" s="902"/>
      <c r="HN115" s="902"/>
      <c r="HO115" s="902"/>
      <c r="HP115" s="902"/>
      <c r="HQ115" s="902"/>
      <c r="HR115" s="902"/>
      <c r="HS115" s="902"/>
      <c r="HT115" s="902"/>
      <c r="HU115" s="902"/>
      <c r="HV115" s="902"/>
      <c r="HW115" s="902"/>
      <c r="HX115" s="902"/>
      <c r="HY115" s="902"/>
      <c r="HZ115" s="904"/>
      <c r="IA115" s="908"/>
      <c r="IB115" s="902"/>
      <c r="IC115" s="902"/>
      <c r="ID115" s="909"/>
    </row>
    <row r="116" spans="1:301" s="378" customFormat="1" ht="15" customHeight="1" thickBot="1" x14ac:dyDescent="0.3">
      <c r="A116" s="897" t="s">
        <v>170</v>
      </c>
      <c r="B116" s="898"/>
      <c r="C116" s="899"/>
      <c r="D116" s="906">
        <f>SUM(Y116:HZ116)</f>
        <v>5</v>
      </c>
      <c r="E116" s="903"/>
      <c r="F116" s="903"/>
      <c r="G116" s="903"/>
      <c r="H116" s="903"/>
      <c r="I116" s="903"/>
      <c r="J116" s="903"/>
      <c r="K116" s="903"/>
      <c r="L116" s="903"/>
      <c r="M116" s="903"/>
      <c r="N116" s="903"/>
      <c r="O116" s="903"/>
      <c r="P116" s="903"/>
      <c r="Q116" s="903"/>
      <c r="R116" s="903"/>
      <c r="S116" s="903"/>
      <c r="T116" s="903"/>
      <c r="U116" s="903"/>
      <c r="V116" s="903"/>
      <c r="W116" s="903"/>
      <c r="X116" s="907"/>
      <c r="Y116" s="913">
        <f>COUNTIF(IC11:IC110,1)</f>
        <v>1</v>
      </c>
      <c r="Z116" s="903"/>
      <c r="AA116" s="903"/>
      <c r="AB116" s="903"/>
      <c r="AC116" s="903"/>
      <c r="AD116" s="903"/>
      <c r="AE116" s="903"/>
      <c r="AF116" s="903"/>
      <c r="AG116" s="903"/>
      <c r="AH116" s="903"/>
      <c r="AI116" s="903"/>
      <c r="AJ116" s="903"/>
      <c r="AK116" s="903"/>
      <c r="AL116" s="903"/>
      <c r="AM116" s="903"/>
      <c r="AN116" s="903"/>
      <c r="AO116" s="903"/>
      <c r="AP116" s="903"/>
      <c r="AQ116" s="903"/>
      <c r="AR116" s="903"/>
      <c r="AS116" s="903"/>
      <c r="AT116" s="903">
        <f>COUNTIF(IC13:IC110,2)</f>
        <v>0</v>
      </c>
      <c r="AU116" s="903"/>
      <c r="AV116" s="903"/>
      <c r="AW116" s="903"/>
      <c r="AX116" s="903"/>
      <c r="AY116" s="903"/>
      <c r="AZ116" s="903"/>
      <c r="BA116" s="903"/>
      <c r="BB116" s="903"/>
      <c r="BC116" s="903"/>
      <c r="BD116" s="903"/>
      <c r="BE116" s="903"/>
      <c r="BF116" s="903"/>
      <c r="BG116" s="903"/>
      <c r="BH116" s="903"/>
      <c r="BI116" s="903"/>
      <c r="BJ116" s="903"/>
      <c r="BK116" s="903"/>
      <c r="BL116" s="903"/>
      <c r="BM116" s="903"/>
      <c r="BN116" s="903"/>
      <c r="BO116" s="903">
        <f>COUNTIF(IC11:IC110,3)</f>
        <v>1</v>
      </c>
      <c r="BP116" s="903"/>
      <c r="BQ116" s="903"/>
      <c r="BR116" s="903"/>
      <c r="BS116" s="903"/>
      <c r="BT116" s="903"/>
      <c r="BU116" s="903"/>
      <c r="BV116" s="903"/>
      <c r="BW116" s="903"/>
      <c r="BX116" s="903"/>
      <c r="BY116" s="903"/>
      <c r="BZ116" s="903"/>
      <c r="CA116" s="903"/>
      <c r="CB116" s="903"/>
      <c r="CC116" s="903"/>
      <c r="CD116" s="903"/>
      <c r="CE116" s="903"/>
      <c r="CF116" s="903"/>
      <c r="CG116" s="903"/>
      <c r="CH116" s="903"/>
      <c r="CI116" s="903"/>
      <c r="CJ116" s="903">
        <f>COUNTIF(IC11:IC110,4)</f>
        <v>0</v>
      </c>
      <c r="CK116" s="903"/>
      <c r="CL116" s="903"/>
      <c r="CM116" s="903"/>
      <c r="CN116" s="903"/>
      <c r="CO116" s="903"/>
      <c r="CP116" s="903"/>
      <c r="CQ116" s="903"/>
      <c r="CR116" s="903"/>
      <c r="CS116" s="903"/>
      <c r="CT116" s="903"/>
      <c r="CU116" s="903"/>
      <c r="CV116" s="903"/>
      <c r="CW116" s="903"/>
      <c r="CX116" s="903"/>
      <c r="CY116" s="903"/>
      <c r="CZ116" s="903"/>
      <c r="DA116" s="903"/>
      <c r="DB116" s="903"/>
      <c r="DC116" s="903"/>
      <c r="DD116" s="903"/>
      <c r="DE116" s="903">
        <f>COUNTIF(IC11:IC110,5)</f>
        <v>1</v>
      </c>
      <c r="DF116" s="903"/>
      <c r="DG116" s="903"/>
      <c r="DH116" s="903"/>
      <c r="DI116" s="903"/>
      <c r="DJ116" s="903"/>
      <c r="DK116" s="903"/>
      <c r="DL116" s="903"/>
      <c r="DM116" s="903"/>
      <c r="DN116" s="903"/>
      <c r="DO116" s="903"/>
      <c r="DP116" s="903"/>
      <c r="DQ116" s="903"/>
      <c r="DR116" s="903"/>
      <c r="DS116" s="903"/>
      <c r="DT116" s="903"/>
      <c r="DU116" s="903"/>
      <c r="DV116" s="903"/>
      <c r="DW116" s="903"/>
      <c r="DX116" s="903"/>
      <c r="DY116" s="903"/>
      <c r="DZ116" s="903">
        <f>COUNTIF(IC11:IC110,6)</f>
        <v>0</v>
      </c>
      <c r="EA116" s="903"/>
      <c r="EB116" s="903"/>
      <c r="EC116" s="903"/>
      <c r="ED116" s="903"/>
      <c r="EE116" s="903"/>
      <c r="EF116" s="903"/>
      <c r="EG116" s="903"/>
      <c r="EH116" s="903"/>
      <c r="EI116" s="903"/>
      <c r="EJ116" s="903"/>
      <c r="EK116" s="903"/>
      <c r="EL116" s="903"/>
      <c r="EM116" s="903"/>
      <c r="EN116" s="903"/>
      <c r="EO116" s="903"/>
      <c r="EP116" s="903"/>
      <c r="EQ116" s="903"/>
      <c r="ER116" s="903"/>
      <c r="ES116" s="903"/>
      <c r="ET116" s="903"/>
      <c r="EU116" s="903">
        <f>COUNTIF(IC11:IC110,7)</f>
        <v>0</v>
      </c>
      <c r="EV116" s="903"/>
      <c r="EW116" s="903"/>
      <c r="EX116" s="903"/>
      <c r="EY116" s="903"/>
      <c r="EZ116" s="903"/>
      <c r="FA116" s="903"/>
      <c r="FB116" s="903"/>
      <c r="FC116" s="903"/>
      <c r="FD116" s="903"/>
      <c r="FE116" s="903"/>
      <c r="FF116" s="903"/>
      <c r="FG116" s="903"/>
      <c r="FH116" s="903"/>
      <c r="FI116" s="903"/>
      <c r="FJ116" s="903"/>
      <c r="FK116" s="903"/>
      <c r="FL116" s="903"/>
      <c r="FM116" s="903"/>
      <c r="FN116" s="903"/>
      <c r="FO116" s="903"/>
      <c r="FP116" s="903">
        <f>COUNTIF(IC11:IC110,8)</f>
        <v>0</v>
      </c>
      <c r="FQ116" s="903"/>
      <c r="FR116" s="903"/>
      <c r="FS116" s="903"/>
      <c r="FT116" s="903"/>
      <c r="FU116" s="903"/>
      <c r="FV116" s="903"/>
      <c r="FW116" s="903"/>
      <c r="FX116" s="903"/>
      <c r="FY116" s="903"/>
      <c r="FZ116" s="903"/>
      <c r="GA116" s="903"/>
      <c r="GB116" s="903"/>
      <c r="GC116" s="903"/>
      <c r="GD116" s="903"/>
      <c r="GE116" s="903"/>
      <c r="GF116" s="903"/>
      <c r="GG116" s="903"/>
      <c r="GH116" s="903"/>
      <c r="GI116" s="903"/>
      <c r="GJ116" s="903"/>
      <c r="GK116" s="903">
        <f>COUNTIF(IC11:IC110,9)</f>
        <v>0</v>
      </c>
      <c r="GL116" s="903"/>
      <c r="GM116" s="903"/>
      <c r="GN116" s="903"/>
      <c r="GO116" s="903"/>
      <c r="GP116" s="903"/>
      <c r="GQ116" s="903"/>
      <c r="GR116" s="903"/>
      <c r="GS116" s="903"/>
      <c r="GT116" s="903"/>
      <c r="GU116" s="903"/>
      <c r="GV116" s="903"/>
      <c r="GW116" s="903"/>
      <c r="GX116" s="903"/>
      <c r="GY116" s="903"/>
      <c r="GZ116" s="903"/>
      <c r="HA116" s="903"/>
      <c r="HB116" s="903"/>
      <c r="HC116" s="903"/>
      <c r="HD116" s="903"/>
      <c r="HE116" s="903"/>
      <c r="HF116" s="903">
        <f>COUNTIF(IC11:IC110,10)</f>
        <v>2</v>
      </c>
      <c r="HG116" s="903"/>
      <c r="HH116" s="903"/>
      <c r="HI116" s="903"/>
      <c r="HJ116" s="903"/>
      <c r="HK116" s="903"/>
      <c r="HL116" s="903"/>
      <c r="HM116" s="903"/>
      <c r="HN116" s="903"/>
      <c r="HO116" s="903"/>
      <c r="HP116" s="903"/>
      <c r="HQ116" s="903"/>
      <c r="HR116" s="903"/>
      <c r="HS116" s="903"/>
      <c r="HT116" s="903"/>
      <c r="HU116" s="903"/>
      <c r="HV116" s="903"/>
      <c r="HW116" s="903"/>
      <c r="HX116" s="903"/>
      <c r="HY116" s="903"/>
      <c r="HZ116" s="905"/>
      <c r="IA116" s="906"/>
      <c r="IB116" s="903"/>
      <c r="IC116" s="903"/>
      <c r="ID116" s="907"/>
    </row>
    <row r="117" spans="1:301" s="377" customFormat="1" ht="7.5" customHeight="1" x14ac:dyDescent="0.25">
      <c r="A117" s="30"/>
      <c r="B117" s="31"/>
      <c r="C117" s="42"/>
      <c r="D117" s="378"/>
      <c r="E117" s="378"/>
      <c r="F117" s="378"/>
      <c r="G117" s="378"/>
      <c r="H117" s="378"/>
      <c r="I117" s="378"/>
      <c r="J117" s="378"/>
      <c r="K117" s="378"/>
      <c r="L117" s="378"/>
      <c r="M117" s="378"/>
      <c r="N117" s="378"/>
      <c r="O117" s="378"/>
      <c r="P117" s="378"/>
      <c r="Q117" s="378"/>
      <c r="R117" s="378"/>
      <c r="S117" s="378"/>
      <c r="T117" s="378"/>
      <c r="U117" s="378"/>
      <c r="V117" s="378"/>
      <c r="W117" s="378"/>
      <c r="X117" s="378"/>
      <c r="Y117" s="378"/>
      <c r="Z117" s="378"/>
      <c r="AA117" s="378"/>
      <c r="AB117" s="378"/>
      <c r="AC117" s="378"/>
      <c r="AD117" s="378"/>
      <c r="AE117" s="378"/>
      <c r="AF117" s="378"/>
      <c r="AG117" s="378"/>
      <c r="AH117" s="378"/>
      <c r="AI117" s="378"/>
      <c r="AJ117" s="378"/>
      <c r="AK117" s="378"/>
      <c r="AL117" s="378"/>
      <c r="AM117" s="378"/>
      <c r="AN117" s="378"/>
      <c r="AO117" s="378"/>
      <c r="AP117" s="378"/>
      <c r="AQ117" s="378"/>
      <c r="AR117" s="378"/>
      <c r="AS117" s="378"/>
      <c r="AT117" s="378"/>
      <c r="AU117" s="378"/>
      <c r="AV117" s="378"/>
      <c r="AW117" s="378"/>
      <c r="AX117" s="378"/>
      <c r="AY117" s="378"/>
      <c r="AZ117" s="378"/>
      <c r="BA117" s="378"/>
      <c r="BB117" s="378"/>
      <c r="BC117" s="378"/>
      <c r="BD117" s="378"/>
      <c r="BE117" s="378"/>
      <c r="BF117" s="378"/>
      <c r="BG117" s="378"/>
      <c r="BH117" s="378"/>
      <c r="BI117" s="378"/>
      <c r="BJ117" s="378"/>
      <c r="BK117" s="378"/>
      <c r="BL117" s="378"/>
      <c r="BM117" s="378"/>
      <c r="BN117" s="378"/>
      <c r="BO117" s="378"/>
      <c r="BP117" s="378"/>
      <c r="BQ117" s="378"/>
      <c r="BR117" s="378"/>
      <c r="BS117" s="378"/>
      <c r="BT117" s="378"/>
      <c r="BU117" s="378"/>
      <c r="BV117" s="378"/>
      <c r="BW117" s="378"/>
      <c r="BX117" s="378"/>
      <c r="BY117" s="378"/>
      <c r="BZ117" s="378"/>
      <c r="CA117" s="378"/>
      <c r="CB117" s="378"/>
      <c r="CC117" s="378"/>
      <c r="CD117" s="378"/>
      <c r="CE117" s="378"/>
      <c r="CF117" s="378"/>
      <c r="CG117" s="378"/>
      <c r="CH117" s="378"/>
      <c r="CI117" s="378"/>
      <c r="CJ117" s="378"/>
      <c r="CK117" s="378"/>
      <c r="CL117" s="378"/>
      <c r="CM117" s="378"/>
      <c r="CN117" s="378"/>
      <c r="CO117" s="378"/>
      <c r="CP117" s="378"/>
      <c r="CQ117" s="378"/>
      <c r="CR117" s="378"/>
      <c r="CS117" s="378"/>
      <c r="CT117" s="378"/>
      <c r="CU117" s="378"/>
      <c r="CV117" s="378"/>
      <c r="CW117" s="378"/>
      <c r="CX117" s="378"/>
      <c r="CY117" s="378"/>
      <c r="CZ117" s="378"/>
      <c r="DA117" s="378"/>
      <c r="DB117" s="378"/>
      <c r="DC117" s="378"/>
      <c r="DD117" s="378"/>
      <c r="DE117" s="378"/>
      <c r="DF117" s="378"/>
      <c r="DG117" s="378"/>
      <c r="DH117" s="378"/>
      <c r="DI117" s="378"/>
      <c r="DJ117" s="378"/>
      <c r="DK117" s="378"/>
      <c r="DL117" s="378"/>
      <c r="DM117" s="378"/>
      <c r="DN117" s="378"/>
      <c r="DO117" s="378"/>
      <c r="DP117" s="378"/>
      <c r="DQ117" s="378"/>
      <c r="DR117" s="378"/>
      <c r="DS117" s="378"/>
      <c r="DT117" s="378"/>
      <c r="DU117" s="378"/>
      <c r="DV117" s="378"/>
      <c r="DW117" s="378"/>
      <c r="DX117" s="378"/>
      <c r="DY117" s="378"/>
      <c r="DZ117" s="378"/>
      <c r="EA117" s="378"/>
      <c r="EB117" s="378"/>
      <c r="EC117" s="378"/>
      <c r="ED117" s="378"/>
      <c r="EE117" s="378"/>
      <c r="EF117" s="378"/>
      <c r="EG117" s="378"/>
      <c r="EH117" s="378"/>
      <c r="EI117" s="378"/>
      <c r="EJ117" s="378"/>
      <c r="EK117" s="378"/>
      <c r="EL117" s="378"/>
      <c r="EM117" s="378"/>
      <c r="EN117" s="378"/>
      <c r="EO117" s="378"/>
      <c r="EP117" s="378"/>
      <c r="EQ117" s="378"/>
      <c r="ER117" s="378"/>
      <c r="ES117" s="378"/>
      <c r="ET117" s="378"/>
      <c r="EU117" s="378"/>
      <c r="EV117" s="378"/>
      <c r="EW117" s="378"/>
      <c r="EX117" s="378"/>
      <c r="EY117" s="378"/>
      <c r="EZ117" s="378"/>
      <c r="FA117" s="378"/>
      <c r="FB117" s="378"/>
      <c r="FC117" s="378"/>
      <c r="FD117" s="378"/>
      <c r="FE117" s="378"/>
      <c r="FF117" s="378"/>
      <c r="FG117" s="378"/>
      <c r="FH117" s="378"/>
      <c r="FI117" s="378"/>
      <c r="FJ117" s="378"/>
      <c r="FK117" s="378"/>
      <c r="FL117" s="378"/>
      <c r="FM117" s="378"/>
      <c r="FN117" s="378"/>
      <c r="FO117" s="378"/>
      <c r="FP117" s="378"/>
      <c r="FQ117" s="378"/>
      <c r="FR117" s="378"/>
      <c r="FS117" s="378"/>
      <c r="FT117" s="378"/>
      <c r="FU117" s="378"/>
      <c r="FV117" s="378"/>
      <c r="FW117" s="378"/>
      <c r="FX117" s="378"/>
      <c r="FY117" s="378"/>
      <c r="FZ117" s="378"/>
      <c r="GA117" s="378"/>
      <c r="GB117" s="378"/>
      <c r="GC117" s="378"/>
      <c r="GD117" s="378"/>
      <c r="GE117" s="378"/>
      <c r="GF117" s="378"/>
      <c r="GG117" s="378"/>
      <c r="GH117" s="378"/>
      <c r="GI117" s="378"/>
      <c r="GJ117" s="378"/>
      <c r="GK117" s="378"/>
      <c r="GL117" s="378"/>
      <c r="GM117" s="378"/>
      <c r="GN117" s="378"/>
      <c r="GO117" s="378"/>
      <c r="GP117" s="378"/>
      <c r="GQ117" s="378"/>
      <c r="GR117" s="378"/>
      <c r="GS117" s="378"/>
      <c r="GT117" s="378"/>
      <c r="GU117" s="378"/>
      <c r="GV117" s="378"/>
      <c r="GW117" s="378"/>
      <c r="GX117" s="378"/>
      <c r="GY117" s="378"/>
      <c r="GZ117" s="378"/>
      <c r="HA117" s="378"/>
      <c r="HB117" s="378"/>
      <c r="HC117" s="378"/>
      <c r="HD117" s="378"/>
      <c r="HE117" s="378"/>
      <c r="HF117" s="378"/>
      <c r="HG117" s="378"/>
      <c r="HH117" s="378"/>
      <c r="HI117" s="378"/>
      <c r="HJ117" s="378"/>
      <c r="HK117" s="378"/>
      <c r="HL117" s="378"/>
      <c r="HM117" s="378"/>
      <c r="HN117" s="378"/>
      <c r="HO117" s="378"/>
      <c r="HP117" s="378"/>
      <c r="HQ117" s="378"/>
      <c r="HR117" s="378"/>
      <c r="HS117" s="378"/>
      <c r="HT117" s="378"/>
      <c r="HU117" s="378"/>
      <c r="HV117" s="378"/>
      <c r="HW117" s="378"/>
      <c r="HX117" s="378"/>
      <c r="HY117" s="378"/>
      <c r="HZ117" s="378"/>
      <c r="IA117" s="378"/>
      <c r="IB117" s="378"/>
      <c r="IC117" s="378"/>
      <c r="ID117" s="378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5" customHeight="1" x14ac:dyDescent="0.25">
      <c r="A118" s="900" t="s">
        <v>261</v>
      </c>
      <c r="B118" s="900"/>
      <c r="C118" s="900"/>
      <c r="D118" s="900"/>
      <c r="E118" s="900"/>
      <c r="F118" s="900"/>
      <c r="G118" s="900"/>
      <c r="H118" s="900"/>
      <c r="I118" s="900"/>
      <c r="J118" s="900"/>
      <c r="K118" s="900"/>
      <c r="L118" s="900"/>
      <c r="M118" s="900"/>
      <c r="N118" s="900"/>
      <c r="O118" s="900"/>
      <c r="P118" s="900"/>
      <c r="Q118" s="900"/>
      <c r="R118" s="900"/>
      <c r="S118" s="900"/>
      <c r="T118" s="900"/>
      <c r="U118" s="900"/>
      <c r="V118" s="900"/>
      <c r="W118" s="900"/>
      <c r="X118" s="900"/>
      <c r="Y118" s="900"/>
      <c r="Z118" s="900"/>
      <c r="AA118" s="900"/>
      <c r="AB118" s="900"/>
      <c r="AC118" s="900"/>
      <c r="AD118" s="900"/>
      <c r="AE118" s="900"/>
      <c r="AF118" s="900"/>
      <c r="AG118" s="900"/>
      <c r="AH118" s="900"/>
      <c r="AI118" s="900"/>
      <c r="AJ118" s="900"/>
      <c r="AK118" s="900"/>
      <c r="AL118" s="900"/>
      <c r="AM118" s="900"/>
      <c r="AN118" s="900"/>
      <c r="AO118" s="900"/>
      <c r="AP118" s="900"/>
      <c r="AQ118" s="900"/>
      <c r="AR118" s="900"/>
      <c r="AS118" s="900"/>
      <c r="AT118" s="900"/>
      <c r="AU118" s="900"/>
      <c r="AV118" s="900"/>
      <c r="AW118" s="900"/>
      <c r="AX118" s="900"/>
      <c r="AY118" s="900"/>
      <c r="AZ118" s="900"/>
      <c r="BA118" s="900"/>
      <c r="BB118" s="900"/>
      <c r="BC118" s="900"/>
      <c r="BD118" s="900"/>
      <c r="BE118" s="900"/>
      <c r="BF118" s="900"/>
      <c r="BG118" s="900"/>
      <c r="BH118" s="900"/>
      <c r="BI118" s="900"/>
      <c r="BJ118" s="900"/>
      <c r="BK118" s="900"/>
      <c r="BL118" s="900"/>
      <c r="BM118" s="900"/>
      <c r="BN118" s="900"/>
      <c r="BO118" s="900"/>
      <c r="BP118" s="900"/>
      <c r="BQ118" s="900"/>
      <c r="BR118" s="900"/>
      <c r="BS118" s="900"/>
      <c r="BT118" s="900"/>
      <c r="BU118" s="900"/>
      <c r="BV118" s="900"/>
      <c r="BW118" s="900"/>
      <c r="BX118" s="900"/>
      <c r="BY118" s="900"/>
      <c r="BZ118" s="900"/>
      <c r="CA118" s="900"/>
      <c r="CB118" s="900"/>
      <c r="CC118" s="900"/>
      <c r="CD118" s="900"/>
      <c r="CE118" s="900"/>
      <c r="CF118" s="900"/>
      <c r="CG118" s="900"/>
      <c r="CH118" s="900"/>
      <c r="CI118" s="900"/>
      <c r="CJ118" s="900"/>
      <c r="CK118" s="900"/>
      <c r="CL118" s="900"/>
      <c r="CM118" s="900"/>
      <c r="CN118" s="900"/>
      <c r="CO118" s="900"/>
      <c r="CP118" s="900"/>
      <c r="CQ118" s="900"/>
      <c r="CR118" s="900"/>
      <c r="CS118" s="900"/>
      <c r="CT118" s="900"/>
      <c r="CU118" s="900"/>
      <c r="CV118" s="900"/>
      <c r="CW118" s="900"/>
      <c r="CX118" s="900"/>
      <c r="CY118" s="900"/>
      <c r="CZ118" s="900"/>
      <c r="DA118" s="900"/>
      <c r="DB118" s="900"/>
      <c r="DC118" s="900"/>
      <c r="DD118" s="900"/>
      <c r="DE118" s="900"/>
      <c r="DF118" s="900"/>
      <c r="DG118" s="900"/>
      <c r="DH118" s="900"/>
      <c r="DI118" s="900"/>
      <c r="DJ118" s="900"/>
      <c r="DK118" s="900"/>
      <c r="DL118" s="900"/>
      <c r="DM118" s="900"/>
      <c r="DN118" s="900"/>
      <c r="DO118" s="900"/>
      <c r="DP118" s="900"/>
      <c r="DQ118" s="900"/>
      <c r="DR118" s="900"/>
      <c r="DS118" s="900"/>
      <c r="DT118" s="900"/>
      <c r="DU118" s="900"/>
      <c r="DV118" s="900"/>
      <c r="DW118" s="900"/>
      <c r="DX118" s="900"/>
      <c r="DY118" s="900"/>
      <c r="DZ118" s="900"/>
      <c r="EA118" s="900"/>
      <c r="EB118" s="900"/>
      <c r="EC118" s="900"/>
      <c r="ED118" s="900"/>
      <c r="EE118" s="900"/>
      <c r="EF118" s="900"/>
      <c r="EG118" s="900"/>
      <c r="EH118" s="900"/>
      <c r="EI118" s="900"/>
      <c r="EJ118" s="900"/>
      <c r="EK118" s="900"/>
      <c r="EL118" s="900"/>
      <c r="EM118" s="900"/>
      <c r="EN118" s="900"/>
      <c r="EO118" s="900"/>
      <c r="EP118" s="900"/>
      <c r="EQ118" s="900"/>
      <c r="ER118" s="900"/>
      <c r="ES118" s="900"/>
      <c r="ET118" s="900"/>
      <c r="EU118" s="900"/>
      <c r="EV118" s="900"/>
      <c r="EW118" s="900"/>
      <c r="EX118" s="900"/>
      <c r="EY118" s="900"/>
      <c r="EZ118" s="900"/>
      <c r="FA118" s="900"/>
      <c r="FB118" s="900"/>
      <c r="FC118" s="900"/>
      <c r="FD118" s="900"/>
      <c r="FE118" s="900"/>
      <c r="FF118" s="900"/>
      <c r="FG118" s="900"/>
      <c r="FH118" s="900"/>
      <c r="FI118" s="900"/>
      <c r="FJ118" s="900"/>
      <c r="FK118" s="900"/>
      <c r="FL118" s="900"/>
      <c r="FM118" s="900"/>
      <c r="FN118" s="900"/>
      <c r="FO118" s="900"/>
      <c r="FP118" s="900"/>
      <c r="FQ118" s="900"/>
      <c r="FR118" s="900"/>
      <c r="FS118" s="900"/>
      <c r="FT118" s="900"/>
      <c r="FU118" s="900"/>
      <c r="FV118" s="900"/>
      <c r="FW118" s="900"/>
      <c r="FX118" s="900"/>
      <c r="FY118" s="900"/>
      <c r="FZ118" s="900"/>
      <c r="GA118" s="900"/>
      <c r="GB118" s="900"/>
      <c r="GC118" s="900"/>
      <c r="GD118" s="900"/>
      <c r="GE118" s="900"/>
      <c r="GF118" s="900"/>
      <c r="GG118" s="900"/>
      <c r="GH118" s="900"/>
      <c r="GI118" s="900"/>
      <c r="GJ118" s="900"/>
      <c r="GK118" s="900"/>
      <c r="GL118" s="900"/>
      <c r="GM118" s="900"/>
      <c r="GN118" s="900"/>
      <c r="GO118" s="900"/>
      <c r="GP118" s="900"/>
      <c r="GQ118" s="900"/>
      <c r="GR118" s="900"/>
      <c r="GS118" s="900"/>
      <c r="GT118" s="900"/>
      <c r="GU118" s="900"/>
      <c r="GV118" s="900"/>
      <c r="GW118" s="900"/>
      <c r="GX118" s="900"/>
      <c r="GY118" s="900"/>
      <c r="GZ118" s="900"/>
      <c r="HA118" s="900"/>
      <c r="HB118" s="900"/>
      <c r="HC118" s="900"/>
      <c r="HD118" s="900"/>
      <c r="HE118" s="900"/>
      <c r="HF118" s="900"/>
      <c r="HG118" s="900"/>
      <c r="HH118" s="900"/>
      <c r="HI118" s="900"/>
      <c r="HJ118" s="900"/>
      <c r="HK118" s="900"/>
      <c r="HL118" s="900"/>
      <c r="HM118" s="900"/>
      <c r="HN118" s="900"/>
      <c r="HO118" s="900"/>
      <c r="HP118" s="900"/>
      <c r="HQ118" s="900"/>
      <c r="HR118" s="900"/>
      <c r="HS118" s="900"/>
      <c r="HT118" s="900"/>
      <c r="HU118" s="900"/>
      <c r="HV118" s="900"/>
      <c r="HW118" s="900"/>
      <c r="HX118" s="900"/>
      <c r="HY118" s="900"/>
      <c r="HZ118" s="900"/>
      <c r="IA118" s="900"/>
      <c r="IB118" s="900"/>
      <c r="IC118" s="900"/>
      <c r="ID118" s="900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8.75" x14ac:dyDescent="0.25">
      <c r="A119" s="901" t="s">
        <v>306</v>
      </c>
      <c r="B119" s="901"/>
      <c r="C119" s="901"/>
      <c r="D119" s="901"/>
      <c r="E119" s="901"/>
      <c r="F119" s="901"/>
      <c r="G119" s="901"/>
      <c r="H119" s="901"/>
      <c r="I119" s="901"/>
      <c r="J119" s="901"/>
      <c r="K119" s="901"/>
      <c r="L119" s="901"/>
      <c r="M119" s="901"/>
      <c r="N119" s="901"/>
      <c r="O119" s="901"/>
      <c r="P119" s="901"/>
      <c r="Q119" s="901"/>
      <c r="R119" s="901"/>
      <c r="S119" s="901"/>
      <c r="T119" s="901"/>
      <c r="U119" s="901"/>
      <c r="V119" s="901"/>
      <c r="W119" s="901"/>
      <c r="X119" s="901"/>
      <c r="Y119" s="901"/>
      <c r="Z119" s="901"/>
      <c r="AA119" s="901"/>
      <c r="AB119" s="901"/>
      <c r="AC119" s="901"/>
      <c r="AD119" s="901"/>
      <c r="AE119" s="901"/>
      <c r="AF119" s="901"/>
      <c r="AG119" s="901"/>
      <c r="AH119" s="901"/>
      <c r="AI119" s="901"/>
      <c r="AJ119" s="901"/>
      <c r="AK119" s="901"/>
      <c r="AL119" s="901"/>
      <c r="AM119" s="901"/>
      <c r="AN119" s="901"/>
      <c r="AO119" s="901"/>
      <c r="AP119" s="901"/>
      <c r="AQ119" s="901"/>
      <c r="AR119" s="901"/>
      <c r="AS119" s="901"/>
      <c r="AT119" s="901"/>
      <c r="AU119" s="901"/>
      <c r="AV119" s="901"/>
      <c r="AW119" s="901"/>
      <c r="AX119" s="901"/>
      <c r="AY119" s="901"/>
      <c r="AZ119" s="901"/>
      <c r="BA119" s="901"/>
      <c r="BB119" s="901"/>
      <c r="BC119" s="901"/>
      <c r="BD119" s="901"/>
      <c r="BE119" s="901"/>
      <c r="BF119" s="901"/>
      <c r="BG119" s="901"/>
      <c r="BH119" s="901"/>
      <c r="BI119" s="901"/>
      <c r="BJ119" s="901"/>
      <c r="BK119" s="901"/>
      <c r="BL119" s="901"/>
      <c r="BM119" s="901"/>
      <c r="BN119" s="901"/>
      <c r="BO119" s="901"/>
      <c r="BP119" s="901"/>
      <c r="BQ119" s="901"/>
      <c r="BR119" s="901"/>
      <c r="BS119" s="901"/>
      <c r="BT119" s="901"/>
      <c r="BU119" s="901"/>
      <c r="BV119" s="901"/>
      <c r="BW119" s="901"/>
      <c r="BX119" s="901"/>
      <c r="BY119" s="901"/>
      <c r="BZ119" s="901"/>
      <c r="CA119" s="901"/>
      <c r="CB119" s="901"/>
      <c r="CC119" s="901"/>
      <c r="CD119" s="901"/>
      <c r="CE119" s="901"/>
      <c r="CF119" s="901"/>
      <c r="CG119" s="901"/>
      <c r="CH119" s="901"/>
      <c r="CI119" s="901"/>
      <c r="CJ119" s="901"/>
      <c r="CK119" s="901"/>
      <c r="CL119" s="901"/>
      <c r="CM119" s="901"/>
      <c r="CN119" s="901"/>
      <c r="CO119" s="901"/>
      <c r="CP119" s="901"/>
      <c r="CQ119" s="901"/>
      <c r="CR119" s="901"/>
      <c r="CS119" s="901"/>
      <c r="CT119" s="901"/>
      <c r="CU119" s="901"/>
      <c r="CV119" s="901"/>
      <c r="CW119" s="901"/>
      <c r="CX119" s="901"/>
      <c r="CY119" s="901"/>
      <c r="CZ119" s="901"/>
      <c r="DA119" s="901"/>
      <c r="DB119" s="901"/>
      <c r="DC119" s="901"/>
      <c r="DD119" s="901"/>
      <c r="DE119" s="901"/>
      <c r="DF119" s="901"/>
      <c r="DG119" s="901"/>
      <c r="DH119" s="901"/>
      <c r="DI119" s="901"/>
      <c r="DJ119" s="901"/>
      <c r="DK119" s="901"/>
      <c r="DL119" s="901"/>
      <c r="DM119" s="901"/>
      <c r="DN119" s="901"/>
      <c r="DO119" s="901"/>
      <c r="DP119" s="901"/>
      <c r="DQ119" s="901"/>
      <c r="DR119" s="901"/>
      <c r="DS119" s="901"/>
      <c r="DT119" s="901"/>
      <c r="DU119" s="901"/>
      <c r="DV119" s="901"/>
      <c r="DW119" s="901"/>
      <c r="DX119" s="901"/>
      <c r="DY119" s="901"/>
      <c r="DZ119" s="901"/>
      <c r="EA119" s="901"/>
      <c r="EB119" s="901"/>
      <c r="EC119" s="901"/>
      <c r="ED119" s="901"/>
      <c r="EE119" s="901"/>
      <c r="EF119" s="901"/>
      <c r="EG119" s="901"/>
      <c r="EH119" s="901"/>
      <c r="EI119" s="901"/>
      <c r="EJ119" s="901"/>
      <c r="EK119" s="901"/>
      <c r="EL119" s="901"/>
      <c r="EM119" s="901"/>
      <c r="EN119" s="901"/>
      <c r="EO119" s="901"/>
      <c r="EP119" s="901"/>
      <c r="EQ119" s="901"/>
      <c r="ER119" s="901"/>
      <c r="ES119" s="901"/>
      <c r="ET119" s="901"/>
      <c r="EU119" s="901"/>
      <c r="EV119" s="901"/>
      <c r="EW119" s="901"/>
      <c r="EX119" s="901"/>
      <c r="EY119" s="901"/>
      <c r="EZ119" s="901"/>
      <c r="FA119" s="901"/>
      <c r="FB119" s="901"/>
      <c r="FC119" s="901"/>
      <c r="FD119" s="901"/>
      <c r="FE119" s="901"/>
      <c r="FF119" s="901"/>
      <c r="FG119" s="901"/>
      <c r="FH119" s="901"/>
      <c r="FI119" s="901"/>
      <c r="FJ119" s="901"/>
      <c r="FK119" s="901"/>
      <c r="FL119" s="901"/>
      <c r="FM119" s="901"/>
      <c r="FN119" s="901"/>
      <c r="FO119" s="901"/>
      <c r="FP119" s="901"/>
      <c r="FQ119" s="901"/>
      <c r="FR119" s="901"/>
      <c r="FS119" s="901"/>
      <c r="FT119" s="901"/>
      <c r="FU119" s="901"/>
      <c r="FV119" s="901"/>
      <c r="FW119" s="901"/>
      <c r="FX119" s="901"/>
      <c r="FY119" s="901"/>
      <c r="FZ119" s="901"/>
      <c r="GA119" s="901"/>
      <c r="GB119" s="901"/>
      <c r="GC119" s="901"/>
      <c r="GD119" s="901"/>
      <c r="GE119" s="901"/>
      <c r="GF119" s="901"/>
      <c r="GG119" s="901"/>
      <c r="GH119" s="901"/>
      <c r="GI119" s="901"/>
      <c r="GJ119" s="901"/>
      <c r="GK119" s="901"/>
      <c r="GL119" s="901"/>
      <c r="GM119" s="901"/>
      <c r="GN119" s="901"/>
      <c r="GO119" s="901"/>
      <c r="GP119" s="901"/>
      <c r="GQ119" s="901"/>
      <c r="GR119" s="901"/>
      <c r="GS119" s="901"/>
      <c r="GT119" s="901"/>
      <c r="GU119" s="901"/>
      <c r="GV119" s="901"/>
      <c r="GW119" s="901"/>
      <c r="GX119" s="901"/>
      <c r="GY119" s="901"/>
      <c r="GZ119" s="901"/>
      <c r="HA119" s="901"/>
      <c r="HB119" s="901"/>
      <c r="HC119" s="901"/>
      <c r="HD119" s="901"/>
      <c r="HE119" s="901"/>
      <c r="HF119" s="901"/>
      <c r="HG119" s="901"/>
      <c r="HH119" s="901"/>
      <c r="HI119" s="901"/>
      <c r="HJ119" s="901"/>
      <c r="HK119" s="901"/>
      <c r="HL119" s="901"/>
      <c r="HM119" s="901"/>
      <c r="HN119" s="901"/>
      <c r="HO119" s="901"/>
      <c r="HP119" s="901"/>
      <c r="HQ119" s="901"/>
      <c r="HR119" s="901"/>
      <c r="HS119" s="901"/>
      <c r="HT119" s="901"/>
      <c r="HU119" s="901"/>
      <c r="HV119" s="901"/>
      <c r="HW119" s="901"/>
      <c r="HX119" s="901"/>
      <c r="HY119" s="901"/>
      <c r="HZ119" s="901"/>
      <c r="IA119" s="901"/>
      <c r="IB119" s="901"/>
      <c r="IC119" s="901"/>
      <c r="ID119" s="901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8.75" x14ac:dyDescent="0.25">
      <c r="A120" s="901" t="s">
        <v>307</v>
      </c>
      <c r="B120" s="901"/>
      <c r="C120" s="901"/>
      <c r="D120" s="901"/>
      <c r="E120" s="901"/>
      <c r="F120" s="901"/>
      <c r="G120" s="901"/>
      <c r="H120" s="901"/>
      <c r="I120" s="901"/>
      <c r="J120" s="901"/>
      <c r="K120" s="901"/>
      <c r="L120" s="901"/>
      <c r="M120" s="901"/>
      <c r="N120" s="901"/>
      <c r="O120" s="901"/>
      <c r="P120" s="901"/>
      <c r="Q120" s="901"/>
      <c r="R120" s="901"/>
      <c r="S120" s="901"/>
      <c r="T120" s="901"/>
      <c r="U120" s="901"/>
      <c r="V120" s="901"/>
      <c r="W120" s="901"/>
      <c r="X120" s="901"/>
      <c r="Y120" s="901"/>
      <c r="Z120" s="901"/>
      <c r="AA120" s="901"/>
      <c r="AB120" s="901"/>
      <c r="AC120" s="901"/>
      <c r="AD120" s="901"/>
      <c r="AE120" s="901"/>
      <c r="AF120" s="901"/>
      <c r="AG120" s="901"/>
      <c r="AH120" s="901"/>
      <c r="AI120" s="901"/>
      <c r="AJ120" s="901"/>
      <c r="AK120" s="901"/>
      <c r="AL120" s="901"/>
      <c r="AM120" s="901"/>
      <c r="AN120" s="901"/>
      <c r="AO120" s="901"/>
      <c r="AP120" s="901"/>
      <c r="AQ120" s="901"/>
      <c r="AR120" s="901"/>
      <c r="AS120" s="901"/>
      <c r="AT120" s="901"/>
      <c r="AU120" s="901"/>
      <c r="AV120" s="901"/>
      <c r="AW120" s="901"/>
      <c r="AX120" s="901"/>
      <c r="AY120" s="901"/>
      <c r="AZ120" s="901"/>
      <c r="BA120" s="901"/>
      <c r="BB120" s="901"/>
      <c r="BC120" s="901"/>
      <c r="BD120" s="901"/>
      <c r="BE120" s="901"/>
      <c r="BF120" s="901"/>
      <c r="BG120" s="901"/>
      <c r="BH120" s="901"/>
      <c r="BI120" s="901"/>
      <c r="BJ120" s="901"/>
      <c r="BK120" s="901"/>
      <c r="BL120" s="901"/>
      <c r="BM120" s="901"/>
      <c r="BN120" s="901"/>
      <c r="BO120" s="901"/>
      <c r="BP120" s="901"/>
      <c r="BQ120" s="901"/>
      <c r="BR120" s="901"/>
      <c r="BS120" s="901"/>
      <c r="BT120" s="901"/>
      <c r="BU120" s="901"/>
      <c r="BV120" s="901"/>
      <c r="BW120" s="901"/>
      <c r="BX120" s="901"/>
      <c r="BY120" s="901"/>
      <c r="BZ120" s="901"/>
      <c r="CA120" s="901"/>
      <c r="CB120" s="901"/>
      <c r="CC120" s="901"/>
      <c r="CD120" s="901"/>
      <c r="CE120" s="901"/>
      <c r="CF120" s="901"/>
      <c r="CG120" s="901"/>
      <c r="CH120" s="901"/>
      <c r="CI120" s="901"/>
      <c r="CJ120" s="901"/>
      <c r="CK120" s="901"/>
      <c r="CL120" s="901"/>
      <c r="CM120" s="901"/>
      <c r="CN120" s="901"/>
      <c r="CO120" s="901"/>
      <c r="CP120" s="901"/>
      <c r="CQ120" s="901"/>
      <c r="CR120" s="901"/>
      <c r="CS120" s="901"/>
      <c r="CT120" s="901"/>
      <c r="CU120" s="901"/>
      <c r="CV120" s="901"/>
      <c r="CW120" s="901"/>
      <c r="CX120" s="901"/>
      <c r="CY120" s="901"/>
      <c r="CZ120" s="901"/>
      <c r="DA120" s="901"/>
      <c r="DB120" s="901"/>
      <c r="DC120" s="901"/>
      <c r="DD120" s="901"/>
      <c r="DE120" s="901"/>
      <c r="DF120" s="901"/>
      <c r="DG120" s="901"/>
      <c r="DH120" s="901"/>
      <c r="DI120" s="901"/>
      <c r="DJ120" s="901"/>
      <c r="DK120" s="901"/>
      <c r="DL120" s="901"/>
      <c r="DM120" s="901"/>
      <c r="DN120" s="901"/>
      <c r="DO120" s="901"/>
      <c r="DP120" s="901"/>
      <c r="DQ120" s="901"/>
      <c r="DR120" s="901"/>
      <c r="DS120" s="901"/>
      <c r="DT120" s="901"/>
      <c r="DU120" s="901"/>
      <c r="DV120" s="901"/>
      <c r="DW120" s="901"/>
      <c r="DX120" s="901"/>
      <c r="DY120" s="901"/>
      <c r="DZ120" s="901"/>
      <c r="EA120" s="901"/>
      <c r="EB120" s="901"/>
      <c r="EC120" s="901"/>
      <c r="ED120" s="901"/>
      <c r="EE120" s="901"/>
      <c r="EF120" s="901"/>
      <c r="EG120" s="901"/>
      <c r="EH120" s="901"/>
      <c r="EI120" s="901"/>
      <c r="EJ120" s="901"/>
      <c r="EK120" s="901"/>
      <c r="EL120" s="901"/>
      <c r="EM120" s="901"/>
      <c r="EN120" s="901"/>
      <c r="EO120" s="901"/>
      <c r="EP120" s="901"/>
      <c r="EQ120" s="901"/>
      <c r="ER120" s="901"/>
      <c r="ES120" s="901"/>
      <c r="ET120" s="901"/>
      <c r="EU120" s="901"/>
      <c r="EV120" s="901"/>
      <c r="EW120" s="901"/>
      <c r="EX120" s="901"/>
      <c r="EY120" s="901"/>
      <c r="EZ120" s="901"/>
      <c r="FA120" s="901"/>
      <c r="FB120" s="901"/>
      <c r="FC120" s="901"/>
      <c r="FD120" s="901"/>
      <c r="FE120" s="901"/>
      <c r="FF120" s="901"/>
      <c r="FG120" s="901"/>
      <c r="FH120" s="901"/>
      <c r="FI120" s="901"/>
      <c r="FJ120" s="901"/>
      <c r="FK120" s="901"/>
      <c r="FL120" s="901"/>
      <c r="FM120" s="901"/>
      <c r="FN120" s="901"/>
      <c r="FO120" s="901"/>
      <c r="FP120" s="901"/>
      <c r="FQ120" s="901"/>
      <c r="FR120" s="901"/>
      <c r="FS120" s="901"/>
      <c r="FT120" s="901"/>
      <c r="FU120" s="901"/>
      <c r="FV120" s="901"/>
      <c r="FW120" s="901"/>
      <c r="FX120" s="901"/>
      <c r="FY120" s="901"/>
      <c r="FZ120" s="901"/>
      <c r="GA120" s="901"/>
      <c r="GB120" s="901"/>
      <c r="GC120" s="901"/>
      <c r="GD120" s="901"/>
      <c r="GE120" s="901"/>
      <c r="GF120" s="901"/>
      <c r="GG120" s="901"/>
      <c r="GH120" s="901"/>
      <c r="GI120" s="901"/>
      <c r="GJ120" s="901"/>
      <c r="GK120" s="901"/>
      <c r="GL120" s="901"/>
      <c r="GM120" s="901"/>
      <c r="GN120" s="901"/>
      <c r="GO120" s="901"/>
      <c r="GP120" s="901"/>
      <c r="GQ120" s="901"/>
      <c r="GR120" s="901"/>
      <c r="GS120" s="901"/>
      <c r="GT120" s="901"/>
      <c r="GU120" s="901"/>
      <c r="GV120" s="901"/>
      <c r="GW120" s="901"/>
      <c r="GX120" s="901"/>
      <c r="GY120" s="901"/>
      <c r="GZ120" s="901"/>
      <c r="HA120" s="901"/>
      <c r="HB120" s="901"/>
      <c r="HC120" s="901"/>
      <c r="HD120" s="901"/>
      <c r="HE120" s="901"/>
      <c r="HF120" s="901"/>
      <c r="HG120" s="901"/>
      <c r="HH120" s="901"/>
      <c r="HI120" s="901"/>
      <c r="HJ120" s="901"/>
      <c r="HK120" s="901"/>
      <c r="HL120" s="901"/>
      <c r="HM120" s="901"/>
      <c r="HN120" s="901"/>
      <c r="HO120" s="901"/>
      <c r="HP120" s="901"/>
      <c r="HQ120" s="901"/>
      <c r="HR120" s="901"/>
      <c r="HS120" s="901"/>
      <c r="HT120" s="901"/>
      <c r="HU120" s="901"/>
      <c r="HV120" s="901"/>
      <c r="HW120" s="901"/>
      <c r="HX120" s="901"/>
      <c r="HY120" s="901"/>
      <c r="HZ120" s="901"/>
      <c r="IA120" s="901"/>
      <c r="IB120" s="901"/>
      <c r="IC120" s="901"/>
      <c r="ID120" s="901"/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5" customHeight="1" x14ac:dyDescent="0.25">
      <c r="A121" s="30"/>
      <c r="B121" s="31"/>
      <c r="C121" s="403"/>
      <c r="D121" s="378"/>
      <c r="E121" s="378"/>
      <c r="F121" s="32"/>
      <c r="G121" s="32" t="s">
        <v>211</v>
      </c>
      <c r="H121" s="32" t="s">
        <v>212</v>
      </c>
      <c r="I121" s="32" t="s">
        <v>213</v>
      </c>
      <c r="J121" s="32" t="s">
        <v>214</v>
      </c>
      <c r="K121" s="32" t="s">
        <v>201</v>
      </c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03"/>
      <c r="D122" s="378"/>
      <c r="E122" s="378"/>
      <c r="F122" s="32" t="s">
        <v>26</v>
      </c>
      <c r="G122" s="32">
        <f>K122*36-H122-I122-J122</f>
        <v>1908</v>
      </c>
      <c r="H122" s="32">
        <f>AP111+AO111+BK111+BJ111</f>
        <v>180</v>
      </c>
      <c r="I122" s="32">
        <f>(AR97+AR101+BM97+BM101)*36</f>
        <v>72</v>
      </c>
      <c r="J122" s="32"/>
      <c r="K122" s="32">
        <f>AR111+BM111</f>
        <v>60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03"/>
      <c r="D123" s="378"/>
      <c r="E123" s="378"/>
      <c r="F123" s="32" t="s">
        <v>27</v>
      </c>
      <c r="G123" s="32">
        <f>K123*36-H123-I123-J123</f>
        <v>1944</v>
      </c>
      <c r="H123" s="32">
        <f>CE111+CF111+CZ111+DA111</f>
        <v>216</v>
      </c>
      <c r="I123" s="32">
        <f>(CH97+CH101+DC97+DC101)*36</f>
        <v>0</v>
      </c>
      <c r="J123" s="32"/>
      <c r="K123" s="32">
        <f>CH111+DC111</f>
        <v>60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x14ac:dyDescent="0.25">
      <c r="A124" s="30"/>
      <c r="B124" s="31"/>
      <c r="C124" s="403"/>
      <c r="D124" s="378"/>
      <c r="E124" s="378"/>
      <c r="F124" s="32" t="s">
        <v>28</v>
      </c>
      <c r="G124" s="32">
        <f>K124*36-H124-I124-J124</f>
        <v>1800</v>
      </c>
      <c r="H124" s="32">
        <f>DU111+DV111+EP111+EQ111</f>
        <v>288</v>
      </c>
      <c r="I124" s="32">
        <f>(DX97+DX101+ES97+ES101)*36</f>
        <v>72</v>
      </c>
      <c r="J124" s="32"/>
      <c r="K124" s="32">
        <f>DX111+ES111</f>
        <v>60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s="377" customFormat="1" ht="15" customHeight="1" thickBot="1" x14ac:dyDescent="0.3">
      <c r="A125" s="30"/>
      <c r="B125" s="31"/>
      <c r="C125" s="403"/>
      <c r="D125" s="378"/>
      <c r="E125" s="378"/>
      <c r="F125" s="32" t="s">
        <v>29</v>
      </c>
      <c r="G125" s="32">
        <f>K125*36-H125-I125-J125</f>
        <v>1800</v>
      </c>
      <c r="H125" s="32">
        <f>FK111+FL111+GF111+GG111</f>
        <v>252</v>
      </c>
      <c r="I125" s="32">
        <f>(FN97+FN101+GI97+GI101)*36</f>
        <v>108</v>
      </c>
      <c r="J125" s="32"/>
      <c r="K125" s="32">
        <f>FN111+GI111</f>
        <v>60</v>
      </c>
      <c r="IF125" s="378"/>
      <c r="IG125" s="378"/>
      <c r="IH125" s="378"/>
      <c r="II125" s="378"/>
      <c r="IJ125" s="378"/>
      <c r="IK125" s="378"/>
      <c r="IL125" s="378"/>
      <c r="IM125" s="378"/>
      <c r="IN125" s="378"/>
      <c r="IO125" s="378"/>
      <c r="IP125" s="378"/>
      <c r="IQ125" s="378"/>
      <c r="IR125" s="378"/>
      <c r="IS125" s="378"/>
      <c r="IT125" s="378"/>
      <c r="IU125" s="378"/>
      <c r="IV125" s="378"/>
      <c r="IW125" s="378"/>
      <c r="IX125" s="378"/>
      <c r="IY125" s="378"/>
      <c r="IZ125" s="378"/>
      <c r="JA125" s="378"/>
      <c r="JB125" s="378"/>
      <c r="JC125" s="378"/>
      <c r="JD125" s="378"/>
      <c r="JE125" s="378"/>
      <c r="JF125" s="378"/>
      <c r="JG125" s="378"/>
      <c r="JH125" s="378"/>
      <c r="JI125" s="378"/>
      <c r="JJ125" s="378"/>
      <c r="JK125" s="378"/>
      <c r="JL125" s="378"/>
      <c r="JM125" s="378"/>
      <c r="JN125" s="378"/>
      <c r="JO125" s="378"/>
      <c r="JP125" s="378"/>
      <c r="JQ125" s="378"/>
      <c r="JR125" s="378"/>
      <c r="JS125" s="378"/>
      <c r="JT125" s="378"/>
      <c r="JU125" s="378"/>
      <c r="JV125" s="378"/>
      <c r="JW125" s="378"/>
      <c r="JX125" s="378"/>
      <c r="JY125" s="378"/>
      <c r="JZ125" s="378"/>
      <c r="KA125" s="378"/>
      <c r="KB125" s="378"/>
      <c r="KC125" s="378"/>
      <c r="KD125" s="378"/>
      <c r="KE125" s="378"/>
      <c r="KF125" s="378"/>
      <c r="KG125" s="378"/>
      <c r="KH125" s="378"/>
      <c r="KI125" s="378"/>
      <c r="KJ125" s="378"/>
      <c r="KK125" s="378"/>
      <c r="KL125" s="378"/>
      <c r="KM125" s="378"/>
      <c r="KN125" s="378"/>
      <c r="KO125" s="378"/>
    </row>
    <row r="126" spans="1:301" ht="15" customHeight="1" thickBot="1" x14ac:dyDescent="0.3">
      <c r="A126" s="30"/>
      <c r="B126" s="31"/>
      <c r="C126" s="403"/>
      <c r="D126" s="385"/>
      <c r="F126" s="33" t="s">
        <v>30</v>
      </c>
      <c r="G126" s="33">
        <f>K126*36-H126-I126-J126</f>
        <v>846</v>
      </c>
      <c r="H126" s="33">
        <f>HA111+HB111+HV111+HW111</f>
        <v>162</v>
      </c>
      <c r="I126" s="33">
        <f>(HD97+HD101+HY97+HY101)*36</f>
        <v>936</v>
      </c>
      <c r="J126" s="33">
        <f>F108+F109+F110</f>
        <v>216</v>
      </c>
      <c r="K126" s="33">
        <f>HD111+HY111</f>
        <v>60</v>
      </c>
      <c r="GM126" s="12">
        <v>108</v>
      </c>
      <c r="GN126" s="13">
        <v>78</v>
      </c>
      <c r="GO126" s="13">
        <v>24</v>
      </c>
      <c r="GP126" s="13">
        <v>16</v>
      </c>
      <c r="GQ126" s="13">
        <v>12</v>
      </c>
      <c r="GR126" s="13">
        <v>22</v>
      </c>
      <c r="GS126" s="13">
        <v>4</v>
      </c>
      <c r="GT126" s="13">
        <v>30</v>
      </c>
      <c r="GU126" s="13">
        <v>18</v>
      </c>
    </row>
    <row r="127" spans="1:301" ht="15" customHeight="1" x14ac:dyDescent="0.25">
      <c r="A127" s="30"/>
      <c r="B127" s="31"/>
      <c r="C127" s="403"/>
      <c r="D127" s="385"/>
      <c r="F127" s="385"/>
      <c r="G127" s="385"/>
      <c r="H127" s="385"/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03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03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03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03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03"/>
      <c r="D228" s="385"/>
      <c r="F228" s="385"/>
      <c r="G228" s="385"/>
      <c r="H228" s="385"/>
    </row>
    <row r="229" spans="1:8" ht="15" customHeight="1" x14ac:dyDescent="0.25">
      <c r="A229" s="30"/>
      <c r="B229" s="31"/>
      <c r="C229" s="403"/>
      <c r="D229" s="385"/>
      <c r="F229" s="385"/>
      <c r="G229" s="385"/>
      <c r="H229" s="385"/>
    </row>
    <row r="230" spans="1:8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  <row r="5700" spans="1:8" x14ac:dyDescent="0.25">
      <c r="A5700" s="30"/>
      <c r="B5700" s="31"/>
      <c r="C5700" s="403"/>
      <c r="D5700" s="385"/>
      <c r="F5700" s="385"/>
      <c r="G5700" s="385"/>
      <c r="H5700" s="385"/>
    </row>
    <row r="5701" spans="1:8" x14ac:dyDescent="0.25">
      <c r="A5701" s="30"/>
      <c r="B5701" s="31"/>
      <c r="C5701" s="403"/>
      <c r="D5701" s="385"/>
      <c r="F5701" s="385"/>
      <c r="G5701" s="385"/>
      <c r="H5701" s="385"/>
    </row>
    <row r="5702" spans="1:8" x14ac:dyDescent="0.25">
      <c r="A5702" s="30"/>
      <c r="B5702" s="31"/>
      <c r="C5702" s="403"/>
      <c r="D5702" s="385"/>
      <c r="F5702" s="385"/>
      <c r="G5702" s="385"/>
      <c r="H5702" s="385"/>
    </row>
    <row r="5703" spans="1:8" x14ac:dyDescent="0.25">
      <c r="A5703" s="30"/>
      <c r="B5703" s="31"/>
      <c r="C5703" s="403"/>
      <c r="D5703" s="385"/>
      <c r="F5703" s="385"/>
      <c r="G5703" s="385"/>
      <c r="H5703" s="385"/>
    </row>
    <row r="5704" spans="1:8" x14ac:dyDescent="0.25">
      <c r="A5704" s="30"/>
      <c r="B5704" s="31"/>
      <c r="C5704" s="403"/>
      <c r="D5704" s="385"/>
      <c r="F5704" s="385"/>
      <c r="G5704" s="385"/>
      <c r="H5704" s="385"/>
    </row>
    <row r="5705" spans="1:8" x14ac:dyDescent="0.25">
      <c r="A5705" s="30"/>
      <c r="B5705" s="31"/>
      <c r="C5705" s="403"/>
      <c r="D5705" s="385"/>
      <c r="F5705" s="385"/>
      <c r="G5705" s="385"/>
      <c r="H5705" s="385"/>
    </row>
  </sheetData>
  <autoFilter ref="A7:IE116"/>
  <mergeCells count="774">
    <mergeCell ref="HF115:HZ115"/>
    <mergeCell ref="A115:C115"/>
    <mergeCell ref="D115:X115"/>
    <mergeCell ref="Y115:AS115"/>
    <mergeCell ref="AT115:BN115"/>
    <mergeCell ref="BO115:CI115"/>
    <mergeCell ref="A120:ID120"/>
    <mergeCell ref="DE116:DY116"/>
    <mergeCell ref="DZ116:ET116"/>
    <mergeCell ref="EU116:FO116"/>
    <mergeCell ref="FP116:GJ116"/>
    <mergeCell ref="GK116:HE116"/>
    <mergeCell ref="HF116:HZ116"/>
    <mergeCell ref="A116:C116"/>
    <mergeCell ref="D116:X116"/>
    <mergeCell ref="Y116:AS116"/>
    <mergeCell ref="AT116:BN116"/>
    <mergeCell ref="BO116:CI116"/>
    <mergeCell ref="CJ116:DD116"/>
    <mergeCell ref="IA113:ID116"/>
    <mergeCell ref="DZ113:ET113"/>
    <mergeCell ref="EU113:FO113"/>
    <mergeCell ref="DE115:DY115"/>
    <mergeCell ref="CJ115:DD115"/>
    <mergeCell ref="A118:ID118"/>
    <mergeCell ref="A119:ID119"/>
    <mergeCell ref="DZ115:ET115"/>
    <mergeCell ref="EU115:FO115"/>
    <mergeCell ref="FP115:GJ115"/>
    <mergeCell ref="GK115:HE115"/>
    <mergeCell ref="HO83:HO84"/>
    <mergeCell ref="HP83:HP84"/>
    <mergeCell ref="FP113:GJ113"/>
    <mergeCell ref="GK113:HE113"/>
    <mergeCell ref="HF113:HZ113"/>
    <mergeCell ref="A114:C114"/>
    <mergeCell ref="D114:X114"/>
    <mergeCell ref="Y114:AS114"/>
    <mergeCell ref="AT114:BN114"/>
    <mergeCell ref="BO114:CI114"/>
    <mergeCell ref="CJ114:DD114"/>
    <mergeCell ref="DE114:DY114"/>
    <mergeCell ref="DZ114:ET114"/>
    <mergeCell ref="EU114:FO114"/>
    <mergeCell ref="FP114:GJ114"/>
    <mergeCell ref="GK114:HE114"/>
    <mergeCell ref="HF114:HZ114"/>
    <mergeCell ref="A113:C113"/>
    <mergeCell ref="D113:X113"/>
    <mergeCell ref="Y113:AS113"/>
    <mergeCell ref="AT113:BN113"/>
    <mergeCell ref="BO113:CI113"/>
    <mergeCell ref="CJ113:DD113"/>
    <mergeCell ref="DE113:DY113"/>
    <mergeCell ref="GK83:GK84"/>
    <mergeCell ref="GL83:GL84"/>
    <mergeCell ref="GM83:GM84"/>
    <mergeCell ref="FI83:FI84"/>
    <mergeCell ref="FJ83:FJ84"/>
    <mergeCell ref="FK83:FK84"/>
    <mergeCell ref="FL83:FL84"/>
    <mergeCell ref="EU83:EU84"/>
    <mergeCell ref="EV83:EV84"/>
    <mergeCell ref="EW83:EW84"/>
    <mergeCell ref="EX83:EX84"/>
    <mergeCell ref="EY83:EY84"/>
    <mergeCell ref="EZ83:EZ84"/>
    <mergeCell ref="FA83:FA84"/>
    <mergeCell ref="FB83:FB84"/>
    <mergeCell ref="FC83:FC84"/>
    <mergeCell ref="EL83:EL84"/>
    <mergeCell ref="EM83:EM84"/>
    <mergeCell ref="A112:ID112"/>
    <mergeCell ref="HQ83:HQ84"/>
    <mergeCell ref="HR83:HR84"/>
    <mergeCell ref="HS83:HS84"/>
    <mergeCell ref="HT83:HT84"/>
    <mergeCell ref="HE83:HE84"/>
    <mergeCell ref="HF83:HF84"/>
    <mergeCell ref="HG83:HG84"/>
    <mergeCell ref="HH83:HH84"/>
    <mergeCell ref="HI83:HI84"/>
    <mergeCell ref="HJ83:HJ84"/>
    <mergeCell ref="HU83:HU84"/>
    <mergeCell ref="HV83:HV84"/>
    <mergeCell ref="HK83:HK84"/>
    <mergeCell ref="HL83:HL84"/>
    <mergeCell ref="HM83:HM84"/>
    <mergeCell ref="HN83:HN84"/>
    <mergeCell ref="A111:C111"/>
    <mergeCell ref="FS83:FS84"/>
    <mergeCell ref="FT83:FT84"/>
    <mergeCell ref="FU83:FU84"/>
    <mergeCell ref="GO83:GO84"/>
    <mergeCell ref="GP83:GP84"/>
    <mergeCell ref="GQ83:GQ84"/>
    <mergeCell ref="GR83:GR84"/>
    <mergeCell ref="GS83:GS84"/>
    <mergeCell ref="HZ83:HZ84"/>
    <mergeCell ref="HW83:HW84"/>
    <mergeCell ref="HX83:HX84"/>
    <mergeCell ref="HY83:HY84"/>
    <mergeCell ref="FV83:FV84"/>
    <mergeCell ref="FW83:FW84"/>
    <mergeCell ref="FX83:FX84"/>
    <mergeCell ref="FY83:FY84"/>
    <mergeCell ref="FZ83:FZ84"/>
    <mergeCell ref="GA83:GA84"/>
    <mergeCell ref="GB83:GB84"/>
    <mergeCell ref="GC83:GC84"/>
    <mergeCell ref="GD83:GD84"/>
    <mergeCell ref="HC83:HC84"/>
    <mergeCell ref="HD83:HD84"/>
    <mergeCell ref="GW83:GW84"/>
    <mergeCell ref="GX83:GX84"/>
    <mergeCell ref="GY83:GY84"/>
    <mergeCell ref="GZ83:GZ84"/>
    <mergeCell ref="HA83:HA84"/>
    <mergeCell ref="GE83:GE84"/>
    <mergeCell ref="GF83:GF84"/>
    <mergeCell ref="GG83:GG84"/>
    <mergeCell ref="GH83:GH84"/>
    <mergeCell ref="GI83:GI84"/>
    <mergeCell ref="HB83:HB84"/>
    <mergeCell ref="GT83:GT84"/>
    <mergeCell ref="GU83:GU84"/>
    <mergeCell ref="GV83:GV84"/>
    <mergeCell ref="GN83:GN84"/>
    <mergeCell ref="EN83:EN84"/>
    <mergeCell ref="EO83:EO84"/>
    <mergeCell ref="EP83:EP84"/>
    <mergeCell ref="EQ83:EQ84"/>
    <mergeCell ref="ER83:ER84"/>
    <mergeCell ref="ES83:ES84"/>
    <mergeCell ref="ET83:ET84"/>
    <mergeCell ref="FD83:FD84"/>
    <mergeCell ref="FE83:FE84"/>
    <mergeCell ref="FF83:FF84"/>
    <mergeCell ref="FG83:FG84"/>
    <mergeCell ref="FH83:FH84"/>
    <mergeCell ref="GJ83:GJ84"/>
    <mergeCell ref="FM83:FM84"/>
    <mergeCell ref="FN83:FN84"/>
    <mergeCell ref="FO83:FO84"/>
    <mergeCell ref="DW83:DW84"/>
    <mergeCell ref="DX83:DX84"/>
    <mergeCell ref="DY83:DY84"/>
    <mergeCell ref="DZ83:DZ84"/>
    <mergeCell ref="EA83:EA84"/>
    <mergeCell ref="EB83:EB84"/>
    <mergeCell ref="FP83:FP84"/>
    <mergeCell ref="FQ83:FQ84"/>
    <mergeCell ref="FR83:FR84"/>
    <mergeCell ref="EC83:EC84"/>
    <mergeCell ref="ED83:ED84"/>
    <mergeCell ref="EE83:EE84"/>
    <mergeCell ref="EF83:EF84"/>
    <mergeCell ref="EG83:EG84"/>
    <mergeCell ref="EH83:EH84"/>
    <mergeCell ref="EI83:EI84"/>
    <mergeCell ref="EJ83:EJ84"/>
    <mergeCell ref="EK83:EK84"/>
    <mergeCell ref="DN83:DN84"/>
    <mergeCell ref="DO83:DO84"/>
    <mergeCell ref="DP83:DP84"/>
    <mergeCell ref="DQ83:DQ84"/>
    <mergeCell ref="DR83:DR84"/>
    <mergeCell ref="DS83:DS84"/>
    <mergeCell ref="DT83:DT84"/>
    <mergeCell ref="DU83:DU84"/>
    <mergeCell ref="DV83:DV84"/>
    <mergeCell ref="DE83:DE84"/>
    <mergeCell ref="DF83:DF84"/>
    <mergeCell ref="DG83:DG84"/>
    <mergeCell ref="DH83:DH84"/>
    <mergeCell ref="DI83:DI84"/>
    <mergeCell ref="DJ83:DJ84"/>
    <mergeCell ref="DK83:DK84"/>
    <mergeCell ref="DL83:DL84"/>
    <mergeCell ref="DM83:DM84"/>
    <mergeCell ref="CV83:CV84"/>
    <mergeCell ref="CW83:CW84"/>
    <mergeCell ref="CX83:CX84"/>
    <mergeCell ref="CY83:CY84"/>
    <mergeCell ref="CZ83:CZ84"/>
    <mergeCell ref="DA83:DA84"/>
    <mergeCell ref="DB83:DB84"/>
    <mergeCell ref="DC83:DC84"/>
    <mergeCell ref="DD83:DD84"/>
    <mergeCell ref="CM83:CM84"/>
    <mergeCell ref="CN83:CN84"/>
    <mergeCell ref="CO83:CO84"/>
    <mergeCell ref="CP83:CP84"/>
    <mergeCell ref="CQ83:CQ84"/>
    <mergeCell ref="CR83:CR84"/>
    <mergeCell ref="CS83:CS84"/>
    <mergeCell ref="CT83:CT84"/>
    <mergeCell ref="CU83:CU84"/>
    <mergeCell ref="CD83:CD84"/>
    <mergeCell ref="CE83:CE84"/>
    <mergeCell ref="CF83:CF84"/>
    <mergeCell ref="CG83:CG84"/>
    <mergeCell ref="CH83:CH84"/>
    <mergeCell ref="CI83:CI84"/>
    <mergeCell ref="CJ83:CJ84"/>
    <mergeCell ref="CK83:CK84"/>
    <mergeCell ref="CL83:CL84"/>
    <mergeCell ref="BU83:BU84"/>
    <mergeCell ref="BV83:BV84"/>
    <mergeCell ref="BW83:BW84"/>
    <mergeCell ref="BX83:BX84"/>
    <mergeCell ref="BY83:BY84"/>
    <mergeCell ref="BZ83:BZ84"/>
    <mergeCell ref="CA83:CA84"/>
    <mergeCell ref="CB83:CB84"/>
    <mergeCell ref="CC83:CC84"/>
    <mergeCell ref="BL83:BL84"/>
    <mergeCell ref="BM83:BM84"/>
    <mergeCell ref="BN83:BN84"/>
    <mergeCell ref="BO83:BO84"/>
    <mergeCell ref="BP83:BP84"/>
    <mergeCell ref="BQ83:BQ84"/>
    <mergeCell ref="BR83:BR84"/>
    <mergeCell ref="BS83:BS84"/>
    <mergeCell ref="BT83:BT84"/>
    <mergeCell ref="BC83:BC84"/>
    <mergeCell ref="BD83:BD84"/>
    <mergeCell ref="BE83:BE84"/>
    <mergeCell ref="BF83:BF84"/>
    <mergeCell ref="BG83:BG84"/>
    <mergeCell ref="BH83:BH84"/>
    <mergeCell ref="BI83:BI84"/>
    <mergeCell ref="BJ83:BJ84"/>
    <mergeCell ref="BK83:BK84"/>
    <mergeCell ref="AT83:AT84"/>
    <mergeCell ref="AU83:AU84"/>
    <mergeCell ref="AV83:AV84"/>
    <mergeCell ref="AW83:AW84"/>
    <mergeCell ref="AX83:AX84"/>
    <mergeCell ref="AY83:AY84"/>
    <mergeCell ref="AZ83:AZ84"/>
    <mergeCell ref="BA83:BA84"/>
    <mergeCell ref="BB83:BB84"/>
    <mergeCell ref="AK83:AK84"/>
    <mergeCell ref="AL83:AL84"/>
    <mergeCell ref="AM83:AM84"/>
    <mergeCell ref="AN83:AN84"/>
    <mergeCell ref="AO83:AO84"/>
    <mergeCell ref="AP83:AP84"/>
    <mergeCell ref="AQ83:AQ84"/>
    <mergeCell ref="AR83:AR84"/>
    <mergeCell ref="AS83:AS84"/>
    <mergeCell ref="AB83:AB84"/>
    <mergeCell ref="AC83:AC84"/>
    <mergeCell ref="AD83:AD84"/>
    <mergeCell ref="AE83:AE84"/>
    <mergeCell ref="AF83:AF84"/>
    <mergeCell ref="AG83:AG84"/>
    <mergeCell ref="AH83:AH84"/>
    <mergeCell ref="AI83:AI84"/>
    <mergeCell ref="AJ83:AJ84"/>
    <mergeCell ref="S83:S84"/>
    <mergeCell ref="T83:T84"/>
    <mergeCell ref="U83:U84"/>
    <mergeCell ref="V83:V84"/>
    <mergeCell ref="W83:W84"/>
    <mergeCell ref="X83:X84"/>
    <mergeCell ref="Y83:Y84"/>
    <mergeCell ref="Z83:Z84"/>
    <mergeCell ref="AA83:AA84"/>
    <mergeCell ref="HT59:HT63"/>
    <mergeCell ref="HU59:HU63"/>
    <mergeCell ref="HV59:HV63"/>
    <mergeCell ref="HW59:HW63"/>
    <mergeCell ref="HX59:HX63"/>
    <mergeCell ref="HY59:HY63"/>
    <mergeCell ref="HZ59:HZ63"/>
    <mergeCell ref="IE59:IE63"/>
    <mergeCell ref="C83:C84"/>
    <mergeCell ref="D83:D84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R83:R84"/>
    <mergeCell ref="HK59:HK63"/>
    <mergeCell ref="HL59:HL63"/>
    <mergeCell ref="HM59:HM63"/>
    <mergeCell ref="HN59:HN63"/>
    <mergeCell ref="HO59:HO63"/>
    <mergeCell ref="HP59:HP63"/>
    <mergeCell ref="HQ59:HQ63"/>
    <mergeCell ref="HR59:HR63"/>
    <mergeCell ref="HS59:HS63"/>
    <mergeCell ref="HB59:HB63"/>
    <mergeCell ref="HC59:HC63"/>
    <mergeCell ref="HD59:HD63"/>
    <mergeCell ref="HE59:HE63"/>
    <mergeCell ref="HF59:HF63"/>
    <mergeCell ref="HG59:HG63"/>
    <mergeCell ref="HH59:HH63"/>
    <mergeCell ref="HI59:HI63"/>
    <mergeCell ref="HJ59:HJ63"/>
    <mergeCell ref="GS59:GS63"/>
    <mergeCell ref="GT59:GT63"/>
    <mergeCell ref="GU59:GU63"/>
    <mergeCell ref="GV59:GV63"/>
    <mergeCell ref="GW59:GW63"/>
    <mergeCell ref="GX59:GX63"/>
    <mergeCell ref="GY59:GY63"/>
    <mergeCell ref="GZ59:GZ63"/>
    <mergeCell ref="HA59:HA63"/>
    <mergeCell ref="GJ59:GJ63"/>
    <mergeCell ref="GK59:GK63"/>
    <mergeCell ref="GL59:GL63"/>
    <mergeCell ref="GM59:GM63"/>
    <mergeCell ref="GN59:GN63"/>
    <mergeCell ref="GO59:GO63"/>
    <mergeCell ref="GP59:GP63"/>
    <mergeCell ref="GQ59:GQ63"/>
    <mergeCell ref="GR59:GR63"/>
    <mergeCell ref="GA59:GA63"/>
    <mergeCell ref="GB59:GB63"/>
    <mergeCell ref="GC59:GC63"/>
    <mergeCell ref="GD59:GD63"/>
    <mergeCell ref="GE59:GE63"/>
    <mergeCell ref="GF59:GF63"/>
    <mergeCell ref="GG59:GG63"/>
    <mergeCell ref="GH59:GH63"/>
    <mergeCell ref="GI59:GI63"/>
    <mergeCell ref="FR59:FR63"/>
    <mergeCell ref="FS59:FS63"/>
    <mergeCell ref="FT59:FT63"/>
    <mergeCell ref="FU59:FU63"/>
    <mergeCell ref="FV59:FV63"/>
    <mergeCell ref="FW59:FW63"/>
    <mergeCell ref="FX59:FX63"/>
    <mergeCell ref="FY59:FY63"/>
    <mergeCell ref="FZ59:FZ63"/>
    <mergeCell ref="FI59:FI63"/>
    <mergeCell ref="FJ59:FJ63"/>
    <mergeCell ref="FK59:FK63"/>
    <mergeCell ref="FL59:FL63"/>
    <mergeCell ref="FM59:FM63"/>
    <mergeCell ref="FN59:FN63"/>
    <mergeCell ref="FO59:FO63"/>
    <mergeCell ref="FP59:FP63"/>
    <mergeCell ref="FQ59:FQ63"/>
    <mergeCell ref="EZ59:EZ63"/>
    <mergeCell ref="FA59:FA63"/>
    <mergeCell ref="FB59:FB63"/>
    <mergeCell ref="FC59:FC63"/>
    <mergeCell ref="FD59:FD63"/>
    <mergeCell ref="FE59:FE63"/>
    <mergeCell ref="FF59:FF63"/>
    <mergeCell ref="FG59:FG63"/>
    <mergeCell ref="FH59:FH63"/>
    <mergeCell ref="EQ59:EQ63"/>
    <mergeCell ref="ER59:ER63"/>
    <mergeCell ref="ES59:ES63"/>
    <mergeCell ref="ET59:ET63"/>
    <mergeCell ref="EU59:EU63"/>
    <mergeCell ref="EV59:EV63"/>
    <mergeCell ref="EW59:EW63"/>
    <mergeCell ref="EX59:EX63"/>
    <mergeCell ref="EY59:EY63"/>
    <mergeCell ref="EH59:EH63"/>
    <mergeCell ref="EI59:EI63"/>
    <mergeCell ref="EJ59:EJ63"/>
    <mergeCell ref="EK59:EK63"/>
    <mergeCell ref="EL59:EL63"/>
    <mergeCell ref="EM59:EM63"/>
    <mergeCell ref="EN59:EN63"/>
    <mergeCell ref="EO59:EO63"/>
    <mergeCell ref="EP59:EP63"/>
    <mergeCell ref="DY59:DY63"/>
    <mergeCell ref="DZ59:DZ63"/>
    <mergeCell ref="EA59:EA63"/>
    <mergeCell ref="EB59:EB63"/>
    <mergeCell ref="EC59:EC63"/>
    <mergeCell ref="ED59:ED63"/>
    <mergeCell ref="EE59:EE63"/>
    <mergeCell ref="EF59:EF63"/>
    <mergeCell ref="EG59:EG63"/>
    <mergeCell ref="DP59:DP63"/>
    <mergeCell ref="DQ59:DQ63"/>
    <mergeCell ref="DR59:DR63"/>
    <mergeCell ref="DS59:DS63"/>
    <mergeCell ref="DT59:DT63"/>
    <mergeCell ref="DU59:DU63"/>
    <mergeCell ref="DV59:DV63"/>
    <mergeCell ref="DW59:DW63"/>
    <mergeCell ref="DX59:DX63"/>
    <mergeCell ref="DG59:DG63"/>
    <mergeCell ref="DH59:DH63"/>
    <mergeCell ref="DI59:DI63"/>
    <mergeCell ref="DJ59:DJ63"/>
    <mergeCell ref="DK59:DK63"/>
    <mergeCell ref="DL59:DL63"/>
    <mergeCell ref="DM59:DM63"/>
    <mergeCell ref="DN59:DN63"/>
    <mergeCell ref="DO59:DO63"/>
    <mergeCell ref="CX59:CX63"/>
    <mergeCell ref="CY59:CY63"/>
    <mergeCell ref="CZ59:CZ63"/>
    <mergeCell ref="DA59:DA63"/>
    <mergeCell ref="DB59:DB63"/>
    <mergeCell ref="DC59:DC63"/>
    <mergeCell ref="DD59:DD63"/>
    <mergeCell ref="DE59:DE63"/>
    <mergeCell ref="DF59:DF63"/>
    <mergeCell ref="CO59:CO63"/>
    <mergeCell ref="CP59:CP63"/>
    <mergeCell ref="CQ59:CQ63"/>
    <mergeCell ref="CR59:CR63"/>
    <mergeCell ref="CS59:CS63"/>
    <mergeCell ref="CT59:CT63"/>
    <mergeCell ref="CU59:CU63"/>
    <mergeCell ref="CV59:CV63"/>
    <mergeCell ref="CW59:CW63"/>
    <mergeCell ref="CF59:CF63"/>
    <mergeCell ref="CG59:CG63"/>
    <mergeCell ref="CH59:CH63"/>
    <mergeCell ref="CI59:CI63"/>
    <mergeCell ref="CJ59:CJ63"/>
    <mergeCell ref="CK59:CK63"/>
    <mergeCell ref="CL59:CL63"/>
    <mergeCell ref="CM59:CM63"/>
    <mergeCell ref="CN59:CN63"/>
    <mergeCell ref="BW59:BW63"/>
    <mergeCell ref="BX59:BX63"/>
    <mergeCell ref="BY59:BY63"/>
    <mergeCell ref="BZ59:BZ63"/>
    <mergeCell ref="CA59:CA63"/>
    <mergeCell ref="CB59:CB63"/>
    <mergeCell ref="CC59:CC63"/>
    <mergeCell ref="CD59:CD63"/>
    <mergeCell ref="CE59:CE63"/>
    <mergeCell ref="BN59:BN63"/>
    <mergeCell ref="BO59:BO63"/>
    <mergeCell ref="BP59:BP63"/>
    <mergeCell ref="BQ59:BQ63"/>
    <mergeCell ref="BR59:BR63"/>
    <mergeCell ref="BS59:BS63"/>
    <mergeCell ref="BT59:BT63"/>
    <mergeCell ref="BU59:BU63"/>
    <mergeCell ref="BV59:BV63"/>
    <mergeCell ref="BE59:BE63"/>
    <mergeCell ref="BF59:BF63"/>
    <mergeCell ref="BG59:BG63"/>
    <mergeCell ref="BH59:BH63"/>
    <mergeCell ref="BI59:BI63"/>
    <mergeCell ref="BJ59:BJ63"/>
    <mergeCell ref="BK59:BK63"/>
    <mergeCell ref="BL59:BL63"/>
    <mergeCell ref="BM59:BM63"/>
    <mergeCell ref="AV59:AV63"/>
    <mergeCell ref="AW59:AW63"/>
    <mergeCell ref="AX59:AX63"/>
    <mergeCell ref="AY59:AY63"/>
    <mergeCell ref="AZ59:AZ63"/>
    <mergeCell ref="BA59:BA63"/>
    <mergeCell ref="BB59:BB63"/>
    <mergeCell ref="BC59:BC63"/>
    <mergeCell ref="BD59:BD63"/>
    <mergeCell ref="AM59:AM63"/>
    <mergeCell ref="AN59:AN63"/>
    <mergeCell ref="AO59:AO63"/>
    <mergeCell ref="AP59:AP63"/>
    <mergeCell ref="AQ59:AQ63"/>
    <mergeCell ref="AR59:AR63"/>
    <mergeCell ref="AS59:AS63"/>
    <mergeCell ref="AT59:AT63"/>
    <mergeCell ref="AU59:AU63"/>
    <mergeCell ref="AD59:AD63"/>
    <mergeCell ref="AE59:AE63"/>
    <mergeCell ref="AF59:AF63"/>
    <mergeCell ref="AG59:AG63"/>
    <mergeCell ref="AH59:AH63"/>
    <mergeCell ref="AI59:AI63"/>
    <mergeCell ref="AJ59:AJ63"/>
    <mergeCell ref="AK59:AK63"/>
    <mergeCell ref="AL59:AL63"/>
    <mergeCell ref="U59:U63"/>
    <mergeCell ref="V59:V63"/>
    <mergeCell ref="W59:W63"/>
    <mergeCell ref="X59:X63"/>
    <mergeCell ref="Y59:Y63"/>
    <mergeCell ref="Z59:Z63"/>
    <mergeCell ref="AA59:AA63"/>
    <mergeCell ref="AB59:AB63"/>
    <mergeCell ref="AC59:AC63"/>
    <mergeCell ref="HY6:HY7"/>
    <mergeCell ref="HZ6:HZ7"/>
    <mergeCell ref="IB6:IB7"/>
    <mergeCell ref="IC6:IC7"/>
    <mergeCell ref="A59:A63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K59:K63"/>
    <mergeCell ref="L59:L63"/>
    <mergeCell ref="M59:M63"/>
    <mergeCell ref="N59:N63"/>
    <mergeCell ref="O59:O63"/>
    <mergeCell ref="P59:P63"/>
    <mergeCell ref="Q59:Q63"/>
    <mergeCell ref="R59:R63"/>
    <mergeCell ref="S59:S63"/>
    <mergeCell ref="T59:T63"/>
    <mergeCell ref="HO6:HO7"/>
    <mergeCell ref="HP6:HP7"/>
    <mergeCell ref="HQ6:HR6"/>
    <mergeCell ref="HS6:HS7"/>
    <mergeCell ref="HT6:HT7"/>
    <mergeCell ref="HU6:HU7"/>
    <mergeCell ref="HV6:HV7"/>
    <mergeCell ref="HW6:HW7"/>
    <mergeCell ref="HX6:HX7"/>
    <mergeCell ref="HF6:HF7"/>
    <mergeCell ref="HG6:HG7"/>
    <mergeCell ref="HH6:HH7"/>
    <mergeCell ref="HI6:HI7"/>
    <mergeCell ref="HJ6:HJ7"/>
    <mergeCell ref="HK6:HK7"/>
    <mergeCell ref="HL6:HL7"/>
    <mergeCell ref="HM6:HM7"/>
    <mergeCell ref="HN6:HN7"/>
    <mergeCell ref="GV6:GW6"/>
    <mergeCell ref="GX6:GX7"/>
    <mergeCell ref="GY6:GY7"/>
    <mergeCell ref="GZ6:GZ7"/>
    <mergeCell ref="HA6:HA7"/>
    <mergeCell ref="HB6:HB7"/>
    <mergeCell ref="HC6:HC7"/>
    <mergeCell ref="HD6:HD7"/>
    <mergeCell ref="HE6:HE7"/>
    <mergeCell ref="GM6:GM7"/>
    <mergeCell ref="GN6:GN7"/>
    <mergeCell ref="GO6:GO7"/>
    <mergeCell ref="GP6:GP7"/>
    <mergeCell ref="GQ6:GQ7"/>
    <mergeCell ref="GR6:GR7"/>
    <mergeCell ref="GS6:GS7"/>
    <mergeCell ref="GT6:GT7"/>
    <mergeCell ref="GU6:GU7"/>
    <mergeCell ref="GD6:GD7"/>
    <mergeCell ref="GE6:GE7"/>
    <mergeCell ref="GF6:GF7"/>
    <mergeCell ref="GG6:GG7"/>
    <mergeCell ref="GH6:GH7"/>
    <mergeCell ref="GI6:GI7"/>
    <mergeCell ref="GJ6:GJ7"/>
    <mergeCell ref="GK6:GK7"/>
    <mergeCell ref="GL6:GL7"/>
    <mergeCell ref="FT6:FT7"/>
    <mergeCell ref="FU6:FU7"/>
    <mergeCell ref="FV6:FV7"/>
    <mergeCell ref="FW6:FW7"/>
    <mergeCell ref="FX6:FX7"/>
    <mergeCell ref="FY6:FY7"/>
    <mergeCell ref="FZ6:FZ7"/>
    <mergeCell ref="GA6:GB6"/>
    <mergeCell ref="GC6:GC7"/>
    <mergeCell ref="FK6:FK7"/>
    <mergeCell ref="FL6:FL7"/>
    <mergeCell ref="FM6:FM7"/>
    <mergeCell ref="FN6:FN7"/>
    <mergeCell ref="FO6:FO7"/>
    <mergeCell ref="FP6:FP7"/>
    <mergeCell ref="FQ6:FQ7"/>
    <mergeCell ref="FR6:FR7"/>
    <mergeCell ref="FS6:FS7"/>
    <mergeCell ref="FA6:FA7"/>
    <mergeCell ref="FB6:FB7"/>
    <mergeCell ref="FC6:FC7"/>
    <mergeCell ref="FD6:FD7"/>
    <mergeCell ref="FE6:FE7"/>
    <mergeCell ref="FF6:FG6"/>
    <mergeCell ref="FH6:FH7"/>
    <mergeCell ref="FI6:FI7"/>
    <mergeCell ref="FJ6:FJ7"/>
    <mergeCell ref="ER6:ER7"/>
    <mergeCell ref="ES6:ES7"/>
    <mergeCell ref="ET6:ET7"/>
    <mergeCell ref="EU6:EU7"/>
    <mergeCell ref="EV6:EV7"/>
    <mergeCell ref="EW6:EW7"/>
    <mergeCell ref="EX6:EX7"/>
    <mergeCell ref="EY6:EY7"/>
    <mergeCell ref="EZ6:EZ7"/>
    <mergeCell ref="EH6:EH7"/>
    <mergeCell ref="EI6:EI7"/>
    <mergeCell ref="EJ6:EJ7"/>
    <mergeCell ref="EK6:EL6"/>
    <mergeCell ref="EM6:EM7"/>
    <mergeCell ref="EN6:EN7"/>
    <mergeCell ref="EO6:EO7"/>
    <mergeCell ref="EP6:EP7"/>
    <mergeCell ref="EQ6:EQ7"/>
    <mergeCell ref="DY6:DY7"/>
    <mergeCell ref="DZ6:DZ7"/>
    <mergeCell ref="EA6:EA7"/>
    <mergeCell ref="EB6:EB7"/>
    <mergeCell ref="EC6:EC7"/>
    <mergeCell ref="ED6:ED7"/>
    <mergeCell ref="EE6:EE7"/>
    <mergeCell ref="EF6:EF7"/>
    <mergeCell ref="EG6:EG7"/>
    <mergeCell ref="DO6:DO7"/>
    <mergeCell ref="DP6:DQ6"/>
    <mergeCell ref="DR6:DR7"/>
    <mergeCell ref="DS6:DS7"/>
    <mergeCell ref="DT6:DT7"/>
    <mergeCell ref="DU6:DU7"/>
    <mergeCell ref="DV6:DV7"/>
    <mergeCell ref="DW6:DW7"/>
    <mergeCell ref="DX6:DX7"/>
    <mergeCell ref="DF6:DF7"/>
    <mergeCell ref="DG6:DG7"/>
    <mergeCell ref="DH6:DH7"/>
    <mergeCell ref="DI6:DI7"/>
    <mergeCell ref="DJ6:DJ7"/>
    <mergeCell ref="DK6:DK7"/>
    <mergeCell ref="DL6:DL7"/>
    <mergeCell ref="DM6:DM7"/>
    <mergeCell ref="DN6:DN7"/>
    <mergeCell ref="CW6:CW7"/>
    <mergeCell ref="CX6:CX7"/>
    <mergeCell ref="CY6:CY7"/>
    <mergeCell ref="CZ6:CZ7"/>
    <mergeCell ref="DA6:DA7"/>
    <mergeCell ref="DB6:DB7"/>
    <mergeCell ref="DC6:DC7"/>
    <mergeCell ref="DD6:DD7"/>
    <mergeCell ref="DE6:DE7"/>
    <mergeCell ref="CM6:CM7"/>
    <mergeCell ref="CN6:CN7"/>
    <mergeCell ref="CO6:CO7"/>
    <mergeCell ref="CP6:CP7"/>
    <mergeCell ref="CQ6:CQ7"/>
    <mergeCell ref="CR6:CR7"/>
    <mergeCell ref="CS6:CS7"/>
    <mergeCell ref="CT6:CT7"/>
    <mergeCell ref="CU6:CV6"/>
    <mergeCell ref="CD6:CD7"/>
    <mergeCell ref="CE6:CE7"/>
    <mergeCell ref="CF6:CF7"/>
    <mergeCell ref="CG6:CG7"/>
    <mergeCell ref="CH6:CH7"/>
    <mergeCell ref="CI6:CI7"/>
    <mergeCell ref="CJ6:CJ7"/>
    <mergeCell ref="CK6:CK7"/>
    <mergeCell ref="CL6:CL7"/>
    <mergeCell ref="BT6:BT7"/>
    <mergeCell ref="BU6:BU7"/>
    <mergeCell ref="BV6:BV7"/>
    <mergeCell ref="BW6:BW7"/>
    <mergeCell ref="BX6:BX7"/>
    <mergeCell ref="BY6:BY7"/>
    <mergeCell ref="BZ6:CA6"/>
    <mergeCell ref="CB6:CB7"/>
    <mergeCell ref="CC6:CC7"/>
    <mergeCell ref="ID5:ID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M6:AM7"/>
    <mergeCell ref="AN6:AN7"/>
    <mergeCell ref="AO6:AO7"/>
    <mergeCell ref="AP6:AP7"/>
    <mergeCell ref="AQ6:AQ7"/>
    <mergeCell ref="AR6:AR7"/>
    <mergeCell ref="AS6:AS7"/>
    <mergeCell ref="AT6:AT7"/>
    <mergeCell ref="AU6:AU7"/>
    <mergeCell ref="AV6:AV7"/>
    <mergeCell ref="AW6:AW7"/>
    <mergeCell ref="AX6:AX7"/>
    <mergeCell ref="AY6:AY7"/>
    <mergeCell ref="AZ6:AZ7"/>
    <mergeCell ref="AL6:AL7"/>
    <mergeCell ref="DE4:ET4"/>
    <mergeCell ref="FP5:GJ5"/>
    <mergeCell ref="GK5:HE5"/>
    <mergeCell ref="HF5:HZ5"/>
    <mergeCell ref="IB5:IC5"/>
    <mergeCell ref="BA6:BA7"/>
    <mergeCell ref="BB6:BB7"/>
    <mergeCell ref="BC6:BC7"/>
    <mergeCell ref="BD6:BD7"/>
    <mergeCell ref="BE6:BF6"/>
    <mergeCell ref="BG6:BG7"/>
    <mergeCell ref="BH6:BH7"/>
    <mergeCell ref="BI6:BI7"/>
    <mergeCell ref="BJ6:BJ7"/>
    <mergeCell ref="BK6:BK7"/>
    <mergeCell ref="BL6:BL7"/>
    <mergeCell ref="BM6:BM7"/>
    <mergeCell ref="BN6:BN7"/>
    <mergeCell ref="BO6:BO7"/>
    <mergeCell ref="BP6:BP7"/>
    <mergeCell ref="BQ6:BQ7"/>
    <mergeCell ref="BR6:BR7"/>
    <mergeCell ref="BS6:BS7"/>
    <mergeCell ref="DZ5:ET5"/>
    <mergeCell ref="EU5:FO5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O4:O7"/>
    <mergeCell ref="P4:P7"/>
    <mergeCell ref="Q4:Q7"/>
    <mergeCell ref="R4:R7"/>
    <mergeCell ref="S4:S7"/>
    <mergeCell ref="T4:T7"/>
    <mergeCell ref="U4:U7"/>
    <mergeCell ref="Y4:BN4"/>
    <mergeCell ref="BO4:DD4"/>
    <mergeCell ref="AH6:AH7"/>
    <mergeCell ref="AI6:AI7"/>
    <mergeCell ref="AJ6:AK6"/>
    <mergeCell ref="B83:B84"/>
    <mergeCell ref="A83:A84"/>
    <mergeCell ref="A1:ID1"/>
    <mergeCell ref="A3:A7"/>
    <mergeCell ref="B3:B7"/>
    <mergeCell ref="C3:C7"/>
    <mergeCell ref="D3:E3"/>
    <mergeCell ref="F3:F7"/>
    <mergeCell ref="G3:G7"/>
    <mergeCell ref="H3:U3"/>
    <mergeCell ref="V3:V7"/>
    <mergeCell ref="W3:W7"/>
    <mergeCell ref="X3:X7"/>
    <mergeCell ref="Y3:HZ3"/>
    <mergeCell ref="IA3:ID3"/>
    <mergeCell ref="EU4:GJ4"/>
    <mergeCell ref="GK4:HZ4"/>
    <mergeCell ref="IA4:IA7"/>
    <mergeCell ref="IB4:ID4"/>
    <mergeCell ref="Y5:AS5"/>
    <mergeCell ref="AT5:BN5"/>
    <mergeCell ref="BO5:CI5"/>
    <mergeCell ref="CJ5:DD5"/>
    <mergeCell ref="DE5:DY5"/>
  </mergeCells>
  <printOptions horizontalCentered="1"/>
  <pageMargins left="0" right="0" top="0" bottom="0" header="0" footer="0"/>
  <pageSetup paperSize="8" scale="4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49.5</v>
      </c>
      <c r="G15" s="3">
        <f>G16/54</f>
        <v>33</v>
      </c>
      <c r="H15" s="815">
        <f t="shared" ref="H15:L15" si="13">I16/36</f>
        <v>7.5</v>
      </c>
      <c r="I15" s="3">
        <f>I16/54</f>
        <v>5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1782</v>
      </c>
      <c r="H16" s="816"/>
      <c r="I16" s="1">
        <f>C26</f>
        <v>270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23.5</v>
      </c>
      <c r="G17" s="3">
        <f>G18/54</f>
        <v>15.666666666666666</v>
      </c>
      <c r="H17" s="815">
        <f t="shared" ref="H17:L17" si="18">I18/36</f>
        <v>4.5</v>
      </c>
      <c r="I17" s="3">
        <f>I18/54</f>
        <v>3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846</v>
      </c>
      <c r="H18" s="816"/>
      <c r="I18" s="1">
        <f>C27</f>
        <v>162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230</v>
      </c>
      <c r="G19" s="8">
        <f t="shared" si="20"/>
        <v>153.33333333333334</v>
      </c>
      <c r="H19" s="823">
        <f t="shared" si="20"/>
        <v>31</v>
      </c>
      <c r="I19" s="8">
        <f t="shared" si="20"/>
        <v>20.666666666666664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8280</v>
      </c>
      <c r="H20" s="824"/>
      <c r="I20" s="2">
        <f>I18+I16+I14+I12+I10</f>
        <v>1116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'КП СД'!G121</f>
        <v>1908</v>
      </c>
      <c r="C23" s="10">
        <f>'КП СД'!H121</f>
        <v>180</v>
      </c>
      <c r="D23" s="10">
        <f>'КП СД'!I121</f>
        <v>72</v>
      </c>
      <c r="E23" s="10">
        <f>'КП СД'!J121</f>
        <v>0</v>
      </c>
      <c r="F23" s="10">
        <f>'КП СД'!K121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'КП СД'!G122</f>
        <v>1944</v>
      </c>
      <c r="C24" s="10">
        <f>'КП СД'!H122</f>
        <v>216</v>
      </c>
      <c r="D24" s="10">
        <f>'КП СД'!I122</f>
        <v>0</v>
      </c>
      <c r="E24" s="10">
        <f>'КП СД'!J122</f>
        <v>0</v>
      </c>
      <c r="F24" s="10">
        <f>'КП СД'!K122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'КП СД'!G123</f>
        <v>1800</v>
      </c>
      <c r="C25" s="10">
        <f>'КП СД'!H123</f>
        <v>288</v>
      </c>
      <c r="D25" s="10">
        <f>'КП СД'!I123</f>
        <v>72</v>
      </c>
      <c r="E25" s="10">
        <f>'КП СД'!J123</f>
        <v>0</v>
      </c>
      <c r="F25" s="10">
        <f>'КП СД'!K123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'КП СД'!G124</f>
        <v>1782</v>
      </c>
      <c r="C26" s="10">
        <f>'КП СД'!H124</f>
        <v>270</v>
      </c>
      <c r="D26" s="10">
        <f>'КП СД'!I124</f>
        <v>108</v>
      </c>
      <c r="E26" s="10">
        <f>'КП СД'!J124</f>
        <v>0</v>
      </c>
      <c r="F26" s="10">
        <f>'КП СД'!K124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'КП СД'!G125</f>
        <v>846</v>
      </c>
      <c r="C27" s="10">
        <f>'КП СД'!H125</f>
        <v>162</v>
      </c>
      <c r="D27" s="10">
        <f>'КП СД'!I125</f>
        <v>936</v>
      </c>
      <c r="E27" s="10">
        <f>'КП СД'!J125</f>
        <v>216</v>
      </c>
      <c r="F27" s="10">
        <f>'КП СД'!K125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KO5704"/>
  <sheetViews>
    <sheetView showZeros="0" view="pageBreakPreview" zoomScale="55" zoomScaleNormal="85" zoomScaleSheetLayoutView="55" zoomScalePageLayoutView="90" workbookViewId="0">
      <pane xSplit="3" ySplit="7" topLeftCell="D29" activePane="bottomRight" state="frozen"/>
      <selection activeCell="A50" sqref="A50:XFD58"/>
      <selection pane="topRight" activeCell="A50" sqref="A50:XFD58"/>
      <selection pane="bottomLeft" activeCell="A50" sqref="A50:XFD58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686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3">
        <f t="shared" ref="V21:V28" si="63">AS21+BN21+CI21+DD21+DY21+ET21+FO21+GJ21+HE21+HZ21</f>
        <v>96</v>
      </c>
      <c r="W21" s="684">
        <f t="shared" ref="W21:W28" si="64">AQ21+BL21+CG21+DB21+DW21+ER21+FM21+GH21+HC21+HX21</f>
        <v>6</v>
      </c>
      <c r="X21" s="685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3">
        <f t="shared" si="63"/>
        <v>36</v>
      </c>
      <c r="W22" s="684">
        <f t="shared" si="64"/>
        <v>6</v>
      </c>
      <c r="X22" s="685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3">
        <f t="shared" si="63"/>
        <v>36</v>
      </c>
      <c r="W23" s="684">
        <f t="shared" si="64"/>
        <v>0</v>
      </c>
      <c r="X23" s="685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8"/>
        <v>72</v>
      </c>
      <c r="G24" s="704">
        <f t="shared" si="59"/>
        <v>42</v>
      </c>
      <c r="H24" s="704">
        <f t="shared" si="60"/>
        <v>16</v>
      </c>
      <c r="I24" s="704">
        <f t="shared" si="60"/>
        <v>0</v>
      </c>
      <c r="J24" s="704">
        <f t="shared" si="60"/>
        <v>0</v>
      </c>
      <c r="K24" s="704">
        <f t="shared" si="60"/>
        <v>24</v>
      </c>
      <c r="L24" s="704">
        <f t="shared" si="60"/>
        <v>0</v>
      </c>
      <c r="M24" s="704">
        <f t="shared" si="60"/>
        <v>0</v>
      </c>
      <c r="N24" s="704">
        <f t="shared" si="60"/>
        <v>0</v>
      </c>
      <c r="O24" s="704">
        <f t="shared" si="60"/>
        <v>0</v>
      </c>
      <c r="P24" s="704">
        <f t="shared" si="60"/>
        <v>2</v>
      </c>
      <c r="Q24" s="704"/>
      <c r="R24" s="704">
        <f t="shared" si="61"/>
        <v>0</v>
      </c>
      <c r="S24" s="704">
        <f t="shared" si="62"/>
        <v>0</v>
      </c>
      <c r="T24" s="704">
        <f t="shared" si="62"/>
        <v>0</v>
      </c>
      <c r="U24" s="559">
        <f t="shared" si="62"/>
        <v>0</v>
      </c>
      <c r="V24" s="703">
        <f t="shared" si="63"/>
        <v>24</v>
      </c>
      <c r="W24" s="704">
        <f t="shared" si="64"/>
        <v>6</v>
      </c>
      <c r="X24" s="705">
        <f t="shared" si="65"/>
        <v>0</v>
      </c>
      <c r="Y24" s="700">
        <f t="shared" si="66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5"/>
        <v>0</v>
      </c>
      <c r="AS24" s="695"/>
      <c r="AT24" s="702">
        <f t="shared" si="67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6"/>
        <v>0</v>
      </c>
      <c r="BN24" s="699"/>
      <c r="BO24" s="700">
        <f t="shared" si="68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7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49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1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3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6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7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91"/>
        <v>4</v>
      </c>
      <c r="E33" s="674"/>
      <c r="F33" s="674">
        <f t="shared" si="92"/>
        <v>144</v>
      </c>
      <c r="G33" s="674">
        <f t="shared" si="93"/>
        <v>78</v>
      </c>
      <c r="H33" s="674">
        <f t="shared" si="94"/>
        <v>40</v>
      </c>
      <c r="I33" s="674">
        <f t="shared" si="94"/>
        <v>8</v>
      </c>
      <c r="J33" s="674">
        <f t="shared" si="94"/>
        <v>0</v>
      </c>
      <c r="K33" s="674">
        <f t="shared" si="94"/>
        <v>10</v>
      </c>
      <c r="L33" s="674">
        <f t="shared" si="94"/>
        <v>0</v>
      </c>
      <c r="M33" s="674">
        <f t="shared" si="94"/>
        <v>0</v>
      </c>
      <c r="N33" s="674">
        <f t="shared" si="94"/>
        <v>0</v>
      </c>
      <c r="O33" s="674">
        <f t="shared" si="94"/>
        <v>0</v>
      </c>
      <c r="P33" s="674">
        <f t="shared" si="94"/>
        <v>0</v>
      </c>
      <c r="Q33" s="674"/>
      <c r="R33" s="674">
        <f t="shared" si="95"/>
        <v>0</v>
      </c>
      <c r="S33" s="674">
        <f t="shared" si="96"/>
        <v>0</v>
      </c>
      <c r="T33" s="674">
        <f t="shared" si="96"/>
        <v>20</v>
      </c>
      <c r="U33" s="675">
        <f t="shared" si="96"/>
        <v>0</v>
      </c>
      <c r="V33" s="676">
        <f t="shared" si="97"/>
        <v>42</v>
      </c>
      <c r="W33" s="674">
        <f t="shared" si="98"/>
        <v>6</v>
      </c>
      <c r="X33" s="677">
        <f t="shared" si="99"/>
        <v>18</v>
      </c>
      <c r="Y33" s="667">
        <f t="shared" si="100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si="75"/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si="76"/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04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12"/>
        <v>1</v>
      </c>
      <c r="DD33" s="666">
        <v>12</v>
      </c>
      <c r="DE33" s="667">
        <f t="shared" si="105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13">(DU33+DV33+DW33+DE33+DY33)/36</f>
        <v>3</v>
      </c>
      <c r="DY33" s="673">
        <v>30</v>
      </c>
      <c r="DZ33" s="664">
        <f t="shared" si="106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07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08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09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10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732">
        <v>30</v>
      </c>
      <c r="B47" s="733" t="s">
        <v>119</v>
      </c>
      <c r="C47" s="248" t="s">
        <v>122</v>
      </c>
      <c r="D47" s="734">
        <f t="shared" si="91"/>
        <v>2</v>
      </c>
      <c r="E47" s="728"/>
      <c r="F47" s="728">
        <f t="shared" si="92"/>
        <v>72</v>
      </c>
      <c r="G47" s="728">
        <f t="shared" si="93"/>
        <v>46</v>
      </c>
      <c r="H47" s="728">
        <f t="shared" si="94"/>
        <v>24</v>
      </c>
      <c r="I47" s="728">
        <f t="shared" si="94"/>
        <v>10</v>
      </c>
      <c r="J47" s="728">
        <f t="shared" si="94"/>
        <v>0</v>
      </c>
      <c r="K47" s="728">
        <f t="shared" si="94"/>
        <v>12</v>
      </c>
      <c r="L47" s="728">
        <f t="shared" si="94"/>
        <v>0</v>
      </c>
      <c r="M47" s="728">
        <f t="shared" si="94"/>
        <v>0</v>
      </c>
      <c r="N47" s="728">
        <f t="shared" si="94"/>
        <v>0</v>
      </c>
      <c r="O47" s="728">
        <f t="shared" si="94"/>
        <v>0</v>
      </c>
      <c r="P47" s="728">
        <f t="shared" si="94"/>
        <v>0</v>
      </c>
      <c r="Q47" s="728"/>
      <c r="R47" s="728">
        <f t="shared" si="95"/>
        <v>0</v>
      </c>
      <c r="S47" s="728">
        <f t="shared" si="96"/>
        <v>0</v>
      </c>
      <c r="T47" s="728">
        <f t="shared" si="96"/>
        <v>0</v>
      </c>
      <c r="U47" s="729">
        <f t="shared" si="96"/>
        <v>0</v>
      </c>
      <c r="V47" s="730">
        <f t="shared" si="97"/>
        <v>24</v>
      </c>
      <c r="W47" s="728">
        <f t="shared" si="98"/>
        <v>2</v>
      </c>
      <c r="X47" s="731">
        <f t="shared" si="99"/>
        <v>0</v>
      </c>
      <c r="Y47" s="719">
        <f t="shared" si="100"/>
        <v>0</v>
      </c>
      <c r="Z47" s="733"/>
      <c r="AA47" s="733"/>
      <c r="AB47" s="733"/>
      <c r="AC47" s="733"/>
      <c r="AD47" s="733"/>
      <c r="AE47" s="733"/>
      <c r="AF47" s="733"/>
      <c r="AG47" s="733"/>
      <c r="AH47" s="733"/>
      <c r="AI47" s="733"/>
      <c r="AJ47" s="733"/>
      <c r="AK47" s="733"/>
      <c r="AL47" s="733"/>
      <c r="AM47" s="733"/>
      <c r="AN47" s="733"/>
      <c r="AO47" s="733"/>
      <c r="AP47" s="733"/>
      <c r="AQ47" s="733"/>
      <c r="AR47" s="733"/>
      <c r="AS47" s="726"/>
      <c r="AT47" s="727">
        <f t="shared" si="75"/>
        <v>0</v>
      </c>
      <c r="AU47" s="733"/>
      <c r="AV47" s="733"/>
      <c r="AW47" s="733"/>
      <c r="AX47" s="733"/>
      <c r="AY47" s="733"/>
      <c r="AZ47" s="733"/>
      <c r="BA47" s="733"/>
      <c r="BB47" s="733"/>
      <c r="BC47" s="733"/>
      <c r="BD47" s="733"/>
      <c r="BE47" s="733"/>
      <c r="BF47" s="733"/>
      <c r="BG47" s="733"/>
      <c r="BH47" s="733"/>
      <c r="BI47" s="733"/>
      <c r="BJ47" s="733"/>
      <c r="BK47" s="733"/>
      <c r="BL47" s="733"/>
      <c r="BM47" s="733"/>
      <c r="BN47" s="725"/>
      <c r="BO47" s="719">
        <f t="shared" si="76"/>
        <v>0</v>
      </c>
      <c r="BP47" s="733"/>
      <c r="BQ47" s="733"/>
      <c r="BR47" s="733"/>
      <c r="BS47" s="733"/>
      <c r="BT47" s="733"/>
      <c r="BU47" s="733"/>
      <c r="BV47" s="733"/>
      <c r="BW47" s="733"/>
      <c r="BX47" s="733"/>
      <c r="BY47" s="733"/>
      <c r="BZ47" s="733"/>
      <c r="CA47" s="733"/>
      <c r="CB47" s="733"/>
      <c r="CC47" s="733"/>
      <c r="CD47" s="733"/>
      <c r="CE47" s="733"/>
      <c r="CF47" s="733"/>
      <c r="CG47" s="733"/>
      <c r="CH47" s="733"/>
      <c r="CI47" s="726"/>
      <c r="CJ47" s="727">
        <f t="shared" si="104"/>
        <v>46</v>
      </c>
      <c r="CK47" s="720">
        <v>24</v>
      </c>
      <c r="CL47" s="720">
        <v>10</v>
      </c>
      <c r="CM47" s="720"/>
      <c r="CN47" s="720">
        <v>12</v>
      </c>
      <c r="CO47" s="720"/>
      <c r="CP47" s="720"/>
      <c r="CQ47" s="720"/>
      <c r="CR47" s="720"/>
      <c r="CS47" s="720"/>
      <c r="CT47" s="720"/>
      <c r="CU47" s="720"/>
      <c r="CV47" s="720"/>
      <c r="CW47" s="720"/>
      <c r="CX47" s="720"/>
      <c r="CY47" s="720"/>
      <c r="CZ47" s="721"/>
      <c r="DA47" s="722"/>
      <c r="DB47" s="723">
        <v>2</v>
      </c>
      <c r="DC47" s="724">
        <f t="shared" ref="DC47" si="141">(CZ47+DA47+DB47+CJ47+DD47)/36</f>
        <v>2</v>
      </c>
      <c r="DD47" s="725">
        <v>24</v>
      </c>
      <c r="DE47" s="719">
        <f t="shared" si="105"/>
        <v>0</v>
      </c>
      <c r="DF47" s="733"/>
      <c r="DG47" s="733"/>
      <c r="DH47" s="733"/>
      <c r="DI47" s="733"/>
      <c r="DJ47" s="733"/>
      <c r="DK47" s="733"/>
      <c r="DL47" s="733"/>
      <c r="DM47" s="733"/>
      <c r="DN47" s="733"/>
      <c r="DO47" s="733"/>
      <c r="DP47" s="733"/>
      <c r="DQ47" s="733"/>
      <c r="DR47" s="733"/>
      <c r="DS47" s="733"/>
      <c r="DT47" s="733"/>
      <c r="DU47" s="733"/>
      <c r="DV47" s="733"/>
      <c r="DW47" s="733"/>
      <c r="DX47" s="733"/>
      <c r="DY47" s="726"/>
      <c r="DZ47" s="727">
        <f t="shared" si="106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40"/>
        <v>0</v>
      </c>
      <c r="ET47" s="725"/>
      <c r="EU47" s="719">
        <f t="shared" si="107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42">(FK47+FL47+FM47+EU47+FO47)/36</f>
        <v>0</v>
      </c>
      <c r="FO47" s="726"/>
      <c r="FP47" s="727">
        <f t="shared" si="108"/>
        <v>0</v>
      </c>
      <c r="FQ47" s="733"/>
      <c r="FR47" s="733"/>
      <c r="FS47" s="733"/>
      <c r="FT47" s="733"/>
      <c r="FU47" s="733"/>
      <c r="FV47" s="733"/>
      <c r="FW47" s="733"/>
      <c r="FX47" s="733"/>
      <c r="FY47" s="733"/>
      <c r="FZ47" s="733"/>
      <c r="GA47" s="733"/>
      <c r="GB47" s="733"/>
      <c r="GC47" s="733"/>
      <c r="GD47" s="733"/>
      <c r="GE47" s="733"/>
      <c r="GF47" s="733"/>
      <c r="GG47" s="733"/>
      <c r="GH47" s="733"/>
      <c r="GI47" s="733"/>
      <c r="GJ47" s="725"/>
      <c r="GK47" s="719">
        <f t="shared" si="109"/>
        <v>0</v>
      </c>
      <c r="GL47" s="733"/>
      <c r="GM47" s="733"/>
      <c r="GN47" s="733"/>
      <c r="GO47" s="733"/>
      <c r="GP47" s="733"/>
      <c r="GQ47" s="733"/>
      <c r="GR47" s="733"/>
      <c r="GS47" s="733"/>
      <c r="GT47" s="733"/>
      <c r="GU47" s="733"/>
      <c r="GV47" s="733"/>
      <c r="GW47" s="733"/>
      <c r="GX47" s="733"/>
      <c r="GY47" s="733"/>
      <c r="GZ47" s="733"/>
      <c r="HA47" s="733"/>
      <c r="HB47" s="733"/>
      <c r="HC47" s="733"/>
      <c r="HD47" s="733"/>
      <c r="HE47" s="726"/>
      <c r="HF47" s="727">
        <f t="shared" si="110"/>
        <v>0</v>
      </c>
      <c r="HG47" s="733"/>
      <c r="HH47" s="733"/>
      <c r="HI47" s="733"/>
      <c r="HJ47" s="733"/>
      <c r="HK47" s="733"/>
      <c r="HL47" s="733"/>
      <c r="HM47" s="733"/>
      <c r="HN47" s="733"/>
      <c r="HO47" s="733"/>
      <c r="HP47" s="733"/>
      <c r="HQ47" s="733"/>
      <c r="HR47" s="733"/>
      <c r="HS47" s="733"/>
      <c r="HT47" s="733"/>
      <c r="HU47" s="733"/>
      <c r="HV47" s="733"/>
      <c r="HW47" s="733"/>
      <c r="HX47" s="733"/>
      <c r="HY47" s="733"/>
      <c r="HZ47" s="725"/>
      <c r="IA47" s="310"/>
      <c r="IB47" s="40">
        <v>4</v>
      </c>
      <c r="IC47" s="25"/>
      <c r="ID47" s="120"/>
      <c r="IE47" s="719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3">Z48+AU48+BP48+CK48+DF48+EA48+EV48+FQ48+GL48+HG48</f>
        <v>28</v>
      </c>
      <c r="I48" s="48">
        <f t="shared" si="143"/>
        <v>16</v>
      </c>
      <c r="J48" s="48">
        <f t="shared" si="143"/>
        <v>0</v>
      </c>
      <c r="K48" s="48">
        <f t="shared" si="143"/>
        <v>0</v>
      </c>
      <c r="L48" s="48">
        <f t="shared" si="143"/>
        <v>0</v>
      </c>
      <c r="M48" s="48">
        <f t="shared" si="143"/>
        <v>0</v>
      </c>
      <c r="N48" s="48">
        <f t="shared" si="143"/>
        <v>0</v>
      </c>
      <c r="O48" s="48">
        <f t="shared" si="143"/>
        <v>0</v>
      </c>
      <c r="P48" s="48">
        <f t="shared" si="143"/>
        <v>0</v>
      </c>
      <c r="Q48" s="48"/>
      <c r="R48" s="48">
        <f t="shared" si="95"/>
        <v>0</v>
      </c>
      <c r="S48" s="48">
        <f t="shared" ref="S48:U48" si="144">AL48+BG48+CB48+CW48+DR48+EM48+FH48+GC48+GX48+HS48</f>
        <v>0</v>
      </c>
      <c r="T48" s="48">
        <f t="shared" si="144"/>
        <v>0</v>
      </c>
      <c r="U48" s="214">
        <f t="shared" si="144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5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6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7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ref="DC48" si="148">(CZ48+DA48+DB48+CJ48+DD48)/36</f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49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50">(GF48+GG48+GH48+FP48+GJ48)/36</f>
        <v>0</v>
      </c>
      <c r="GJ48" s="300"/>
      <c r="GK48" s="54">
        <f t="shared" ref="GK48" si="151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2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3"/>
        <v>30</v>
      </c>
      <c r="I49" s="107">
        <f t="shared" si="143"/>
        <v>12</v>
      </c>
      <c r="J49" s="107">
        <f t="shared" si="143"/>
        <v>0</v>
      </c>
      <c r="K49" s="107">
        <f t="shared" si="143"/>
        <v>8</v>
      </c>
      <c r="L49" s="107">
        <f t="shared" si="143"/>
        <v>0</v>
      </c>
      <c r="M49" s="107">
        <f t="shared" si="143"/>
        <v>0</v>
      </c>
      <c r="N49" s="107">
        <f t="shared" si="143"/>
        <v>0</v>
      </c>
      <c r="O49" s="107">
        <f t="shared" si="143"/>
        <v>0</v>
      </c>
      <c r="P49" s="107">
        <f t="shared" si="143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49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91"/>
        <v>5.5</v>
      </c>
      <c r="E50" s="789"/>
      <c r="F50" s="789">
        <f t="shared" si="92"/>
        <v>198</v>
      </c>
      <c r="G50" s="789">
        <f t="shared" ref="G50:BR50" si="153">SUM(G51:G52)</f>
        <v>108</v>
      </c>
      <c r="H50" s="789">
        <f t="shared" si="153"/>
        <v>42</v>
      </c>
      <c r="I50" s="789">
        <f t="shared" si="153"/>
        <v>20</v>
      </c>
      <c r="J50" s="789">
        <f t="shared" si="153"/>
        <v>0</v>
      </c>
      <c r="K50" s="789">
        <f t="shared" si="153"/>
        <v>10</v>
      </c>
      <c r="L50" s="789">
        <f t="shared" si="153"/>
        <v>18</v>
      </c>
      <c r="M50" s="789">
        <f t="shared" si="153"/>
        <v>16</v>
      </c>
      <c r="N50" s="789">
        <f t="shared" si="153"/>
        <v>0</v>
      </c>
      <c r="O50" s="789">
        <f t="shared" si="153"/>
        <v>0</v>
      </c>
      <c r="P50" s="789">
        <f t="shared" si="153"/>
        <v>2</v>
      </c>
      <c r="Q50" s="789">
        <f t="shared" si="153"/>
        <v>0</v>
      </c>
      <c r="R50" s="789">
        <f t="shared" si="153"/>
        <v>0</v>
      </c>
      <c r="S50" s="789">
        <f t="shared" si="153"/>
        <v>0</v>
      </c>
      <c r="T50" s="789">
        <f t="shared" si="153"/>
        <v>0</v>
      </c>
      <c r="U50" s="792">
        <f t="shared" si="153"/>
        <v>0</v>
      </c>
      <c r="V50" s="793">
        <f t="shared" si="97"/>
        <v>54</v>
      </c>
      <c r="W50" s="789">
        <f t="shared" si="98"/>
        <v>36</v>
      </c>
      <c r="X50" s="790">
        <f t="shared" si="99"/>
        <v>0</v>
      </c>
      <c r="Y50" s="791">
        <f t="shared" si="153"/>
        <v>36</v>
      </c>
      <c r="Z50" s="789">
        <f t="shared" si="153"/>
        <v>20</v>
      </c>
      <c r="AA50" s="789">
        <f t="shared" si="153"/>
        <v>6</v>
      </c>
      <c r="AB50" s="789">
        <f t="shared" si="153"/>
        <v>0</v>
      </c>
      <c r="AC50" s="789">
        <f t="shared" si="153"/>
        <v>2</v>
      </c>
      <c r="AD50" s="789">
        <f t="shared" si="153"/>
        <v>0</v>
      </c>
      <c r="AE50" s="789">
        <f t="shared" si="153"/>
        <v>8</v>
      </c>
      <c r="AF50" s="789">
        <f t="shared" si="153"/>
        <v>0</v>
      </c>
      <c r="AG50" s="789">
        <f t="shared" si="153"/>
        <v>0</v>
      </c>
      <c r="AH50" s="789">
        <f t="shared" si="153"/>
        <v>0</v>
      </c>
      <c r="AI50" s="789">
        <f t="shared" si="153"/>
        <v>0</v>
      </c>
      <c r="AJ50" s="789">
        <f t="shared" si="153"/>
        <v>0</v>
      </c>
      <c r="AK50" s="789">
        <f t="shared" si="153"/>
        <v>0</v>
      </c>
      <c r="AL50" s="789">
        <f t="shared" si="153"/>
        <v>0</v>
      </c>
      <c r="AM50" s="789">
        <f t="shared" si="153"/>
        <v>0</v>
      </c>
      <c r="AN50" s="789">
        <f t="shared" si="153"/>
        <v>0</v>
      </c>
      <c r="AO50" s="789">
        <f t="shared" si="153"/>
        <v>0</v>
      </c>
      <c r="AP50" s="789">
        <f t="shared" si="153"/>
        <v>0</v>
      </c>
      <c r="AQ50" s="789">
        <f t="shared" si="153"/>
        <v>0</v>
      </c>
      <c r="AR50" s="789">
        <f t="shared" si="153"/>
        <v>1.5</v>
      </c>
      <c r="AS50" s="792">
        <f t="shared" si="153"/>
        <v>18</v>
      </c>
      <c r="AT50" s="793">
        <f t="shared" si="153"/>
        <v>24</v>
      </c>
      <c r="AU50" s="789">
        <f t="shared" si="153"/>
        <v>6</v>
      </c>
      <c r="AV50" s="789">
        <f t="shared" si="153"/>
        <v>6</v>
      </c>
      <c r="AW50" s="789">
        <f t="shared" si="153"/>
        <v>0</v>
      </c>
      <c r="AX50" s="789">
        <f t="shared" si="153"/>
        <v>4</v>
      </c>
      <c r="AY50" s="789">
        <f t="shared" si="153"/>
        <v>8</v>
      </c>
      <c r="AZ50" s="789">
        <f t="shared" si="153"/>
        <v>0</v>
      </c>
      <c r="BA50" s="789">
        <f t="shared" si="153"/>
        <v>0</v>
      </c>
      <c r="BB50" s="789">
        <f t="shared" si="153"/>
        <v>0</v>
      </c>
      <c r="BC50" s="789">
        <f t="shared" si="153"/>
        <v>0</v>
      </c>
      <c r="BD50" s="789">
        <f t="shared" si="153"/>
        <v>0</v>
      </c>
      <c r="BE50" s="789">
        <f t="shared" si="153"/>
        <v>0</v>
      </c>
      <c r="BF50" s="789">
        <f t="shared" si="153"/>
        <v>0</v>
      </c>
      <c r="BG50" s="789">
        <f t="shared" si="153"/>
        <v>0</v>
      </c>
      <c r="BH50" s="789">
        <f t="shared" si="153"/>
        <v>0</v>
      </c>
      <c r="BI50" s="789">
        <f t="shared" si="153"/>
        <v>0</v>
      </c>
      <c r="BJ50" s="789">
        <f t="shared" si="153"/>
        <v>0</v>
      </c>
      <c r="BK50" s="789">
        <f t="shared" si="153"/>
        <v>0</v>
      </c>
      <c r="BL50" s="789">
        <f t="shared" si="153"/>
        <v>0</v>
      </c>
      <c r="BM50" s="789">
        <f t="shared" si="153"/>
        <v>1</v>
      </c>
      <c r="BN50" s="790">
        <f t="shared" si="153"/>
        <v>12</v>
      </c>
      <c r="BO50" s="791">
        <f t="shared" si="153"/>
        <v>6</v>
      </c>
      <c r="BP50" s="789">
        <f t="shared" si="153"/>
        <v>2</v>
      </c>
      <c r="BQ50" s="789">
        <f t="shared" si="153"/>
        <v>2</v>
      </c>
      <c r="BR50" s="789">
        <f t="shared" si="153"/>
        <v>0</v>
      </c>
      <c r="BS50" s="789">
        <f t="shared" ref="BS50:ED50" si="154">SUM(BS51:BS52)</f>
        <v>0</v>
      </c>
      <c r="BT50" s="789">
        <f t="shared" si="154"/>
        <v>2</v>
      </c>
      <c r="BU50" s="789">
        <f t="shared" si="154"/>
        <v>0</v>
      </c>
      <c r="BV50" s="789">
        <f t="shared" si="154"/>
        <v>0</v>
      </c>
      <c r="BW50" s="789">
        <f t="shared" si="154"/>
        <v>0</v>
      </c>
      <c r="BX50" s="789">
        <f t="shared" si="154"/>
        <v>0</v>
      </c>
      <c r="BY50" s="789">
        <f t="shared" si="154"/>
        <v>0</v>
      </c>
      <c r="BZ50" s="789">
        <f t="shared" si="154"/>
        <v>0</v>
      </c>
      <c r="CA50" s="789">
        <f t="shared" si="154"/>
        <v>0</v>
      </c>
      <c r="CB50" s="789">
        <f t="shared" si="154"/>
        <v>0</v>
      </c>
      <c r="CC50" s="789">
        <f t="shared" si="154"/>
        <v>0</v>
      </c>
      <c r="CD50" s="789">
        <f t="shared" si="154"/>
        <v>0</v>
      </c>
      <c r="CE50" s="789">
        <f t="shared" si="154"/>
        <v>0</v>
      </c>
      <c r="CF50" s="789">
        <f t="shared" si="154"/>
        <v>0</v>
      </c>
      <c r="CG50" s="789">
        <f t="shared" si="154"/>
        <v>0</v>
      </c>
      <c r="CH50" s="789">
        <f t="shared" si="154"/>
        <v>0.25</v>
      </c>
      <c r="CI50" s="792">
        <f t="shared" si="154"/>
        <v>3</v>
      </c>
      <c r="CJ50" s="793">
        <f t="shared" si="154"/>
        <v>30</v>
      </c>
      <c r="CK50" s="789">
        <f t="shared" si="154"/>
        <v>8</v>
      </c>
      <c r="CL50" s="789">
        <f t="shared" si="154"/>
        <v>6</v>
      </c>
      <c r="CM50" s="789">
        <f t="shared" si="154"/>
        <v>0</v>
      </c>
      <c r="CN50" s="789">
        <f t="shared" si="154"/>
        <v>2</v>
      </c>
      <c r="CO50" s="789">
        <f t="shared" si="154"/>
        <v>4</v>
      </c>
      <c r="CP50" s="789">
        <f t="shared" si="154"/>
        <v>8</v>
      </c>
      <c r="CQ50" s="789">
        <f t="shared" si="154"/>
        <v>0</v>
      </c>
      <c r="CR50" s="789">
        <f t="shared" si="154"/>
        <v>0</v>
      </c>
      <c r="CS50" s="789">
        <f t="shared" si="154"/>
        <v>2</v>
      </c>
      <c r="CT50" s="789">
        <f t="shared" si="154"/>
        <v>0</v>
      </c>
      <c r="CU50" s="789">
        <f t="shared" si="154"/>
        <v>0</v>
      </c>
      <c r="CV50" s="789">
        <f t="shared" si="154"/>
        <v>0</v>
      </c>
      <c r="CW50" s="789">
        <f t="shared" si="154"/>
        <v>0</v>
      </c>
      <c r="CX50" s="789">
        <f t="shared" si="154"/>
        <v>0</v>
      </c>
      <c r="CY50" s="789">
        <f t="shared" si="154"/>
        <v>0</v>
      </c>
      <c r="CZ50" s="789">
        <f t="shared" si="154"/>
        <v>0</v>
      </c>
      <c r="DA50" s="789">
        <f t="shared" si="154"/>
        <v>0</v>
      </c>
      <c r="DB50" s="789">
        <f t="shared" si="154"/>
        <v>0</v>
      </c>
      <c r="DC50" s="789">
        <f t="shared" si="154"/>
        <v>1.25</v>
      </c>
      <c r="DD50" s="790">
        <f t="shared" si="154"/>
        <v>15</v>
      </c>
      <c r="DE50" s="791">
        <f t="shared" si="154"/>
        <v>0</v>
      </c>
      <c r="DF50" s="789">
        <f t="shared" si="154"/>
        <v>0</v>
      </c>
      <c r="DG50" s="789">
        <f t="shared" si="154"/>
        <v>0</v>
      </c>
      <c r="DH50" s="789">
        <f t="shared" si="154"/>
        <v>0</v>
      </c>
      <c r="DI50" s="789">
        <f t="shared" si="154"/>
        <v>0</v>
      </c>
      <c r="DJ50" s="789">
        <f t="shared" si="154"/>
        <v>0</v>
      </c>
      <c r="DK50" s="789">
        <f t="shared" si="154"/>
        <v>0</v>
      </c>
      <c r="DL50" s="789">
        <f t="shared" si="154"/>
        <v>0</v>
      </c>
      <c r="DM50" s="789">
        <f t="shared" si="154"/>
        <v>0</v>
      </c>
      <c r="DN50" s="789">
        <f t="shared" si="154"/>
        <v>0</v>
      </c>
      <c r="DO50" s="789">
        <f t="shared" si="154"/>
        <v>0</v>
      </c>
      <c r="DP50" s="789">
        <f t="shared" si="154"/>
        <v>0</v>
      </c>
      <c r="DQ50" s="789">
        <f t="shared" si="154"/>
        <v>0</v>
      </c>
      <c r="DR50" s="789">
        <f t="shared" si="154"/>
        <v>0</v>
      </c>
      <c r="DS50" s="789">
        <f t="shared" si="154"/>
        <v>0</v>
      </c>
      <c r="DT50" s="789">
        <f t="shared" si="154"/>
        <v>0</v>
      </c>
      <c r="DU50" s="789">
        <f t="shared" si="154"/>
        <v>0</v>
      </c>
      <c r="DV50" s="789">
        <f t="shared" si="154"/>
        <v>0</v>
      </c>
      <c r="DW50" s="789">
        <f t="shared" si="154"/>
        <v>0</v>
      </c>
      <c r="DX50" s="789">
        <f t="shared" si="154"/>
        <v>0</v>
      </c>
      <c r="DY50" s="792">
        <f t="shared" si="154"/>
        <v>0</v>
      </c>
      <c r="DZ50" s="793">
        <f t="shared" si="154"/>
        <v>12</v>
      </c>
      <c r="EA50" s="789">
        <f t="shared" si="154"/>
        <v>6</v>
      </c>
      <c r="EB50" s="789">
        <f t="shared" si="154"/>
        <v>0</v>
      </c>
      <c r="EC50" s="789">
        <f t="shared" si="154"/>
        <v>0</v>
      </c>
      <c r="ED50" s="789">
        <f t="shared" si="154"/>
        <v>2</v>
      </c>
      <c r="EE50" s="789">
        <f t="shared" ref="EE50:GP50" si="155">SUM(EE51:EE52)</f>
        <v>4</v>
      </c>
      <c r="EF50" s="789">
        <f t="shared" si="155"/>
        <v>0</v>
      </c>
      <c r="EG50" s="789">
        <f t="shared" si="155"/>
        <v>0</v>
      </c>
      <c r="EH50" s="789">
        <f t="shared" si="155"/>
        <v>0</v>
      </c>
      <c r="EI50" s="789">
        <f t="shared" si="155"/>
        <v>0</v>
      </c>
      <c r="EJ50" s="789">
        <f t="shared" si="155"/>
        <v>0</v>
      </c>
      <c r="EK50" s="789">
        <f t="shared" si="155"/>
        <v>0</v>
      </c>
      <c r="EL50" s="789">
        <f t="shared" si="155"/>
        <v>0</v>
      </c>
      <c r="EM50" s="789">
        <f t="shared" si="155"/>
        <v>0</v>
      </c>
      <c r="EN50" s="789">
        <f t="shared" si="155"/>
        <v>0</v>
      </c>
      <c r="EO50" s="789">
        <f t="shared" si="155"/>
        <v>0</v>
      </c>
      <c r="EP50" s="789"/>
      <c r="EQ50" s="789"/>
      <c r="ER50" s="789">
        <v>36</v>
      </c>
      <c r="ES50" s="789">
        <f t="shared" ref="ES50:ES52" si="156">(EP50+EQ50+ER50+DZ50+ET50)/36</f>
        <v>1.5</v>
      </c>
      <c r="ET50" s="790">
        <f t="shared" si="155"/>
        <v>6</v>
      </c>
      <c r="EU50" s="791">
        <f t="shared" si="155"/>
        <v>0</v>
      </c>
      <c r="EV50" s="789">
        <f t="shared" si="155"/>
        <v>0</v>
      </c>
      <c r="EW50" s="789">
        <f t="shared" si="155"/>
        <v>0</v>
      </c>
      <c r="EX50" s="789">
        <f t="shared" si="155"/>
        <v>0</v>
      </c>
      <c r="EY50" s="789">
        <f t="shared" si="155"/>
        <v>0</v>
      </c>
      <c r="EZ50" s="789">
        <f t="shared" si="155"/>
        <v>0</v>
      </c>
      <c r="FA50" s="789">
        <f t="shared" si="155"/>
        <v>0</v>
      </c>
      <c r="FB50" s="789">
        <f t="shared" si="155"/>
        <v>0</v>
      </c>
      <c r="FC50" s="789">
        <f t="shared" si="155"/>
        <v>0</v>
      </c>
      <c r="FD50" s="789">
        <f t="shared" si="155"/>
        <v>0</v>
      </c>
      <c r="FE50" s="789">
        <f t="shared" si="155"/>
        <v>0</v>
      </c>
      <c r="FF50" s="789">
        <f t="shared" si="155"/>
        <v>0</v>
      </c>
      <c r="FG50" s="789">
        <f t="shared" si="155"/>
        <v>0</v>
      </c>
      <c r="FH50" s="789">
        <f t="shared" si="155"/>
        <v>0</v>
      </c>
      <c r="FI50" s="789">
        <f t="shared" si="155"/>
        <v>0</v>
      </c>
      <c r="FJ50" s="789">
        <f t="shared" si="155"/>
        <v>0</v>
      </c>
      <c r="FK50" s="789">
        <f t="shared" si="155"/>
        <v>0</v>
      </c>
      <c r="FL50" s="789">
        <f t="shared" si="155"/>
        <v>0</v>
      </c>
      <c r="FM50" s="789">
        <f t="shared" si="155"/>
        <v>0</v>
      </c>
      <c r="FN50" s="789">
        <f t="shared" si="155"/>
        <v>0</v>
      </c>
      <c r="FO50" s="792">
        <f t="shared" si="155"/>
        <v>0</v>
      </c>
      <c r="FP50" s="793">
        <f t="shared" si="155"/>
        <v>0</v>
      </c>
      <c r="FQ50" s="789">
        <f t="shared" si="155"/>
        <v>0</v>
      </c>
      <c r="FR50" s="789">
        <f t="shared" si="155"/>
        <v>0</v>
      </c>
      <c r="FS50" s="789">
        <f t="shared" si="155"/>
        <v>0</v>
      </c>
      <c r="FT50" s="789">
        <f t="shared" si="155"/>
        <v>0</v>
      </c>
      <c r="FU50" s="789">
        <f t="shared" si="155"/>
        <v>0</v>
      </c>
      <c r="FV50" s="789">
        <f t="shared" si="155"/>
        <v>0</v>
      </c>
      <c r="FW50" s="789">
        <f t="shared" si="155"/>
        <v>0</v>
      </c>
      <c r="FX50" s="789">
        <f t="shared" si="155"/>
        <v>0</v>
      </c>
      <c r="FY50" s="789">
        <f t="shared" si="155"/>
        <v>0</v>
      </c>
      <c r="FZ50" s="789">
        <f t="shared" si="155"/>
        <v>0</v>
      </c>
      <c r="GA50" s="789">
        <f t="shared" si="155"/>
        <v>0</v>
      </c>
      <c r="GB50" s="789">
        <f t="shared" si="155"/>
        <v>0</v>
      </c>
      <c r="GC50" s="789">
        <f t="shared" si="155"/>
        <v>0</v>
      </c>
      <c r="GD50" s="789">
        <f t="shared" si="155"/>
        <v>0</v>
      </c>
      <c r="GE50" s="789">
        <f t="shared" si="155"/>
        <v>0</v>
      </c>
      <c r="GF50" s="789">
        <f t="shared" si="155"/>
        <v>0</v>
      </c>
      <c r="GG50" s="789">
        <f t="shared" si="155"/>
        <v>0</v>
      </c>
      <c r="GH50" s="789">
        <f t="shared" si="155"/>
        <v>0</v>
      </c>
      <c r="GI50" s="789">
        <f t="shared" si="155"/>
        <v>0</v>
      </c>
      <c r="GJ50" s="790">
        <f t="shared" si="155"/>
        <v>0</v>
      </c>
      <c r="GK50" s="791">
        <f t="shared" si="155"/>
        <v>0</v>
      </c>
      <c r="GL50" s="789">
        <f t="shared" si="155"/>
        <v>0</v>
      </c>
      <c r="GM50" s="789">
        <f t="shared" si="155"/>
        <v>0</v>
      </c>
      <c r="GN50" s="789">
        <f t="shared" si="155"/>
        <v>0</v>
      </c>
      <c r="GO50" s="789">
        <f t="shared" si="155"/>
        <v>0</v>
      </c>
      <c r="GP50" s="789">
        <f t="shared" si="155"/>
        <v>0</v>
      </c>
      <c r="GQ50" s="789">
        <f t="shared" ref="GQ50:HZ50" si="157">SUM(GQ51:GQ52)</f>
        <v>0</v>
      </c>
      <c r="GR50" s="789">
        <f t="shared" si="157"/>
        <v>0</v>
      </c>
      <c r="GS50" s="789">
        <f t="shared" si="157"/>
        <v>0</v>
      </c>
      <c r="GT50" s="789">
        <f t="shared" si="157"/>
        <v>0</v>
      </c>
      <c r="GU50" s="789">
        <f t="shared" si="157"/>
        <v>0</v>
      </c>
      <c r="GV50" s="789">
        <f t="shared" si="157"/>
        <v>0</v>
      </c>
      <c r="GW50" s="789">
        <f t="shared" si="157"/>
        <v>0</v>
      </c>
      <c r="GX50" s="789">
        <f t="shared" si="157"/>
        <v>0</v>
      </c>
      <c r="GY50" s="789">
        <f t="shared" si="157"/>
        <v>0</v>
      </c>
      <c r="GZ50" s="789">
        <f t="shared" si="157"/>
        <v>0</v>
      </c>
      <c r="HA50" s="789">
        <f t="shared" si="157"/>
        <v>0</v>
      </c>
      <c r="HB50" s="789">
        <f t="shared" si="157"/>
        <v>0</v>
      </c>
      <c r="HC50" s="789">
        <f t="shared" si="157"/>
        <v>0</v>
      </c>
      <c r="HD50" s="789">
        <f t="shared" si="157"/>
        <v>0</v>
      </c>
      <c r="HE50" s="792">
        <f t="shared" si="157"/>
        <v>0</v>
      </c>
      <c r="HF50" s="793">
        <f t="shared" si="157"/>
        <v>0</v>
      </c>
      <c r="HG50" s="789">
        <f t="shared" si="157"/>
        <v>0</v>
      </c>
      <c r="HH50" s="789">
        <f t="shared" si="157"/>
        <v>0</v>
      </c>
      <c r="HI50" s="789">
        <f t="shared" si="157"/>
        <v>0</v>
      </c>
      <c r="HJ50" s="789">
        <f t="shared" si="157"/>
        <v>0</v>
      </c>
      <c r="HK50" s="789">
        <f t="shared" si="157"/>
        <v>0</v>
      </c>
      <c r="HL50" s="789">
        <f t="shared" si="157"/>
        <v>0</v>
      </c>
      <c r="HM50" s="789">
        <f t="shared" si="157"/>
        <v>0</v>
      </c>
      <c r="HN50" s="789">
        <f t="shared" si="157"/>
        <v>0</v>
      </c>
      <c r="HO50" s="789">
        <f t="shared" si="157"/>
        <v>0</v>
      </c>
      <c r="HP50" s="789">
        <f t="shared" si="157"/>
        <v>0</v>
      </c>
      <c r="HQ50" s="789">
        <f t="shared" si="157"/>
        <v>0</v>
      </c>
      <c r="HR50" s="789">
        <f t="shared" si="157"/>
        <v>0</v>
      </c>
      <c r="HS50" s="789">
        <f t="shared" si="157"/>
        <v>0</v>
      </c>
      <c r="HT50" s="789">
        <f t="shared" si="157"/>
        <v>0</v>
      </c>
      <c r="HU50" s="789">
        <f t="shared" si="157"/>
        <v>0</v>
      </c>
      <c r="HV50" s="789">
        <f t="shared" si="157"/>
        <v>0</v>
      </c>
      <c r="HW50" s="789">
        <f t="shared" si="157"/>
        <v>0</v>
      </c>
      <c r="HX50" s="789">
        <f t="shared" si="157"/>
        <v>0</v>
      </c>
      <c r="HY50" s="789">
        <f t="shared" si="157"/>
        <v>0</v>
      </c>
      <c r="HZ50" s="790">
        <f t="shared" si="157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8">SUM(H51:U51)</f>
        <v>66</v>
      </c>
      <c r="H51" s="61">
        <f t="shared" ref="H51:P58" si="159">Z51+AU51+BP51+CK51+DF51+EA51+EV51+FQ51+GL51+HG51</f>
        <v>22</v>
      </c>
      <c r="I51" s="61">
        <f t="shared" si="159"/>
        <v>10</v>
      </c>
      <c r="J51" s="61">
        <f t="shared" si="159"/>
        <v>0</v>
      </c>
      <c r="K51" s="61">
        <f t="shared" si="159"/>
        <v>6</v>
      </c>
      <c r="L51" s="61">
        <f t="shared" si="159"/>
        <v>18</v>
      </c>
      <c r="M51" s="61">
        <f t="shared" si="159"/>
        <v>8</v>
      </c>
      <c r="N51" s="61">
        <f t="shared" si="159"/>
        <v>0</v>
      </c>
      <c r="O51" s="61">
        <f t="shared" si="159"/>
        <v>0</v>
      </c>
      <c r="P51" s="61">
        <f t="shared" si="159"/>
        <v>2</v>
      </c>
      <c r="Q51" s="61"/>
      <c r="R51" s="61">
        <f t="shared" ref="R51:R52" si="160">AJ51+BE51+BZ51+CU51+DP51+EK51+FF51+GA51+GV51+HQ51</f>
        <v>0</v>
      </c>
      <c r="S51" s="61">
        <f t="shared" ref="S51:U58" si="161">AL51+BG51+CB51+CW51+DR51+EM51+FH51+GC51+GX51+HS51</f>
        <v>0</v>
      </c>
      <c r="T51" s="61">
        <f t="shared" si="161"/>
        <v>0</v>
      </c>
      <c r="U51" s="367">
        <f t="shared" si="161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2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3">(AO51+AP51+AQ51+Y51+AS51)/36</f>
        <v>0.75</v>
      </c>
      <c r="AS51" s="342">
        <v>9</v>
      </c>
      <c r="AT51" s="360">
        <f t="shared" ref="AT51:AT52" si="164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5">(BJ51+BK51+BL51+AT51+BN51)/36</f>
        <v>0.75</v>
      </c>
      <c r="BN51" s="361">
        <v>9</v>
      </c>
      <c r="BO51" s="346">
        <f t="shared" ref="BO51" si="166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7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8">(CZ51+DA51+DB51+CJ51+DD51)/36</f>
        <v>0.75</v>
      </c>
      <c r="DD51" s="361">
        <v>9</v>
      </c>
      <c r="DE51" s="346">
        <f t="shared" ref="DE51:DE52" si="169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70">(DU51+DV51+DW51+DE51+DY51)/36</f>
        <v>0</v>
      </c>
      <c r="DY51" s="342"/>
      <c r="DZ51" s="360">
        <f t="shared" ref="DZ51:DZ52" si="171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6"/>
        <v>0.25</v>
      </c>
      <c r="ET51" s="361">
        <v>3</v>
      </c>
      <c r="EU51" s="346">
        <f t="shared" ref="EU51:EU52" si="172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3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4">(GF51+GG51+GH51+FP51+GJ51)/36</f>
        <v>0</v>
      </c>
      <c r="GJ51" s="361"/>
      <c r="GK51" s="346">
        <f t="shared" ref="GK51:GK52" si="175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6">(HA51+HB51+HC51+GK51+HE51)/36</f>
        <v>0</v>
      </c>
      <c r="HE51" s="342"/>
      <c r="HF51" s="360">
        <f t="shared" ref="HF51:HF52" si="177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8"/>
        <v>42</v>
      </c>
      <c r="H52" s="103">
        <f t="shared" si="159"/>
        <v>20</v>
      </c>
      <c r="I52" s="103">
        <f t="shared" si="159"/>
        <v>10</v>
      </c>
      <c r="J52" s="103">
        <f t="shared" si="159"/>
        <v>0</v>
      </c>
      <c r="K52" s="103">
        <f t="shared" si="159"/>
        <v>4</v>
      </c>
      <c r="L52" s="103">
        <f t="shared" si="159"/>
        <v>0</v>
      </c>
      <c r="M52" s="103">
        <f t="shared" si="159"/>
        <v>8</v>
      </c>
      <c r="N52" s="103">
        <f t="shared" si="159"/>
        <v>0</v>
      </c>
      <c r="O52" s="103">
        <f t="shared" si="159"/>
        <v>0</v>
      </c>
      <c r="P52" s="103">
        <f t="shared" si="159"/>
        <v>0</v>
      </c>
      <c r="Q52" s="103"/>
      <c r="R52" s="103">
        <f t="shared" si="160"/>
        <v>0</v>
      </c>
      <c r="S52" s="103">
        <f t="shared" si="161"/>
        <v>0</v>
      </c>
      <c r="T52" s="103">
        <f t="shared" si="161"/>
        <v>0</v>
      </c>
      <c r="U52" s="368">
        <f t="shared" si="161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2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3"/>
        <v>0.75</v>
      </c>
      <c r="AS52" s="374">
        <v>9</v>
      </c>
      <c r="AT52" s="375">
        <f t="shared" si="164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5"/>
        <v>0.25</v>
      </c>
      <c r="BN52" s="376">
        <v>3</v>
      </c>
      <c r="BO52" s="371">
        <f t="shared" ref="BO52" si="178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79">(CE52+CF52+CG52+BO52+CI52)/36</f>
        <v>0</v>
      </c>
      <c r="CI52" s="374"/>
      <c r="CJ52" s="375">
        <f t="shared" ref="CJ52" si="180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8"/>
        <v>0.5</v>
      </c>
      <c r="DD52" s="376">
        <v>6</v>
      </c>
      <c r="DE52" s="371">
        <f t="shared" si="169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70"/>
        <v>0</v>
      </c>
      <c r="DY52" s="374"/>
      <c r="DZ52" s="375">
        <f t="shared" si="171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6"/>
        <v>0.25</v>
      </c>
      <c r="ET52" s="376">
        <v>3</v>
      </c>
      <c r="EU52" s="371">
        <f t="shared" si="172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3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4"/>
        <v>0</v>
      </c>
      <c r="GJ52" s="376"/>
      <c r="GK52" s="371">
        <f t="shared" si="175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6"/>
        <v>0</v>
      </c>
      <c r="HE52" s="374"/>
      <c r="HF52" s="375">
        <f t="shared" si="177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91"/>
        <v>10.5</v>
      </c>
      <c r="E53" s="789"/>
      <c r="F53" s="789">
        <f t="shared" si="92"/>
        <v>378</v>
      </c>
      <c r="G53" s="789">
        <f>SUM(G54:G58)</f>
        <v>218</v>
      </c>
      <c r="H53" s="789">
        <f t="shared" ref="H53:W53" si="181">SUM(H54:H58)</f>
        <v>72</v>
      </c>
      <c r="I53" s="789">
        <f t="shared" si="181"/>
        <v>42</v>
      </c>
      <c r="J53" s="789">
        <f t="shared" si="181"/>
        <v>22</v>
      </c>
      <c r="K53" s="789">
        <f t="shared" si="181"/>
        <v>80</v>
      </c>
      <c r="L53" s="789">
        <f t="shared" si="181"/>
        <v>0</v>
      </c>
      <c r="M53" s="789">
        <f t="shared" si="181"/>
        <v>2</v>
      </c>
      <c r="N53" s="789">
        <f t="shared" si="181"/>
        <v>0</v>
      </c>
      <c r="O53" s="789">
        <f t="shared" si="181"/>
        <v>0</v>
      </c>
      <c r="P53" s="789">
        <f t="shared" si="181"/>
        <v>0</v>
      </c>
      <c r="Q53" s="789">
        <f t="shared" si="181"/>
        <v>0</v>
      </c>
      <c r="R53" s="789">
        <f t="shared" si="181"/>
        <v>0</v>
      </c>
      <c r="S53" s="789">
        <f t="shared" si="181"/>
        <v>0</v>
      </c>
      <c r="T53" s="789">
        <f t="shared" si="181"/>
        <v>0</v>
      </c>
      <c r="U53" s="792">
        <f t="shared" si="181"/>
        <v>0</v>
      </c>
      <c r="V53" s="793">
        <f t="shared" si="181"/>
        <v>114</v>
      </c>
      <c r="W53" s="789">
        <f t="shared" si="181"/>
        <v>10</v>
      </c>
      <c r="X53" s="790">
        <f t="shared" si="99"/>
        <v>36</v>
      </c>
      <c r="Y53" s="791">
        <f>SUM(Y54:Y58)</f>
        <v>36</v>
      </c>
      <c r="Z53" s="789">
        <f t="shared" ref="Z53:CK53" si="182">SUM(Z54:Z58)</f>
        <v>18</v>
      </c>
      <c r="AA53" s="789">
        <f t="shared" si="182"/>
        <v>10</v>
      </c>
      <c r="AB53" s="789">
        <f t="shared" si="182"/>
        <v>2</v>
      </c>
      <c r="AC53" s="789">
        <f t="shared" si="182"/>
        <v>6</v>
      </c>
      <c r="AD53" s="789">
        <f t="shared" si="182"/>
        <v>0</v>
      </c>
      <c r="AE53" s="789">
        <f t="shared" si="182"/>
        <v>0</v>
      </c>
      <c r="AF53" s="789">
        <f t="shared" si="182"/>
        <v>0</v>
      </c>
      <c r="AG53" s="789">
        <f t="shared" si="182"/>
        <v>0</v>
      </c>
      <c r="AH53" s="789">
        <f t="shared" si="182"/>
        <v>0</v>
      </c>
      <c r="AI53" s="789">
        <f t="shared" si="182"/>
        <v>0</v>
      </c>
      <c r="AJ53" s="789">
        <f t="shared" si="182"/>
        <v>0</v>
      </c>
      <c r="AK53" s="789">
        <f t="shared" si="182"/>
        <v>0</v>
      </c>
      <c r="AL53" s="789">
        <f t="shared" si="182"/>
        <v>0</v>
      </c>
      <c r="AM53" s="789">
        <f t="shared" si="182"/>
        <v>0</v>
      </c>
      <c r="AN53" s="789">
        <f t="shared" si="182"/>
        <v>0</v>
      </c>
      <c r="AO53" s="789">
        <f t="shared" si="182"/>
        <v>0</v>
      </c>
      <c r="AP53" s="789">
        <f t="shared" si="182"/>
        <v>0</v>
      </c>
      <c r="AQ53" s="789">
        <f t="shared" si="182"/>
        <v>0</v>
      </c>
      <c r="AR53" s="789">
        <f t="shared" si="182"/>
        <v>1.5</v>
      </c>
      <c r="AS53" s="792">
        <f t="shared" si="182"/>
        <v>18</v>
      </c>
      <c r="AT53" s="793">
        <f t="shared" si="182"/>
        <v>30</v>
      </c>
      <c r="AU53" s="789">
        <f t="shared" si="182"/>
        <v>10</v>
      </c>
      <c r="AV53" s="789">
        <f t="shared" si="182"/>
        <v>6</v>
      </c>
      <c r="AW53" s="789">
        <f t="shared" si="182"/>
        <v>6</v>
      </c>
      <c r="AX53" s="789">
        <f t="shared" si="182"/>
        <v>6</v>
      </c>
      <c r="AY53" s="789">
        <f t="shared" si="182"/>
        <v>0</v>
      </c>
      <c r="AZ53" s="789">
        <f t="shared" si="182"/>
        <v>2</v>
      </c>
      <c r="BA53" s="789">
        <f t="shared" si="182"/>
        <v>0</v>
      </c>
      <c r="BB53" s="789">
        <f t="shared" si="182"/>
        <v>0</v>
      </c>
      <c r="BC53" s="789">
        <f t="shared" si="182"/>
        <v>0</v>
      </c>
      <c r="BD53" s="789">
        <f t="shared" si="182"/>
        <v>0</v>
      </c>
      <c r="BE53" s="789">
        <f t="shared" si="182"/>
        <v>0</v>
      </c>
      <c r="BF53" s="789">
        <f t="shared" si="182"/>
        <v>0</v>
      </c>
      <c r="BG53" s="789">
        <f t="shared" si="182"/>
        <v>0</v>
      </c>
      <c r="BH53" s="789">
        <f t="shared" si="182"/>
        <v>0</v>
      </c>
      <c r="BI53" s="789">
        <f t="shared" si="182"/>
        <v>0</v>
      </c>
      <c r="BJ53" s="789">
        <f t="shared" si="182"/>
        <v>0</v>
      </c>
      <c r="BK53" s="789">
        <f t="shared" si="182"/>
        <v>0</v>
      </c>
      <c r="BL53" s="789">
        <f t="shared" si="182"/>
        <v>6</v>
      </c>
      <c r="BM53" s="789">
        <f t="shared" si="182"/>
        <v>1.5</v>
      </c>
      <c r="BN53" s="790">
        <f t="shared" si="182"/>
        <v>18</v>
      </c>
      <c r="BO53" s="791">
        <f t="shared" si="182"/>
        <v>18</v>
      </c>
      <c r="BP53" s="789">
        <f t="shared" si="182"/>
        <v>2</v>
      </c>
      <c r="BQ53" s="789">
        <f t="shared" si="182"/>
        <v>2</v>
      </c>
      <c r="BR53" s="789">
        <f t="shared" si="182"/>
        <v>6</v>
      </c>
      <c r="BS53" s="789">
        <f t="shared" si="182"/>
        <v>8</v>
      </c>
      <c r="BT53" s="789">
        <f t="shared" si="182"/>
        <v>0</v>
      </c>
      <c r="BU53" s="789">
        <f t="shared" si="182"/>
        <v>0</v>
      </c>
      <c r="BV53" s="789">
        <f t="shared" si="182"/>
        <v>0</v>
      </c>
      <c r="BW53" s="789">
        <f t="shared" si="182"/>
        <v>0</v>
      </c>
      <c r="BX53" s="789">
        <f t="shared" si="182"/>
        <v>0</v>
      </c>
      <c r="BY53" s="789">
        <f t="shared" si="182"/>
        <v>0</v>
      </c>
      <c r="BZ53" s="789">
        <f t="shared" si="182"/>
        <v>0</v>
      </c>
      <c r="CA53" s="789">
        <f t="shared" si="182"/>
        <v>0</v>
      </c>
      <c r="CB53" s="789">
        <f t="shared" si="182"/>
        <v>0</v>
      </c>
      <c r="CC53" s="789">
        <f t="shared" si="182"/>
        <v>0</v>
      </c>
      <c r="CD53" s="789">
        <f t="shared" si="182"/>
        <v>0</v>
      </c>
      <c r="CE53" s="789">
        <f t="shared" si="182"/>
        <v>0</v>
      </c>
      <c r="CF53" s="789">
        <f t="shared" si="182"/>
        <v>0</v>
      </c>
      <c r="CG53" s="789">
        <f t="shared" si="182"/>
        <v>0</v>
      </c>
      <c r="CH53" s="789">
        <f t="shared" si="182"/>
        <v>0.75</v>
      </c>
      <c r="CI53" s="792">
        <f t="shared" si="182"/>
        <v>9</v>
      </c>
      <c r="CJ53" s="793">
        <f t="shared" si="182"/>
        <v>42</v>
      </c>
      <c r="CK53" s="789">
        <f t="shared" si="182"/>
        <v>4</v>
      </c>
      <c r="CL53" s="789">
        <f t="shared" ref="CL53:EW53" si="183">SUM(CL54:CL58)</f>
        <v>4</v>
      </c>
      <c r="CM53" s="789">
        <f t="shared" si="183"/>
        <v>4</v>
      </c>
      <c r="CN53" s="789">
        <f t="shared" si="183"/>
        <v>30</v>
      </c>
      <c r="CO53" s="789">
        <f t="shared" si="183"/>
        <v>0</v>
      </c>
      <c r="CP53" s="789">
        <f t="shared" si="183"/>
        <v>0</v>
      </c>
      <c r="CQ53" s="789">
        <f t="shared" si="183"/>
        <v>0</v>
      </c>
      <c r="CR53" s="789">
        <f t="shared" si="183"/>
        <v>0</v>
      </c>
      <c r="CS53" s="789">
        <f t="shared" si="183"/>
        <v>0</v>
      </c>
      <c r="CT53" s="789">
        <f t="shared" si="183"/>
        <v>0</v>
      </c>
      <c r="CU53" s="789">
        <f t="shared" si="183"/>
        <v>0</v>
      </c>
      <c r="CV53" s="789">
        <f t="shared" si="183"/>
        <v>0</v>
      </c>
      <c r="CW53" s="789">
        <f t="shared" si="183"/>
        <v>0</v>
      </c>
      <c r="CX53" s="789">
        <f t="shared" si="183"/>
        <v>0</v>
      </c>
      <c r="CY53" s="789">
        <f t="shared" si="183"/>
        <v>0</v>
      </c>
      <c r="CZ53" s="789">
        <f t="shared" si="183"/>
        <v>0</v>
      </c>
      <c r="DA53" s="789">
        <f t="shared" si="183"/>
        <v>0</v>
      </c>
      <c r="DB53" s="789">
        <f t="shared" si="183"/>
        <v>0</v>
      </c>
      <c r="DC53" s="789">
        <f t="shared" si="183"/>
        <v>1.75</v>
      </c>
      <c r="DD53" s="790">
        <f t="shared" si="183"/>
        <v>21</v>
      </c>
      <c r="DE53" s="791">
        <f t="shared" si="183"/>
        <v>20</v>
      </c>
      <c r="DF53" s="789">
        <f t="shared" si="183"/>
        <v>2</v>
      </c>
      <c r="DG53" s="789">
        <f t="shared" si="183"/>
        <v>2</v>
      </c>
      <c r="DH53" s="789">
        <f t="shared" si="183"/>
        <v>2</v>
      </c>
      <c r="DI53" s="789">
        <f t="shared" si="183"/>
        <v>14</v>
      </c>
      <c r="DJ53" s="789">
        <f t="shared" si="183"/>
        <v>0</v>
      </c>
      <c r="DK53" s="789">
        <f t="shared" si="183"/>
        <v>0</v>
      </c>
      <c r="DL53" s="789">
        <f t="shared" si="183"/>
        <v>0</v>
      </c>
      <c r="DM53" s="789">
        <f t="shared" si="183"/>
        <v>0</v>
      </c>
      <c r="DN53" s="789">
        <f t="shared" si="183"/>
        <v>0</v>
      </c>
      <c r="DO53" s="789">
        <f t="shared" si="183"/>
        <v>0</v>
      </c>
      <c r="DP53" s="789">
        <f t="shared" si="183"/>
        <v>0</v>
      </c>
      <c r="DQ53" s="789">
        <f t="shared" si="183"/>
        <v>0</v>
      </c>
      <c r="DR53" s="789">
        <f t="shared" si="183"/>
        <v>0</v>
      </c>
      <c r="DS53" s="789">
        <f t="shared" si="183"/>
        <v>0</v>
      </c>
      <c r="DT53" s="789">
        <f t="shared" si="183"/>
        <v>0</v>
      </c>
      <c r="DU53" s="789">
        <f t="shared" si="183"/>
        <v>0</v>
      </c>
      <c r="DV53" s="789">
        <f t="shared" si="183"/>
        <v>0</v>
      </c>
      <c r="DW53" s="789">
        <f t="shared" si="183"/>
        <v>4</v>
      </c>
      <c r="DX53" s="789">
        <f t="shared" si="183"/>
        <v>1</v>
      </c>
      <c r="DY53" s="792">
        <f t="shared" si="183"/>
        <v>12</v>
      </c>
      <c r="DZ53" s="793">
        <f t="shared" si="183"/>
        <v>0</v>
      </c>
      <c r="EA53" s="789">
        <f t="shared" si="183"/>
        <v>0</v>
      </c>
      <c r="EB53" s="789">
        <f t="shared" si="183"/>
        <v>0</v>
      </c>
      <c r="EC53" s="789">
        <f t="shared" si="183"/>
        <v>0</v>
      </c>
      <c r="ED53" s="789">
        <f t="shared" si="183"/>
        <v>0</v>
      </c>
      <c r="EE53" s="789">
        <f t="shared" si="183"/>
        <v>0</v>
      </c>
      <c r="EF53" s="789">
        <f t="shared" si="183"/>
        <v>0</v>
      </c>
      <c r="EG53" s="789">
        <f t="shared" si="183"/>
        <v>0</v>
      </c>
      <c r="EH53" s="789">
        <f t="shared" si="183"/>
        <v>0</v>
      </c>
      <c r="EI53" s="789">
        <f t="shared" si="183"/>
        <v>0</v>
      </c>
      <c r="EJ53" s="789">
        <f t="shared" si="183"/>
        <v>0</v>
      </c>
      <c r="EK53" s="789">
        <f t="shared" si="183"/>
        <v>0</v>
      </c>
      <c r="EL53" s="789">
        <f t="shared" si="183"/>
        <v>0</v>
      </c>
      <c r="EM53" s="789">
        <f t="shared" si="183"/>
        <v>0</v>
      </c>
      <c r="EN53" s="789">
        <f t="shared" si="183"/>
        <v>0</v>
      </c>
      <c r="EO53" s="789">
        <f t="shared" si="183"/>
        <v>0</v>
      </c>
      <c r="EP53" s="789">
        <f t="shared" si="183"/>
        <v>0</v>
      </c>
      <c r="EQ53" s="789">
        <f t="shared" si="183"/>
        <v>0</v>
      </c>
      <c r="ER53" s="789">
        <f t="shared" si="183"/>
        <v>0</v>
      </c>
      <c r="ES53" s="789">
        <f t="shared" si="183"/>
        <v>0</v>
      </c>
      <c r="ET53" s="790">
        <f t="shared" si="183"/>
        <v>0</v>
      </c>
      <c r="EU53" s="791">
        <f t="shared" si="183"/>
        <v>0</v>
      </c>
      <c r="EV53" s="789">
        <f t="shared" si="183"/>
        <v>0</v>
      </c>
      <c r="EW53" s="789">
        <f t="shared" si="183"/>
        <v>0</v>
      </c>
      <c r="EX53" s="789">
        <f t="shared" ref="EX53:GZ53" si="184">SUM(EX54:EX58)</f>
        <v>0</v>
      </c>
      <c r="EY53" s="789">
        <f t="shared" si="184"/>
        <v>0</v>
      </c>
      <c r="EZ53" s="789">
        <f t="shared" si="184"/>
        <v>0</v>
      </c>
      <c r="FA53" s="789">
        <f t="shared" si="184"/>
        <v>0</v>
      </c>
      <c r="FB53" s="789">
        <f t="shared" si="184"/>
        <v>0</v>
      </c>
      <c r="FC53" s="789">
        <f t="shared" si="184"/>
        <v>0</v>
      </c>
      <c r="FD53" s="789">
        <f t="shared" si="184"/>
        <v>0</v>
      </c>
      <c r="FE53" s="789">
        <f t="shared" si="184"/>
        <v>0</v>
      </c>
      <c r="FF53" s="789">
        <f t="shared" si="184"/>
        <v>0</v>
      </c>
      <c r="FG53" s="789">
        <f t="shared" si="184"/>
        <v>0</v>
      </c>
      <c r="FH53" s="789">
        <f t="shared" si="184"/>
        <v>0</v>
      </c>
      <c r="FI53" s="789">
        <f t="shared" si="184"/>
        <v>0</v>
      </c>
      <c r="FJ53" s="789">
        <f t="shared" si="184"/>
        <v>0</v>
      </c>
      <c r="FK53" s="789">
        <f t="shared" si="184"/>
        <v>0</v>
      </c>
      <c r="FL53" s="789">
        <f t="shared" si="184"/>
        <v>0</v>
      </c>
      <c r="FM53" s="789">
        <f t="shared" si="184"/>
        <v>0</v>
      </c>
      <c r="FN53" s="789">
        <f t="shared" si="184"/>
        <v>0</v>
      </c>
      <c r="FO53" s="792">
        <f t="shared" si="184"/>
        <v>0</v>
      </c>
      <c r="FP53" s="793">
        <f t="shared" si="184"/>
        <v>48</v>
      </c>
      <c r="FQ53" s="789">
        <f t="shared" si="184"/>
        <v>26</v>
      </c>
      <c r="FR53" s="789">
        <f t="shared" si="184"/>
        <v>12</v>
      </c>
      <c r="FS53" s="789">
        <f t="shared" si="184"/>
        <v>0</v>
      </c>
      <c r="FT53" s="789">
        <f t="shared" si="184"/>
        <v>10</v>
      </c>
      <c r="FU53" s="789">
        <f t="shared" si="184"/>
        <v>0</v>
      </c>
      <c r="FV53" s="789">
        <f t="shared" si="184"/>
        <v>0</v>
      </c>
      <c r="FW53" s="789">
        <f t="shared" si="184"/>
        <v>0</v>
      </c>
      <c r="FX53" s="789">
        <f t="shared" si="184"/>
        <v>0</v>
      </c>
      <c r="FY53" s="789">
        <f t="shared" si="184"/>
        <v>0</v>
      </c>
      <c r="FZ53" s="789">
        <f t="shared" si="184"/>
        <v>0</v>
      </c>
      <c r="GA53" s="789">
        <f t="shared" si="184"/>
        <v>0</v>
      </c>
      <c r="GB53" s="789">
        <f t="shared" si="184"/>
        <v>0</v>
      </c>
      <c r="GC53" s="789">
        <f t="shared" si="184"/>
        <v>0</v>
      </c>
      <c r="GD53" s="789">
        <f t="shared" si="184"/>
        <v>0</v>
      </c>
      <c r="GE53" s="789">
        <f t="shared" si="184"/>
        <v>0</v>
      </c>
      <c r="GF53" s="789">
        <f t="shared" si="184"/>
        <v>0</v>
      </c>
      <c r="GG53" s="789">
        <f t="shared" si="184"/>
        <v>0</v>
      </c>
      <c r="GH53" s="789">
        <f t="shared" si="184"/>
        <v>0</v>
      </c>
      <c r="GI53" s="789">
        <f t="shared" si="184"/>
        <v>2</v>
      </c>
      <c r="GJ53" s="790">
        <f t="shared" si="184"/>
        <v>24</v>
      </c>
      <c r="GK53" s="791">
        <f t="shared" si="184"/>
        <v>24</v>
      </c>
      <c r="GL53" s="789">
        <f t="shared" si="184"/>
        <v>10</v>
      </c>
      <c r="GM53" s="789">
        <f t="shared" si="184"/>
        <v>6</v>
      </c>
      <c r="GN53" s="789">
        <f t="shared" si="184"/>
        <v>2</v>
      </c>
      <c r="GO53" s="789">
        <f t="shared" si="184"/>
        <v>6</v>
      </c>
      <c r="GP53" s="789">
        <f t="shared" si="184"/>
        <v>0</v>
      </c>
      <c r="GQ53" s="789">
        <f t="shared" si="184"/>
        <v>0</v>
      </c>
      <c r="GR53" s="789">
        <f t="shared" si="184"/>
        <v>0</v>
      </c>
      <c r="GS53" s="789">
        <f t="shared" si="184"/>
        <v>0</v>
      </c>
      <c r="GT53" s="789">
        <f t="shared" si="184"/>
        <v>0</v>
      </c>
      <c r="GU53" s="789">
        <f t="shared" si="184"/>
        <v>0</v>
      </c>
      <c r="GV53" s="789">
        <f t="shared" si="184"/>
        <v>0</v>
      </c>
      <c r="GW53" s="789">
        <f t="shared" si="184"/>
        <v>0</v>
      </c>
      <c r="GX53" s="789">
        <f t="shared" si="184"/>
        <v>0</v>
      </c>
      <c r="GY53" s="789">
        <f t="shared" si="184"/>
        <v>0</v>
      </c>
      <c r="GZ53" s="789">
        <f t="shared" si="184"/>
        <v>0</v>
      </c>
      <c r="HA53" s="789">
        <v>36</v>
      </c>
      <c r="HB53" s="789"/>
      <c r="HC53" s="789">
        <f t="shared" ref="HC53:HZ53" si="185">SUM(HC55:HC58)</f>
        <v>0</v>
      </c>
      <c r="HD53" s="789">
        <f t="shared" si="176"/>
        <v>2</v>
      </c>
      <c r="HE53" s="792">
        <f t="shared" si="185"/>
        <v>12</v>
      </c>
      <c r="HF53" s="793">
        <f t="shared" si="185"/>
        <v>0</v>
      </c>
      <c r="HG53" s="789">
        <f t="shared" si="185"/>
        <v>0</v>
      </c>
      <c r="HH53" s="789">
        <f t="shared" si="185"/>
        <v>0</v>
      </c>
      <c r="HI53" s="789">
        <f t="shared" si="185"/>
        <v>0</v>
      </c>
      <c r="HJ53" s="789">
        <f t="shared" si="185"/>
        <v>0</v>
      </c>
      <c r="HK53" s="789">
        <f t="shared" si="185"/>
        <v>0</v>
      </c>
      <c r="HL53" s="789">
        <f t="shared" si="185"/>
        <v>0</v>
      </c>
      <c r="HM53" s="789">
        <f t="shared" si="185"/>
        <v>0</v>
      </c>
      <c r="HN53" s="789">
        <f t="shared" si="185"/>
        <v>0</v>
      </c>
      <c r="HO53" s="789">
        <f t="shared" si="185"/>
        <v>0</v>
      </c>
      <c r="HP53" s="789">
        <f t="shared" si="185"/>
        <v>0</v>
      </c>
      <c r="HQ53" s="789">
        <f t="shared" si="185"/>
        <v>0</v>
      </c>
      <c r="HR53" s="789">
        <f t="shared" si="185"/>
        <v>0</v>
      </c>
      <c r="HS53" s="789">
        <f t="shared" si="185"/>
        <v>0</v>
      </c>
      <c r="HT53" s="789">
        <f t="shared" si="185"/>
        <v>0</v>
      </c>
      <c r="HU53" s="789">
        <f t="shared" si="185"/>
        <v>0</v>
      </c>
      <c r="HV53" s="789">
        <f t="shared" si="185"/>
        <v>0</v>
      </c>
      <c r="HW53" s="789">
        <f t="shared" si="185"/>
        <v>0</v>
      </c>
      <c r="HX53" s="789">
        <f t="shared" si="185"/>
        <v>0</v>
      </c>
      <c r="HY53" s="789">
        <f t="shared" si="185"/>
        <v>0</v>
      </c>
      <c r="HZ53" s="790">
        <f t="shared" si="185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6">SUM(H54:U54)</f>
        <v>42</v>
      </c>
      <c r="H54" s="61">
        <f t="shared" ref="H54:P57" si="187">Z54+AU54+BP54+CK54+DF54+EA54+EV54+FQ54+GL54+HG54</f>
        <v>22</v>
      </c>
      <c r="I54" s="61">
        <f t="shared" si="187"/>
        <v>14</v>
      </c>
      <c r="J54" s="61">
        <f t="shared" si="187"/>
        <v>0</v>
      </c>
      <c r="K54" s="61">
        <f t="shared" si="187"/>
        <v>6</v>
      </c>
      <c r="L54" s="61">
        <f t="shared" si="187"/>
        <v>0</v>
      </c>
      <c r="M54" s="61">
        <f t="shared" si="187"/>
        <v>0</v>
      </c>
      <c r="N54" s="61">
        <f t="shared" si="187"/>
        <v>0</v>
      </c>
      <c r="O54" s="61">
        <f t="shared" si="187"/>
        <v>0</v>
      </c>
      <c r="P54" s="61">
        <f t="shared" si="187"/>
        <v>0</v>
      </c>
      <c r="Q54" s="61"/>
      <c r="R54" s="61">
        <f t="shared" ref="R54:R58" si="188">AJ54+BE54+BZ54+CU54+DP54+EK54+FF54+GA54+GV54+HQ54</f>
        <v>0</v>
      </c>
      <c r="S54" s="61">
        <f t="shared" ref="S54:U57" si="189">AL54+BG54+CB54+CW54+DR54+EM54+FH54+GC54+GX54+HS54</f>
        <v>0</v>
      </c>
      <c r="T54" s="61">
        <f t="shared" si="189"/>
        <v>0</v>
      </c>
      <c r="U54" s="367">
        <f t="shared" si="189"/>
        <v>0</v>
      </c>
      <c r="V54" s="354">
        <f t="shared" ref="V54:V58" si="190">AS54+BN54+CI54+DD54+DY54+ET54+FO54+GJ54+HE54+HZ54</f>
        <v>24</v>
      </c>
      <c r="W54" s="61">
        <f t="shared" ref="W54:W58" si="191">AQ54+BL54+CG54+DB54+DW54+ER54+FM54+GH54+HC54+HX54</f>
        <v>6</v>
      </c>
      <c r="X54" s="355">
        <f t="shared" si="99"/>
        <v>0</v>
      </c>
      <c r="Y54" s="346">
        <f t="shared" ref="Y54:Y55" si="192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3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4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5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6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7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8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199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200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1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6"/>
        <v>44</v>
      </c>
      <c r="H55" s="61">
        <f t="shared" si="187"/>
        <v>4</v>
      </c>
      <c r="I55" s="61">
        <f t="shared" si="187"/>
        <v>0</v>
      </c>
      <c r="J55" s="61">
        <f t="shared" si="187"/>
        <v>10</v>
      </c>
      <c r="K55" s="61">
        <f t="shared" si="187"/>
        <v>28</v>
      </c>
      <c r="L55" s="61">
        <f t="shared" si="187"/>
        <v>0</v>
      </c>
      <c r="M55" s="61">
        <f t="shared" si="187"/>
        <v>2</v>
      </c>
      <c r="N55" s="61">
        <f t="shared" si="187"/>
        <v>0</v>
      </c>
      <c r="O55" s="61">
        <f t="shared" si="187"/>
        <v>0</v>
      </c>
      <c r="P55" s="61">
        <f t="shared" si="187"/>
        <v>0</v>
      </c>
      <c r="Q55" s="61"/>
      <c r="R55" s="61">
        <f t="shared" si="188"/>
        <v>0</v>
      </c>
      <c r="S55" s="61">
        <f t="shared" si="189"/>
        <v>0</v>
      </c>
      <c r="T55" s="61">
        <f t="shared" si="189"/>
        <v>0</v>
      </c>
      <c r="U55" s="367">
        <f t="shared" si="189"/>
        <v>0</v>
      </c>
      <c r="V55" s="354">
        <f t="shared" si="190"/>
        <v>24</v>
      </c>
      <c r="W55" s="61">
        <f t="shared" si="191"/>
        <v>4</v>
      </c>
      <c r="X55" s="355">
        <f t="shared" si="99"/>
        <v>0</v>
      </c>
      <c r="Y55" s="346">
        <f t="shared" si="192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3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4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5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6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7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8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199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200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1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2">SUM(H56:U56)</f>
        <v>48</v>
      </c>
      <c r="H56" s="61">
        <f t="shared" si="187"/>
        <v>30</v>
      </c>
      <c r="I56" s="61">
        <f t="shared" si="187"/>
        <v>14</v>
      </c>
      <c r="J56" s="61">
        <f t="shared" si="187"/>
        <v>0</v>
      </c>
      <c r="K56" s="61">
        <f t="shared" si="187"/>
        <v>4</v>
      </c>
      <c r="L56" s="61">
        <f t="shared" si="187"/>
        <v>0</v>
      </c>
      <c r="M56" s="61">
        <f t="shared" si="187"/>
        <v>0</v>
      </c>
      <c r="N56" s="61">
        <f t="shared" si="187"/>
        <v>0</v>
      </c>
      <c r="O56" s="61">
        <f t="shared" si="187"/>
        <v>0</v>
      </c>
      <c r="P56" s="61">
        <f t="shared" si="187"/>
        <v>0</v>
      </c>
      <c r="Q56" s="61"/>
      <c r="R56" s="61">
        <f t="shared" si="188"/>
        <v>0</v>
      </c>
      <c r="S56" s="61">
        <f t="shared" si="189"/>
        <v>0</v>
      </c>
      <c r="T56" s="61">
        <f t="shared" si="189"/>
        <v>0</v>
      </c>
      <c r="U56" s="367">
        <f t="shared" si="189"/>
        <v>0</v>
      </c>
      <c r="V56" s="354">
        <f t="shared" si="190"/>
        <v>24</v>
      </c>
      <c r="W56" s="61">
        <f t="shared" si="191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199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3">(GF56+GG56+GH56+FP56+GJ56)/36</f>
        <v>1.5</v>
      </c>
      <c r="GJ56" s="361">
        <v>18</v>
      </c>
      <c r="GK56" s="346">
        <f t="shared" ref="GK56:GK58" si="204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5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2"/>
        <v>42</v>
      </c>
      <c r="H57" s="61">
        <f t="shared" si="187"/>
        <v>16</v>
      </c>
      <c r="I57" s="61">
        <f t="shared" si="187"/>
        <v>14</v>
      </c>
      <c r="J57" s="61">
        <f t="shared" si="187"/>
        <v>12</v>
      </c>
      <c r="K57" s="61">
        <f t="shared" si="187"/>
        <v>0</v>
      </c>
      <c r="L57" s="61">
        <f t="shared" si="187"/>
        <v>0</v>
      </c>
      <c r="M57" s="61">
        <f t="shared" si="187"/>
        <v>0</v>
      </c>
      <c r="N57" s="61">
        <f t="shared" si="187"/>
        <v>0</v>
      </c>
      <c r="O57" s="61">
        <f t="shared" si="187"/>
        <v>0</v>
      </c>
      <c r="P57" s="61">
        <f t="shared" si="187"/>
        <v>0</v>
      </c>
      <c r="Q57" s="61"/>
      <c r="R57" s="61">
        <f t="shared" si="188"/>
        <v>0</v>
      </c>
      <c r="S57" s="61">
        <f t="shared" si="189"/>
        <v>0</v>
      </c>
      <c r="T57" s="61">
        <f t="shared" si="189"/>
        <v>0</v>
      </c>
      <c r="U57" s="367">
        <f t="shared" si="189"/>
        <v>0</v>
      </c>
      <c r="V57" s="354">
        <f t="shared" si="190"/>
        <v>21</v>
      </c>
      <c r="W57" s="61">
        <f t="shared" si="191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199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3"/>
        <v>0.25</v>
      </c>
      <c r="GJ57" s="361">
        <v>3</v>
      </c>
      <c r="GK57" s="346">
        <f t="shared" si="204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5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6"/>
        <v>42</v>
      </c>
      <c r="H58" s="103">
        <f t="shared" si="159"/>
        <v>0</v>
      </c>
      <c r="I58" s="103">
        <f t="shared" si="159"/>
        <v>0</v>
      </c>
      <c r="J58" s="103">
        <f t="shared" si="159"/>
        <v>0</v>
      </c>
      <c r="K58" s="103">
        <f t="shared" si="159"/>
        <v>42</v>
      </c>
      <c r="L58" s="103">
        <f t="shared" si="159"/>
        <v>0</v>
      </c>
      <c r="M58" s="103">
        <f t="shared" si="159"/>
        <v>0</v>
      </c>
      <c r="N58" s="103">
        <f t="shared" si="159"/>
        <v>0</v>
      </c>
      <c r="O58" s="103">
        <f t="shared" si="159"/>
        <v>0</v>
      </c>
      <c r="P58" s="103">
        <f t="shared" si="159"/>
        <v>0</v>
      </c>
      <c r="Q58" s="103"/>
      <c r="R58" s="103">
        <f t="shared" si="188"/>
        <v>0</v>
      </c>
      <c r="S58" s="103">
        <f t="shared" si="161"/>
        <v>0</v>
      </c>
      <c r="T58" s="103">
        <f t="shared" si="161"/>
        <v>0</v>
      </c>
      <c r="U58" s="368">
        <f t="shared" si="161"/>
        <v>0</v>
      </c>
      <c r="V58" s="372">
        <f t="shared" si="190"/>
        <v>21</v>
      </c>
      <c r="W58" s="103">
        <f t="shared" si="191"/>
        <v>0</v>
      </c>
      <c r="X58" s="373">
        <f t="shared" si="99"/>
        <v>0</v>
      </c>
      <c r="Y58" s="371">
        <f t="shared" ref="Y58" si="206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7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8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09">(CZ58+DA58+DB58+CJ58+DD58)/36</f>
        <v>0.75</v>
      </c>
      <c r="DD58" s="376">
        <v>9</v>
      </c>
      <c r="DE58" s="371">
        <f t="shared" ref="DE58" si="210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1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2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3"/>
        <v>0.25</v>
      </c>
      <c r="GJ58" s="376">
        <v>3</v>
      </c>
      <c r="GK58" s="371">
        <f t="shared" si="204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5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3">SUM(H59:U59)</f>
        <v>206</v>
      </c>
      <c r="H59" s="890">
        <f t="shared" ref="H51:P59" si="214">Z59+AU59+BP59+CK59+DF59+EA59+EV59+FQ59+GL59+HG59</f>
        <v>4</v>
      </c>
      <c r="I59" s="890">
        <f t="shared" si="214"/>
        <v>2</v>
      </c>
      <c r="J59" s="890">
        <f t="shared" si="214"/>
        <v>0</v>
      </c>
      <c r="K59" s="890">
        <f t="shared" si="214"/>
        <v>200</v>
      </c>
      <c r="L59" s="890">
        <f t="shared" si="214"/>
        <v>0</v>
      </c>
      <c r="M59" s="890">
        <f t="shared" si="214"/>
        <v>0</v>
      </c>
      <c r="N59" s="890">
        <f t="shared" si="214"/>
        <v>0</v>
      </c>
      <c r="O59" s="890">
        <f t="shared" si="214"/>
        <v>0</v>
      </c>
      <c r="P59" s="890">
        <f t="shared" si="214"/>
        <v>0</v>
      </c>
      <c r="Q59" s="890"/>
      <c r="R59" s="890">
        <f t="shared" ref="R54:R59" si="215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6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7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8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9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20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1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2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3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4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5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6">F65/36</f>
        <v>4</v>
      </c>
      <c r="E65" s="48"/>
      <c r="F65" s="48">
        <f t="shared" ref="F65" si="227">G65+V65+W65+X65</f>
        <v>144</v>
      </c>
      <c r="G65" s="48">
        <f t="shared" ref="G65" si="228">SUM(H65:U65)</f>
        <v>72</v>
      </c>
      <c r="H65" s="48">
        <f t="shared" ref="H65:P70" si="229">Z65+AU65+BP65+CK65+DF65+EA65+EV65+FQ65+GL65+HG65</f>
        <v>36</v>
      </c>
      <c r="I65" s="48">
        <f t="shared" si="229"/>
        <v>4</v>
      </c>
      <c r="J65" s="48">
        <f t="shared" si="229"/>
        <v>0</v>
      </c>
      <c r="K65" s="48">
        <f t="shared" si="229"/>
        <v>16</v>
      </c>
      <c r="L65" s="48">
        <f t="shared" si="229"/>
        <v>0</v>
      </c>
      <c r="M65" s="48">
        <f t="shared" si="229"/>
        <v>0</v>
      </c>
      <c r="N65" s="48">
        <f t="shared" si="229"/>
        <v>0</v>
      </c>
      <c r="O65" s="48">
        <f t="shared" si="229"/>
        <v>0</v>
      </c>
      <c r="P65" s="48">
        <f t="shared" si="229"/>
        <v>4</v>
      </c>
      <c r="Q65" s="48"/>
      <c r="R65" s="48">
        <f t="shared" ref="R65" si="230">AJ65+BE65+BZ65+CU65+DP65+EK65+FF65+GA65+GV65+HQ65</f>
        <v>12</v>
      </c>
      <c r="S65" s="48">
        <f t="shared" ref="S65:U70" si="231">AL65+BG65+CB65+CW65+DR65+EM65+FH65+GC65+GX65+HS65</f>
        <v>0</v>
      </c>
      <c r="T65" s="48">
        <f t="shared" si="231"/>
        <v>0</v>
      </c>
      <c r="U65" s="214">
        <f t="shared" si="231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2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3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4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5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6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7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8">(EP65+EQ65+ER65+DZ65+ET65)/36</f>
        <v>4</v>
      </c>
      <c r="ET65" s="300">
        <v>36</v>
      </c>
      <c r="EU65" s="54">
        <f t="shared" ref="EU65" si="239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40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1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2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9"/>
        <v>52</v>
      </c>
      <c r="I66" s="48">
        <f t="shared" si="229"/>
        <v>0</v>
      </c>
      <c r="J66" s="48">
        <f t="shared" si="229"/>
        <v>0</v>
      </c>
      <c r="K66" s="48">
        <f t="shared" si="229"/>
        <v>10</v>
      </c>
      <c r="L66" s="48">
        <f t="shared" si="229"/>
        <v>0</v>
      </c>
      <c r="M66" s="48">
        <f t="shared" si="229"/>
        <v>0</v>
      </c>
      <c r="N66" s="48">
        <f t="shared" si="229"/>
        <v>0</v>
      </c>
      <c r="O66" s="48">
        <f t="shared" si="229"/>
        <v>0</v>
      </c>
      <c r="P66" s="48">
        <f t="shared" si="229"/>
        <v>0</v>
      </c>
      <c r="Q66" s="48"/>
      <c r="R66" s="48">
        <f>AJ66+BE66+BZ66+CU66+DP66+EK66+FF66+GA66+GV66+HQ66</f>
        <v>10</v>
      </c>
      <c r="S66" s="48">
        <f t="shared" si="231"/>
        <v>0</v>
      </c>
      <c r="T66" s="48">
        <f t="shared" si="231"/>
        <v>0</v>
      </c>
      <c r="U66" s="214">
        <f t="shared" si="231"/>
        <v>0</v>
      </c>
      <c r="V66" s="276">
        <f t="shared" ref="V66:V70" si="243">AS66+BN66+CI66+DD66+DY66+ET66+FO66+GJ66+HE66+HZ66</f>
        <v>36</v>
      </c>
      <c r="W66" s="48">
        <f t="shared" ref="W66:W70" si="244">AQ66+BL66+CG66+DB66+DW66+ER66+FM66+GH66+HC66+HX66</f>
        <v>0</v>
      </c>
      <c r="X66" s="277">
        <f t="shared" ref="X66:X70" si="245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6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7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8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9">F67/36</f>
        <v>4</v>
      </c>
      <c r="E67" s="48"/>
      <c r="F67" s="48">
        <f t="shared" ref="F67" si="250">G67+V67+W67+X67</f>
        <v>144</v>
      </c>
      <c r="G67" s="48">
        <f t="shared" ref="G67" si="251">SUM(H67:U67)</f>
        <v>72</v>
      </c>
      <c r="H67" s="48">
        <f t="shared" si="229"/>
        <v>34</v>
      </c>
      <c r="I67" s="48">
        <f t="shared" si="229"/>
        <v>12</v>
      </c>
      <c r="J67" s="48">
        <f t="shared" si="229"/>
        <v>4</v>
      </c>
      <c r="K67" s="48">
        <f t="shared" si="229"/>
        <v>22</v>
      </c>
      <c r="L67" s="48">
        <f t="shared" si="229"/>
        <v>0</v>
      </c>
      <c r="M67" s="48">
        <f t="shared" si="229"/>
        <v>0</v>
      </c>
      <c r="N67" s="48">
        <f t="shared" si="229"/>
        <v>0</v>
      </c>
      <c r="O67" s="48">
        <f t="shared" si="229"/>
        <v>0</v>
      </c>
      <c r="P67" s="48">
        <f t="shared" si="229"/>
        <v>0</v>
      </c>
      <c r="Q67" s="48"/>
      <c r="R67" s="48">
        <f t="shared" ref="R67" si="252">AJ67+BE67+BZ67+CU67+DP67+EK67+FF67+GA67+GV67+HQ67</f>
        <v>0</v>
      </c>
      <c r="S67" s="48">
        <f t="shared" si="231"/>
        <v>0</v>
      </c>
      <c r="T67" s="48">
        <f t="shared" si="231"/>
        <v>0</v>
      </c>
      <c r="U67" s="214">
        <f t="shared" si="231"/>
        <v>0</v>
      </c>
      <c r="V67" s="276">
        <f t="shared" si="243"/>
        <v>36</v>
      </c>
      <c r="W67" s="48">
        <f t="shared" si="244"/>
        <v>0</v>
      </c>
      <c r="X67" s="277">
        <f t="shared" ref="X67" si="253">+AO67+AP67+BJ67+BK67+CE67+CF67+CZ67+DA67+DU67+DV67+EP67+EQ67+FK67+FL67+GF67+GG67+HA67+HB67+HV67+HW67</f>
        <v>36</v>
      </c>
      <c r="Y67" s="54">
        <f t="shared" ref="Y67" si="254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5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6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7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8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9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60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6"/>
        <v>4</v>
      </c>
      <c r="FO67" s="224">
        <v>36</v>
      </c>
      <c r="FP67" s="299">
        <f t="shared" ref="FP67" si="261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2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3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9"/>
        <v>36</v>
      </c>
      <c r="I68" s="620">
        <f t="shared" si="229"/>
        <v>10</v>
      </c>
      <c r="J68" s="620">
        <f t="shared" si="229"/>
        <v>0</v>
      </c>
      <c r="K68" s="620">
        <f t="shared" si="229"/>
        <v>26</v>
      </c>
      <c r="L68" s="620">
        <f t="shared" si="229"/>
        <v>0</v>
      </c>
      <c r="M68" s="620">
        <f t="shared" si="229"/>
        <v>0</v>
      </c>
      <c r="N68" s="620">
        <f t="shared" si="229"/>
        <v>0</v>
      </c>
      <c r="O68" s="620">
        <f t="shared" si="229"/>
        <v>0</v>
      </c>
      <c r="P68" s="620">
        <f t="shared" si="229"/>
        <v>0</v>
      </c>
      <c r="Q68" s="620"/>
      <c r="R68" s="620">
        <f>AJ68+BE68+BZ68+CU68+DP68+EK68+FF68+GA68+GV68+HQ68</f>
        <v>0</v>
      </c>
      <c r="S68" s="620">
        <f t="shared" si="231"/>
        <v>0</v>
      </c>
      <c r="T68" s="620">
        <f t="shared" si="231"/>
        <v>0</v>
      </c>
      <c r="U68" s="621">
        <f t="shared" si="231"/>
        <v>0</v>
      </c>
      <c r="V68" s="622">
        <f t="shared" si="243"/>
        <v>36</v>
      </c>
      <c r="W68" s="620">
        <f t="shared" si="244"/>
        <v>0</v>
      </c>
      <c r="X68" s="623">
        <f t="shared" ref="X68:X69" si="264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5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6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9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7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8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9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29"/>
        <v>36</v>
      </c>
      <c r="I69" s="735">
        <f t="shared" si="229"/>
        <v>24</v>
      </c>
      <c r="J69" s="735">
        <f t="shared" si="229"/>
        <v>0</v>
      </c>
      <c r="K69" s="735">
        <f t="shared" si="229"/>
        <v>8</v>
      </c>
      <c r="L69" s="735">
        <f t="shared" si="229"/>
        <v>0</v>
      </c>
      <c r="M69" s="735">
        <f t="shared" si="229"/>
        <v>0</v>
      </c>
      <c r="N69" s="735">
        <f t="shared" si="229"/>
        <v>0</v>
      </c>
      <c r="O69" s="735">
        <f t="shared" si="229"/>
        <v>0</v>
      </c>
      <c r="P69" s="735">
        <f t="shared" si="229"/>
        <v>0</v>
      </c>
      <c r="Q69" s="735"/>
      <c r="R69" s="735">
        <f>AJ69+BE69+BZ69+CU69+DP69+EK69+FF69+GA69+GV69+HQ69</f>
        <v>4</v>
      </c>
      <c r="S69" s="735">
        <f t="shared" si="231"/>
        <v>0</v>
      </c>
      <c r="T69" s="735">
        <f t="shared" si="231"/>
        <v>0</v>
      </c>
      <c r="U69" s="743">
        <f t="shared" si="231"/>
        <v>0</v>
      </c>
      <c r="V69" s="744">
        <f t="shared" si="243"/>
        <v>36</v>
      </c>
      <c r="W69" s="735">
        <f t="shared" si="244"/>
        <v>0</v>
      </c>
      <c r="X69" s="745">
        <f t="shared" si="264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268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269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205">
        <v>41</v>
      </c>
      <c r="B70" s="612" t="s">
        <v>182</v>
      </c>
      <c r="C70" s="350" t="s">
        <v>234</v>
      </c>
      <c r="D70" s="237">
        <f>F70/36</f>
        <v>4</v>
      </c>
      <c r="E70" s="107"/>
      <c r="F70" s="107">
        <f>G70+V70+W70+X70</f>
        <v>144</v>
      </c>
      <c r="G70" s="107">
        <f>SUM(H70:U70)</f>
        <v>72</v>
      </c>
      <c r="H70" s="107">
        <f t="shared" si="229"/>
        <v>30</v>
      </c>
      <c r="I70" s="107">
        <f t="shared" si="229"/>
        <v>32</v>
      </c>
      <c r="J70" s="107">
        <f t="shared" si="229"/>
        <v>0</v>
      </c>
      <c r="K70" s="107">
        <f t="shared" si="229"/>
        <v>10</v>
      </c>
      <c r="L70" s="107">
        <f t="shared" si="229"/>
        <v>0</v>
      </c>
      <c r="M70" s="107">
        <f t="shared" si="229"/>
        <v>0</v>
      </c>
      <c r="N70" s="107">
        <f t="shared" si="229"/>
        <v>0</v>
      </c>
      <c r="O70" s="107">
        <f t="shared" si="229"/>
        <v>0</v>
      </c>
      <c r="P70" s="107">
        <f t="shared" si="229"/>
        <v>0</v>
      </c>
      <c r="Q70" s="107"/>
      <c r="R70" s="107">
        <f>AJ70+BE70+BZ70+CU70+DP70+EK70+FF70+GA70+GV70+HQ70</f>
        <v>0</v>
      </c>
      <c r="S70" s="107">
        <f t="shared" si="231"/>
        <v>0</v>
      </c>
      <c r="T70" s="107">
        <f t="shared" si="231"/>
        <v>0</v>
      </c>
      <c r="U70" s="215">
        <f t="shared" si="231"/>
        <v>0</v>
      </c>
      <c r="V70" s="278">
        <f t="shared" si="243"/>
        <v>36</v>
      </c>
      <c r="W70" s="107">
        <f t="shared" si="244"/>
        <v>0</v>
      </c>
      <c r="X70" s="279">
        <f t="shared" si="245"/>
        <v>36</v>
      </c>
      <c r="Y70" s="244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225"/>
      <c r="AT70" s="301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302"/>
      <c r="BO70" s="244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225"/>
      <c r="CJ70" s="301">
        <f t="shared" ref="CJ70" si="270">SUM(CK70:CU70)+SUM(CW70:CY70)</f>
        <v>72</v>
      </c>
      <c r="CK70" s="108">
        <v>30</v>
      </c>
      <c r="CL70" s="108">
        <v>32</v>
      </c>
      <c r="CM70" s="108"/>
      <c r="CN70" s="108">
        <v>10</v>
      </c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9">
        <v>36</v>
      </c>
      <c r="DA70" s="110"/>
      <c r="DB70" s="111"/>
      <c r="DC70" s="112">
        <f t="shared" ref="DC70" si="271">(CZ70+DA70+DB70+CJ70+DD70)/36</f>
        <v>4</v>
      </c>
      <c r="DD70" s="302">
        <v>36</v>
      </c>
      <c r="DE70" s="244"/>
      <c r="DF70" s="106"/>
      <c r="DG70" s="106"/>
      <c r="DH70" s="106"/>
      <c r="DI70" s="106"/>
      <c r="DJ70" s="106"/>
      <c r="DK70" s="106"/>
      <c r="DL70" s="106"/>
      <c r="DM70" s="106"/>
      <c r="DN70" s="106"/>
      <c r="DO70" s="106"/>
      <c r="DP70" s="106"/>
      <c r="DQ70" s="106"/>
      <c r="DR70" s="106"/>
      <c r="DS70" s="106"/>
      <c r="DT70" s="106"/>
      <c r="DU70" s="106"/>
      <c r="DV70" s="106"/>
      <c r="DW70" s="106"/>
      <c r="DX70" s="106"/>
      <c r="DY70" s="225"/>
      <c r="DZ70" s="301"/>
      <c r="EA70" s="106"/>
      <c r="EB70" s="106"/>
      <c r="EC70" s="106"/>
      <c r="ED70" s="106"/>
      <c r="EE70" s="106"/>
      <c r="EF70" s="106"/>
      <c r="EG70" s="106"/>
      <c r="EH70" s="106"/>
      <c r="EI70" s="106"/>
      <c r="EJ70" s="106"/>
      <c r="EK70" s="106"/>
      <c r="EL70" s="106"/>
      <c r="EM70" s="106"/>
      <c r="EN70" s="106"/>
      <c r="EO70" s="106"/>
      <c r="EP70" s="106"/>
      <c r="EQ70" s="106"/>
      <c r="ER70" s="106"/>
      <c r="ES70" s="106"/>
      <c r="ET70" s="302"/>
      <c r="EU70" s="244">
        <f t="shared" ref="EU70" si="272">SUM(EV70:FF70)+SUM(FH70:FJ70)</f>
        <v>0</v>
      </c>
      <c r="EV70" s="106"/>
      <c r="EW70" s="106"/>
      <c r="EX70" s="106"/>
      <c r="EY70" s="106"/>
      <c r="EZ70" s="106"/>
      <c r="FA70" s="106"/>
      <c r="FB70" s="106"/>
      <c r="FC70" s="106"/>
      <c r="FD70" s="106"/>
      <c r="FE70" s="106"/>
      <c r="FF70" s="106"/>
      <c r="FG70" s="106"/>
      <c r="FH70" s="106"/>
      <c r="FI70" s="106"/>
      <c r="FJ70" s="106"/>
      <c r="FK70" s="106"/>
      <c r="FL70" s="106"/>
      <c r="FM70" s="106"/>
      <c r="FN70" s="106">
        <f t="shared" si="246"/>
        <v>0</v>
      </c>
      <c r="FO70" s="225"/>
      <c r="FP70" s="301"/>
      <c r="FQ70" s="106"/>
      <c r="FR70" s="106"/>
      <c r="FS70" s="106"/>
      <c r="FT70" s="106"/>
      <c r="FU70" s="106"/>
      <c r="FV70" s="106"/>
      <c r="FW70" s="106"/>
      <c r="FX70" s="106"/>
      <c r="FY70" s="106"/>
      <c r="FZ70" s="106"/>
      <c r="GA70" s="106"/>
      <c r="GB70" s="106"/>
      <c r="GC70" s="106"/>
      <c r="GD70" s="106"/>
      <c r="GE70" s="106"/>
      <c r="GF70" s="106"/>
      <c r="GG70" s="106"/>
      <c r="GH70" s="106"/>
      <c r="GI70" s="106"/>
      <c r="GJ70" s="302"/>
      <c r="GK70" s="244"/>
      <c r="GL70" s="106"/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225"/>
      <c r="HF70" s="301"/>
      <c r="HG70" s="106"/>
      <c r="HH70" s="106"/>
      <c r="HI70" s="106"/>
      <c r="HJ70" s="106"/>
      <c r="HK70" s="106"/>
      <c r="HL70" s="106"/>
      <c r="HM70" s="106"/>
      <c r="HN70" s="106"/>
      <c r="HO70" s="106"/>
      <c r="HP70" s="106"/>
      <c r="HQ70" s="106"/>
      <c r="HR70" s="106"/>
      <c r="HS70" s="106"/>
      <c r="HT70" s="106"/>
      <c r="HU70" s="106"/>
      <c r="HV70" s="106"/>
      <c r="HW70" s="106"/>
      <c r="HX70" s="106"/>
      <c r="HY70" s="106"/>
      <c r="HZ70" s="302"/>
      <c r="IA70" s="364">
        <v>4</v>
      </c>
      <c r="IB70" s="79"/>
      <c r="IC70" s="79"/>
      <c r="ID70" s="146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3">Z73+AU73+BP73+CK73+DF73+EA73+EV73+FQ73+GL73+HG73</f>
        <v>24</v>
      </c>
      <c r="I73" s="48">
        <f t="shared" si="273"/>
        <v>20</v>
      </c>
      <c r="J73" s="48">
        <f t="shared" si="273"/>
        <v>0</v>
      </c>
      <c r="K73" s="48">
        <f t="shared" si="273"/>
        <v>14</v>
      </c>
      <c r="L73" s="48">
        <f t="shared" si="273"/>
        <v>0</v>
      </c>
      <c r="M73" s="48">
        <f t="shared" si="273"/>
        <v>0</v>
      </c>
      <c r="N73" s="48">
        <f t="shared" si="273"/>
        <v>4</v>
      </c>
      <c r="O73" s="48">
        <f t="shared" si="273"/>
        <v>0</v>
      </c>
      <c r="P73" s="48">
        <f t="shared" si="273"/>
        <v>4</v>
      </c>
      <c r="Q73" s="48"/>
      <c r="R73" s="48">
        <f t="shared" ref="R73" si="274">AJ73+BE73+BZ73+CU73+DP73+EK73+FF73+GA73+GV73+HQ73</f>
        <v>0</v>
      </c>
      <c r="S73" s="48">
        <f t="shared" ref="S73:U74" si="275">AL73+BG73+CB73+CW73+DR73+EM73+FH73+GC73+GX73+HS73</f>
        <v>0</v>
      </c>
      <c r="T73" s="48">
        <f t="shared" si="275"/>
        <v>0</v>
      </c>
      <c r="U73" s="214">
        <f t="shared" si="275"/>
        <v>0</v>
      </c>
      <c r="V73" s="276">
        <f t="shared" ref="V73:V74" si="276">AS73+BN73+CI73+DD73+DY73+ET73+FO73+GJ73+HE73+HZ73</f>
        <v>36</v>
      </c>
      <c r="W73" s="48">
        <f t="shared" ref="W73:W74" si="277">AQ73+BL73+CG73+DB73+DW73+ER73+FM73+GH73+HC73+HX73</f>
        <v>6</v>
      </c>
      <c r="X73" s="277">
        <f t="shared" ref="X73:X74" si="278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9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80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273"/>
        <v>48</v>
      </c>
      <c r="I74" s="426">
        <f t="shared" si="273"/>
        <v>18</v>
      </c>
      <c r="J74" s="426">
        <f t="shared" si="273"/>
        <v>0</v>
      </c>
      <c r="K74" s="426">
        <f t="shared" si="273"/>
        <v>0</v>
      </c>
      <c r="L74" s="426">
        <f t="shared" si="273"/>
        <v>0</v>
      </c>
      <c r="M74" s="426">
        <f t="shared" si="273"/>
        <v>0</v>
      </c>
      <c r="N74" s="426">
        <f t="shared" si="273"/>
        <v>0</v>
      </c>
      <c r="O74" s="426">
        <f t="shared" si="273"/>
        <v>0</v>
      </c>
      <c r="P74" s="426">
        <f t="shared" si="273"/>
        <v>2</v>
      </c>
      <c r="Q74" s="426"/>
      <c r="R74" s="426">
        <f>AJ74+BE74+BZ74+CU74+DP74+EK74+FF74+GA74+GV74+HQ74</f>
        <v>0</v>
      </c>
      <c r="S74" s="426">
        <f t="shared" si="275"/>
        <v>0</v>
      </c>
      <c r="T74" s="426">
        <f t="shared" si="275"/>
        <v>0</v>
      </c>
      <c r="U74" s="427">
        <f t="shared" si="275"/>
        <v>0</v>
      </c>
      <c r="V74" s="428">
        <f t="shared" si="276"/>
        <v>36</v>
      </c>
      <c r="W74" s="426">
        <f t="shared" si="277"/>
        <v>4</v>
      </c>
      <c r="X74" s="429">
        <f t="shared" si="278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281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279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280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650">
        <v>44</v>
      </c>
      <c r="B77" s="648" t="s">
        <v>173</v>
      </c>
      <c r="C77" s="257" t="s">
        <v>146</v>
      </c>
      <c r="D77" s="651"/>
      <c r="E77" s="652">
        <f>F77/36</f>
        <v>10</v>
      </c>
      <c r="F77" s="652">
        <f>G77+V77+W77+X77</f>
        <v>360</v>
      </c>
      <c r="G77" s="652">
        <f>SUM(H77:U77)</f>
        <v>198</v>
      </c>
      <c r="H77" s="652">
        <f t="shared" ref="H77:P77" si="282">Z77+AU77+BP77+CK77+DF77+EA77+EV77+FQ77+GL77+HG77</f>
        <v>48</v>
      </c>
      <c r="I77" s="652">
        <f t="shared" si="282"/>
        <v>18</v>
      </c>
      <c r="J77" s="652">
        <f t="shared" si="282"/>
        <v>0</v>
      </c>
      <c r="K77" s="652">
        <f t="shared" si="282"/>
        <v>28</v>
      </c>
      <c r="L77" s="652">
        <f t="shared" si="282"/>
        <v>44</v>
      </c>
      <c r="M77" s="652">
        <f t="shared" si="282"/>
        <v>0</v>
      </c>
      <c r="N77" s="652">
        <f t="shared" si="282"/>
        <v>0</v>
      </c>
      <c r="O77" s="652">
        <f t="shared" si="282"/>
        <v>0</v>
      </c>
      <c r="P77" s="652">
        <f t="shared" si="282"/>
        <v>4</v>
      </c>
      <c r="Q77" s="652"/>
      <c r="R77" s="652">
        <f>AJ77+BE77+BZ77+CU77+DP77+EK77+FF77+GA77+GV77+HQ77</f>
        <v>0</v>
      </c>
      <c r="S77" s="652">
        <f>AL77+BG77+CB77+CW77+DR77+EM77+FH77+GC77+GX77+HS77</f>
        <v>22</v>
      </c>
      <c r="T77" s="652">
        <f>AM77+BH77+CC77+CX77+DS77+EN77+FI77+GD77+GY77+HT77</f>
        <v>30</v>
      </c>
      <c r="U77" s="653">
        <f>AN77+BI77+CD77+CY77+DT77+EO77+FJ77+GE77+GZ77+HU77</f>
        <v>4</v>
      </c>
      <c r="V77" s="654">
        <f>AS77+BN77+CI77+DD77+DY77+ET77+FO77+GJ77+HE77+HZ77</f>
        <v>102</v>
      </c>
      <c r="W77" s="652">
        <f>AQ77+BL77+CG77+DB77+DW77+ER77+FM77+GH77+HC77+HX77</f>
        <v>6</v>
      </c>
      <c r="X77" s="655">
        <f>AO77+AP77+BJ77+BK77+CE77+CF77+CZ77+DA77+DU77+DV77+EP77+EQ77+FK77+FL77+GF77+GG77+HA77+HB77+HV77+HW77</f>
        <v>54</v>
      </c>
      <c r="Y77" s="662">
        <f>SUM(Z77:AJ77)+SUM(AL77:AN77)</f>
        <v>0</v>
      </c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8"/>
      <c r="AL77" s="648"/>
      <c r="AM77" s="648"/>
      <c r="AN77" s="648"/>
      <c r="AO77" s="648"/>
      <c r="AP77" s="648"/>
      <c r="AQ77" s="648"/>
      <c r="AR77" s="648"/>
      <c r="AS77" s="663"/>
      <c r="AT77" s="656">
        <f>SUM(AU77:BE77)+SUM(BG77:BI77)</f>
        <v>0</v>
      </c>
      <c r="AU77" s="648"/>
      <c r="AV77" s="648"/>
      <c r="AW77" s="648"/>
      <c r="AX77" s="648"/>
      <c r="AY77" s="648"/>
      <c r="AZ77" s="648"/>
      <c r="BA77" s="648"/>
      <c r="BB77" s="648"/>
      <c r="BC77" s="648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9"/>
      <c r="BO77" s="662">
        <f>SUM(BP77:BZ77)+SUM(CB77:CD77)</f>
        <v>0</v>
      </c>
      <c r="BP77" s="648"/>
      <c r="BQ77" s="648"/>
      <c r="BR77" s="648"/>
      <c r="BS77" s="648"/>
      <c r="BT77" s="648"/>
      <c r="BU77" s="648"/>
      <c r="BV77" s="648"/>
      <c r="BW77" s="648"/>
      <c r="BX77" s="648"/>
      <c r="BY77" s="648"/>
      <c r="BZ77" s="648"/>
      <c r="CA77" s="648"/>
      <c r="CB77" s="648"/>
      <c r="CC77" s="648"/>
      <c r="CD77" s="648"/>
      <c r="CE77" s="648"/>
      <c r="CF77" s="648"/>
      <c r="CG77" s="648"/>
      <c r="CH77" s="648"/>
      <c r="CI77" s="663"/>
      <c r="CJ77" s="656">
        <f>SUM(CK77:CU77)+SUM(CW77:CY77)</f>
        <v>0</v>
      </c>
      <c r="CK77" s="648"/>
      <c r="CL77" s="648"/>
      <c r="CM77" s="648"/>
      <c r="CN77" s="648"/>
      <c r="CO77" s="648"/>
      <c r="CP77" s="648"/>
      <c r="CQ77" s="648"/>
      <c r="CR77" s="648"/>
      <c r="CS77" s="648"/>
      <c r="CT77" s="648"/>
      <c r="CU77" s="648"/>
      <c r="CV77" s="648"/>
      <c r="CW77" s="648"/>
      <c r="CX77" s="648"/>
      <c r="CY77" s="648"/>
      <c r="CZ77" s="648"/>
      <c r="DA77" s="648"/>
      <c r="DB77" s="648"/>
      <c r="DC77" s="648"/>
      <c r="DD77" s="649"/>
      <c r="DE77" s="662">
        <f>SUM(DF77:DP77)+SUM(DR77:DT77)</f>
        <v>0</v>
      </c>
      <c r="DF77" s="648"/>
      <c r="DG77" s="648"/>
      <c r="DH77" s="648"/>
      <c r="DI77" s="648"/>
      <c r="DJ77" s="648"/>
      <c r="DK77" s="648"/>
      <c r="DL77" s="648"/>
      <c r="DM77" s="648"/>
      <c r="DN77" s="648"/>
      <c r="DO77" s="648"/>
      <c r="DP77" s="648"/>
      <c r="DQ77" s="648"/>
      <c r="DR77" s="648"/>
      <c r="DS77" s="648"/>
      <c r="DT77" s="648"/>
      <c r="DU77" s="648"/>
      <c r="DV77" s="648"/>
      <c r="DW77" s="648"/>
      <c r="DX77" s="648"/>
      <c r="DY77" s="663"/>
      <c r="DZ77" s="656">
        <f>SUM(EA77:EK77)+SUM(EM77:EO77)</f>
        <v>0</v>
      </c>
      <c r="EA77" s="648"/>
      <c r="EB77" s="648"/>
      <c r="EC77" s="648"/>
      <c r="ED77" s="648"/>
      <c r="EE77" s="648"/>
      <c r="EF77" s="648"/>
      <c r="EG77" s="648"/>
      <c r="EH77" s="648"/>
      <c r="EI77" s="648"/>
      <c r="EJ77" s="648"/>
      <c r="EK77" s="648"/>
      <c r="EL77" s="648"/>
      <c r="EM77" s="648"/>
      <c r="EN77" s="648"/>
      <c r="EO77" s="648"/>
      <c r="EP77" s="648"/>
      <c r="EQ77" s="648"/>
      <c r="ER77" s="648"/>
      <c r="ES77" s="648"/>
      <c r="ET77" s="649"/>
      <c r="EU77" s="662">
        <f>SUM(EV77:FF77)+SUM(FH77:FJ77)</f>
        <v>48</v>
      </c>
      <c r="EV77" s="657">
        <v>20</v>
      </c>
      <c r="EW77" s="657">
        <v>10</v>
      </c>
      <c r="EX77" s="657"/>
      <c r="EY77" s="657">
        <v>4</v>
      </c>
      <c r="EZ77" s="657"/>
      <c r="FA77" s="657"/>
      <c r="FB77" s="657"/>
      <c r="FC77" s="657"/>
      <c r="FD77" s="657">
        <v>4</v>
      </c>
      <c r="FE77" s="657"/>
      <c r="FF77" s="657"/>
      <c r="FG77" s="657"/>
      <c r="FH77" s="657">
        <v>6</v>
      </c>
      <c r="FI77" s="657"/>
      <c r="FJ77" s="657">
        <v>4</v>
      </c>
      <c r="FK77" s="658"/>
      <c r="FL77" s="659"/>
      <c r="FM77" s="660"/>
      <c r="FN77" s="661">
        <f t="shared" ref="FN77" si="283">(FK77+FL77+FM77+EU77+FO77)/36</f>
        <v>2</v>
      </c>
      <c r="FO77" s="663">
        <v>24</v>
      </c>
      <c r="FP77" s="656">
        <f>SUM(FQ77:GA77)+SUM(GC77:GE77)</f>
        <v>84</v>
      </c>
      <c r="FQ77" s="657">
        <v>26</v>
      </c>
      <c r="FR77" s="657">
        <v>8</v>
      </c>
      <c r="FS77" s="657"/>
      <c r="FT77" s="657">
        <v>24</v>
      </c>
      <c r="FU77" s="657">
        <v>10</v>
      </c>
      <c r="FV77" s="657"/>
      <c r="FW77" s="657"/>
      <c r="FX77" s="657"/>
      <c r="FY77" s="657"/>
      <c r="FZ77" s="657"/>
      <c r="GA77" s="657"/>
      <c r="GB77" s="657"/>
      <c r="GC77" s="657">
        <v>16</v>
      </c>
      <c r="GD77" s="657"/>
      <c r="GE77" s="657"/>
      <c r="GF77" s="658"/>
      <c r="GG77" s="659">
        <v>18</v>
      </c>
      <c r="GH77" s="660"/>
      <c r="GI77" s="661">
        <f>(GF77+GG77+GH77+FP77+GJ77)/36</f>
        <v>4</v>
      </c>
      <c r="GJ77" s="649">
        <v>42</v>
      </c>
      <c r="GK77" s="662">
        <f>SUM(GL77:GV77)+SUM(GX77:GZ77)</f>
        <v>66</v>
      </c>
      <c r="GL77" s="657">
        <v>2</v>
      </c>
      <c r="GM77" s="657"/>
      <c r="GN77" s="657"/>
      <c r="GO77" s="657"/>
      <c r="GP77" s="657">
        <v>34</v>
      </c>
      <c r="GQ77" s="657"/>
      <c r="GR77" s="657"/>
      <c r="GS77" s="657"/>
      <c r="GT77" s="657"/>
      <c r="GU77" s="657"/>
      <c r="GV77" s="657"/>
      <c r="GW77" s="657"/>
      <c r="GX77" s="657"/>
      <c r="GY77" s="657">
        <v>30</v>
      </c>
      <c r="GZ77" s="657"/>
      <c r="HA77" s="658">
        <v>36</v>
      </c>
      <c r="HB77" s="659"/>
      <c r="HC77" s="660">
        <v>6</v>
      </c>
      <c r="HD77" s="661">
        <f t="shared" ref="HD77" si="284">(HA77+HB77+HC77+GK77+HE77)/36</f>
        <v>4</v>
      </c>
      <c r="HE77" s="663">
        <v>36</v>
      </c>
      <c r="HF77" s="656">
        <f>SUM(HG77:HQ77)+SUM(HS77:HU77)</f>
        <v>0</v>
      </c>
      <c r="HG77" s="648"/>
      <c r="HH77" s="648"/>
      <c r="HI77" s="648"/>
      <c r="HJ77" s="648"/>
      <c r="HK77" s="648"/>
      <c r="HL77" s="648"/>
      <c r="HM77" s="648"/>
      <c r="HN77" s="648"/>
      <c r="HO77" s="648"/>
      <c r="HP77" s="648"/>
      <c r="HQ77" s="648"/>
      <c r="HR77" s="648"/>
      <c r="HS77" s="648"/>
      <c r="HT77" s="648"/>
      <c r="HU77" s="648"/>
      <c r="HV77" s="648"/>
      <c r="HW77" s="648"/>
      <c r="HX77" s="648"/>
      <c r="HY77" s="648"/>
      <c r="HZ77" s="649"/>
      <c r="IA77" s="309">
        <v>9</v>
      </c>
      <c r="IB77" s="24">
        <v>8</v>
      </c>
      <c r="IC77" s="25"/>
      <c r="ID77" s="144">
        <v>9</v>
      </c>
      <c r="IE77" s="656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:P79" si="285">Z79+AU79+BP79+CK79+DF79+EA79+EV79+FQ79+GL79+HG79</f>
        <v>18</v>
      </c>
      <c r="I79" s="107">
        <f t="shared" si="285"/>
        <v>0</v>
      </c>
      <c r="J79" s="107">
        <f t="shared" si="285"/>
        <v>18</v>
      </c>
      <c r="K79" s="107">
        <f t="shared" si="285"/>
        <v>6</v>
      </c>
      <c r="L79" s="107">
        <f t="shared" si="285"/>
        <v>0</v>
      </c>
      <c r="M79" s="107">
        <f t="shared" si="285"/>
        <v>0</v>
      </c>
      <c r="N79" s="107">
        <f t="shared" si="285"/>
        <v>0</v>
      </c>
      <c r="O79" s="107">
        <f t="shared" si="285"/>
        <v>0</v>
      </c>
      <c r="P79" s="107">
        <f t="shared" si="285"/>
        <v>0</v>
      </c>
      <c r="Q79" s="107"/>
      <c r="R79" s="107">
        <f>AJ79+BE79+BZ79+CU79+DP79+EK79+FF79+GA79+GV79+HQ79</f>
        <v>0</v>
      </c>
      <c r="S79" s="107">
        <f>AL79+BG79+CB79+CW79+DR79+EM79+FH79+GC79+GX79+HS79</f>
        <v>0</v>
      </c>
      <c r="T79" s="107">
        <f>AM79+BH79+CC79+CX79+DS79+EN79+FI79+GD79+GY79+HT79</f>
        <v>0</v>
      </c>
      <c r="U79" s="215">
        <f>AN79+BI79+CD79+CY79+DT79+EO79+FJ79+GE79+GZ79+HU79</f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244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225"/>
      <c r="AT79" s="301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302"/>
      <c r="BO79" s="244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225"/>
      <c r="CJ79" s="301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302"/>
      <c r="DE79" s="244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225"/>
      <c r="DZ79" s="301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302"/>
      <c r="EU79" s="244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225">
        <v>12</v>
      </c>
      <c r="FP79" s="301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302">
        <v>12</v>
      </c>
      <c r="GK79" s="244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225"/>
      <c r="HF79" s="301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302"/>
      <c r="IA79" s="323"/>
      <c r="IB79" s="80" t="s">
        <v>60</v>
      </c>
      <c r="IC79" s="79"/>
      <c r="ID79" s="146"/>
      <c r="IE79" s="54">
        <v>1</v>
      </c>
    </row>
    <row r="80" spans="1:301" s="385" customFormat="1" ht="15" customHeight="1" x14ac:dyDescent="0.25">
      <c r="A80" s="129">
        <v>46</v>
      </c>
      <c r="B80" s="63" t="s">
        <v>175</v>
      </c>
      <c r="C80" s="260" t="s">
        <v>236</v>
      </c>
      <c r="D80" s="231"/>
      <c r="E80" s="64">
        <f>F80/36</f>
        <v>35</v>
      </c>
      <c r="F80" s="64">
        <f t="shared" ref="F80:X80" si="286">SUM(F81:F88)</f>
        <v>1260</v>
      </c>
      <c r="G80" s="64">
        <f t="shared" si="286"/>
        <v>726</v>
      </c>
      <c r="H80" s="64">
        <f t="shared" si="286"/>
        <v>276</v>
      </c>
      <c r="I80" s="64">
        <f t="shared" si="286"/>
        <v>84</v>
      </c>
      <c r="J80" s="64">
        <f t="shared" si="286"/>
        <v>0</v>
      </c>
      <c r="K80" s="64">
        <f t="shared" si="286"/>
        <v>312</v>
      </c>
      <c r="L80" s="64">
        <f t="shared" si="286"/>
        <v>0</v>
      </c>
      <c r="M80" s="64">
        <f t="shared" si="286"/>
        <v>54</v>
      </c>
      <c r="N80" s="64">
        <f t="shared" si="286"/>
        <v>0</v>
      </c>
      <c r="O80" s="64">
        <f t="shared" si="286"/>
        <v>0</v>
      </c>
      <c r="P80" s="64">
        <f t="shared" si="286"/>
        <v>0</v>
      </c>
      <c r="Q80" s="64">
        <f t="shared" si="286"/>
        <v>0</v>
      </c>
      <c r="R80" s="64">
        <f t="shared" si="286"/>
        <v>0</v>
      </c>
      <c r="S80" s="64">
        <f t="shared" si="286"/>
        <v>0</v>
      </c>
      <c r="T80" s="64">
        <f t="shared" si="286"/>
        <v>0</v>
      </c>
      <c r="U80" s="218">
        <f t="shared" si="286"/>
        <v>0</v>
      </c>
      <c r="V80" s="283">
        <f t="shared" si="286"/>
        <v>366</v>
      </c>
      <c r="W80" s="64">
        <f t="shared" si="286"/>
        <v>6</v>
      </c>
      <c r="X80" s="284">
        <f t="shared" si="286"/>
        <v>162</v>
      </c>
      <c r="Y80" s="234">
        <f>SUM(Z80:AJ80)+SUM(AL80:AN80)</f>
        <v>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210"/>
      <c r="AT80" s="272">
        <f>SUM(AU80:BE80)+SUM(BG80:BI80)</f>
        <v>0</v>
      </c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273"/>
      <c r="BO80" s="234">
        <f>SUM(BP80:BZ80)+SUM(CB80:CD80)</f>
        <v>0</v>
      </c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210"/>
      <c r="CJ80" s="272">
        <f>SUM(CK80:CU80)+SUM(CW80:CY80)</f>
        <v>0</v>
      </c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273"/>
      <c r="DE80" s="234">
        <f>SUM(DF80:DP80)+SUM(DR80:DT80)</f>
        <v>0</v>
      </c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210"/>
      <c r="DZ80" s="272">
        <f>SUM(EA80:EK80)+SUM(EM80:EO80)</f>
        <v>0</v>
      </c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273"/>
      <c r="EU80" s="234">
        <f t="shared" ref="EU80:FZ80" si="287">SUM(EU81:EU88)</f>
        <v>66</v>
      </c>
      <c r="EV80" s="65">
        <f t="shared" si="287"/>
        <v>40</v>
      </c>
      <c r="EW80" s="65">
        <f t="shared" si="287"/>
        <v>8</v>
      </c>
      <c r="EX80" s="65">
        <f t="shared" si="287"/>
        <v>0</v>
      </c>
      <c r="EY80" s="65">
        <f t="shared" si="287"/>
        <v>18</v>
      </c>
      <c r="EZ80" s="65">
        <f t="shared" si="287"/>
        <v>0</v>
      </c>
      <c r="FA80" s="65">
        <f t="shared" si="287"/>
        <v>0</v>
      </c>
      <c r="FB80" s="65">
        <f t="shared" si="287"/>
        <v>0</v>
      </c>
      <c r="FC80" s="65">
        <f t="shared" si="287"/>
        <v>0</v>
      </c>
      <c r="FD80" s="65">
        <f t="shared" si="287"/>
        <v>0</v>
      </c>
      <c r="FE80" s="65">
        <f t="shared" si="287"/>
        <v>0</v>
      </c>
      <c r="FF80" s="65">
        <f t="shared" si="287"/>
        <v>0</v>
      </c>
      <c r="FG80" s="65">
        <f t="shared" si="287"/>
        <v>0</v>
      </c>
      <c r="FH80" s="65">
        <f t="shared" si="287"/>
        <v>0</v>
      </c>
      <c r="FI80" s="65">
        <f t="shared" si="287"/>
        <v>0</v>
      </c>
      <c r="FJ80" s="65">
        <f t="shared" si="287"/>
        <v>0</v>
      </c>
      <c r="FK80" s="66">
        <f t="shared" si="287"/>
        <v>0</v>
      </c>
      <c r="FL80" s="67">
        <f t="shared" si="287"/>
        <v>0</v>
      </c>
      <c r="FM80" s="68">
        <f t="shared" si="287"/>
        <v>6</v>
      </c>
      <c r="FN80" s="69">
        <f t="shared" si="287"/>
        <v>3</v>
      </c>
      <c r="FO80" s="210">
        <f t="shared" si="287"/>
        <v>36</v>
      </c>
      <c r="FP80" s="272">
        <f t="shared" si="287"/>
        <v>384</v>
      </c>
      <c r="FQ80" s="65">
        <f t="shared" si="287"/>
        <v>188</v>
      </c>
      <c r="FR80" s="65">
        <f t="shared" si="287"/>
        <v>60</v>
      </c>
      <c r="FS80" s="65">
        <f t="shared" si="287"/>
        <v>0</v>
      </c>
      <c r="FT80" s="65">
        <f t="shared" si="287"/>
        <v>98</v>
      </c>
      <c r="FU80" s="65">
        <f t="shared" si="287"/>
        <v>0</v>
      </c>
      <c r="FV80" s="65">
        <f t="shared" si="287"/>
        <v>38</v>
      </c>
      <c r="FW80" s="65">
        <f t="shared" si="287"/>
        <v>0</v>
      </c>
      <c r="FX80" s="65">
        <f t="shared" si="287"/>
        <v>0</v>
      </c>
      <c r="FY80" s="65">
        <f t="shared" si="287"/>
        <v>0</v>
      </c>
      <c r="FZ80" s="65">
        <f t="shared" si="287"/>
        <v>0</v>
      </c>
      <c r="GA80" s="65">
        <f t="shared" ref="GA80:HF80" si="288">SUM(GA81:GA88)</f>
        <v>0</v>
      </c>
      <c r="GB80" s="65">
        <f t="shared" si="288"/>
        <v>0</v>
      </c>
      <c r="GC80" s="65">
        <f t="shared" si="288"/>
        <v>0</v>
      </c>
      <c r="GD80" s="65">
        <f t="shared" si="288"/>
        <v>0</v>
      </c>
      <c r="GE80" s="65">
        <f t="shared" si="288"/>
        <v>0</v>
      </c>
      <c r="GF80" s="66">
        <f t="shared" si="288"/>
        <v>108</v>
      </c>
      <c r="GG80" s="67">
        <f t="shared" si="288"/>
        <v>0</v>
      </c>
      <c r="GH80" s="68">
        <f t="shared" si="288"/>
        <v>0</v>
      </c>
      <c r="GI80" s="69">
        <f t="shared" si="288"/>
        <v>18.999999999999996</v>
      </c>
      <c r="GJ80" s="273">
        <f t="shared" si="288"/>
        <v>192</v>
      </c>
      <c r="GK80" s="234">
        <f t="shared" si="288"/>
        <v>228</v>
      </c>
      <c r="GL80" s="65">
        <f t="shared" si="288"/>
        <v>46</v>
      </c>
      <c r="GM80" s="65">
        <f t="shared" si="288"/>
        <v>16</v>
      </c>
      <c r="GN80" s="65">
        <f t="shared" si="288"/>
        <v>0</v>
      </c>
      <c r="GO80" s="65">
        <f t="shared" si="288"/>
        <v>156</v>
      </c>
      <c r="GP80" s="65">
        <f t="shared" si="288"/>
        <v>0</v>
      </c>
      <c r="GQ80" s="65">
        <f t="shared" si="288"/>
        <v>10</v>
      </c>
      <c r="GR80" s="65">
        <f t="shared" si="288"/>
        <v>0</v>
      </c>
      <c r="GS80" s="65">
        <f t="shared" si="288"/>
        <v>0</v>
      </c>
      <c r="GT80" s="65">
        <f t="shared" si="288"/>
        <v>0</v>
      </c>
      <c r="GU80" s="65">
        <f t="shared" si="288"/>
        <v>0</v>
      </c>
      <c r="GV80" s="65">
        <f t="shared" si="288"/>
        <v>0</v>
      </c>
      <c r="GW80" s="65">
        <f t="shared" si="288"/>
        <v>0</v>
      </c>
      <c r="GX80" s="65">
        <f t="shared" si="288"/>
        <v>0</v>
      </c>
      <c r="GY80" s="65">
        <f t="shared" si="288"/>
        <v>0</v>
      </c>
      <c r="GZ80" s="65">
        <f t="shared" si="288"/>
        <v>0</v>
      </c>
      <c r="HA80" s="66">
        <f t="shared" si="288"/>
        <v>36</v>
      </c>
      <c r="HB80" s="67">
        <f t="shared" si="288"/>
        <v>18</v>
      </c>
      <c r="HC80" s="68">
        <f t="shared" si="288"/>
        <v>0</v>
      </c>
      <c r="HD80" s="69">
        <f t="shared" si="288"/>
        <v>11</v>
      </c>
      <c r="HE80" s="210">
        <f t="shared" si="288"/>
        <v>114</v>
      </c>
      <c r="HF80" s="272">
        <f t="shared" si="288"/>
        <v>48</v>
      </c>
      <c r="HG80" s="65">
        <f t="shared" ref="HG80:HZ80" si="289">SUM(HG81:HG88)</f>
        <v>2</v>
      </c>
      <c r="HH80" s="65">
        <f t="shared" si="289"/>
        <v>0</v>
      </c>
      <c r="HI80" s="65">
        <f t="shared" si="289"/>
        <v>0</v>
      </c>
      <c r="HJ80" s="65">
        <f t="shared" si="289"/>
        <v>40</v>
      </c>
      <c r="HK80" s="65">
        <f t="shared" si="289"/>
        <v>0</v>
      </c>
      <c r="HL80" s="65">
        <f t="shared" si="289"/>
        <v>6</v>
      </c>
      <c r="HM80" s="65">
        <f t="shared" si="289"/>
        <v>0</v>
      </c>
      <c r="HN80" s="65">
        <f t="shared" si="289"/>
        <v>0</v>
      </c>
      <c r="HO80" s="65">
        <f t="shared" si="289"/>
        <v>0</v>
      </c>
      <c r="HP80" s="65">
        <f t="shared" si="289"/>
        <v>0</v>
      </c>
      <c r="HQ80" s="65">
        <f t="shared" si="289"/>
        <v>0</v>
      </c>
      <c r="HR80" s="65">
        <f t="shared" si="289"/>
        <v>0</v>
      </c>
      <c r="HS80" s="65">
        <f t="shared" si="289"/>
        <v>0</v>
      </c>
      <c r="HT80" s="65">
        <f t="shared" si="289"/>
        <v>0</v>
      </c>
      <c r="HU80" s="65">
        <f t="shared" si="289"/>
        <v>0</v>
      </c>
      <c r="HV80" s="66">
        <f t="shared" si="289"/>
        <v>0</v>
      </c>
      <c r="HW80" s="67">
        <f t="shared" si="289"/>
        <v>0</v>
      </c>
      <c r="HX80" s="68">
        <f t="shared" si="289"/>
        <v>0</v>
      </c>
      <c r="HY80" s="69">
        <f t="shared" si="289"/>
        <v>2</v>
      </c>
      <c r="HZ80" s="273">
        <f t="shared" si="289"/>
        <v>24</v>
      </c>
      <c r="IA80" s="313"/>
      <c r="IB80" s="70"/>
      <c r="IC80" s="70"/>
      <c r="ID80" s="130"/>
      <c r="IE80" s="54">
        <v>8</v>
      </c>
    </row>
    <row r="81" spans="1:301" s="388" customFormat="1" ht="15" customHeight="1" x14ac:dyDescent="0.25">
      <c r="A81" s="131"/>
      <c r="B81" s="15"/>
      <c r="C81" s="261" t="s">
        <v>235</v>
      </c>
      <c r="D81" s="232"/>
      <c r="E81" s="21"/>
      <c r="F81" s="21">
        <f t="shared" ref="F81:F89" si="290">G81+V81+W81+X81</f>
        <v>108</v>
      </c>
      <c r="G81" s="21">
        <f t="shared" ref="G81:G89" si="291">SUM(H81:U81)</f>
        <v>66</v>
      </c>
      <c r="H81" s="21">
        <f t="shared" ref="H81:P87" si="292">Z81+AU81+BP81+CK81+DF81+EA81+EV81+FQ81+GL81+HG81</f>
        <v>40</v>
      </c>
      <c r="I81" s="21">
        <f t="shared" si="292"/>
        <v>8</v>
      </c>
      <c r="J81" s="21">
        <f t="shared" si="292"/>
        <v>0</v>
      </c>
      <c r="K81" s="21">
        <f t="shared" si="292"/>
        <v>18</v>
      </c>
      <c r="L81" s="21">
        <f t="shared" si="292"/>
        <v>0</v>
      </c>
      <c r="M81" s="21">
        <f t="shared" si="292"/>
        <v>0</v>
      </c>
      <c r="N81" s="21">
        <f t="shared" si="292"/>
        <v>0</v>
      </c>
      <c r="O81" s="21">
        <f t="shared" si="292"/>
        <v>0</v>
      </c>
      <c r="P81" s="21">
        <f t="shared" si="292"/>
        <v>0</v>
      </c>
      <c r="Q81" s="21"/>
      <c r="R81" s="21">
        <f t="shared" ref="R81:R89" si="293">AJ81+BE81+BZ81+CU81+DP81+EK81+FF81+GA81+GV81+HQ81</f>
        <v>0</v>
      </c>
      <c r="S81" s="21">
        <f t="shared" ref="S81:U87" si="294">AL81+BG81+CB81+CW81+DR81+EM81+FH81+GC81+GX81+HS81</f>
        <v>0</v>
      </c>
      <c r="T81" s="21">
        <f t="shared" si="294"/>
        <v>0</v>
      </c>
      <c r="U81" s="211">
        <f t="shared" si="294"/>
        <v>0</v>
      </c>
      <c r="V81" s="285">
        <f t="shared" ref="V81:V89" si="295">AS81+BN81+CI81+DD81+DY81+ET81+FO81+GJ81+HE81+HZ81</f>
        <v>36</v>
      </c>
      <c r="W81" s="21">
        <v>6</v>
      </c>
      <c r="X81" s="544">
        <f t="shared" ref="X81:X88" si="296">AO81+AP81+BJ81+BK81+CE81+CF81+CZ81+DA81+DU81+DV81+EP81+EQ81+FK81+FL81+GF81+GG81+HA81+HB81+HV81+HW81</f>
        <v>0</v>
      </c>
      <c r="Y81" s="14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221"/>
      <c r="AT81" s="293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294"/>
      <c r="BO81" s="14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221"/>
      <c r="CJ81" s="293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294"/>
      <c r="DE81" s="14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221"/>
      <c r="DZ81" s="293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294"/>
      <c r="EU81" s="14">
        <f t="shared" ref="EU81:EU89" si="297">SUM(EV81:FF81)+SUM(FH81:FJ81)</f>
        <v>66</v>
      </c>
      <c r="EV81" s="16">
        <v>40</v>
      </c>
      <c r="EW81" s="16">
        <v>8</v>
      </c>
      <c r="EX81" s="16"/>
      <c r="EY81" s="16">
        <v>18</v>
      </c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7"/>
      <c r="FL81" s="18"/>
      <c r="FM81" s="19">
        <v>6</v>
      </c>
      <c r="FN81" s="20">
        <f>(FK81+FL81+FM81+EU81+FO81)/36</f>
        <v>3</v>
      </c>
      <c r="FO81" s="221">
        <v>36</v>
      </c>
      <c r="FP81" s="293">
        <f t="shared" ref="FP81:FP86" si="298">SUM(FQ81:GA81)+SUM(GC81:GE81)</f>
        <v>0</v>
      </c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294"/>
      <c r="GK81" s="552">
        <f t="shared" ref="GK81:GK85" si="299">SUM(GL81:GV81)+SUM(GX81:GZ81)</f>
        <v>0</v>
      </c>
      <c r="GL81" s="546"/>
      <c r="GM81" s="546"/>
      <c r="GN81" s="546"/>
      <c r="GO81" s="546"/>
      <c r="GP81" s="546"/>
      <c r="GQ81" s="546"/>
      <c r="GR81" s="546"/>
      <c r="GS81" s="546"/>
      <c r="GT81" s="546"/>
      <c r="GU81" s="546"/>
      <c r="GV81" s="546"/>
      <c r="GW81" s="546"/>
      <c r="GX81" s="546"/>
      <c r="GY81" s="546"/>
      <c r="GZ81" s="546"/>
      <c r="HA81" s="546"/>
      <c r="HB81" s="546"/>
      <c r="HC81" s="546"/>
      <c r="HD81" s="546">
        <f t="shared" ref="HD81:HD82" si="300">(HA81+HB81+HC81+GK81+HE81)/36</f>
        <v>0</v>
      </c>
      <c r="HE81" s="551"/>
      <c r="HF81" s="293">
        <f t="shared" ref="HF81:HF89" si="301">SUM(HG81:HQ81)+SUM(HS81:HU81)</f>
        <v>0</v>
      </c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294"/>
      <c r="IA81" s="315"/>
      <c r="IB81" s="22" t="s">
        <v>123</v>
      </c>
      <c r="IC81" s="22"/>
      <c r="ID81" s="133"/>
      <c r="IE81" s="14">
        <v>8</v>
      </c>
    </row>
    <row r="82" spans="1:301" s="388" customFormat="1" ht="15" customHeight="1" x14ac:dyDescent="0.25">
      <c r="A82" s="558"/>
      <c r="B82" s="546"/>
      <c r="C82" s="261" t="s">
        <v>304</v>
      </c>
      <c r="D82" s="560"/>
      <c r="E82" s="556"/>
      <c r="F82" s="556">
        <f t="shared" si="290"/>
        <v>90</v>
      </c>
      <c r="G82" s="556">
        <f t="shared" si="291"/>
        <v>60</v>
      </c>
      <c r="H82" s="556">
        <f t="shared" ref="H82:H83" si="302">Z82+AU82+BP82+CK82+DF82+EA82+EV82+FQ82+GL82+HG82</f>
        <v>28</v>
      </c>
      <c r="I82" s="556">
        <f t="shared" ref="I82:I83" si="303">AA82+AV82+BQ82+CL82+DG82+EB82+EW82+FR82+GM82+HH82</f>
        <v>10</v>
      </c>
      <c r="J82" s="556">
        <f t="shared" ref="J82:J83" si="304">AB82+AW82+BR82+CM82+DH82+EC82+EX82+FS82+GN82+HI82</f>
        <v>0</v>
      </c>
      <c r="K82" s="556">
        <f t="shared" ref="K82:K83" si="305">AC82+AX82+BS82+CN82+DI82+ED82+EY82+FT82+GO82+HJ82</f>
        <v>22</v>
      </c>
      <c r="L82" s="556">
        <f t="shared" ref="L82:L83" si="306">AD82+AY82+BT82+CO82+DJ82+EE82+EZ82+FU82+GP82+HK82</f>
        <v>0</v>
      </c>
      <c r="M82" s="556">
        <f t="shared" ref="M82:M83" si="307">AE82+AZ82+BU82+CP82+DK82+EF82+FA82+FV82+GQ82+HL82</f>
        <v>0</v>
      </c>
      <c r="N82" s="556">
        <f t="shared" ref="N82:N83" si="308">AF82+BA82+BV82+CQ82+DL82+EG82+FB82+FW82+GR82+HM82</f>
        <v>0</v>
      </c>
      <c r="O82" s="556">
        <f t="shared" ref="O82:O83" si="309">AG82+BB82+BW82+CR82+DM82+EH82+FC82+FX82+GS82+HN82</f>
        <v>0</v>
      </c>
      <c r="P82" s="556">
        <f t="shared" ref="P82:P83" si="310">AH82+BC82+BX82+CS82+DN82+EI82+FD82+FY82+GT82+HO82</f>
        <v>0</v>
      </c>
      <c r="Q82" s="556"/>
      <c r="R82" s="556">
        <f t="shared" si="293"/>
        <v>0</v>
      </c>
      <c r="S82" s="556">
        <f t="shared" ref="S82:S83" si="311">AL82+BG82+CB82+CW82+DR82+EM82+FH82+GC82+GX82+HS82</f>
        <v>0</v>
      </c>
      <c r="T82" s="556">
        <f t="shared" ref="T82:T83" si="312">AM82+BH82+CC82+CX82+DS82+EN82+FI82+GD82+GY82+HT82</f>
        <v>0</v>
      </c>
      <c r="U82" s="559">
        <f t="shared" ref="U82:U83" si="313">AN82+BI82+CD82+CY82+DT82+EO82+FJ82+GE82+GZ82+HU82</f>
        <v>0</v>
      </c>
      <c r="V82" s="555">
        <f t="shared" si="295"/>
        <v>30</v>
      </c>
      <c r="W82" s="556"/>
      <c r="X82" s="544">
        <f t="shared" si="296"/>
        <v>0</v>
      </c>
      <c r="Y82" s="554"/>
      <c r="Z82" s="546"/>
      <c r="AA82" s="546"/>
      <c r="AB82" s="546"/>
      <c r="AC82" s="546"/>
      <c r="AD82" s="546"/>
      <c r="AE82" s="546"/>
      <c r="AF82" s="546"/>
      <c r="AG82" s="546"/>
      <c r="AH82" s="546"/>
      <c r="AI82" s="546"/>
      <c r="AJ82" s="546"/>
      <c r="AK82" s="546"/>
      <c r="AL82" s="546"/>
      <c r="AM82" s="546"/>
      <c r="AN82" s="546"/>
      <c r="AO82" s="546"/>
      <c r="AP82" s="546"/>
      <c r="AQ82" s="546"/>
      <c r="AR82" s="546"/>
      <c r="AS82" s="551"/>
      <c r="AT82" s="552"/>
      <c r="AU82" s="546"/>
      <c r="AV82" s="546"/>
      <c r="AW82" s="546"/>
      <c r="AX82" s="546"/>
      <c r="AY82" s="546"/>
      <c r="AZ82" s="546"/>
      <c r="BA82" s="546"/>
      <c r="BB82" s="546"/>
      <c r="BC82" s="546"/>
      <c r="BD82" s="546"/>
      <c r="BE82" s="546"/>
      <c r="BF82" s="546"/>
      <c r="BG82" s="546"/>
      <c r="BH82" s="546"/>
      <c r="BI82" s="546"/>
      <c r="BJ82" s="546"/>
      <c r="BK82" s="546"/>
      <c r="BL82" s="546"/>
      <c r="BM82" s="546"/>
      <c r="BN82" s="545"/>
      <c r="BO82" s="554"/>
      <c r="BP82" s="546"/>
      <c r="BQ82" s="546"/>
      <c r="BR82" s="546"/>
      <c r="BS82" s="546"/>
      <c r="BT82" s="546"/>
      <c r="BU82" s="546"/>
      <c r="BV82" s="546"/>
      <c r="BW82" s="546"/>
      <c r="BX82" s="546"/>
      <c r="BY82" s="546"/>
      <c r="BZ82" s="546"/>
      <c r="CA82" s="546"/>
      <c r="CB82" s="546"/>
      <c r="CC82" s="546"/>
      <c r="CD82" s="546"/>
      <c r="CE82" s="546"/>
      <c r="CF82" s="546"/>
      <c r="CG82" s="546"/>
      <c r="CH82" s="546"/>
      <c r="CI82" s="551"/>
      <c r="CJ82" s="552"/>
      <c r="CK82" s="546"/>
      <c r="CL82" s="546"/>
      <c r="CM82" s="546"/>
      <c r="CN82" s="546"/>
      <c r="CO82" s="546"/>
      <c r="CP82" s="546"/>
      <c r="CQ82" s="546"/>
      <c r="CR82" s="546"/>
      <c r="CS82" s="546"/>
      <c r="CT82" s="546"/>
      <c r="CU82" s="546"/>
      <c r="CV82" s="546"/>
      <c r="CW82" s="546"/>
      <c r="CX82" s="546"/>
      <c r="CY82" s="546"/>
      <c r="CZ82" s="546"/>
      <c r="DA82" s="546"/>
      <c r="DB82" s="546"/>
      <c r="DC82" s="546"/>
      <c r="DD82" s="545"/>
      <c r="DE82" s="554"/>
      <c r="DF82" s="546"/>
      <c r="DG82" s="546"/>
      <c r="DH82" s="546"/>
      <c r="DI82" s="546"/>
      <c r="DJ82" s="546"/>
      <c r="DK82" s="546"/>
      <c r="DL82" s="546"/>
      <c r="DM82" s="546"/>
      <c r="DN82" s="546"/>
      <c r="DO82" s="546"/>
      <c r="DP82" s="546"/>
      <c r="DQ82" s="546"/>
      <c r="DR82" s="546"/>
      <c r="DS82" s="546"/>
      <c r="DT82" s="546"/>
      <c r="DU82" s="546"/>
      <c r="DV82" s="546"/>
      <c r="DW82" s="546"/>
      <c r="DX82" s="546"/>
      <c r="DY82" s="551"/>
      <c r="DZ82" s="552"/>
      <c r="EA82" s="546"/>
      <c r="EB82" s="546"/>
      <c r="EC82" s="546"/>
      <c r="ED82" s="546"/>
      <c r="EE82" s="546"/>
      <c r="EF82" s="546"/>
      <c r="EG82" s="546"/>
      <c r="EH82" s="546"/>
      <c r="EI82" s="546"/>
      <c r="EJ82" s="546"/>
      <c r="EK82" s="546"/>
      <c r="EL82" s="546"/>
      <c r="EM82" s="546"/>
      <c r="EN82" s="546"/>
      <c r="EO82" s="546"/>
      <c r="EP82" s="546"/>
      <c r="EQ82" s="546"/>
      <c r="ER82" s="546"/>
      <c r="ES82" s="546"/>
      <c r="ET82" s="545"/>
      <c r="EU82" s="554">
        <f t="shared" si="297"/>
        <v>0</v>
      </c>
      <c r="EV82" s="546"/>
      <c r="EW82" s="546"/>
      <c r="EX82" s="546"/>
      <c r="EY82" s="546"/>
      <c r="EZ82" s="546"/>
      <c r="FA82" s="546"/>
      <c r="FB82" s="546"/>
      <c r="FC82" s="546"/>
      <c r="FD82" s="546"/>
      <c r="FE82" s="546"/>
      <c r="FF82" s="546"/>
      <c r="FG82" s="546"/>
      <c r="FH82" s="546"/>
      <c r="FI82" s="546"/>
      <c r="FJ82" s="546"/>
      <c r="FK82" s="546"/>
      <c r="FL82" s="546"/>
      <c r="FM82" s="546"/>
      <c r="FN82" s="546"/>
      <c r="FO82" s="551"/>
      <c r="FP82" s="552">
        <f t="shared" si="298"/>
        <v>60</v>
      </c>
      <c r="FQ82" s="547">
        <v>28</v>
      </c>
      <c r="FR82" s="547">
        <v>10</v>
      </c>
      <c r="FS82" s="547"/>
      <c r="FT82" s="547">
        <v>22</v>
      </c>
      <c r="FU82" s="547"/>
      <c r="FV82" s="547"/>
      <c r="FW82" s="547"/>
      <c r="FX82" s="547"/>
      <c r="FY82" s="547"/>
      <c r="FZ82" s="547"/>
      <c r="GA82" s="547"/>
      <c r="GB82" s="547"/>
      <c r="GC82" s="547"/>
      <c r="GD82" s="547"/>
      <c r="GE82" s="547"/>
      <c r="GF82" s="553"/>
      <c r="GG82" s="548"/>
      <c r="GH82" s="549"/>
      <c r="GI82" s="550">
        <f t="shared" ref="GI82:GI83" si="314">(GF82+GG82+GH82+FP82+GJ82)/36</f>
        <v>2.5</v>
      </c>
      <c r="GJ82" s="545">
        <v>30</v>
      </c>
      <c r="GK82" s="552">
        <f t="shared" si="299"/>
        <v>0</v>
      </c>
      <c r="GL82" s="546"/>
      <c r="GM82" s="546"/>
      <c r="GN82" s="546"/>
      <c r="GO82" s="546"/>
      <c r="GP82" s="546"/>
      <c r="GQ82" s="546"/>
      <c r="GR82" s="546"/>
      <c r="GS82" s="546"/>
      <c r="GT82" s="546"/>
      <c r="GU82" s="546"/>
      <c r="GV82" s="546"/>
      <c r="GW82" s="546"/>
      <c r="GX82" s="546"/>
      <c r="GY82" s="546"/>
      <c r="GZ82" s="546"/>
      <c r="HA82" s="546"/>
      <c r="HB82" s="546"/>
      <c r="HC82" s="546"/>
      <c r="HD82" s="546">
        <f t="shared" si="300"/>
        <v>0</v>
      </c>
      <c r="HE82" s="551"/>
      <c r="HF82" s="552">
        <f t="shared" si="301"/>
        <v>0</v>
      </c>
      <c r="HG82" s="546"/>
      <c r="HH82" s="546"/>
      <c r="HI82" s="546"/>
      <c r="HJ82" s="546"/>
      <c r="HK82" s="546"/>
      <c r="HL82" s="546"/>
      <c r="HM82" s="546"/>
      <c r="HN82" s="546"/>
      <c r="HO82" s="546"/>
      <c r="HP82" s="546"/>
      <c r="HQ82" s="546"/>
      <c r="HR82" s="546"/>
      <c r="HS82" s="546"/>
      <c r="HT82" s="546"/>
      <c r="HU82" s="546"/>
      <c r="HV82" s="546"/>
      <c r="HW82" s="546"/>
      <c r="HX82" s="546"/>
      <c r="HY82" s="546"/>
      <c r="HZ82" s="545"/>
      <c r="IA82" s="315"/>
      <c r="IB82" s="22"/>
      <c r="IC82" s="22"/>
      <c r="ID82" s="133"/>
      <c r="IE82" s="694">
        <v>8</v>
      </c>
    </row>
    <row r="83" spans="1:301" s="388" customFormat="1" ht="15" customHeight="1" x14ac:dyDescent="0.25">
      <c r="A83" s="558"/>
      <c r="B83" s="546"/>
      <c r="C83" s="261" t="s">
        <v>290</v>
      </c>
      <c r="D83" s="560"/>
      <c r="E83" s="556"/>
      <c r="F83" s="556">
        <f t="shared" si="290"/>
        <v>228</v>
      </c>
      <c r="G83" s="556">
        <f t="shared" si="291"/>
        <v>128</v>
      </c>
      <c r="H83" s="556">
        <f t="shared" si="302"/>
        <v>44</v>
      </c>
      <c r="I83" s="556">
        <f t="shared" si="303"/>
        <v>26</v>
      </c>
      <c r="J83" s="556">
        <f t="shared" si="304"/>
        <v>0</v>
      </c>
      <c r="K83" s="556">
        <f t="shared" si="305"/>
        <v>52</v>
      </c>
      <c r="L83" s="556">
        <f t="shared" si="306"/>
        <v>0</v>
      </c>
      <c r="M83" s="556">
        <f t="shared" si="307"/>
        <v>6</v>
      </c>
      <c r="N83" s="556">
        <f t="shared" si="308"/>
        <v>0</v>
      </c>
      <c r="O83" s="556">
        <f t="shared" si="309"/>
        <v>0</v>
      </c>
      <c r="P83" s="556">
        <f t="shared" si="310"/>
        <v>0</v>
      </c>
      <c r="Q83" s="556"/>
      <c r="R83" s="556">
        <f t="shared" si="293"/>
        <v>0</v>
      </c>
      <c r="S83" s="556">
        <f t="shared" si="311"/>
        <v>0</v>
      </c>
      <c r="T83" s="556">
        <f t="shared" si="312"/>
        <v>0</v>
      </c>
      <c r="U83" s="559">
        <f t="shared" si="313"/>
        <v>0</v>
      </c>
      <c r="V83" s="555">
        <f t="shared" si="295"/>
        <v>64</v>
      </c>
      <c r="W83" s="556"/>
      <c r="X83" s="557">
        <f t="shared" si="296"/>
        <v>36</v>
      </c>
      <c r="Y83" s="554"/>
      <c r="Z83" s="546"/>
      <c r="AA83" s="546"/>
      <c r="AB83" s="546"/>
      <c r="AC83" s="546"/>
      <c r="AD83" s="546"/>
      <c r="AE83" s="546"/>
      <c r="AF83" s="546"/>
      <c r="AG83" s="546"/>
      <c r="AH83" s="546"/>
      <c r="AI83" s="546"/>
      <c r="AJ83" s="546"/>
      <c r="AK83" s="546"/>
      <c r="AL83" s="546"/>
      <c r="AM83" s="546"/>
      <c r="AN83" s="546"/>
      <c r="AO83" s="546"/>
      <c r="AP83" s="546"/>
      <c r="AQ83" s="546"/>
      <c r="AR83" s="546"/>
      <c r="AS83" s="551"/>
      <c r="AT83" s="552"/>
      <c r="AU83" s="546"/>
      <c r="AV83" s="546"/>
      <c r="AW83" s="546"/>
      <c r="AX83" s="546"/>
      <c r="AY83" s="546"/>
      <c r="AZ83" s="546"/>
      <c r="BA83" s="546"/>
      <c r="BB83" s="546"/>
      <c r="BC83" s="546"/>
      <c r="BD83" s="546"/>
      <c r="BE83" s="546"/>
      <c r="BF83" s="546"/>
      <c r="BG83" s="546"/>
      <c r="BH83" s="546"/>
      <c r="BI83" s="546"/>
      <c r="BJ83" s="546"/>
      <c r="BK83" s="546"/>
      <c r="BL83" s="546"/>
      <c r="BM83" s="546"/>
      <c r="BN83" s="545"/>
      <c r="BO83" s="554"/>
      <c r="BP83" s="546"/>
      <c r="BQ83" s="546"/>
      <c r="BR83" s="546"/>
      <c r="BS83" s="546"/>
      <c r="BT83" s="546"/>
      <c r="BU83" s="546"/>
      <c r="BV83" s="546"/>
      <c r="BW83" s="546"/>
      <c r="BX83" s="546"/>
      <c r="BY83" s="546"/>
      <c r="BZ83" s="546"/>
      <c r="CA83" s="546"/>
      <c r="CB83" s="546"/>
      <c r="CC83" s="546"/>
      <c r="CD83" s="546"/>
      <c r="CE83" s="546"/>
      <c r="CF83" s="546"/>
      <c r="CG83" s="546"/>
      <c r="CH83" s="546"/>
      <c r="CI83" s="551"/>
      <c r="CJ83" s="552"/>
      <c r="CK83" s="546"/>
      <c r="CL83" s="546"/>
      <c r="CM83" s="546"/>
      <c r="CN83" s="546"/>
      <c r="CO83" s="546"/>
      <c r="CP83" s="546"/>
      <c r="CQ83" s="546"/>
      <c r="CR83" s="546"/>
      <c r="CS83" s="546"/>
      <c r="CT83" s="546"/>
      <c r="CU83" s="546"/>
      <c r="CV83" s="546"/>
      <c r="CW83" s="546"/>
      <c r="CX83" s="546"/>
      <c r="CY83" s="546"/>
      <c r="CZ83" s="546"/>
      <c r="DA83" s="546"/>
      <c r="DB83" s="546"/>
      <c r="DC83" s="546"/>
      <c r="DD83" s="545"/>
      <c r="DE83" s="554"/>
      <c r="DF83" s="546"/>
      <c r="DG83" s="546"/>
      <c r="DH83" s="546"/>
      <c r="DI83" s="546"/>
      <c r="DJ83" s="546"/>
      <c r="DK83" s="546"/>
      <c r="DL83" s="546"/>
      <c r="DM83" s="546"/>
      <c r="DN83" s="546"/>
      <c r="DO83" s="546"/>
      <c r="DP83" s="546"/>
      <c r="DQ83" s="546"/>
      <c r="DR83" s="546"/>
      <c r="DS83" s="546"/>
      <c r="DT83" s="546"/>
      <c r="DU83" s="546"/>
      <c r="DV83" s="546"/>
      <c r="DW83" s="546"/>
      <c r="DX83" s="546"/>
      <c r="DY83" s="551"/>
      <c r="DZ83" s="552"/>
      <c r="EA83" s="546"/>
      <c r="EB83" s="546"/>
      <c r="EC83" s="546"/>
      <c r="ED83" s="546"/>
      <c r="EE83" s="546"/>
      <c r="EF83" s="546"/>
      <c r="EG83" s="546"/>
      <c r="EH83" s="546"/>
      <c r="EI83" s="546"/>
      <c r="EJ83" s="546"/>
      <c r="EK83" s="546"/>
      <c r="EL83" s="546"/>
      <c r="EM83" s="546"/>
      <c r="EN83" s="546"/>
      <c r="EO83" s="546"/>
      <c r="EP83" s="546"/>
      <c r="EQ83" s="546"/>
      <c r="ER83" s="546"/>
      <c r="ES83" s="546"/>
      <c r="ET83" s="545"/>
      <c r="EU83" s="554">
        <f t="shared" si="297"/>
        <v>0</v>
      </c>
      <c r="EV83" s="546"/>
      <c r="EW83" s="546"/>
      <c r="EX83" s="546"/>
      <c r="EY83" s="546"/>
      <c r="EZ83" s="546"/>
      <c r="FA83" s="546"/>
      <c r="FB83" s="546"/>
      <c r="FC83" s="546"/>
      <c r="FD83" s="546"/>
      <c r="FE83" s="546"/>
      <c r="FF83" s="546"/>
      <c r="FG83" s="546"/>
      <c r="FH83" s="546"/>
      <c r="FI83" s="546"/>
      <c r="FJ83" s="546"/>
      <c r="FK83" s="546"/>
      <c r="FL83" s="546"/>
      <c r="FM83" s="546"/>
      <c r="FN83" s="546"/>
      <c r="FO83" s="551"/>
      <c r="FP83" s="552">
        <f t="shared" si="298"/>
        <v>64</v>
      </c>
      <c r="FQ83" s="547">
        <v>28</v>
      </c>
      <c r="FR83" s="547">
        <v>12</v>
      </c>
      <c r="FS83" s="547"/>
      <c r="FT83" s="547">
        <v>20</v>
      </c>
      <c r="FU83" s="547"/>
      <c r="FV83" s="547">
        <v>4</v>
      </c>
      <c r="FW83" s="547"/>
      <c r="FX83" s="547"/>
      <c r="FY83" s="547"/>
      <c r="FZ83" s="547"/>
      <c r="GA83" s="547"/>
      <c r="GB83" s="547"/>
      <c r="GC83" s="547"/>
      <c r="GD83" s="547"/>
      <c r="GE83" s="547"/>
      <c r="GF83" s="553">
        <v>36</v>
      </c>
      <c r="GG83" s="548"/>
      <c r="GH83" s="549"/>
      <c r="GI83" s="550">
        <f t="shared" si="314"/>
        <v>3.6666666666666665</v>
      </c>
      <c r="GJ83" s="545">
        <v>32</v>
      </c>
      <c r="GK83" s="552">
        <f>SUM(GL83:GV83)+SUM(GX83:GZ83)</f>
        <v>64</v>
      </c>
      <c r="GL83" s="547">
        <v>16</v>
      </c>
      <c r="GM83" s="547">
        <v>14</v>
      </c>
      <c r="GN83" s="547"/>
      <c r="GO83" s="547">
        <v>32</v>
      </c>
      <c r="GP83" s="547"/>
      <c r="GQ83" s="547">
        <v>2</v>
      </c>
      <c r="GR83" s="547"/>
      <c r="GS83" s="547"/>
      <c r="GT83" s="547"/>
      <c r="GU83" s="547"/>
      <c r="GV83" s="547"/>
      <c r="GW83" s="547"/>
      <c r="GX83" s="547"/>
      <c r="GY83" s="547"/>
      <c r="GZ83" s="547"/>
      <c r="HA83" s="553"/>
      <c r="HB83" s="548"/>
      <c r="HC83" s="549"/>
      <c r="HD83" s="550">
        <f>(HA83+HB83+HC83+GK83+HE83)/36</f>
        <v>2.6666666666666665</v>
      </c>
      <c r="HE83" s="551">
        <v>32</v>
      </c>
      <c r="HF83" s="552">
        <f t="shared" si="301"/>
        <v>0</v>
      </c>
      <c r="HG83" s="546"/>
      <c r="HH83" s="546"/>
      <c r="HI83" s="546"/>
      <c r="HJ83" s="546"/>
      <c r="HK83" s="546"/>
      <c r="HL83" s="546"/>
      <c r="HM83" s="546"/>
      <c r="HN83" s="546"/>
      <c r="HO83" s="546"/>
      <c r="HP83" s="546"/>
      <c r="HQ83" s="546"/>
      <c r="HR83" s="546"/>
      <c r="HS83" s="546"/>
      <c r="HT83" s="546"/>
      <c r="HU83" s="546"/>
      <c r="HV83" s="546"/>
      <c r="HW83" s="546"/>
      <c r="HX83" s="546"/>
      <c r="HY83" s="546"/>
      <c r="HZ83" s="545"/>
      <c r="IA83" s="315" t="s">
        <v>60</v>
      </c>
      <c r="IB83" s="22"/>
      <c r="IC83" s="22"/>
      <c r="ID83" s="133"/>
      <c r="IE83" s="694">
        <v>8</v>
      </c>
    </row>
    <row r="84" spans="1:301" s="388" customFormat="1" ht="15" customHeight="1" x14ac:dyDescent="0.25">
      <c r="A84" s="558"/>
      <c r="B84" s="546"/>
      <c r="C84" s="261" t="s">
        <v>291</v>
      </c>
      <c r="D84" s="560"/>
      <c r="E84" s="556"/>
      <c r="F84" s="556">
        <f t="shared" si="290"/>
        <v>243</v>
      </c>
      <c r="G84" s="556">
        <f t="shared" si="291"/>
        <v>138</v>
      </c>
      <c r="H84" s="556">
        <f t="shared" ref="H84:H85" si="315">Z84+AU84+BP84+CK84+DF84+EA84+EV84+FQ84+GL84+HG84</f>
        <v>60</v>
      </c>
      <c r="I84" s="556">
        <f t="shared" ref="I84:I85" si="316">AA84+AV84+BQ84+CL84+DG84+EB84+EW84+FR84+GM84+HH84</f>
        <v>18</v>
      </c>
      <c r="J84" s="556">
        <f t="shared" ref="J84:J85" si="317">AB84+AW84+BR84+CM84+DH84+EC84+EX84+FS84+GN84+HI84</f>
        <v>0</v>
      </c>
      <c r="K84" s="556">
        <f t="shared" ref="K84:K85" si="318">AC84+AX84+BS84+CN84+DI84+ED84+EY84+FT84+GO84+HJ84</f>
        <v>32</v>
      </c>
      <c r="L84" s="556">
        <f t="shared" ref="L84:L85" si="319">AD84+AY84+BT84+CO84+DJ84+EE84+EZ84+FU84+GP84+HK84</f>
        <v>0</v>
      </c>
      <c r="M84" s="556">
        <f t="shared" ref="M84:M85" si="320">AE84+AZ84+BU84+CP84+DK84+EF84+FA84+FV84+GQ84+HL84</f>
        <v>28</v>
      </c>
      <c r="N84" s="556">
        <f t="shared" ref="N84:N85" si="321">AF84+BA84+BV84+CQ84+DL84+EG84+FB84+FW84+GR84+HM84</f>
        <v>0</v>
      </c>
      <c r="O84" s="556">
        <f t="shared" ref="O84:O85" si="322">AG84+BB84+BW84+CR84+DM84+EH84+FC84+FX84+GS84+HN84</f>
        <v>0</v>
      </c>
      <c r="P84" s="556">
        <f t="shared" ref="P84:P85" si="323">AH84+BC84+BX84+CS84+DN84+EI84+FD84+FY84+GT84+HO84</f>
        <v>0</v>
      </c>
      <c r="Q84" s="556"/>
      <c r="R84" s="556">
        <f t="shared" si="293"/>
        <v>0</v>
      </c>
      <c r="S84" s="556">
        <f t="shared" ref="S84:S85" si="324">AL84+BG84+CB84+CW84+DR84+EM84+FH84+GC84+GX84+HS84</f>
        <v>0</v>
      </c>
      <c r="T84" s="556">
        <f t="shared" ref="T84:T85" si="325">AM84+BH84+CC84+CX84+DS84+EN84+FI84+GD84+GY84+HT84</f>
        <v>0</v>
      </c>
      <c r="U84" s="559">
        <f t="shared" ref="U84:U85" si="326">AN84+BI84+CD84+CY84+DT84+EO84+FJ84+GE84+GZ84+HU84</f>
        <v>0</v>
      </c>
      <c r="V84" s="555">
        <f t="shared" si="295"/>
        <v>69</v>
      </c>
      <c r="W84" s="556"/>
      <c r="X84" s="557">
        <f t="shared" si="296"/>
        <v>36</v>
      </c>
      <c r="Y84" s="554"/>
      <c r="Z84" s="546"/>
      <c r="AA84" s="546"/>
      <c r="AB84" s="546"/>
      <c r="AC84" s="546"/>
      <c r="AD84" s="546"/>
      <c r="AE84" s="546"/>
      <c r="AF84" s="546"/>
      <c r="AG84" s="546"/>
      <c r="AH84" s="546"/>
      <c r="AI84" s="546"/>
      <c r="AJ84" s="546"/>
      <c r="AK84" s="546"/>
      <c r="AL84" s="546"/>
      <c r="AM84" s="546"/>
      <c r="AN84" s="546"/>
      <c r="AO84" s="546"/>
      <c r="AP84" s="546"/>
      <c r="AQ84" s="546"/>
      <c r="AR84" s="546"/>
      <c r="AS84" s="551"/>
      <c r="AT84" s="552"/>
      <c r="AU84" s="546"/>
      <c r="AV84" s="546"/>
      <c r="AW84" s="546"/>
      <c r="AX84" s="546"/>
      <c r="AY84" s="546"/>
      <c r="AZ84" s="546"/>
      <c r="BA84" s="546"/>
      <c r="BB84" s="546"/>
      <c r="BC84" s="546"/>
      <c r="BD84" s="546"/>
      <c r="BE84" s="546"/>
      <c r="BF84" s="546"/>
      <c r="BG84" s="546"/>
      <c r="BH84" s="546"/>
      <c r="BI84" s="546"/>
      <c r="BJ84" s="546"/>
      <c r="BK84" s="546"/>
      <c r="BL84" s="546"/>
      <c r="BM84" s="546"/>
      <c r="BN84" s="545"/>
      <c r="BO84" s="554"/>
      <c r="BP84" s="546"/>
      <c r="BQ84" s="546"/>
      <c r="BR84" s="546"/>
      <c r="BS84" s="546"/>
      <c r="BT84" s="546"/>
      <c r="BU84" s="546"/>
      <c r="BV84" s="546"/>
      <c r="BW84" s="546"/>
      <c r="BX84" s="546"/>
      <c r="BY84" s="546"/>
      <c r="BZ84" s="546"/>
      <c r="CA84" s="546"/>
      <c r="CB84" s="546"/>
      <c r="CC84" s="546"/>
      <c r="CD84" s="546"/>
      <c r="CE84" s="546"/>
      <c r="CF84" s="546"/>
      <c r="CG84" s="546"/>
      <c r="CH84" s="546"/>
      <c r="CI84" s="551"/>
      <c r="CJ84" s="552"/>
      <c r="CK84" s="546"/>
      <c r="CL84" s="546"/>
      <c r="CM84" s="546"/>
      <c r="CN84" s="546"/>
      <c r="CO84" s="546"/>
      <c r="CP84" s="546"/>
      <c r="CQ84" s="546"/>
      <c r="CR84" s="546"/>
      <c r="CS84" s="546"/>
      <c r="CT84" s="546"/>
      <c r="CU84" s="546"/>
      <c r="CV84" s="546"/>
      <c r="CW84" s="546"/>
      <c r="CX84" s="546"/>
      <c r="CY84" s="546"/>
      <c r="CZ84" s="546"/>
      <c r="DA84" s="546"/>
      <c r="DB84" s="546"/>
      <c r="DC84" s="546"/>
      <c r="DD84" s="545"/>
      <c r="DE84" s="554"/>
      <c r="DF84" s="546"/>
      <c r="DG84" s="546"/>
      <c r="DH84" s="546"/>
      <c r="DI84" s="546"/>
      <c r="DJ84" s="546"/>
      <c r="DK84" s="546"/>
      <c r="DL84" s="546"/>
      <c r="DM84" s="546"/>
      <c r="DN84" s="546"/>
      <c r="DO84" s="546"/>
      <c r="DP84" s="546"/>
      <c r="DQ84" s="546"/>
      <c r="DR84" s="546"/>
      <c r="DS84" s="546"/>
      <c r="DT84" s="546"/>
      <c r="DU84" s="546"/>
      <c r="DV84" s="546"/>
      <c r="DW84" s="546"/>
      <c r="DX84" s="546"/>
      <c r="DY84" s="551"/>
      <c r="DZ84" s="552"/>
      <c r="EA84" s="546"/>
      <c r="EB84" s="546"/>
      <c r="EC84" s="546"/>
      <c r="ED84" s="546"/>
      <c r="EE84" s="546"/>
      <c r="EF84" s="546"/>
      <c r="EG84" s="546"/>
      <c r="EH84" s="546"/>
      <c r="EI84" s="546"/>
      <c r="EJ84" s="546"/>
      <c r="EK84" s="546"/>
      <c r="EL84" s="546"/>
      <c r="EM84" s="546"/>
      <c r="EN84" s="546"/>
      <c r="EO84" s="546"/>
      <c r="EP84" s="546"/>
      <c r="EQ84" s="546"/>
      <c r="ER84" s="546"/>
      <c r="ES84" s="546"/>
      <c r="ET84" s="545"/>
      <c r="EU84" s="554">
        <f t="shared" si="297"/>
        <v>0</v>
      </c>
      <c r="EV84" s="546"/>
      <c r="EW84" s="546"/>
      <c r="EX84" s="546"/>
      <c r="EY84" s="546"/>
      <c r="EZ84" s="546"/>
      <c r="FA84" s="546"/>
      <c r="FB84" s="546"/>
      <c r="FC84" s="546"/>
      <c r="FD84" s="546"/>
      <c r="FE84" s="546"/>
      <c r="FF84" s="546"/>
      <c r="FG84" s="546"/>
      <c r="FH84" s="546"/>
      <c r="FI84" s="546"/>
      <c r="FJ84" s="546"/>
      <c r="FK84" s="546"/>
      <c r="FL84" s="546"/>
      <c r="FM84" s="546"/>
      <c r="FN84" s="546"/>
      <c r="FO84" s="551"/>
      <c r="FP84" s="552">
        <f t="shared" si="298"/>
        <v>138</v>
      </c>
      <c r="FQ84" s="547">
        <v>60</v>
      </c>
      <c r="FR84" s="547">
        <v>18</v>
      </c>
      <c r="FS84" s="547"/>
      <c r="FT84" s="547">
        <v>32</v>
      </c>
      <c r="FU84" s="547"/>
      <c r="FV84" s="547">
        <v>28</v>
      </c>
      <c r="FW84" s="547"/>
      <c r="FX84" s="547"/>
      <c r="FY84" s="547"/>
      <c r="FZ84" s="547"/>
      <c r="GA84" s="547"/>
      <c r="GB84" s="547"/>
      <c r="GC84" s="547"/>
      <c r="GD84" s="547"/>
      <c r="GE84" s="547"/>
      <c r="GF84" s="553">
        <v>36</v>
      </c>
      <c r="GG84" s="548"/>
      <c r="GH84" s="549"/>
      <c r="GI84" s="550">
        <f t="shared" ref="GI84:GI85" si="327">(GF84+GG84+GH84+FP84+GJ84)/36</f>
        <v>6.75</v>
      </c>
      <c r="GJ84" s="545">
        <v>69</v>
      </c>
      <c r="GK84" s="552">
        <f t="shared" si="299"/>
        <v>0</v>
      </c>
      <c r="GL84" s="546"/>
      <c r="GM84" s="546"/>
      <c r="GN84" s="546"/>
      <c r="GO84" s="546"/>
      <c r="GP84" s="546"/>
      <c r="GQ84" s="546"/>
      <c r="GR84" s="546"/>
      <c r="GS84" s="546"/>
      <c r="GT84" s="546"/>
      <c r="GU84" s="546"/>
      <c r="GV84" s="546"/>
      <c r="GW84" s="546"/>
      <c r="GX84" s="546"/>
      <c r="GY84" s="546"/>
      <c r="GZ84" s="546"/>
      <c r="HA84" s="546"/>
      <c r="HB84" s="546"/>
      <c r="HC84" s="546"/>
      <c r="HD84" s="546">
        <f t="shared" ref="HD84:HD87" si="328">(HA84+HB84+HC84+GK84+HE84)/36</f>
        <v>0</v>
      </c>
      <c r="HE84" s="551"/>
      <c r="HF84" s="552">
        <f t="shared" si="301"/>
        <v>0</v>
      </c>
      <c r="HG84" s="546"/>
      <c r="HH84" s="546"/>
      <c r="HI84" s="546"/>
      <c r="HJ84" s="546"/>
      <c r="HK84" s="546"/>
      <c r="HL84" s="546"/>
      <c r="HM84" s="546"/>
      <c r="HN84" s="546"/>
      <c r="HO84" s="546"/>
      <c r="HP84" s="546"/>
      <c r="HQ84" s="546"/>
      <c r="HR84" s="546"/>
      <c r="HS84" s="546"/>
      <c r="HT84" s="546"/>
      <c r="HU84" s="546"/>
      <c r="HV84" s="546"/>
      <c r="HW84" s="546"/>
      <c r="HX84" s="546"/>
      <c r="HY84" s="546"/>
      <c r="HZ84" s="545"/>
      <c r="IA84" s="315" t="s">
        <v>60</v>
      </c>
      <c r="IB84" s="22"/>
      <c r="IC84" s="22"/>
      <c r="ID84" s="133"/>
      <c r="IE84" s="694">
        <v>8</v>
      </c>
    </row>
    <row r="85" spans="1:301" s="388" customFormat="1" ht="15" customHeight="1" x14ac:dyDescent="0.25">
      <c r="A85" s="558"/>
      <c r="B85" s="546"/>
      <c r="C85" s="261" t="s">
        <v>292</v>
      </c>
      <c r="D85" s="560"/>
      <c r="E85" s="556"/>
      <c r="F85" s="556">
        <f t="shared" si="290"/>
        <v>162</v>
      </c>
      <c r="G85" s="556">
        <f t="shared" si="291"/>
        <v>84</v>
      </c>
      <c r="H85" s="556">
        <f t="shared" si="315"/>
        <v>44</v>
      </c>
      <c r="I85" s="556">
        <f t="shared" si="316"/>
        <v>12</v>
      </c>
      <c r="J85" s="556">
        <f t="shared" si="317"/>
        <v>0</v>
      </c>
      <c r="K85" s="556">
        <f t="shared" si="318"/>
        <v>24</v>
      </c>
      <c r="L85" s="556">
        <f t="shared" si="319"/>
        <v>0</v>
      </c>
      <c r="M85" s="556">
        <f t="shared" si="320"/>
        <v>4</v>
      </c>
      <c r="N85" s="556">
        <f t="shared" si="321"/>
        <v>0</v>
      </c>
      <c r="O85" s="556">
        <f t="shared" si="322"/>
        <v>0</v>
      </c>
      <c r="P85" s="556">
        <f t="shared" si="323"/>
        <v>0</v>
      </c>
      <c r="Q85" s="556"/>
      <c r="R85" s="556">
        <f t="shared" si="293"/>
        <v>0</v>
      </c>
      <c r="S85" s="556">
        <f t="shared" si="324"/>
        <v>0</v>
      </c>
      <c r="T85" s="556">
        <f t="shared" si="325"/>
        <v>0</v>
      </c>
      <c r="U85" s="559">
        <f t="shared" si="326"/>
        <v>0</v>
      </c>
      <c r="V85" s="555">
        <f t="shared" si="295"/>
        <v>42</v>
      </c>
      <c r="W85" s="556"/>
      <c r="X85" s="557">
        <f t="shared" si="296"/>
        <v>36</v>
      </c>
      <c r="Y85" s="554"/>
      <c r="Z85" s="546"/>
      <c r="AA85" s="546"/>
      <c r="AB85" s="546"/>
      <c r="AC85" s="546"/>
      <c r="AD85" s="546"/>
      <c r="AE85" s="546"/>
      <c r="AF85" s="546"/>
      <c r="AG85" s="546"/>
      <c r="AH85" s="546"/>
      <c r="AI85" s="546"/>
      <c r="AJ85" s="546"/>
      <c r="AK85" s="546"/>
      <c r="AL85" s="546"/>
      <c r="AM85" s="546"/>
      <c r="AN85" s="546"/>
      <c r="AO85" s="546"/>
      <c r="AP85" s="546"/>
      <c r="AQ85" s="546"/>
      <c r="AR85" s="546"/>
      <c r="AS85" s="551"/>
      <c r="AT85" s="552"/>
      <c r="AU85" s="546"/>
      <c r="AV85" s="546"/>
      <c r="AW85" s="546"/>
      <c r="AX85" s="546"/>
      <c r="AY85" s="546"/>
      <c r="AZ85" s="546"/>
      <c r="BA85" s="546"/>
      <c r="BB85" s="546"/>
      <c r="BC85" s="546"/>
      <c r="BD85" s="546"/>
      <c r="BE85" s="546"/>
      <c r="BF85" s="546"/>
      <c r="BG85" s="546"/>
      <c r="BH85" s="546"/>
      <c r="BI85" s="546"/>
      <c r="BJ85" s="546"/>
      <c r="BK85" s="546"/>
      <c r="BL85" s="546"/>
      <c r="BM85" s="546"/>
      <c r="BN85" s="545"/>
      <c r="BO85" s="554"/>
      <c r="BP85" s="546"/>
      <c r="BQ85" s="546"/>
      <c r="BR85" s="546"/>
      <c r="BS85" s="546"/>
      <c r="BT85" s="546"/>
      <c r="BU85" s="546"/>
      <c r="BV85" s="546"/>
      <c r="BW85" s="546"/>
      <c r="BX85" s="546"/>
      <c r="BY85" s="546"/>
      <c r="BZ85" s="546"/>
      <c r="CA85" s="546"/>
      <c r="CB85" s="546"/>
      <c r="CC85" s="546"/>
      <c r="CD85" s="546"/>
      <c r="CE85" s="546"/>
      <c r="CF85" s="546"/>
      <c r="CG85" s="546"/>
      <c r="CH85" s="546"/>
      <c r="CI85" s="551"/>
      <c r="CJ85" s="552"/>
      <c r="CK85" s="546"/>
      <c r="CL85" s="546"/>
      <c r="CM85" s="546"/>
      <c r="CN85" s="546"/>
      <c r="CO85" s="546"/>
      <c r="CP85" s="546"/>
      <c r="CQ85" s="546"/>
      <c r="CR85" s="546"/>
      <c r="CS85" s="546"/>
      <c r="CT85" s="546"/>
      <c r="CU85" s="546"/>
      <c r="CV85" s="546"/>
      <c r="CW85" s="546"/>
      <c r="CX85" s="546"/>
      <c r="CY85" s="546"/>
      <c r="CZ85" s="546"/>
      <c r="DA85" s="546"/>
      <c r="DB85" s="546"/>
      <c r="DC85" s="546"/>
      <c r="DD85" s="545"/>
      <c r="DE85" s="554"/>
      <c r="DF85" s="546"/>
      <c r="DG85" s="546"/>
      <c r="DH85" s="546"/>
      <c r="DI85" s="546"/>
      <c r="DJ85" s="546"/>
      <c r="DK85" s="546"/>
      <c r="DL85" s="546"/>
      <c r="DM85" s="546"/>
      <c r="DN85" s="546"/>
      <c r="DO85" s="546"/>
      <c r="DP85" s="546"/>
      <c r="DQ85" s="546"/>
      <c r="DR85" s="546"/>
      <c r="DS85" s="546"/>
      <c r="DT85" s="546"/>
      <c r="DU85" s="546"/>
      <c r="DV85" s="546"/>
      <c r="DW85" s="546"/>
      <c r="DX85" s="546"/>
      <c r="DY85" s="551"/>
      <c r="DZ85" s="552"/>
      <c r="EA85" s="546"/>
      <c r="EB85" s="546"/>
      <c r="EC85" s="546"/>
      <c r="ED85" s="546"/>
      <c r="EE85" s="546"/>
      <c r="EF85" s="546"/>
      <c r="EG85" s="546"/>
      <c r="EH85" s="546"/>
      <c r="EI85" s="546"/>
      <c r="EJ85" s="546"/>
      <c r="EK85" s="546"/>
      <c r="EL85" s="546"/>
      <c r="EM85" s="546"/>
      <c r="EN85" s="546"/>
      <c r="EO85" s="546"/>
      <c r="EP85" s="546"/>
      <c r="EQ85" s="546"/>
      <c r="ER85" s="546"/>
      <c r="ES85" s="546"/>
      <c r="ET85" s="545"/>
      <c r="EU85" s="554">
        <f t="shared" si="297"/>
        <v>0</v>
      </c>
      <c r="EV85" s="546"/>
      <c r="EW85" s="546"/>
      <c r="EX85" s="546"/>
      <c r="EY85" s="546"/>
      <c r="EZ85" s="546"/>
      <c r="FA85" s="546"/>
      <c r="FB85" s="546"/>
      <c r="FC85" s="546"/>
      <c r="FD85" s="546"/>
      <c r="FE85" s="546"/>
      <c r="FF85" s="546"/>
      <c r="FG85" s="546"/>
      <c r="FH85" s="546"/>
      <c r="FI85" s="546"/>
      <c r="FJ85" s="546"/>
      <c r="FK85" s="546"/>
      <c r="FL85" s="546"/>
      <c r="FM85" s="546"/>
      <c r="FN85" s="546"/>
      <c r="FO85" s="551"/>
      <c r="FP85" s="552">
        <f t="shared" si="298"/>
        <v>84</v>
      </c>
      <c r="FQ85" s="547">
        <v>44</v>
      </c>
      <c r="FR85" s="547">
        <v>12</v>
      </c>
      <c r="FS85" s="547"/>
      <c r="FT85" s="547">
        <v>24</v>
      </c>
      <c r="FU85" s="547"/>
      <c r="FV85" s="547">
        <v>4</v>
      </c>
      <c r="FW85" s="547"/>
      <c r="FX85" s="547"/>
      <c r="FY85" s="547"/>
      <c r="FZ85" s="547"/>
      <c r="GA85" s="547"/>
      <c r="GB85" s="547"/>
      <c r="GC85" s="547"/>
      <c r="GD85" s="547"/>
      <c r="GE85" s="547"/>
      <c r="GF85" s="553">
        <v>36</v>
      </c>
      <c r="GG85" s="548"/>
      <c r="GH85" s="549"/>
      <c r="GI85" s="550">
        <f t="shared" si="327"/>
        <v>4.5</v>
      </c>
      <c r="GJ85" s="545">
        <v>42</v>
      </c>
      <c r="GK85" s="552">
        <f t="shared" si="299"/>
        <v>0</v>
      </c>
      <c r="GL85" s="546"/>
      <c r="GM85" s="546"/>
      <c r="GN85" s="546"/>
      <c r="GO85" s="546"/>
      <c r="GP85" s="546"/>
      <c r="GQ85" s="546"/>
      <c r="GR85" s="546"/>
      <c r="GS85" s="546"/>
      <c r="GT85" s="546"/>
      <c r="GU85" s="546"/>
      <c r="GV85" s="546"/>
      <c r="GW85" s="546"/>
      <c r="GX85" s="546"/>
      <c r="GY85" s="546"/>
      <c r="GZ85" s="546"/>
      <c r="HA85" s="546"/>
      <c r="HB85" s="546"/>
      <c r="HC85" s="546"/>
      <c r="HD85" s="546">
        <f t="shared" si="328"/>
        <v>0</v>
      </c>
      <c r="HE85" s="551"/>
      <c r="HF85" s="552">
        <f t="shared" si="301"/>
        <v>0</v>
      </c>
      <c r="HG85" s="546"/>
      <c r="HH85" s="546"/>
      <c r="HI85" s="546"/>
      <c r="HJ85" s="546"/>
      <c r="HK85" s="546"/>
      <c r="HL85" s="546"/>
      <c r="HM85" s="546"/>
      <c r="HN85" s="546"/>
      <c r="HO85" s="546"/>
      <c r="HP85" s="546"/>
      <c r="HQ85" s="546"/>
      <c r="HR85" s="546"/>
      <c r="HS85" s="546"/>
      <c r="HT85" s="546"/>
      <c r="HU85" s="546"/>
      <c r="HV85" s="546"/>
      <c r="HW85" s="546"/>
      <c r="HX85" s="546"/>
      <c r="HY85" s="546"/>
      <c r="HZ85" s="545"/>
      <c r="IA85" s="315" t="s">
        <v>60</v>
      </c>
      <c r="IB85" s="22"/>
      <c r="IC85" s="22"/>
      <c r="ID85" s="133"/>
      <c r="IE85" s="694">
        <v>8</v>
      </c>
    </row>
    <row r="86" spans="1:301" s="388" customFormat="1" ht="15" customHeight="1" x14ac:dyDescent="0.25">
      <c r="A86" s="131"/>
      <c r="B86" s="15"/>
      <c r="C86" s="261" t="s">
        <v>293</v>
      </c>
      <c r="D86" s="232"/>
      <c r="E86" s="21"/>
      <c r="F86" s="21">
        <f t="shared" si="290"/>
        <v>213</v>
      </c>
      <c r="G86" s="21">
        <f t="shared" si="291"/>
        <v>118</v>
      </c>
      <c r="H86" s="21">
        <f t="shared" si="292"/>
        <v>56</v>
      </c>
      <c r="I86" s="21">
        <f t="shared" si="292"/>
        <v>10</v>
      </c>
      <c r="J86" s="21">
        <f t="shared" si="292"/>
        <v>0</v>
      </c>
      <c r="K86" s="21">
        <f t="shared" si="292"/>
        <v>44</v>
      </c>
      <c r="L86" s="21">
        <f t="shared" si="292"/>
        <v>0</v>
      </c>
      <c r="M86" s="21">
        <f t="shared" si="292"/>
        <v>8</v>
      </c>
      <c r="N86" s="21">
        <f t="shared" si="292"/>
        <v>0</v>
      </c>
      <c r="O86" s="21">
        <f t="shared" si="292"/>
        <v>0</v>
      </c>
      <c r="P86" s="21">
        <f t="shared" si="292"/>
        <v>0</v>
      </c>
      <c r="Q86" s="21"/>
      <c r="R86" s="21">
        <f t="shared" si="293"/>
        <v>0</v>
      </c>
      <c r="S86" s="21">
        <f t="shared" si="294"/>
        <v>0</v>
      </c>
      <c r="T86" s="21">
        <f t="shared" si="294"/>
        <v>0</v>
      </c>
      <c r="U86" s="211">
        <f t="shared" si="294"/>
        <v>0</v>
      </c>
      <c r="V86" s="285">
        <f t="shared" si="295"/>
        <v>59</v>
      </c>
      <c r="W86" s="21"/>
      <c r="X86" s="557">
        <f t="shared" si="296"/>
        <v>36</v>
      </c>
      <c r="Y86" s="14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221"/>
      <c r="AT86" s="293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294"/>
      <c r="BO86" s="14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221"/>
      <c r="CJ86" s="293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294"/>
      <c r="DE86" s="14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221"/>
      <c r="DZ86" s="293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294"/>
      <c r="EU86" s="14">
        <f t="shared" si="297"/>
        <v>0</v>
      </c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221"/>
      <c r="FP86" s="293">
        <f t="shared" si="298"/>
        <v>38</v>
      </c>
      <c r="FQ86" s="16">
        <v>28</v>
      </c>
      <c r="FR86" s="16">
        <v>8</v>
      </c>
      <c r="FS86" s="16"/>
      <c r="FT86" s="16"/>
      <c r="FU86" s="16"/>
      <c r="FV86" s="16">
        <v>2</v>
      </c>
      <c r="FW86" s="16"/>
      <c r="FX86" s="16"/>
      <c r="FY86" s="16"/>
      <c r="FZ86" s="16"/>
      <c r="GA86" s="16"/>
      <c r="GB86" s="16"/>
      <c r="GC86" s="16"/>
      <c r="GD86" s="16"/>
      <c r="GE86" s="16"/>
      <c r="GF86" s="17"/>
      <c r="GG86" s="18"/>
      <c r="GH86" s="19"/>
      <c r="GI86" s="20">
        <f t="shared" ref="GI86" si="329">(GF86+GG86+GH86+FP86+GJ86)/36</f>
        <v>1.5833333333333333</v>
      </c>
      <c r="GJ86" s="294">
        <v>19</v>
      </c>
      <c r="GK86" s="552">
        <f>SUM(GL86:GV86)+SUM(GX86:GZ86)</f>
        <v>80</v>
      </c>
      <c r="GL86" s="547">
        <v>28</v>
      </c>
      <c r="GM86" s="547">
        <v>2</v>
      </c>
      <c r="GN86" s="547"/>
      <c r="GO86" s="547">
        <v>44</v>
      </c>
      <c r="GP86" s="547"/>
      <c r="GQ86" s="547">
        <v>6</v>
      </c>
      <c r="GR86" s="547"/>
      <c r="GS86" s="547"/>
      <c r="GT86" s="547"/>
      <c r="GU86" s="547"/>
      <c r="GV86" s="547"/>
      <c r="GW86" s="547"/>
      <c r="GX86" s="547"/>
      <c r="GY86" s="547"/>
      <c r="GZ86" s="547"/>
      <c r="HA86" s="553">
        <v>36</v>
      </c>
      <c r="HB86" s="548"/>
      <c r="HC86" s="549"/>
      <c r="HD86" s="550">
        <f t="shared" si="328"/>
        <v>4.333333333333333</v>
      </c>
      <c r="HE86" s="221">
        <v>40</v>
      </c>
      <c r="HF86" s="293">
        <f t="shared" si="301"/>
        <v>0</v>
      </c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294"/>
      <c r="IA86" s="314" t="s">
        <v>144</v>
      </c>
      <c r="IB86" s="22"/>
      <c r="IC86" s="22"/>
      <c r="ID86" s="133"/>
      <c r="IE86" s="694">
        <v>8</v>
      </c>
    </row>
    <row r="87" spans="1:301" s="388" customFormat="1" ht="15" customHeight="1" x14ac:dyDescent="0.25">
      <c r="A87" s="131"/>
      <c r="B87" s="15"/>
      <c r="C87" s="261" t="s">
        <v>294</v>
      </c>
      <c r="D87" s="232"/>
      <c r="E87" s="21"/>
      <c r="F87" s="21">
        <f t="shared" si="290"/>
        <v>144</v>
      </c>
      <c r="G87" s="21">
        <f t="shared" si="291"/>
        <v>84</v>
      </c>
      <c r="H87" s="21">
        <f t="shared" si="292"/>
        <v>2</v>
      </c>
      <c r="I87" s="21">
        <f t="shared" si="292"/>
        <v>0</v>
      </c>
      <c r="J87" s="21">
        <f t="shared" si="292"/>
        <v>0</v>
      </c>
      <c r="K87" s="21">
        <f t="shared" si="292"/>
        <v>80</v>
      </c>
      <c r="L87" s="21">
        <f t="shared" si="292"/>
        <v>0</v>
      </c>
      <c r="M87" s="21">
        <f t="shared" si="292"/>
        <v>2</v>
      </c>
      <c r="N87" s="21">
        <f t="shared" si="292"/>
        <v>0</v>
      </c>
      <c r="O87" s="21">
        <f t="shared" si="292"/>
        <v>0</v>
      </c>
      <c r="P87" s="21">
        <f t="shared" si="292"/>
        <v>0</v>
      </c>
      <c r="Q87" s="21"/>
      <c r="R87" s="21">
        <f t="shared" si="293"/>
        <v>0</v>
      </c>
      <c r="S87" s="21">
        <f t="shared" si="294"/>
        <v>0</v>
      </c>
      <c r="T87" s="21">
        <f t="shared" si="294"/>
        <v>0</v>
      </c>
      <c r="U87" s="211">
        <f t="shared" si="294"/>
        <v>0</v>
      </c>
      <c r="V87" s="285">
        <f t="shared" si="295"/>
        <v>42</v>
      </c>
      <c r="W87" s="21"/>
      <c r="X87" s="557">
        <f t="shared" si="296"/>
        <v>18</v>
      </c>
      <c r="Y87" s="14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221"/>
      <c r="AT87" s="293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294"/>
      <c r="BO87" s="14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221"/>
      <c r="CJ87" s="293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294"/>
      <c r="DE87" s="14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221"/>
      <c r="DZ87" s="293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294"/>
      <c r="EU87" s="14">
        <f t="shared" si="297"/>
        <v>0</v>
      </c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221"/>
      <c r="FP87" s="552"/>
      <c r="FQ87" s="546"/>
      <c r="FR87" s="546"/>
      <c r="FS87" s="546"/>
      <c r="FT87" s="546"/>
      <c r="FU87" s="546"/>
      <c r="FV87" s="546"/>
      <c r="FW87" s="546"/>
      <c r="FX87" s="546"/>
      <c r="FY87" s="546"/>
      <c r="FZ87" s="546"/>
      <c r="GA87" s="546"/>
      <c r="GB87" s="546"/>
      <c r="GC87" s="546"/>
      <c r="GD87" s="546"/>
      <c r="GE87" s="546"/>
      <c r="GF87" s="546"/>
      <c r="GG87" s="546"/>
      <c r="GH87" s="546"/>
      <c r="GI87" s="546"/>
      <c r="GJ87" s="545"/>
      <c r="GK87" s="552">
        <f>SUM(GL87:GV87)+SUM(GX87:GZ87)</f>
        <v>84</v>
      </c>
      <c r="GL87" s="16">
        <v>2</v>
      </c>
      <c r="GM87" s="16"/>
      <c r="GN87" s="16"/>
      <c r="GO87" s="16">
        <v>80</v>
      </c>
      <c r="GP87" s="16"/>
      <c r="GQ87" s="16">
        <v>2</v>
      </c>
      <c r="GR87" s="16"/>
      <c r="GS87" s="16"/>
      <c r="GT87" s="16"/>
      <c r="GU87" s="16"/>
      <c r="GV87" s="16"/>
      <c r="GW87" s="16"/>
      <c r="GX87" s="16"/>
      <c r="GY87" s="16"/>
      <c r="GZ87" s="16"/>
      <c r="HA87" s="17"/>
      <c r="HB87" s="18">
        <v>18</v>
      </c>
      <c r="HC87" s="19"/>
      <c r="HD87" s="550">
        <f t="shared" si="328"/>
        <v>4</v>
      </c>
      <c r="HE87" s="221">
        <v>42</v>
      </c>
      <c r="HF87" s="293">
        <f t="shared" si="301"/>
        <v>0</v>
      </c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294"/>
      <c r="IA87" s="315"/>
      <c r="IB87" s="22" t="s">
        <v>144</v>
      </c>
      <c r="IC87" s="22"/>
      <c r="ID87" s="133"/>
      <c r="IE87" s="694">
        <v>8</v>
      </c>
    </row>
    <row r="88" spans="1:301" s="388" customFormat="1" ht="15" customHeight="1" x14ac:dyDescent="0.25">
      <c r="A88" s="134"/>
      <c r="B88" s="71"/>
      <c r="C88" s="262" t="s">
        <v>295</v>
      </c>
      <c r="D88" s="233"/>
      <c r="E88" s="72"/>
      <c r="F88" s="72">
        <f t="shared" si="290"/>
        <v>72</v>
      </c>
      <c r="G88" s="72">
        <f t="shared" si="291"/>
        <v>48</v>
      </c>
      <c r="H88" s="72">
        <f t="shared" ref="H88:P89" si="330">Z88+AU88+BP88+CK88+DF88+EA88+EV88+FQ88+GL88+HG88</f>
        <v>2</v>
      </c>
      <c r="I88" s="72">
        <f t="shared" si="330"/>
        <v>0</v>
      </c>
      <c r="J88" s="72">
        <f t="shared" si="330"/>
        <v>0</v>
      </c>
      <c r="K88" s="72">
        <f t="shared" si="330"/>
        <v>40</v>
      </c>
      <c r="L88" s="72">
        <f t="shared" si="330"/>
        <v>0</v>
      </c>
      <c r="M88" s="72">
        <f t="shared" si="330"/>
        <v>6</v>
      </c>
      <c r="N88" s="72">
        <f t="shared" si="330"/>
        <v>0</v>
      </c>
      <c r="O88" s="72">
        <f t="shared" si="330"/>
        <v>0</v>
      </c>
      <c r="P88" s="72">
        <f t="shared" si="330"/>
        <v>0</v>
      </c>
      <c r="Q88" s="72"/>
      <c r="R88" s="72">
        <f t="shared" si="293"/>
        <v>0</v>
      </c>
      <c r="S88" s="72">
        <f t="shared" ref="S88:U89" si="331">AL88+BG88+CB88+CW88+DR88+EM88+FH88+GC88+GX88+HS88</f>
        <v>0</v>
      </c>
      <c r="T88" s="72">
        <f t="shared" si="331"/>
        <v>0</v>
      </c>
      <c r="U88" s="212">
        <f t="shared" si="331"/>
        <v>0</v>
      </c>
      <c r="V88" s="287">
        <f t="shared" si="295"/>
        <v>24</v>
      </c>
      <c r="W88" s="72"/>
      <c r="X88" s="288">
        <f t="shared" si="296"/>
        <v>0</v>
      </c>
      <c r="Y88" s="242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222"/>
      <c r="AT88" s="295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296"/>
      <c r="BO88" s="242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222"/>
      <c r="CJ88" s="295"/>
      <c r="CK88" s="71"/>
      <c r="CL88" s="71"/>
      <c r="CM88" s="71"/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296"/>
      <c r="DE88" s="242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222"/>
      <c r="DZ88" s="295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296"/>
      <c r="EU88" s="242">
        <f t="shared" si="297"/>
        <v>0</v>
      </c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222"/>
      <c r="FP88" s="295">
        <f>SUM(FQ88:GA88)+SUM(GC88:GE88)</f>
        <v>0</v>
      </c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296"/>
      <c r="GK88" s="242">
        <f>SUM(GL88:GV88)+SUM(GX88:GZ88)</f>
        <v>0</v>
      </c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222"/>
      <c r="HF88" s="295">
        <f t="shared" si="301"/>
        <v>48</v>
      </c>
      <c r="HG88" s="73">
        <v>2</v>
      </c>
      <c r="HH88" s="73"/>
      <c r="HI88" s="73"/>
      <c r="HJ88" s="73">
        <v>40</v>
      </c>
      <c r="HK88" s="73"/>
      <c r="HL88" s="73">
        <v>6</v>
      </c>
      <c r="HM88" s="73"/>
      <c r="HN88" s="73"/>
      <c r="HO88" s="73"/>
      <c r="HP88" s="73"/>
      <c r="HQ88" s="73"/>
      <c r="HR88" s="73"/>
      <c r="HS88" s="73"/>
      <c r="HT88" s="73"/>
      <c r="HU88" s="73"/>
      <c r="HV88" s="74"/>
      <c r="HW88" s="75"/>
      <c r="HX88" s="76"/>
      <c r="HY88" s="77">
        <f>(HV88+HW88+HX88+HF88+HZ88)/36</f>
        <v>2</v>
      </c>
      <c r="HZ88" s="296">
        <v>24</v>
      </c>
      <c r="IA88" s="317"/>
      <c r="IB88" s="78"/>
      <c r="IC88" s="78"/>
      <c r="ID88" s="135"/>
      <c r="IE88" s="694">
        <v>8</v>
      </c>
    </row>
    <row r="89" spans="1:301" s="385" customFormat="1" ht="15" customHeight="1" x14ac:dyDescent="0.25">
      <c r="A89" s="150">
        <v>47</v>
      </c>
      <c r="B89" s="88" t="s">
        <v>176</v>
      </c>
      <c r="C89" s="263" t="s">
        <v>247</v>
      </c>
      <c r="D89" s="235"/>
      <c r="E89" s="89">
        <f>F89/36</f>
        <v>7</v>
      </c>
      <c r="F89" s="89">
        <f t="shared" si="290"/>
        <v>252</v>
      </c>
      <c r="G89" s="89">
        <f t="shared" si="291"/>
        <v>132</v>
      </c>
      <c r="H89" s="89">
        <f t="shared" si="330"/>
        <v>24</v>
      </c>
      <c r="I89" s="89">
        <f t="shared" si="330"/>
        <v>6</v>
      </c>
      <c r="J89" s="89">
        <f t="shared" si="330"/>
        <v>0</v>
      </c>
      <c r="K89" s="89">
        <f t="shared" si="330"/>
        <v>62</v>
      </c>
      <c r="L89" s="89">
        <f t="shared" si="330"/>
        <v>0</v>
      </c>
      <c r="M89" s="89">
        <f t="shared" si="330"/>
        <v>38</v>
      </c>
      <c r="N89" s="89">
        <f t="shared" si="330"/>
        <v>0</v>
      </c>
      <c r="O89" s="89">
        <f t="shared" si="330"/>
        <v>0</v>
      </c>
      <c r="P89" s="89">
        <f t="shared" si="330"/>
        <v>0</v>
      </c>
      <c r="Q89" s="89"/>
      <c r="R89" s="89">
        <f t="shared" si="293"/>
        <v>0</v>
      </c>
      <c r="S89" s="89">
        <f t="shared" si="331"/>
        <v>0</v>
      </c>
      <c r="T89" s="89">
        <f t="shared" si="331"/>
        <v>0</v>
      </c>
      <c r="U89" s="213">
        <f t="shared" si="331"/>
        <v>2</v>
      </c>
      <c r="V89" s="274">
        <f t="shared" si="295"/>
        <v>66</v>
      </c>
      <c r="W89" s="89"/>
      <c r="X89" s="275">
        <v>54</v>
      </c>
      <c r="Y89" s="243">
        <f>SUM(Z89:AJ89)+SUM(AL89:AN89)</f>
        <v>0</v>
      </c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223"/>
      <c r="AT89" s="297">
        <f>SUM(AU89:BE89)+SUM(BG89:BI89)</f>
        <v>0</v>
      </c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298"/>
      <c r="BO89" s="243">
        <f>SUM(BP89:BZ89)+SUM(CB89:CD89)</f>
        <v>0</v>
      </c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223"/>
      <c r="CJ89" s="297">
        <f>SUM(CK89:CU89)+SUM(CW89:CY89)</f>
        <v>0</v>
      </c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298"/>
      <c r="DE89" s="243">
        <f>SUM(DF89:DP89)+SUM(DR89:DT89)</f>
        <v>0</v>
      </c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223"/>
      <c r="DZ89" s="297">
        <f>SUM(EA89:EK89)+SUM(EM89:EO89)</f>
        <v>0</v>
      </c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298"/>
      <c r="EU89" s="243">
        <f t="shared" si="297"/>
        <v>0</v>
      </c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223"/>
      <c r="FP89" s="297">
        <f t="shared" ref="FP89" si="332">SUM(FQ89:GA89)+SUM(GC89:GE89)</f>
        <v>60</v>
      </c>
      <c r="FQ89" s="90">
        <v>16</v>
      </c>
      <c r="FR89" s="90">
        <v>6</v>
      </c>
      <c r="FS89" s="90"/>
      <c r="FT89" s="90">
        <v>16</v>
      </c>
      <c r="FU89" s="90"/>
      <c r="FV89" s="90">
        <v>20</v>
      </c>
      <c r="FW89" s="90"/>
      <c r="FX89" s="90"/>
      <c r="FY89" s="90"/>
      <c r="FZ89" s="90"/>
      <c r="GA89" s="90"/>
      <c r="GB89" s="90"/>
      <c r="GC89" s="90"/>
      <c r="GD89" s="90"/>
      <c r="GE89" s="90">
        <v>2</v>
      </c>
      <c r="GF89" s="91"/>
      <c r="GG89" s="92">
        <v>18</v>
      </c>
      <c r="GH89" s="93"/>
      <c r="GI89" s="94">
        <f t="shared" ref="GI89" si="333">(GF89+GG89+GH89+FP89+GJ89)/36</f>
        <v>3</v>
      </c>
      <c r="GJ89" s="298">
        <v>30</v>
      </c>
      <c r="GK89" s="243">
        <f>SUM(GL89:GV89)+SUM(GX89:GZ89)</f>
        <v>48</v>
      </c>
      <c r="GL89" s="90">
        <v>8</v>
      </c>
      <c r="GM89" s="90"/>
      <c r="GN89" s="90"/>
      <c r="GO89" s="90">
        <v>22</v>
      </c>
      <c r="GP89" s="90"/>
      <c r="GQ89" s="90">
        <v>18</v>
      </c>
      <c r="GR89" s="90"/>
      <c r="GS89" s="90"/>
      <c r="GT89" s="90"/>
      <c r="GU89" s="90"/>
      <c r="GV89" s="90"/>
      <c r="GW89" s="90"/>
      <c r="GX89" s="90"/>
      <c r="GY89" s="90"/>
      <c r="GZ89" s="90"/>
      <c r="HA89" s="91">
        <v>36</v>
      </c>
      <c r="HB89" s="92"/>
      <c r="HC89" s="93"/>
      <c r="HD89" s="94">
        <f t="shared" ref="HD89" si="334">(HA89+HB89+HC89+GK89+HE89)/36</f>
        <v>3</v>
      </c>
      <c r="HE89" s="223">
        <v>24</v>
      </c>
      <c r="HF89" s="297">
        <f t="shared" si="301"/>
        <v>24</v>
      </c>
      <c r="HG89" s="90"/>
      <c r="HH89" s="90"/>
      <c r="HI89" s="90"/>
      <c r="HJ89" s="90">
        <v>24</v>
      </c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1"/>
      <c r="HW89" s="92"/>
      <c r="HX89" s="93"/>
      <c r="HY89" s="94">
        <f t="shared" ref="HY89" si="335">(HV89+HW89+HX89+HF89+HZ89)/36</f>
        <v>1</v>
      </c>
      <c r="HZ89" s="298">
        <v>12</v>
      </c>
      <c r="IA89" s="336" t="s">
        <v>144</v>
      </c>
      <c r="IB89" s="99" t="s">
        <v>60</v>
      </c>
      <c r="IC89" s="99"/>
      <c r="ID89" s="203"/>
      <c r="IE89" s="54">
        <v>2</v>
      </c>
    </row>
    <row r="90" spans="1:301" s="378" customFormat="1" ht="15" customHeight="1" x14ac:dyDescent="0.25">
      <c r="A90" s="152"/>
      <c r="B90" s="46"/>
      <c r="C90" s="361" t="s">
        <v>227</v>
      </c>
      <c r="D90" s="54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224"/>
      <c r="V90" s="299"/>
      <c r="W90" s="46"/>
      <c r="X90" s="300"/>
      <c r="Y90" s="54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224"/>
      <c r="AT90" s="299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300"/>
      <c r="BO90" s="54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224"/>
      <c r="CJ90" s="299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300"/>
      <c r="DE90" s="54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224"/>
      <c r="DZ90" s="299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300"/>
      <c r="EU90" s="54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224"/>
      <c r="FP90" s="299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300"/>
      <c r="GK90" s="54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224"/>
      <c r="HF90" s="299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300"/>
      <c r="IA90" s="310"/>
      <c r="IB90" s="25"/>
      <c r="IC90" s="25"/>
      <c r="ID90" s="120"/>
      <c r="IE90" s="54"/>
    </row>
    <row r="91" spans="1:301" s="385" customFormat="1" ht="15" customHeight="1" x14ac:dyDescent="0.25">
      <c r="A91" s="152">
        <v>48</v>
      </c>
      <c r="B91" s="46" t="s">
        <v>177</v>
      </c>
      <c r="C91" s="264" t="s">
        <v>131</v>
      </c>
      <c r="D91" s="236"/>
      <c r="E91" s="48">
        <f>F91/36</f>
        <v>3</v>
      </c>
      <c r="F91" s="48">
        <f>G91+V91+W91+X91</f>
        <v>108</v>
      </c>
      <c r="G91" s="48">
        <f>SUM(H91:U91)</f>
        <v>66</v>
      </c>
      <c r="H91" s="48">
        <f t="shared" ref="H91:P94" si="336">Z91+AU91+BP91+CK91+DF91+EA91+EV91+FQ91+GL91+HG91</f>
        <v>18</v>
      </c>
      <c r="I91" s="48">
        <f t="shared" si="336"/>
        <v>0</v>
      </c>
      <c r="J91" s="48">
        <f t="shared" si="336"/>
        <v>0</v>
      </c>
      <c r="K91" s="48">
        <f t="shared" si="336"/>
        <v>48</v>
      </c>
      <c r="L91" s="48">
        <f t="shared" si="336"/>
        <v>0</v>
      </c>
      <c r="M91" s="48">
        <f t="shared" si="336"/>
        <v>0</v>
      </c>
      <c r="N91" s="48">
        <f t="shared" si="336"/>
        <v>0</v>
      </c>
      <c r="O91" s="48">
        <f t="shared" si="336"/>
        <v>0</v>
      </c>
      <c r="P91" s="48">
        <f t="shared" si="336"/>
        <v>0</v>
      </c>
      <c r="Q91" s="48"/>
      <c r="R91" s="48">
        <f>AJ91+BE91+BZ91+CU91+DP91+EK91+FF91+GA91+GV91+HQ91</f>
        <v>0</v>
      </c>
      <c r="S91" s="48">
        <f t="shared" ref="S91:U94" si="337">AL91+BG91+CB91+CW91+DR91+EM91+FH91+GC91+GX91+HS91</f>
        <v>0</v>
      </c>
      <c r="T91" s="48">
        <f t="shared" si="337"/>
        <v>0</v>
      </c>
      <c r="U91" s="214">
        <f t="shared" si="337"/>
        <v>0</v>
      </c>
      <c r="V91" s="276">
        <f t="shared" ref="V91:V94" si="338">AS91+BN91+CI91+DD91+DY91+ET91+FO91+GJ91+HE91+HZ91</f>
        <v>36</v>
      </c>
      <c r="W91" s="48">
        <f t="shared" ref="W91:W94" si="339">AQ91+BL91+CG91+DB91+DW91+ER91+FM91+GH91+HC91+HX91</f>
        <v>6</v>
      </c>
      <c r="X91" s="277">
        <f t="shared" ref="X91:X94" si="340">AO91+AP91+BJ91+BK91+CE91+CF91+CZ91+DA91+DU91+DV91+EP91+EQ91+FK91+FL91+GF91+GG91+HA91+HB91+HV91+HW91</f>
        <v>0</v>
      </c>
      <c r="Y91" s="54">
        <f>SUM(Z91:AJ91)+SUM(AL91:AN91)</f>
        <v>6</v>
      </c>
      <c r="Z91" s="49">
        <v>2</v>
      </c>
      <c r="AA91" s="49"/>
      <c r="AB91" s="49"/>
      <c r="AC91" s="49">
        <v>4</v>
      </c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50"/>
      <c r="AP91" s="51"/>
      <c r="AQ91" s="52"/>
      <c r="AR91" s="53">
        <f>(AO91+AP91+AQ91+Y91+AS91)/36</f>
        <v>0.25</v>
      </c>
      <c r="AS91" s="224">
        <v>3</v>
      </c>
      <c r="AT91" s="299">
        <f>SUM(AU91:BE91)+SUM(BG91:BI91)</f>
        <v>6</v>
      </c>
      <c r="AU91" s="49">
        <v>2</v>
      </c>
      <c r="AV91" s="49"/>
      <c r="AW91" s="49"/>
      <c r="AX91" s="49">
        <v>4</v>
      </c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50"/>
      <c r="BK91" s="51"/>
      <c r="BL91" s="52"/>
      <c r="BM91" s="53">
        <f>(BJ91+BK91+BL91+AT91+BN91)/36</f>
        <v>0.25</v>
      </c>
      <c r="BN91" s="300">
        <v>3</v>
      </c>
      <c r="BO91" s="54">
        <f>SUM(BP91:BZ91)+SUM(CB91:CD91)</f>
        <v>0</v>
      </c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>
        <f>(CE91+CF91+CG91+BO91+CI91)/36</f>
        <v>0</v>
      </c>
      <c r="CI91" s="224"/>
      <c r="CJ91" s="360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300"/>
      <c r="DE91" s="54">
        <f>SUM(DF91:DP91)+SUM(DR91:DT91)</f>
        <v>24</v>
      </c>
      <c r="DF91" s="49">
        <v>6</v>
      </c>
      <c r="DG91" s="49"/>
      <c r="DH91" s="49"/>
      <c r="DI91" s="49">
        <v>18</v>
      </c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50"/>
      <c r="DV91" s="51"/>
      <c r="DW91" s="52"/>
      <c r="DX91" s="53">
        <f t="shared" ref="DX91:DX92" si="341">(DU91+DV91+DW91+DE91+DY91)/36</f>
        <v>1</v>
      </c>
      <c r="DY91" s="224">
        <v>12</v>
      </c>
      <c r="DZ91" s="299">
        <f>SUM(EA91:EK91)+SUM(EM91:EO91)</f>
        <v>30</v>
      </c>
      <c r="EA91" s="49">
        <v>8</v>
      </c>
      <c r="EB91" s="49"/>
      <c r="EC91" s="49"/>
      <c r="ED91" s="49">
        <v>22</v>
      </c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50"/>
      <c r="EQ91" s="51"/>
      <c r="ER91" s="52">
        <v>6</v>
      </c>
      <c r="ES91" s="53">
        <f>(EP91+EQ91+ER91+DZ91+ET91)/36</f>
        <v>1.5</v>
      </c>
      <c r="ET91" s="300">
        <v>18</v>
      </c>
      <c r="EU91" s="54">
        <f>SUM(EV91:FF91)+SUM(FH91:FJ91)</f>
        <v>0</v>
      </c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>
        <f>(FK91+FL91+FM91+EU91+FO91)/36</f>
        <v>0</v>
      </c>
      <c r="FO91" s="224"/>
      <c r="FP91" s="299">
        <f>SUM(FQ91:GA91)+SUM(GC91:GE91)</f>
        <v>0</v>
      </c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>
        <f>(GF91+GG91+GH91+FP91+GJ91)/36</f>
        <v>0</v>
      </c>
      <c r="GJ91" s="300"/>
      <c r="GK91" s="54">
        <f>SUM(GL91:GV91)+SUM(GX91:GZ91)</f>
        <v>0</v>
      </c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>
        <f>(HA91+HB91+HC91+GK91+HE91)/36</f>
        <v>0</v>
      </c>
      <c r="HE91" s="224"/>
      <c r="HF91" s="299">
        <f>SUM(HG91:HQ91)+SUM(HS91:HU91)</f>
        <v>0</v>
      </c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300"/>
      <c r="IA91" s="310"/>
      <c r="IB91" s="40">
        <v>6</v>
      </c>
      <c r="IC91" s="25"/>
      <c r="ID91" s="120"/>
      <c r="IE91" s="54">
        <v>1</v>
      </c>
    </row>
    <row r="92" spans="1:301" s="390" customFormat="1" ht="15" customHeight="1" thickBot="1" x14ac:dyDescent="0.3">
      <c r="A92" s="152">
        <v>49</v>
      </c>
      <c r="B92" s="46" t="s">
        <v>190</v>
      </c>
      <c r="C92" s="248" t="s">
        <v>128</v>
      </c>
      <c r="D92" s="515"/>
      <c r="E92" s="516">
        <f>F92/36</f>
        <v>8</v>
      </c>
      <c r="F92" s="516">
        <f>G92+V92+W92+X92</f>
        <v>288</v>
      </c>
      <c r="G92" s="516">
        <f>SUM(H92:U92)</f>
        <v>186</v>
      </c>
      <c r="H92" s="516">
        <f t="shared" si="336"/>
        <v>32</v>
      </c>
      <c r="I92" s="516">
        <f t="shared" si="336"/>
        <v>0</v>
      </c>
      <c r="J92" s="516">
        <f t="shared" si="336"/>
        <v>24</v>
      </c>
      <c r="K92" s="516">
        <f t="shared" si="336"/>
        <v>94</v>
      </c>
      <c r="L92" s="516">
        <f t="shared" si="336"/>
        <v>0</v>
      </c>
      <c r="M92" s="516">
        <f t="shared" si="336"/>
        <v>34</v>
      </c>
      <c r="N92" s="516">
        <f t="shared" si="336"/>
        <v>0</v>
      </c>
      <c r="O92" s="516">
        <f t="shared" si="336"/>
        <v>0</v>
      </c>
      <c r="P92" s="516">
        <f t="shared" si="336"/>
        <v>2</v>
      </c>
      <c r="Q92" s="516"/>
      <c r="R92" s="516">
        <f>AJ92+BE92+BZ92+CU92+DP92+EK92+FF92+GA92+GV92+HQ92</f>
        <v>0</v>
      </c>
      <c r="S92" s="516">
        <f t="shared" si="337"/>
        <v>0</v>
      </c>
      <c r="T92" s="516">
        <f t="shared" si="337"/>
        <v>0</v>
      </c>
      <c r="U92" s="517">
        <f t="shared" si="337"/>
        <v>0</v>
      </c>
      <c r="V92" s="518">
        <f t="shared" si="338"/>
        <v>93</v>
      </c>
      <c r="W92" s="516">
        <f t="shared" si="339"/>
        <v>9</v>
      </c>
      <c r="X92" s="519">
        <f t="shared" si="340"/>
        <v>0</v>
      </c>
      <c r="Y92" s="520">
        <f>SUM(Z92:AJ92)+SUM(AL92:AN92)</f>
        <v>0</v>
      </c>
      <c r="Z92" s="513"/>
      <c r="AA92" s="513"/>
      <c r="AB92" s="513"/>
      <c r="AC92" s="513"/>
      <c r="AD92" s="513"/>
      <c r="AE92" s="513"/>
      <c r="AF92" s="513"/>
      <c r="AG92" s="513"/>
      <c r="AH92" s="513"/>
      <c r="AI92" s="513"/>
      <c r="AJ92" s="513"/>
      <c r="AK92" s="513"/>
      <c r="AL92" s="513"/>
      <c r="AM92" s="513"/>
      <c r="AN92" s="513"/>
      <c r="AO92" s="513"/>
      <c r="AP92" s="513"/>
      <c r="AQ92" s="513"/>
      <c r="AR92" s="513">
        <f t="shared" ref="AR92" si="342">(AO92+AP92+AQ92+Y92+AS92)/36</f>
        <v>0</v>
      </c>
      <c r="AS92" s="514"/>
      <c r="AT92" s="526">
        <f>SUM(AU92:BE92)+SUM(BG92:BI92)</f>
        <v>0</v>
      </c>
      <c r="AU92" s="513"/>
      <c r="AV92" s="513"/>
      <c r="AW92" s="513"/>
      <c r="AX92" s="513"/>
      <c r="AY92" s="513"/>
      <c r="AZ92" s="513"/>
      <c r="BA92" s="513"/>
      <c r="BB92" s="513"/>
      <c r="BC92" s="513"/>
      <c r="BD92" s="513"/>
      <c r="BE92" s="513"/>
      <c r="BF92" s="513"/>
      <c r="BG92" s="513"/>
      <c r="BH92" s="513"/>
      <c r="BI92" s="513"/>
      <c r="BJ92" s="513"/>
      <c r="BK92" s="513"/>
      <c r="BL92" s="513"/>
      <c r="BM92" s="513">
        <f t="shared" ref="BM92" si="343">(BJ92+BK92+BL92+AT92+BN92)/36</f>
        <v>0</v>
      </c>
      <c r="BN92" s="527"/>
      <c r="BO92" s="520">
        <f>SUM(BP92:BZ92)+SUM(CB92:CD92)</f>
        <v>0</v>
      </c>
      <c r="BP92" s="513"/>
      <c r="BQ92" s="513"/>
      <c r="BR92" s="513"/>
      <c r="BS92" s="513"/>
      <c r="BT92" s="513"/>
      <c r="BU92" s="513"/>
      <c r="BV92" s="513"/>
      <c r="BW92" s="513"/>
      <c r="BX92" s="513"/>
      <c r="BY92" s="513"/>
      <c r="BZ92" s="513"/>
      <c r="CA92" s="513"/>
      <c r="CB92" s="513"/>
      <c r="CC92" s="513"/>
      <c r="CD92" s="513"/>
      <c r="CE92" s="513"/>
      <c r="CF92" s="513"/>
      <c r="CG92" s="513"/>
      <c r="CH92" s="513">
        <f t="shared" ref="CH92" si="344">(CE92+CF92+CG92+BO92+CI92)/36</f>
        <v>0</v>
      </c>
      <c r="CI92" s="514"/>
      <c r="CJ92" s="526">
        <f>SUM(CK92:CU92)+SUM(CW92:CY92)</f>
        <v>72</v>
      </c>
      <c r="CK92" s="521">
        <v>28</v>
      </c>
      <c r="CL92" s="521"/>
      <c r="CM92" s="521"/>
      <c r="CN92" s="521">
        <v>8</v>
      </c>
      <c r="CO92" s="521"/>
      <c r="CP92" s="521">
        <v>34</v>
      </c>
      <c r="CQ92" s="521"/>
      <c r="CR92" s="521"/>
      <c r="CS92" s="521">
        <v>2</v>
      </c>
      <c r="CT92" s="521"/>
      <c r="CU92" s="521"/>
      <c r="CV92" s="521"/>
      <c r="CW92" s="521"/>
      <c r="CX92" s="521"/>
      <c r="CY92" s="521"/>
      <c r="CZ92" s="522"/>
      <c r="DA92" s="523"/>
      <c r="DB92" s="524"/>
      <c r="DC92" s="525">
        <f t="shared" ref="DC92" si="345">(CZ92+DA92+DB92+CJ92+DD92)/36</f>
        <v>3</v>
      </c>
      <c r="DD92" s="527">
        <v>36</v>
      </c>
      <c r="DE92" s="520">
        <f>SUM(DF92:DP92)+SUM(DR92:DT92)</f>
        <v>72</v>
      </c>
      <c r="DF92" s="521">
        <v>2</v>
      </c>
      <c r="DG92" s="521"/>
      <c r="DH92" s="521">
        <v>22</v>
      </c>
      <c r="DI92" s="521">
        <v>48</v>
      </c>
      <c r="DJ92" s="521"/>
      <c r="DK92" s="521"/>
      <c r="DL92" s="521"/>
      <c r="DM92" s="521"/>
      <c r="DN92" s="521"/>
      <c r="DO92" s="521"/>
      <c r="DP92" s="521"/>
      <c r="DQ92" s="521"/>
      <c r="DR92" s="521"/>
      <c r="DS92" s="521"/>
      <c r="DT92" s="521"/>
      <c r="DU92" s="522"/>
      <c r="DV92" s="523"/>
      <c r="DW92" s="524"/>
      <c r="DX92" s="525">
        <f t="shared" si="341"/>
        <v>3</v>
      </c>
      <c r="DY92" s="514">
        <v>36</v>
      </c>
      <c r="DZ92" s="526">
        <f>SUM(EA92:EK92)+SUM(EM92:EO92)</f>
        <v>42</v>
      </c>
      <c r="EA92" s="521">
        <v>2</v>
      </c>
      <c r="EB92" s="521"/>
      <c r="EC92" s="521">
        <v>2</v>
      </c>
      <c r="ED92" s="521">
        <v>38</v>
      </c>
      <c r="EE92" s="521"/>
      <c r="EF92" s="521"/>
      <c r="EG92" s="521"/>
      <c r="EH92" s="521"/>
      <c r="EI92" s="521"/>
      <c r="EJ92" s="521"/>
      <c r="EK92" s="521"/>
      <c r="EL92" s="521"/>
      <c r="EM92" s="521"/>
      <c r="EN92" s="521"/>
      <c r="EO92" s="521"/>
      <c r="EP92" s="522"/>
      <c r="EQ92" s="523"/>
      <c r="ER92" s="524">
        <v>9</v>
      </c>
      <c r="ES92" s="525">
        <f t="shared" ref="ES92" si="346">(EP92+EQ92+ER92+DZ92+ET92)/36</f>
        <v>2</v>
      </c>
      <c r="ET92" s="527">
        <v>21</v>
      </c>
      <c r="EU92" s="526">
        <f>SUM(EV92:FF92)+SUM(FH92:FJ92)</f>
        <v>0</v>
      </c>
      <c r="EV92" s="513"/>
      <c r="EW92" s="513"/>
      <c r="EX92" s="513"/>
      <c r="EY92" s="513"/>
      <c r="EZ92" s="513"/>
      <c r="FA92" s="513"/>
      <c r="FB92" s="513"/>
      <c r="FC92" s="513"/>
      <c r="FD92" s="513"/>
      <c r="FE92" s="513"/>
      <c r="FF92" s="513"/>
      <c r="FG92" s="513"/>
      <c r="FH92" s="513"/>
      <c r="FI92" s="513"/>
      <c r="FJ92" s="513"/>
      <c r="FK92" s="513"/>
      <c r="FL92" s="513"/>
      <c r="FM92" s="513"/>
      <c r="FN92" s="513">
        <f t="shared" ref="FN92" si="347">(FK92+FL92+FM92+EU92+FO92)/36</f>
        <v>0</v>
      </c>
      <c r="FO92" s="527"/>
      <c r="FP92" s="520">
        <f>SUM(FQ92:GA92)+SUM(GC92:GE92)</f>
        <v>0</v>
      </c>
      <c r="FQ92" s="513"/>
      <c r="FR92" s="513"/>
      <c r="FS92" s="513"/>
      <c r="FT92" s="513"/>
      <c r="FU92" s="513"/>
      <c r="FV92" s="513"/>
      <c r="FW92" s="513"/>
      <c r="FX92" s="513"/>
      <c r="FY92" s="513"/>
      <c r="FZ92" s="513"/>
      <c r="GA92" s="513"/>
      <c r="GB92" s="513"/>
      <c r="GC92" s="513"/>
      <c r="GD92" s="513"/>
      <c r="GE92" s="513"/>
      <c r="GF92" s="513"/>
      <c r="GG92" s="513"/>
      <c r="GH92" s="513"/>
      <c r="GI92" s="513">
        <f t="shared" ref="GI92" si="348">(GF92+GG92+GH92+FP92+GJ92)/36</f>
        <v>0</v>
      </c>
      <c r="GJ92" s="514"/>
      <c r="GK92" s="526">
        <f>SUM(GL92:GV92)+SUM(GX92:GZ92)</f>
        <v>0</v>
      </c>
      <c r="GL92" s="513"/>
      <c r="GM92" s="513"/>
      <c r="GN92" s="513"/>
      <c r="GO92" s="513"/>
      <c r="GP92" s="513"/>
      <c r="GQ92" s="513"/>
      <c r="GR92" s="513"/>
      <c r="GS92" s="513"/>
      <c r="GT92" s="513"/>
      <c r="GU92" s="513"/>
      <c r="GV92" s="513"/>
      <c r="GW92" s="513"/>
      <c r="GX92" s="513"/>
      <c r="GY92" s="513"/>
      <c r="GZ92" s="513"/>
      <c r="HA92" s="513"/>
      <c r="HB92" s="513"/>
      <c r="HC92" s="513"/>
      <c r="HD92" s="513">
        <f t="shared" ref="HD92" si="349">(HA92+HB92+HC92+GK92+HE92)/36</f>
        <v>0</v>
      </c>
      <c r="HE92" s="527"/>
      <c r="HF92" s="520">
        <f>SUM(HG92:HQ92)+SUM(HS92:HU92)</f>
        <v>0</v>
      </c>
      <c r="HG92" s="513"/>
      <c r="HH92" s="513"/>
      <c r="HI92" s="513"/>
      <c r="HJ92" s="513"/>
      <c r="HK92" s="513"/>
      <c r="HL92" s="513"/>
      <c r="HM92" s="513"/>
      <c r="HN92" s="513"/>
      <c r="HO92" s="513"/>
      <c r="HP92" s="513"/>
      <c r="HQ92" s="513"/>
      <c r="HR92" s="513"/>
      <c r="HS92" s="513"/>
      <c r="HT92" s="513"/>
      <c r="HU92" s="513"/>
      <c r="HV92" s="513"/>
      <c r="HW92" s="513"/>
      <c r="HX92" s="513"/>
      <c r="HY92" s="513"/>
      <c r="HZ92" s="514"/>
      <c r="IA92" s="322">
        <v>6</v>
      </c>
      <c r="IB92" s="25"/>
      <c r="IC92" s="25"/>
      <c r="ID92" s="120"/>
      <c r="IE92" s="54">
        <v>1</v>
      </c>
      <c r="IF92" s="385"/>
      <c r="IG92" s="385"/>
      <c r="IH92" s="385"/>
      <c r="II92" s="385"/>
      <c r="IJ92" s="385"/>
      <c r="IK92" s="385"/>
      <c r="IL92" s="385"/>
      <c r="IM92" s="385"/>
      <c r="IN92" s="385"/>
      <c r="IO92" s="385"/>
      <c r="IP92" s="385"/>
      <c r="IQ92" s="385"/>
      <c r="IR92" s="385"/>
      <c r="IS92" s="385"/>
      <c r="IT92" s="385"/>
      <c r="IU92" s="385"/>
      <c r="IV92" s="385"/>
      <c r="IW92" s="385"/>
      <c r="IX92" s="385"/>
      <c r="IY92" s="385"/>
      <c r="IZ92" s="385"/>
      <c r="JA92" s="385"/>
      <c r="JB92" s="385"/>
      <c r="JC92" s="385"/>
      <c r="JD92" s="385"/>
      <c r="JE92" s="385"/>
      <c r="JF92" s="385"/>
      <c r="JG92" s="385"/>
      <c r="JH92" s="385"/>
      <c r="JI92" s="385"/>
      <c r="JJ92" s="385"/>
      <c r="JK92" s="385"/>
      <c r="JL92" s="385"/>
      <c r="JM92" s="385"/>
      <c r="JN92" s="385"/>
      <c r="JO92" s="385"/>
      <c r="JP92" s="385"/>
      <c r="JQ92" s="385"/>
      <c r="JR92" s="385"/>
      <c r="JS92" s="385"/>
      <c r="JT92" s="385"/>
      <c r="JU92" s="385"/>
      <c r="JV92" s="385"/>
      <c r="JW92" s="385"/>
      <c r="JX92" s="385"/>
      <c r="JY92" s="385"/>
      <c r="JZ92" s="385"/>
      <c r="KA92" s="385"/>
      <c r="KB92" s="385"/>
      <c r="KC92" s="385"/>
      <c r="KD92" s="385"/>
      <c r="KE92" s="385"/>
      <c r="KF92" s="385"/>
      <c r="KG92" s="385"/>
      <c r="KH92" s="385"/>
      <c r="KI92" s="385"/>
      <c r="KJ92" s="385"/>
      <c r="KK92" s="385"/>
      <c r="KL92" s="385"/>
      <c r="KM92" s="385"/>
      <c r="KN92" s="385"/>
      <c r="KO92" s="385"/>
    </row>
    <row r="93" spans="1:301" s="385" customFormat="1" ht="15" customHeight="1" x14ac:dyDescent="0.25">
      <c r="A93" s="152">
        <v>50</v>
      </c>
      <c r="B93" s="46" t="s">
        <v>191</v>
      </c>
      <c r="C93" s="248" t="s">
        <v>133</v>
      </c>
      <c r="D93" s="236"/>
      <c r="E93" s="48">
        <f t="shared" ref="E93:E94" si="350">F93/36</f>
        <v>2</v>
      </c>
      <c r="F93" s="48">
        <f>G93+V93+W93+X93</f>
        <v>72</v>
      </c>
      <c r="G93" s="48">
        <f>SUM(H93:U93)</f>
        <v>44</v>
      </c>
      <c r="H93" s="48">
        <f t="shared" si="336"/>
        <v>16</v>
      </c>
      <c r="I93" s="48">
        <f t="shared" si="336"/>
        <v>2</v>
      </c>
      <c r="J93" s="48">
        <f t="shared" si="336"/>
        <v>0</v>
      </c>
      <c r="K93" s="48">
        <f t="shared" si="336"/>
        <v>18</v>
      </c>
      <c r="L93" s="48">
        <f t="shared" si="336"/>
        <v>4</v>
      </c>
      <c r="M93" s="48">
        <f t="shared" si="336"/>
        <v>4</v>
      </c>
      <c r="N93" s="48">
        <f t="shared" si="336"/>
        <v>0</v>
      </c>
      <c r="O93" s="48">
        <f t="shared" si="336"/>
        <v>0</v>
      </c>
      <c r="P93" s="48">
        <f t="shared" si="336"/>
        <v>0</v>
      </c>
      <c r="Q93" s="48"/>
      <c r="R93" s="48">
        <f>AJ93+BE93+BZ93+CU93+DP93+EK93+FF93+GA93+GV93+HQ93</f>
        <v>0</v>
      </c>
      <c r="S93" s="48">
        <f t="shared" si="337"/>
        <v>0</v>
      </c>
      <c r="T93" s="48">
        <f t="shared" si="337"/>
        <v>0</v>
      </c>
      <c r="U93" s="214">
        <f t="shared" si="337"/>
        <v>0</v>
      </c>
      <c r="V93" s="276">
        <f t="shared" si="338"/>
        <v>24</v>
      </c>
      <c r="W93" s="48">
        <f t="shared" si="339"/>
        <v>4</v>
      </c>
      <c r="X93" s="277">
        <f t="shared" si="340"/>
        <v>0</v>
      </c>
      <c r="Y93" s="54">
        <f>SUM(Z93:AJ93)+SUM(AL93:AN93)</f>
        <v>18</v>
      </c>
      <c r="Z93" s="49">
        <v>10</v>
      </c>
      <c r="AA93" s="49">
        <v>2</v>
      </c>
      <c r="AB93" s="49"/>
      <c r="AC93" s="49">
        <v>4</v>
      </c>
      <c r="AD93" s="49"/>
      <c r="AE93" s="49">
        <v>2</v>
      </c>
      <c r="AF93" s="49"/>
      <c r="AG93" s="49"/>
      <c r="AH93" s="49"/>
      <c r="AI93" s="49"/>
      <c r="AJ93" s="49"/>
      <c r="AK93" s="49"/>
      <c r="AL93" s="49"/>
      <c r="AM93" s="49"/>
      <c r="AN93" s="49"/>
      <c r="AO93" s="50"/>
      <c r="AP93" s="51"/>
      <c r="AQ93" s="52"/>
      <c r="AR93" s="53">
        <f>(AO93+AP93+AQ93+Y93+AS93)/36</f>
        <v>0.75</v>
      </c>
      <c r="AS93" s="224">
        <v>9</v>
      </c>
      <c r="AT93" s="299">
        <f>SUM(AU93:BE93)+SUM(BG93:BI93)</f>
        <v>6</v>
      </c>
      <c r="AU93" s="49"/>
      <c r="AV93" s="49"/>
      <c r="AW93" s="49"/>
      <c r="AX93" s="49">
        <v>4</v>
      </c>
      <c r="AY93" s="49"/>
      <c r="AZ93" s="49">
        <v>2</v>
      </c>
      <c r="BA93" s="49"/>
      <c r="BB93" s="49"/>
      <c r="BC93" s="49"/>
      <c r="BD93" s="49"/>
      <c r="BE93" s="49"/>
      <c r="BF93" s="49"/>
      <c r="BG93" s="49"/>
      <c r="BH93" s="49"/>
      <c r="BI93" s="49"/>
      <c r="BJ93" s="50"/>
      <c r="BK93" s="51"/>
      <c r="BL93" s="52"/>
      <c r="BM93" s="53">
        <f>(BJ93+BK93+BL93+AT93+BN93)/36</f>
        <v>0.25</v>
      </c>
      <c r="BN93" s="300">
        <v>3</v>
      </c>
      <c r="BO93" s="54">
        <f>SUM(BP93:BZ93)+SUM(CB93:CD93)</f>
        <v>0</v>
      </c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>
        <f>(CE93+CF93+CG93+BO93+CI93)/36</f>
        <v>0</v>
      </c>
      <c r="CI93" s="224"/>
      <c r="CJ93" s="299">
        <f>SUM(CK93:CU93)+SUM(CW93:CY93)</f>
        <v>20</v>
      </c>
      <c r="CK93" s="49">
        <v>6</v>
      </c>
      <c r="CL93" s="49"/>
      <c r="CM93" s="49"/>
      <c r="CN93" s="49">
        <v>10</v>
      </c>
      <c r="CO93" s="49">
        <v>4</v>
      </c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50"/>
      <c r="DA93" s="51"/>
      <c r="DB93" s="52">
        <v>4</v>
      </c>
      <c r="DC93" s="53">
        <f t="shared" ref="DC93:DC94" si="351">(CZ93+DA93+DB93+CJ93+DD93)/36</f>
        <v>1</v>
      </c>
      <c r="DD93" s="300">
        <v>12</v>
      </c>
      <c r="DE93" s="54">
        <f>SUM(DF93:DP93)+SUM(DR93:DT93)</f>
        <v>0</v>
      </c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>
        <f>(DU93+DV93+DW93+DE93+DY93)/36</f>
        <v>0</v>
      </c>
      <c r="DY93" s="224"/>
      <c r="DZ93" s="299">
        <f>SUM(EA93:EK93)+SUM(EM93:EO93)</f>
        <v>0</v>
      </c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>
        <f>(EP93+EQ93+ER93+DZ93+ET93)/36</f>
        <v>0</v>
      </c>
      <c r="ET93" s="300"/>
      <c r="EU93" s="54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>
        <f>(FK93+FL93+FM93+EU93+FO93)/36</f>
        <v>0</v>
      </c>
      <c r="FO93" s="224"/>
      <c r="FP93" s="299">
        <f>SUM(FQ93:GA93)+SUM(GC93:GE93)</f>
        <v>0</v>
      </c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>
        <f>(GF93+GG93+GH93+FP93+GJ93)/36</f>
        <v>0</v>
      </c>
      <c r="GJ93" s="300"/>
      <c r="GK93" s="54">
        <f>SUM(GL93:GV93)+SUM(GX93:GZ93)</f>
        <v>0</v>
      </c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>
        <f>(HA93+HB93+HC93+GK93+HE93)/36</f>
        <v>0</v>
      </c>
      <c r="HE93" s="224"/>
      <c r="HF93" s="299">
        <f>SUM(HG93:HQ93)+SUM(HS93:HU93)</f>
        <v>0</v>
      </c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300"/>
      <c r="IA93" s="310"/>
      <c r="IB93" s="40">
        <v>4</v>
      </c>
      <c r="IC93" s="25"/>
      <c r="ID93" s="120"/>
      <c r="IE93" s="54">
        <v>1</v>
      </c>
    </row>
    <row r="94" spans="1:301" s="394" customFormat="1" ht="15" customHeight="1" thickBot="1" x14ac:dyDescent="0.3">
      <c r="A94" s="766">
        <v>51</v>
      </c>
      <c r="B94" s="768" t="s">
        <v>218</v>
      </c>
      <c r="C94" s="249" t="s">
        <v>139</v>
      </c>
      <c r="D94" s="769"/>
      <c r="E94" s="761">
        <f t="shared" si="350"/>
        <v>2</v>
      </c>
      <c r="F94" s="761">
        <f>G94+V94+W94+X94</f>
        <v>72</v>
      </c>
      <c r="G94" s="761">
        <f>SUM(H94:U94)</f>
        <v>44</v>
      </c>
      <c r="H94" s="761">
        <f t="shared" si="336"/>
        <v>18</v>
      </c>
      <c r="I94" s="761">
        <f t="shared" si="336"/>
        <v>12</v>
      </c>
      <c r="J94" s="761">
        <f t="shared" si="336"/>
        <v>0</v>
      </c>
      <c r="K94" s="761">
        <f t="shared" si="336"/>
        <v>14</v>
      </c>
      <c r="L94" s="761">
        <f t="shared" si="336"/>
        <v>0</v>
      </c>
      <c r="M94" s="761">
        <f t="shared" si="336"/>
        <v>0</v>
      </c>
      <c r="N94" s="761">
        <f t="shared" si="336"/>
        <v>0</v>
      </c>
      <c r="O94" s="761">
        <f t="shared" si="336"/>
        <v>0</v>
      </c>
      <c r="P94" s="761">
        <f t="shared" si="336"/>
        <v>0</v>
      </c>
      <c r="Q94" s="761"/>
      <c r="R94" s="761">
        <f>AJ94+BE94+BZ94+CU94+DP94+EK94+FF94+GA94+GV94+HQ94</f>
        <v>0</v>
      </c>
      <c r="S94" s="761">
        <f t="shared" si="337"/>
        <v>0</v>
      </c>
      <c r="T94" s="761">
        <f t="shared" si="337"/>
        <v>0</v>
      </c>
      <c r="U94" s="762">
        <f t="shared" si="337"/>
        <v>0</v>
      </c>
      <c r="V94" s="763">
        <f t="shared" si="338"/>
        <v>24</v>
      </c>
      <c r="W94" s="761">
        <f t="shared" si="339"/>
        <v>4</v>
      </c>
      <c r="X94" s="764">
        <f t="shared" si="340"/>
        <v>0</v>
      </c>
      <c r="Y94" s="760">
        <f>SUM(Z94:AJ94)+SUM(AL94:AN94)</f>
        <v>0</v>
      </c>
      <c r="Z94" s="768"/>
      <c r="AA94" s="768"/>
      <c r="AB94" s="768"/>
      <c r="AC94" s="768"/>
      <c r="AD94" s="768"/>
      <c r="AE94" s="768"/>
      <c r="AF94" s="768"/>
      <c r="AG94" s="768"/>
      <c r="AH94" s="768"/>
      <c r="AI94" s="768"/>
      <c r="AJ94" s="768"/>
      <c r="AK94" s="768"/>
      <c r="AL94" s="768"/>
      <c r="AM94" s="768"/>
      <c r="AN94" s="768"/>
      <c r="AO94" s="768"/>
      <c r="AP94" s="768"/>
      <c r="AQ94" s="768"/>
      <c r="AR94" s="768">
        <f t="shared" ref="AR94" si="352">(AO94+AP94+AQ94+Y94+AS94)/36</f>
        <v>0</v>
      </c>
      <c r="AS94" s="758"/>
      <c r="AT94" s="759">
        <f>SUM(AU94:BE94)+SUM(BG94:BI94)</f>
        <v>0</v>
      </c>
      <c r="AU94" s="768"/>
      <c r="AV94" s="768"/>
      <c r="AW94" s="768"/>
      <c r="AX94" s="768"/>
      <c r="AY94" s="768"/>
      <c r="AZ94" s="768"/>
      <c r="BA94" s="768"/>
      <c r="BB94" s="768"/>
      <c r="BC94" s="768"/>
      <c r="BD94" s="768"/>
      <c r="BE94" s="768"/>
      <c r="BF94" s="768"/>
      <c r="BG94" s="768"/>
      <c r="BH94" s="768"/>
      <c r="BI94" s="768"/>
      <c r="BJ94" s="768"/>
      <c r="BK94" s="768"/>
      <c r="BL94" s="768"/>
      <c r="BM94" s="768">
        <f t="shared" ref="BM94" si="353">(BJ94+BK94+BL94+AT94+BN94)/36</f>
        <v>0</v>
      </c>
      <c r="BN94" s="757"/>
      <c r="BO94" s="760">
        <f>SUM(BP94:BZ94)+SUM(CB94:CD94)</f>
        <v>0</v>
      </c>
      <c r="BP94" s="768"/>
      <c r="BQ94" s="768"/>
      <c r="BR94" s="768"/>
      <c r="BS94" s="768"/>
      <c r="BT94" s="768"/>
      <c r="BU94" s="768"/>
      <c r="BV94" s="768"/>
      <c r="BW94" s="768"/>
      <c r="BX94" s="768"/>
      <c r="BY94" s="768"/>
      <c r="BZ94" s="768"/>
      <c r="CA94" s="768"/>
      <c r="CB94" s="768"/>
      <c r="CC94" s="768"/>
      <c r="CD94" s="768"/>
      <c r="CE94" s="768"/>
      <c r="CF94" s="768"/>
      <c r="CG94" s="768"/>
      <c r="CH94" s="768">
        <f t="shared" ref="CH94" si="354">(CE94+CF94+CG94+BO94+CI94)/36</f>
        <v>0</v>
      </c>
      <c r="CI94" s="758"/>
      <c r="CJ94" s="759">
        <f>SUM(CK94:CU94)+SUM(CW94:CY94)</f>
        <v>0</v>
      </c>
      <c r="CK94" s="768"/>
      <c r="CL94" s="768"/>
      <c r="CM94" s="768"/>
      <c r="CN94" s="768"/>
      <c r="CO94" s="768"/>
      <c r="CP94" s="768"/>
      <c r="CQ94" s="768"/>
      <c r="CR94" s="768"/>
      <c r="CS94" s="768"/>
      <c r="CT94" s="768"/>
      <c r="CU94" s="768"/>
      <c r="CV94" s="768"/>
      <c r="CW94" s="768"/>
      <c r="CX94" s="768"/>
      <c r="CY94" s="768"/>
      <c r="CZ94" s="768"/>
      <c r="DA94" s="768"/>
      <c r="DB94" s="768"/>
      <c r="DC94" s="768">
        <f t="shared" si="351"/>
        <v>0</v>
      </c>
      <c r="DD94" s="757"/>
      <c r="DE94" s="760">
        <f>SUM(DF94:DP94)+SUM(DR94:DT94)</f>
        <v>0</v>
      </c>
      <c r="DF94" s="768"/>
      <c r="DG94" s="768"/>
      <c r="DH94" s="768"/>
      <c r="DI94" s="768"/>
      <c r="DJ94" s="768"/>
      <c r="DK94" s="768"/>
      <c r="DL94" s="768"/>
      <c r="DM94" s="768"/>
      <c r="DN94" s="768"/>
      <c r="DO94" s="768"/>
      <c r="DP94" s="768"/>
      <c r="DQ94" s="768"/>
      <c r="DR94" s="768"/>
      <c r="DS94" s="768"/>
      <c r="DT94" s="768"/>
      <c r="DU94" s="768"/>
      <c r="DV94" s="768"/>
      <c r="DW94" s="768"/>
      <c r="DX94" s="768">
        <f t="shared" ref="DX94" si="355">(DU94+DV94+DW94+DE94+DY94)/36</f>
        <v>0</v>
      </c>
      <c r="DY94" s="758"/>
      <c r="DZ94" s="759">
        <f>SUM(EA94:EK94)+SUM(EM94:EO94)</f>
        <v>0</v>
      </c>
      <c r="EA94" s="768"/>
      <c r="EB94" s="768"/>
      <c r="EC94" s="768"/>
      <c r="ED94" s="768"/>
      <c r="EE94" s="768"/>
      <c r="EF94" s="768"/>
      <c r="EG94" s="768"/>
      <c r="EH94" s="768"/>
      <c r="EI94" s="768"/>
      <c r="EJ94" s="768"/>
      <c r="EK94" s="768"/>
      <c r="EL94" s="768"/>
      <c r="EM94" s="768"/>
      <c r="EN94" s="768"/>
      <c r="EO94" s="768"/>
      <c r="EP94" s="768"/>
      <c r="EQ94" s="768"/>
      <c r="ER94" s="768"/>
      <c r="ES94" s="768">
        <f t="shared" ref="ES94" si="356">(EP94+EQ94+ER94+DZ94+ET94)/36</f>
        <v>0</v>
      </c>
      <c r="ET94" s="757"/>
      <c r="EU94" s="760">
        <f>SUM(EV94:FF94)+SUM(FH94:FJ94)</f>
        <v>24</v>
      </c>
      <c r="EV94" s="752">
        <v>12</v>
      </c>
      <c r="EW94" s="752">
        <v>8</v>
      </c>
      <c r="EX94" s="752"/>
      <c r="EY94" s="752">
        <v>4</v>
      </c>
      <c r="EZ94" s="752"/>
      <c r="FA94" s="752"/>
      <c r="FB94" s="752"/>
      <c r="FC94" s="752"/>
      <c r="FD94" s="752"/>
      <c r="FE94" s="752"/>
      <c r="FF94" s="752"/>
      <c r="FG94" s="752"/>
      <c r="FH94" s="752"/>
      <c r="FI94" s="752"/>
      <c r="FJ94" s="752"/>
      <c r="FK94" s="753"/>
      <c r="FL94" s="754"/>
      <c r="FM94" s="755"/>
      <c r="FN94" s="756">
        <f t="shared" ref="FN94" si="357">(FK94+FL94+FM94+EU94+FO94)/36</f>
        <v>1</v>
      </c>
      <c r="FO94" s="758">
        <v>12</v>
      </c>
      <c r="FP94" s="759">
        <f>SUM(FQ94:GA94)+SUM(GC94:GE94)</f>
        <v>20</v>
      </c>
      <c r="FQ94" s="752">
        <v>6</v>
      </c>
      <c r="FR94" s="752">
        <v>4</v>
      </c>
      <c r="FS94" s="752"/>
      <c r="FT94" s="752">
        <v>10</v>
      </c>
      <c r="FU94" s="752"/>
      <c r="FV94" s="752"/>
      <c r="FW94" s="752"/>
      <c r="FX94" s="752"/>
      <c r="FY94" s="752"/>
      <c r="FZ94" s="752"/>
      <c r="GA94" s="752"/>
      <c r="GB94" s="752"/>
      <c r="GC94" s="752"/>
      <c r="GD94" s="752"/>
      <c r="GE94" s="752"/>
      <c r="GF94" s="753"/>
      <c r="GG94" s="754"/>
      <c r="GH94" s="755">
        <v>4</v>
      </c>
      <c r="GI94" s="756">
        <f t="shared" ref="GI94" si="358">(GF94+GG94+GH94+FP94+GJ94)/36</f>
        <v>1</v>
      </c>
      <c r="GJ94" s="757">
        <v>12</v>
      </c>
      <c r="GK94" s="760">
        <f>SUM(GL94:GV94)+SUM(GX94:GZ94)</f>
        <v>0</v>
      </c>
      <c r="GL94" s="768"/>
      <c r="GM94" s="768"/>
      <c r="GN94" s="768"/>
      <c r="GO94" s="768"/>
      <c r="GP94" s="768"/>
      <c r="GQ94" s="768"/>
      <c r="GR94" s="768"/>
      <c r="GS94" s="768"/>
      <c r="GT94" s="768"/>
      <c r="GU94" s="768"/>
      <c r="GV94" s="768"/>
      <c r="GW94" s="768"/>
      <c r="GX94" s="768"/>
      <c r="GY94" s="768"/>
      <c r="GZ94" s="768"/>
      <c r="HA94" s="768"/>
      <c r="HB94" s="768"/>
      <c r="HC94" s="768"/>
      <c r="HD94" s="768">
        <f t="shared" ref="HD94" si="359">(HA94+HB94+HC94+GK94+HE94)/36</f>
        <v>0</v>
      </c>
      <c r="HE94" s="758"/>
      <c r="HF94" s="759">
        <f>SUM(HG94:HQ94)+SUM(HS94:HU94)</f>
        <v>0</v>
      </c>
      <c r="HG94" s="768"/>
      <c r="HH94" s="768"/>
      <c r="HI94" s="768"/>
      <c r="HJ94" s="768"/>
      <c r="HK94" s="768"/>
      <c r="HL94" s="768"/>
      <c r="HM94" s="768"/>
      <c r="HN94" s="768"/>
      <c r="HO94" s="768"/>
      <c r="HP94" s="768"/>
      <c r="HQ94" s="768"/>
      <c r="HR94" s="768"/>
      <c r="HS94" s="768"/>
      <c r="HT94" s="768"/>
      <c r="HU94" s="768"/>
      <c r="HV94" s="768"/>
      <c r="HW94" s="768"/>
      <c r="HX94" s="768"/>
      <c r="HY94" s="768">
        <f t="shared" ref="HY94" si="360">(HV94+HW94+HX94+HF94+HZ94)/36</f>
        <v>0</v>
      </c>
      <c r="HZ94" s="757"/>
      <c r="IA94" s="337"/>
      <c r="IB94" s="192">
        <v>8</v>
      </c>
      <c r="IC94" s="137"/>
      <c r="ID94" s="139"/>
      <c r="IE94" s="751">
        <v>15</v>
      </c>
    </row>
    <row r="95" spans="1:301" s="377" customFormat="1" ht="15" customHeight="1" x14ac:dyDescent="0.25">
      <c r="A95" s="176"/>
      <c r="B95" s="126" t="s">
        <v>228</v>
      </c>
      <c r="C95" s="265" t="s">
        <v>229</v>
      </c>
      <c r="D95" s="238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216"/>
      <c r="V95" s="280"/>
      <c r="W95" s="126"/>
      <c r="X95" s="250"/>
      <c r="Y95" s="238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216"/>
      <c r="AT95" s="280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250"/>
      <c r="BO95" s="238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216"/>
      <c r="CJ95" s="280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250"/>
      <c r="DE95" s="238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216"/>
      <c r="DZ95" s="280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250"/>
      <c r="EU95" s="238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216"/>
      <c r="FP95" s="280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250"/>
      <c r="GK95" s="238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216"/>
      <c r="HF95" s="280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250"/>
      <c r="IA95" s="332"/>
      <c r="IB95" s="177"/>
      <c r="IC95" s="177"/>
      <c r="ID95" s="178"/>
      <c r="IE95" s="54"/>
      <c r="IF95" s="378"/>
      <c r="IG95" s="378"/>
      <c r="IH95" s="378"/>
      <c r="II95" s="378"/>
      <c r="IJ95" s="378"/>
      <c r="IK95" s="378"/>
      <c r="IL95" s="378"/>
      <c r="IM95" s="378"/>
      <c r="IN95" s="378"/>
      <c r="IO95" s="378"/>
      <c r="IP95" s="378"/>
      <c r="IQ95" s="378"/>
      <c r="IR95" s="378"/>
      <c r="IS95" s="378"/>
      <c r="IT95" s="378"/>
      <c r="IU95" s="378"/>
      <c r="IV95" s="378"/>
      <c r="IW95" s="378"/>
      <c r="IX95" s="378"/>
      <c r="IY95" s="378"/>
      <c r="IZ95" s="378"/>
      <c r="JA95" s="378"/>
      <c r="JB95" s="378"/>
      <c r="JC95" s="378"/>
      <c r="JD95" s="378"/>
      <c r="JE95" s="378"/>
      <c r="JF95" s="378"/>
      <c r="JG95" s="378"/>
      <c r="JH95" s="378"/>
      <c r="JI95" s="378"/>
      <c r="JJ95" s="378"/>
      <c r="JK95" s="378"/>
      <c r="JL95" s="378"/>
      <c r="JM95" s="378"/>
      <c r="JN95" s="378"/>
      <c r="JO95" s="378"/>
      <c r="JP95" s="378"/>
      <c r="JQ95" s="378"/>
      <c r="JR95" s="378"/>
      <c r="JS95" s="378"/>
      <c r="JT95" s="378"/>
      <c r="JU95" s="378"/>
      <c r="JV95" s="378"/>
      <c r="JW95" s="378"/>
      <c r="JX95" s="378"/>
      <c r="JY95" s="378"/>
      <c r="JZ95" s="378"/>
      <c r="KA95" s="378"/>
      <c r="KB95" s="378"/>
      <c r="KC95" s="378"/>
      <c r="KD95" s="378"/>
      <c r="KE95" s="378"/>
      <c r="KF95" s="378"/>
      <c r="KG95" s="378"/>
      <c r="KH95" s="378"/>
      <c r="KI95" s="378"/>
      <c r="KJ95" s="378"/>
      <c r="KK95" s="378"/>
      <c r="KL95" s="378"/>
      <c r="KM95" s="378"/>
      <c r="KN95" s="378"/>
      <c r="KO95" s="378"/>
    </row>
    <row r="96" spans="1:301" s="377" customFormat="1" ht="15" customHeight="1" x14ac:dyDescent="0.25">
      <c r="A96" s="712">
        <v>52</v>
      </c>
      <c r="B96" s="711" t="s">
        <v>183</v>
      </c>
      <c r="C96" s="260" t="s">
        <v>156</v>
      </c>
      <c r="D96" s="231">
        <f>SUM(D97:D99)</f>
        <v>6</v>
      </c>
      <c r="E96" s="64">
        <f t="shared" ref="E96:BP96" si="361">SUM(E97:E99)</f>
        <v>0</v>
      </c>
      <c r="F96" s="64">
        <f t="shared" si="361"/>
        <v>216</v>
      </c>
      <c r="G96" s="64">
        <f t="shared" si="361"/>
        <v>126</v>
      </c>
      <c r="H96" s="64">
        <f t="shared" si="361"/>
        <v>0</v>
      </c>
      <c r="I96" s="64">
        <f t="shared" si="361"/>
        <v>0</v>
      </c>
      <c r="J96" s="64">
        <f t="shared" si="361"/>
        <v>0</v>
      </c>
      <c r="K96" s="64">
        <f t="shared" si="361"/>
        <v>34</v>
      </c>
      <c r="L96" s="64">
        <f t="shared" si="361"/>
        <v>0</v>
      </c>
      <c r="M96" s="64">
        <f t="shared" si="361"/>
        <v>0</v>
      </c>
      <c r="N96" s="64">
        <f t="shared" si="361"/>
        <v>0</v>
      </c>
      <c r="O96" s="64">
        <f t="shared" si="361"/>
        <v>8</v>
      </c>
      <c r="P96" s="64">
        <f t="shared" si="361"/>
        <v>0</v>
      </c>
      <c r="Q96" s="64">
        <f t="shared" si="361"/>
        <v>84</v>
      </c>
      <c r="R96" s="64">
        <f t="shared" si="361"/>
        <v>0</v>
      </c>
      <c r="S96" s="64">
        <f t="shared" si="361"/>
        <v>0</v>
      </c>
      <c r="T96" s="64">
        <f t="shared" si="361"/>
        <v>0</v>
      </c>
      <c r="U96" s="218">
        <f t="shared" si="361"/>
        <v>0</v>
      </c>
      <c r="V96" s="283">
        <f t="shared" si="361"/>
        <v>72</v>
      </c>
      <c r="W96" s="64">
        <f t="shared" si="361"/>
        <v>18</v>
      </c>
      <c r="X96" s="284">
        <f t="shared" si="361"/>
        <v>0</v>
      </c>
      <c r="Y96" s="231">
        <f t="shared" si="361"/>
        <v>0</v>
      </c>
      <c r="Z96" s="64">
        <f t="shared" si="361"/>
        <v>0</v>
      </c>
      <c r="AA96" s="64">
        <f t="shared" si="361"/>
        <v>0</v>
      </c>
      <c r="AB96" s="64">
        <f t="shared" si="361"/>
        <v>0</v>
      </c>
      <c r="AC96" s="64">
        <f t="shared" si="361"/>
        <v>0</v>
      </c>
      <c r="AD96" s="64">
        <f t="shared" si="361"/>
        <v>0</v>
      </c>
      <c r="AE96" s="64">
        <f t="shared" si="361"/>
        <v>0</v>
      </c>
      <c r="AF96" s="64">
        <f t="shared" si="361"/>
        <v>0</v>
      </c>
      <c r="AG96" s="64">
        <f t="shared" si="361"/>
        <v>0</v>
      </c>
      <c r="AH96" s="64">
        <f t="shared" si="361"/>
        <v>0</v>
      </c>
      <c r="AI96" s="64">
        <f t="shared" si="361"/>
        <v>0</v>
      </c>
      <c r="AJ96" s="64">
        <f t="shared" si="361"/>
        <v>0</v>
      </c>
      <c r="AK96" s="64">
        <f t="shared" si="361"/>
        <v>0</v>
      </c>
      <c r="AL96" s="64">
        <f t="shared" si="361"/>
        <v>0</v>
      </c>
      <c r="AM96" s="64">
        <f t="shared" si="361"/>
        <v>0</v>
      </c>
      <c r="AN96" s="64">
        <f t="shared" si="361"/>
        <v>0</v>
      </c>
      <c r="AO96" s="64">
        <f t="shared" si="361"/>
        <v>0</v>
      </c>
      <c r="AP96" s="64">
        <f t="shared" si="361"/>
        <v>0</v>
      </c>
      <c r="AQ96" s="64">
        <f t="shared" si="361"/>
        <v>0</v>
      </c>
      <c r="AR96" s="64">
        <f t="shared" si="361"/>
        <v>0</v>
      </c>
      <c r="AS96" s="218">
        <f t="shared" si="361"/>
        <v>0</v>
      </c>
      <c r="AT96" s="283">
        <f t="shared" si="361"/>
        <v>42</v>
      </c>
      <c r="AU96" s="64">
        <f t="shared" si="361"/>
        <v>0</v>
      </c>
      <c r="AV96" s="64">
        <f t="shared" si="361"/>
        <v>0</v>
      </c>
      <c r="AW96" s="64">
        <f t="shared" si="361"/>
        <v>0</v>
      </c>
      <c r="AX96" s="64">
        <f t="shared" si="361"/>
        <v>34</v>
      </c>
      <c r="AY96" s="64">
        <f t="shared" si="361"/>
        <v>0</v>
      </c>
      <c r="AZ96" s="64">
        <f t="shared" si="361"/>
        <v>0</v>
      </c>
      <c r="BA96" s="64">
        <f t="shared" si="361"/>
        <v>0</v>
      </c>
      <c r="BB96" s="64">
        <f t="shared" si="361"/>
        <v>8</v>
      </c>
      <c r="BC96" s="64">
        <f t="shared" si="361"/>
        <v>0</v>
      </c>
      <c r="BD96" s="64">
        <f t="shared" si="361"/>
        <v>0</v>
      </c>
      <c r="BE96" s="64">
        <f t="shared" si="361"/>
        <v>0</v>
      </c>
      <c r="BF96" s="64">
        <f t="shared" si="361"/>
        <v>0</v>
      </c>
      <c r="BG96" s="64">
        <f t="shared" si="361"/>
        <v>0</v>
      </c>
      <c r="BH96" s="64">
        <f t="shared" si="361"/>
        <v>0</v>
      </c>
      <c r="BI96" s="64">
        <f t="shared" si="361"/>
        <v>0</v>
      </c>
      <c r="BJ96" s="64">
        <f t="shared" si="361"/>
        <v>0</v>
      </c>
      <c r="BK96" s="64">
        <f t="shared" si="361"/>
        <v>0</v>
      </c>
      <c r="BL96" s="64">
        <f t="shared" si="361"/>
        <v>6</v>
      </c>
      <c r="BM96" s="64">
        <f t="shared" si="361"/>
        <v>2</v>
      </c>
      <c r="BN96" s="284">
        <f t="shared" si="361"/>
        <v>24</v>
      </c>
      <c r="BO96" s="231">
        <f t="shared" si="361"/>
        <v>0</v>
      </c>
      <c r="BP96" s="64">
        <f t="shared" si="361"/>
        <v>0</v>
      </c>
      <c r="BQ96" s="64">
        <f t="shared" ref="BQ96:EB96" si="362">SUM(BQ97:BQ99)</f>
        <v>0</v>
      </c>
      <c r="BR96" s="64">
        <f t="shared" si="362"/>
        <v>0</v>
      </c>
      <c r="BS96" s="64">
        <f t="shared" si="362"/>
        <v>0</v>
      </c>
      <c r="BT96" s="64">
        <f t="shared" si="362"/>
        <v>0</v>
      </c>
      <c r="BU96" s="64">
        <f t="shared" si="362"/>
        <v>0</v>
      </c>
      <c r="BV96" s="64">
        <f t="shared" si="362"/>
        <v>0</v>
      </c>
      <c r="BW96" s="64">
        <f t="shared" si="362"/>
        <v>0</v>
      </c>
      <c r="BX96" s="64">
        <f t="shared" si="362"/>
        <v>0</v>
      </c>
      <c r="BY96" s="64">
        <f t="shared" si="362"/>
        <v>0</v>
      </c>
      <c r="BZ96" s="64">
        <f t="shared" si="362"/>
        <v>0</v>
      </c>
      <c r="CA96" s="64">
        <f t="shared" si="362"/>
        <v>0</v>
      </c>
      <c r="CB96" s="64">
        <f t="shared" si="362"/>
        <v>0</v>
      </c>
      <c r="CC96" s="64">
        <f t="shared" si="362"/>
        <v>0</v>
      </c>
      <c r="CD96" s="64">
        <f t="shared" si="362"/>
        <v>0</v>
      </c>
      <c r="CE96" s="64">
        <f t="shared" si="362"/>
        <v>0</v>
      </c>
      <c r="CF96" s="64">
        <f t="shared" si="362"/>
        <v>0</v>
      </c>
      <c r="CG96" s="64">
        <f t="shared" si="362"/>
        <v>0</v>
      </c>
      <c r="CH96" s="64">
        <f t="shared" si="362"/>
        <v>0</v>
      </c>
      <c r="CI96" s="218">
        <f t="shared" si="362"/>
        <v>0</v>
      </c>
      <c r="CJ96" s="283">
        <f t="shared" si="362"/>
        <v>0</v>
      </c>
      <c r="CK96" s="64">
        <f t="shared" si="362"/>
        <v>0</v>
      </c>
      <c r="CL96" s="64">
        <f t="shared" si="362"/>
        <v>0</v>
      </c>
      <c r="CM96" s="64">
        <f t="shared" si="362"/>
        <v>0</v>
      </c>
      <c r="CN96" s="64">
        <f t="shared" si="362"/>
        <v>0</v>
      </c>
      <c r="CO96" s="64">
        <f t="shared" si="362"/>
        <v>0</v>
      </c>
      <c r="CP96" s="64">
        <f t="shared" si="362"/>
        <v>0</v>
      </c>
      <c r="CQ96" s="64">
        <f t="shared" si="362"/>
        <v>0</v>
      </c>
      <c r="CR96" s="64">
        <f t="shared" si="362"/>
        <v>0</v>
      </c>
      <c r="CS96" s="64">
        <f t="shared" si="362"/>
        <v>0</v>
      </c>
      <c r="CT96" s="64">
        <f t="shared" si="362"/>
        <v>0</v>
      </c>
      <c r="CU96" s="64">
        <f t="shared" si="362"/>
        <v>0</v>
      </c>
      <c r="CV96" s="64">
        <f t="shared" si="362"/>
        <v>0</v>
      </c>
      <c r="CW96" s="64">
        <f t="shared" si="362"/>
        <v>0</v>
      </c>
      <c r="CX96" s="64">
        <f t="shared" si="362"/>
        <v>0</v>
      </c>
      <c r="CY96" s="64">
        <f t="shared" si="362"/>
        <v>0</v>
      </c>
      <c r="CZ96" s="64">
        <f t="shared" si="362"/>
        <v>0</v>
      </c>
      <c r="DA96" s="64">
        <f t="shared" si="362"/>
        <v>0</v>
      </c>
      <c r="DB96" s="64">
        <f t="shared" si="362"/>
        <v>0</v>
      </c>
      <c r="DC96" s="64">
        <f t="shared" si="362"/>
        <v>0</v>
      </c>
      <c r="DD96" s="284">
        <f t="shared" si="362"/>
        <v>0</v>
      </c>
      <c r="DE96" s="231">
        <f t="shared" si="362"/>
        <v>0</v>
      </c>
      <c r="DF96" s="64">
        <f t="shared" si="362"/>
        <v>0</v>
      </c>
      <c r="DG96" s="64">
        <f t="shared" si="362"/>
        <v>0</v>
      </c>
      <c r="DH96" s="64">
        <f t="shared" si="362"/>
        <v>0</v>
      </c>
      <c r="DI96" s="64">
        <f t="shared" si="362"/>
        <v>0</v>
      </c>
      <c r="DJ96" s="64">
        <f t="shared" si="362"/>
        <v>0</v>
      </c>
      <c r="DK96" s="64">
        <f t="shared" si="362"/>
        <v>0</v>
      </c>
      <c r="DL96" s="64">
        <f t="shared" si="362"/>
        <v>0</v>
      </c>
      <c r="DM96" s="64">
        <f t="shared" si="362"/>
        <v>0</v>
      </c>
      <c r="DN96" s="64">
        <f t="shared" si="362"/>
        <v>0</v>
      </c>
      <c r="DO96" s="64">
        <f t="shared" si="362"/>
        <v>0</v>
      </c>
      <c r="DP96" s="64">
        <f t="shared" si="362"/>
        <v>0</v>
      </c>
      <c r="DQ96" s="64">
        <f t="shared" si="362"/>
        <v>0</v>
      </c>
      <c r="DR96" s="64">
        <f t="shared" si="362"/>
        <v>0</v>
      </c>
      <c r="DS96" s="64">
        <f t="shared" si="362"/>
        <v>0</v>
      </c>
      <c r="DT96" s="64">
        <f t="shared" si="362"/>
        <v>0</v>
      </c>
      <c r="DU96" s="64">
        <f t="shared" si="362"/>
        <v>0</v>
      </c>
      <c r="DV96" s="64">
        <f t="shared" si="362"/>
        <v>0</v>
      </c>
      <c r="DW96" s="64">
        <f t="shared" si="362"/>
        <v>0</v>
      </c>
      <c r="DX96" s="64">
        <f t="shared" si="362"/>
        <v>0</v>
      </c>
      <c r="DY96" s="218">
        <f t="shared" si="362"/>
        <v>0</v>
      </c>
      <c r="DZ96" s="283">
        <f t="shared" si="362"/>
        <v>42</v>
      </c>
      <c r="EA96" s="64">
        <f t="shared" si="362"/>
        <v>0</v>
      </c>
      <c r="EB96" s="64">
        <f t="shared" si="362"/>
        <v>0</v>
      </c>
      <c r="EC96" s="64">
        <f t="shared" ref="EC96:GN96" si="363">SUM(EC97:EC99)</f>
        <v>0</v>
      </c>
      <c r="ED96" s="64">
        <f t="shared" si="363"/>
        <v>0</v>
      </c>
      <c r="EE96" s="64">
        <f t="shared" si="363"/>
        <v>0</v>
      </c>
      <c r="EF96" s="64">
        <f t="shared" si="363"/>
        <v>0</v>
      </c>
      <c r="EG96" s="64">
        <f t="shared" si="363"/>
        <v>0</v>
      </c>
      <c r="EH96" s="64">
        <f t="shared" si="363"/>
        <v>0</v>
      </c>
      <c r="EI96" s="64">
        <f t="shared" si="363"/>
        <v>0</v>
      </c>
      <c r="EJ96" s="64">
        <f t="shared" si="363"/>
        <v>42</v>
      </c>
      <c r="EK96" s="64">
        <f t="shared" si="363"/>
        <v>0</v>
      </c>
      <c r="EL96" s="64">
        <f t="shared" si="363"/>
        <v>0</v>
      </c>
      <c r="EM96" s="64">
        <f t="shared" si="363"/>
        <v>0</v>
      </c>
      <c r="EN96" s="64">
        <f t="shared" si="363"/>
        <v>0</v>
      </c>
      <c r="EO96" s="64">
        <f t="shared" si="363"/>
        <v>0</v>
      </c>
      <c r="EP96" s="64">
        <f t="shared" si="363"/>
        <v>0</v>
      </c>
      <c r="EQ96" s="64">
        <f t="shared" si="363"/>
        <v>0</v>
      </c>
      <c r="ER96" s="64">
        <f t="shared" si="363"/>
        <v>6</v>
      </c>
      <c r="ES96" s="64">
        <f t="shared" si="363"/>
        <v>2</v>
      </c>
      <c r="ET96" s="284">
        <f t="shared" si="363"/>
        <v>24</v>
      </c>
      <c r="EU96" s="231">
        <f t="shared" si="363"/>
        <v>24</v>
      </c>
      <c r="EV96" s="64">
        <f t="shared" si="363"/>
        <v>0</v>
      </c>
      <c r="EW96" s="64">
        <f t="shared" si="363"/>
        <v>0</v>
      </c>
      <c r="EX96" s="64">
        <f t="shared" si="363"/>
        <v>0</v>
      </c>
      <c r="EY96" s="64">
        <f t="shared" si="363"/>
        <v>0</v>
      </c>
      <c r="EZ96" s="64">
        <f t="shared" si="363"/>
        <v>0</v>
      </c>
      <c r="FA96" s="64">
        <f t="shared" si="363"/>
        <v>0</v>
      </c>
      <c r="FB96" s="64">
        <f t="shared" si="363"/>
        <v>0</v>
      </c>
      <c r="FC96" s="64">
        <f t="shared" si="363"/>
        <v>0</v>
      </c>
      <c r="FD96" s="64">
        <f t="shared" si="363"/>
        <v>0</v>
      </c>
      <c r="FE96" s="64">
        <f t="shared" si="363"/>
        <v>24</v>
      </c>
      <c r="FF96" s="64">
        <f t="shared" si="363"/>
        <v>0</v>
      </c>
      <c r="FG96" s="64">
        <f t="shared" si="363"/>
        <v>0</v>
      </c>
      <c r="FH96" s="64">
        <f t="shared" si="363"/>
        <v>0</v>
      </c>
      <c r="FI96" s="64">
        <f t="shared" si="363"/>
        <v>0</v>
      </c>
      <c r="FJ96" s="64">
        <f t="shared" si="363"/>
        <v>0</v>
      </c>
      <c r="FK96" s="64">
        <f t="shared" si="363"/>
        <v>0</v>
      </c>
      <c r="FL96" s="64">
        <f t="shared" si="363"/>
        <v>0</v>
      </c>
      <c r="FM96" s="64">
        <f t="shared" si="363"/>
        <v>0</v>
      </c>
      <c r="FN96" s="64">
        <f t="shared" si="363"/>
        <v>1</v>
      </c>
      <c r="FO96" s="218">
        <f t="shared" si="363"/>
        <v>12</v>
      </c>
      <c r="FP96" s="283">
        <f t="shared" si="363"/>
        <v>18</v>
      </c>
      <c r="FQ96" s="64">
        <f t="shared" si="363"/>
        <v>0</v>
      </c>
      <c r="FR96" s="64">
        <f t="shared" si="363"/>
        <v>0</v>
      </c>
      <c r="FS96" s="64">
        <f t="shared" si="363"/>
        <v>0</v>
      </c>
      <c r="FT96" s="64">
        <f t="shared" si="363"/>
        <v>0</v>
      </c>
      <c r="FU96" s="64">
        <f t="shared" si="363"/>
        <v>0</v>
      </c>
      <c r="FV96" s="64">
        <f t="shared" si="363"/>
        <v>0</v>
      </c>
      <c r="FW96" s="64">
        <f t="shared" si="363"/>
        <v>0</v>
      </c>
      <c r="FX96" s="64">
        <f t="shared" si="363"/>
        <v>0</v>
      </c>
      <c r="FY96" s="64">
        <f t="shared" si="363"/>
        <v>0</v>
      </c>
      <c r="FZ96" s="64">
        <f t="shared" si="363"/>
        <v>18</v>
      </c>
      <c r="GA96" s="64">
        <f t="shared" si="363"/>
        <v>0</v>
      </c>
      <c r="GB96" s="64">
        <f t="shared" si="363"/>
        <v>0</v>
      </c>
      <c r="GC96" s="64">
        <f t="shared" si="363"/>
        <v>0</v>
      </c>
      <c r="GD96" s="64">
        <f t="shared" si="363"/>
        <v>0</v>
      </c>
      <c r="GE96" s="64">
        <f t="shared" si="363"/>
        <v>0</v>
      </c>
      <c r="GF96" s="64">
        <f t="shared" si="363"/>
        <v>0</v>
      </c>
      <c r="GG96" s="64">
        <f t="shared" si="363"/>
        <v>0</v>
      </c>
      <c r="GH96" s="64">
        <f t="shared" si="363"/>
        <v>6</v>
      </c>
      <c r="GI96" s="64">
        <f t="shared" si="363"/>
        <v>1</v>
      </c>
      <c r="GJ96" s="284">
        <f t="shared" si="363"/>
        <v>12</v>
      </c>
      <c r="GK96" s="231">
        <f t="shared" si="363"/>
        <v>0</v>
      </c>
      <c r="GL96" s="64">
        <f t="shared" si="363"/>
        <v>0</v>
      </c>
      <c r="GM96" s="64">
        <f t="shared" si="363"/>
        <v>0</v>
      </c>
      <c r="GN96" s="64">
        <f t="shared" si="363"/>
        <v>0</v>
      </c>
      <c r="GO96" s="64">
        <f t="shared" ref="GO96:HZ96" si="364">SUM(GO97:GO99)</f>
        <v>0</v>
      </c>
      <c r="GP96" s="64">
        <f t="shared" si="364"/>
        <v>0</v>
      </c>
      <c r="GQ96" s="64">
        <f t="shared" si="364"/>
        <v>0</v>
      </c>
      <c r="GR96" s="64">
        <f t="shared" si="364"/>
        <v>0</v>
      </c>
      <c r="GS96" s="64">
        <f t="shared" si="364"/>
        <v>0</v>
      </c>
      <c r="GT96" s="64">
        <f t="shared" si="364"/>
        <v>0</v>
      </c>
      <c r="GU96" s="64">
        <f t="shared" si="364"/>
        <v>0</v>
      </c>
      <c r="GV96" s="64">
        <f t="shared" si="364"/>
        <v>0</v>
      </c>
      <c r="GW96" s="64">
        <f t="shared" si="364"/>
        <v>0</v>
      </c>
      <c r="GX96" s="64">
        <f t="shared" si="364"/>
        <v>0</v>
      </c>
      <c r="GY96" s="64">
        <f t="shared" si="364"/>
        <v>0</v>
      </c>
      <c r="GZ96" s="64">
        <f t="shared" si="364"/>
        <v>0</v>
      </c>
      <c r="HA96" s="64">
        <f t="shared" si="364"/>
        <v>0</v>
      </c>
      <c r="HB96" s="64">
        <f t="shared" si="364"/>
        <v>0</v>
      </c>
      <c r="HC96" s="64">
        <f t="shared" si="364"/>
        <v>0</v>
      </c>
      <c r="HD96" s="64">
        <f t="shared" si="364"/>
        <v>0</v>
      </c>
      <c r="HE96" s="218">
        <f t="shared" si="364"/>
        <v>0</v>
      </c>
      <c r="HF96" s="283">
        <f t="shared" si="364"/>
        <v>0</v>
      </c>
      <c r="HG96" s="64">
        <f t="shared" si="364"/>
        <v>0</v>
      </c>
      <c r="HH96" s="64">
        <f t="shared" si="364"/>
        <v>0</v>
      </c>
      <c r="HI96" s="64">
        <f t="shared" si="364"/>
        <v>0</v>
      </c>
      <c r="HJ96" s="64">
        <f t="shared" si="364"/>
        <v>0</v>
      </c>
      <c r="HK96" s="64">
        <f t="shared" si="364"/>
        <v>0</v>
      </c>
      <c r="HL96" s="64">
        <f t="shared" si="364"/>
        <v>0</v>
      </c>
      <c r="HM96" s="64">
        <f t="shared" si="364"/>
        <v>0</v>
      </c>
      <c r="HN96" s="64">
        <f t="shared" si="364"/>
        <v>0</v>
      </c>
      <c r="HO96" s="64">
        <f t="shared" si="364"/>
        <v>0</v>
      </c>
      <c r="HP96" s="64">
        <f t="shared" si="364"/>
        <v>0</v>
      </c>
      <c r="HQ96" s="64">
        <f t="shared" si="364"/>
        <v>0</v>
      </c>
      <c r="HR96" s="64">
        <f t="shared" si="364"/>
        <v>0</v>
      </c>
      <c r="HS96" s="64">
        <f t="shared" si="364"/>
        <v>0</v>
      </c>
      <c r="HT96" s="64">
        <f t="shared" si="364"/>
        <v>0</v>
      </c>
      <c r="HU96" s="64">
        <f t="shared" si="364"/>
        <v>0</v>
      </c>
      <c r="HV96" s="64">
        <f t="shared" si="364"/>
        <v>0</v>
      </c>
      <c r="HW96" s="64">
        <f t="shared" si="364"/>
        <v>0</v>
      </c>
      <c r="HX96" s="64">
        <f t="shared" si="364"/>
        <v>0</v>
      </c>
      <c r="HY96" s="64">
        <f t="shared" si="364"/>
        <v>0</v>
      </c>
      <c r="HZ96" s="284">
        <f t="shared" si="364"/>
        <v>0</v>
      </c>
      <c r="IA96" s="338"/>
      <c r="IB96" s="100"/>
      <c r="IC96" s="100"/>
      <c r="ID96" s="179"/>
      <c r="IE96" s="710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</row>
    <row r="97" spans="1:301" s="395" customFormat="1" ht="15" customHeight="1" x14ac:dyDescent="0.25">
      <c r="A97" s="199"/>
      <c r="B97" s="55"/>
      <c r="C97" s="261" t="s">
        <v>154</v>
      </c>
      <c r="D97" s="369">
        <f t="shared" ref="D97" si="365">F97/36</f>
        <v>2</v>
      </c>
      <c r="E97" s="61"/>
      <c r="F97" s="61">
        <f t="shared" ref="F97" si="366">G97+V97+W97+X97</f>
        <v>72</v>
      </c>
      <c r="G97" s="61">
        <f t="shared" ref="G97" si="367">SUM(H97:U97)</f>
        <v>42</v>
      </c>
      <c r="H97" s="61">
        <f t="shared" ref="H97:R97" si="368">Z97+AU97+BP97+CK97+DF97+EA97+EV97+FQ97+GL97+HG97</f>
        <v>0</v>
      </c>
      <c r="I97" s="61">
        <f t="shared" si="368"/>
        <v>0</v>
      </c>
      <c r="J97" s="61">
        <f t="shared" si="368"/>
        <v>0</v>
      </c>
      <c r="K97" s="61">
        <f t="shared" si="368"/>
        <v>34</v>
      </c>
      <c r="L97" s="61">
        <f t="shared" si="368"/>
        <v>0</v>
      </c>
      <c r="M97" s="61">
        <f t="shared" si="368"/>
        <v>0</v>
      </c>
      <c r="N97" s="61">
        <f t="shared" si="368"/>
        <v>0</v>
      </c>
      <c r="O97" s="61">
        <f t="shared" si="368"/>
        <v>8</v>
      </c>
      <c r="P97" s="61">
        <f t="shared" si="368"/>
        <v>0</v>
      </c>
      <c r="Q97" s="61">
        <f t="shared" si="368"/>
        <v>0</v>
      </c>
      <c r="R97" s="61">
        <f t="shared" si="368"/>
        <v>0</v>
      </c>
      <c r="S97" s="61">
        <f t="shared" ref="S97:U97" si="369">AL97+BG97+CB97+CW97+DR97+EM97+FH97+GC97+GX97+HS97</f>
        <v>0</v>
      </c>
      <c r="T97" s="61">
        <f t="shared" si="369"/>
        <v>0</v>
      </c>
      <c r="U97" s="367">
        <f t="shared" si="369"/>
        <v>0</v>
      </c>
      <c r="V97" s="354">
        <f t="shared" ref="V97" si="370">AS97+BN97+CI97+DD97+DY97+ET97+FO97+GJ97+HE97+HZ97</f>
        <v>24</v>
      </c>
      <c r="W97" s="61">
        <f t="shared" ref="W97" si="371">AQ97+BL97+CG97+DB97+DW97+ER97+FM97+GH97+HC97+HX97</f>
        <v>6</v>
      </c>
      <c r="X97" s="355">
        <f t="shared" ref="X97" si="372">AO97+AP97+BJ97+BK97+CE97+CF97+CZ97+DA97+DU97+DV97+EP97+EQ97+FK97+FL97+GF97+GG97+HA97+HB97+HV97+HW97</f>
        <v>0</v>
      </c>
      <c r="Y97" s="346">
        <f t="shared" ref="Y97" si="373">SUM(Z97:AJ97)+SUM(AL97:AN97)</f>
        <v>0</v>
      </c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342"/>
      <c r="AT97" s="360">
        <f t="shared" ref="AT97" si="374">SUM(AU97:BE97)+SUM(BG97:BI97)</f>
        <v>42</v>
      </c>
      <c r="AU97" s="56"/>
      <c r="AV97" s="56"/>
      <c r="AW97" s="56"/>
      <c r="AX97" s="56">
        <v>34</v>
      </c>
      <c r="AY97" s="56"/>
      <c r="AZ97" s="56"/>
      <c r="BA97" s="56"/>
      <c r="BB97" s="56">
        <v>8</v>
      </c>
      <c r="BC97" s="56"/>
      <c r="BD97" s="56"/>
      <c r="BE97" s="56"/>
      <c r="BF97" s="56"/>
      <c r="BG97" s="56"/>
      <c r="BH97" s="56"/>
      <c r="BI97" s="56"/>
      <c r="BJ97" s="60"/>
      <c r="BK97" s="57"/>
      <c r="BL97" s="58">
        <v>6</v>
      </c>
      <c r="BM97" s="59">
        <f t="shared" ref="BM97" si="375">(BJ97+BK97+BL97+AT97+BN97)/36</f>
        <v>2</v>
      </c>
      <c r="BN97" s="361">
        <v>24</v>
      </c>
      <c r="BO97" s="346">
        <f t="shared" ref="BO97" si="376">SUM(BP97:BZ97)+SUM(CB97:CD97)</f>
        <v>0</v>
      </c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342"/>
      <c r="CJ97" s="360">
        <f t="shared" ref="CJ97" si="377">SUM(CK97:CU97)+SUM(CW97:CY97)</f>
        <v>0</v>
      </c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361"/>
      <c r="DE97" s="346">
        <f t="shared" ref="DE97" si="378">SUM(DF97:DP97)+SUM(DR97:DT97)</f>
        <v>0</v>
      </c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342"/>
      <c r="DZ97" s="360">
        <f t="shared" ref="DZ97" si="379">SUM(EA97:EK97)+SUM(EM97:EO97)</f>
        <v>0</v>
      </c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361"/>
      <c r="EU97" s="346">
        <f t="shared" ref="EU97" si="380">SUM(EV97:FF97)+SUM(FH97:FJ97)</f>
        <v>0</v>
      </c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342"/>
      <c r="FP97" s="360">
        <f t="shared" ref="FP97" si="381">SUM(FQ97:GA97)+SUM(GC97:GE97)</f>
        <v>0</v>
      </c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361"/>
      <c r="GK97" s="346">
        <f t="shared" ref="GK97" si="382">SUM(GL97:GV97)+SUM(GX97:GZ97)</f>
        <v>0</v>
      </c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342"/>
      <c r="HF97" s="360">
        <f t="shared" ref="HF97" si="383">SUM(HG97:HQ97)+SUM(HS97:HU97)</f>
        <v>0</v>
      </c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361"/>
      <c r="IA97" s="328"/>
      <c r="IB97" s="27">
        <v>2</v>
      </c>
      <c r="IC97" s="27"/>
      <c r="ID97" s="119"/>
      <c r="IE97" s="346">
        <v>1</v>
      </c>
      <c r="IF97" s="392"/>
      <c r="IG97" s="392"/>
      <c r="IH97" s="392"/>
      <c r="II97" s="392"/>
      <c r="IJ97" s="392"/>
      <c r="IK97" s="392"/>
      <c r="IL97" s="392"/>
      <c r="IM97" s="392"/>
      <c r="IN97" s="392"/>
      <c r="IO97" s="392"/>
      <c r="IP97" s="392"/>
      <c r="IQ97" s="392"/>
      <c r="IR97" s="392"/>
      <c r="IS97" s="392"/>
      <c r="IT97" s="392"/>
      <c r="IU97" s="392"/>
      <c r="IV97" s="392"/>
      <c r="IW97" s="392"/>
      <c r="IX97" s="392"/>
      <c r="IY97" s="392"/>
      <c r="IZ97" s="392"/>
      <c r="JA97" s="392"/>
      <c r="JB97" s="392"/>
      <c r="JC97" s="392"/>
      <c r="JD97" s="392"/>
      <c r="JE97" s="392"/>
      <c r="JF97" s="392"/>
      <c r="JG97" s="392"/>
      <c r="JH97" s="392"/>
      <c r="JI97" s="392"/>
      <c r="JJ97" s="392"/>
      <c r="JK97" s="392"/>
      <c r="JL97" s="392"/>
      <c r="JM97" s="392"/>
      <c r="JN97" s="392"/>
      <c r="JO97" s="392"/>
      <c r="JP97" s="392"/>
      <c r="JQ97" s="392"/>
      <c r="JR97" s="392"/>
      <c r="JS97" s="392"/>
      <c r="JT97" s="392"/>
      <c r="JU97" s="392"/>
      <c r="JV97" s="392"/>
      <c r="JW97" s="392"/>
      <c r="JX97" s="392"/>
      <c r="JY97" s="392"/>
      <c r="JZ97" s="392"/>
      <c r="KA97" s="392"/>
      <c r="KB97" s="392"/>
      <c r="KC97" s="392"/>
      <c r="KD97" s="392"/>
      <c r="KE97" s="392"/>
      <c r="KF97" s="392"/>
      <c r="KG97" s="392"/>
      <c r="KH97" s="392"/>
      <c r="KI97" s="392"/>
      <c r="KJ97" s="392"/>
      <c r="KK97" s="392"/>
      <c r="KL97" s="392"/>
      <c r="KM97" s="392"/>
      <c r="KN97" s="392"/>
      <c r="KO97" s="392"/>
    </row>
    <row r="98" spans="1:301" s="395" customFormat="1" ht="15" customHeight="1" x14ac:dyDescent="0.25">
      <c r="A98" s="199"/>
      <c r="B98" s="55"/>
      <c r="C98" s="261" t="s">
        <v>155</v>
      </c>
      <c r="D98" s="369">
        <f t="shared" ref="D98:D105" si="384">F98/36</f>
        <v>2</v>
      </c>
      <c r="E98" s="61"/>
      <c r="F98" s="61">
        <f t="shared" ref="F98:F105" si="385">G98+V98+W98+X98</f>
        <v>72</v>
      </c>
      <c r="G98" s="61">
        <f t="shared" ref="G98:G105" si="386">SUM(H98:U98)</f>
        <v>42</v>
      </c>
      <c r="H98" s="61">
        <f t="shared" ref="H98:R105" si="387">Z98+AU98+BP98+CK98+DF98+EA98+EV98+FQ98+GL98+HG98</f>
        <v>0</v>
      </c>
      <c r="I98" s="61">
        <f t="shared" si="387"/>
        <v>0</v>
      </c>
      <c r="J98" s="61">
        <f t="shared" si="387"/>
        <v>0</v>
      </c>
      <c r="K98" s="61">
        <f t="shared" si="387"/>
        <v>0</v>
      </c>
      <c r="L98" s="61">
        <f t="shared" si="387"/>
        <v>0</v>
      </c>
      <c r="M98" s="61">
        <f t="shared" si="387"/>
        <v>0</v>
      </c>
      <c r="N98" s="61">
        <f t="shared" si="387"/>
        <v>0</v>
      </c>
      <c r="O98" s="61">
        <f t="shared" si="387"/>
        <v>0</v>
      </c>
      <c r="P98" s="61">
        <f t="shared" si="387"/>
        <v>0</v>
      </c>
      <c r="Q98" s="61">
        <f t="shared" si="387"/>
        <v>42</v>
      </c>
      <c r="R98" s="61">
        <f t="shared" si="387"/>
        <v>0</v>
      </c>
      <c r="S98" s="61">
        <f t="shared" ref="S98:U105" si="388">AL98+BG98+CB98+CW98+DR98+EM98+FH98+GC98+GX98+HS98</f>
        <v>0</v>
      </c>
      <c r="T98" s="61">
        <f t="shared" si="388"/>
        <v>0</v>
      </c>
      <c r="U98" s="367">
        <f t="shared" si="388"/>
        <v>0</v>
      </c>
      <c r="V98" s="354">
        <f t="shared" ref="V98:V99" si="389">AS98+BN98+CI98+DD98+DY98+ET98+FO98+GJ98+HE98+HZ98</f>
        <v>24</v>
      </c>
      <c r="W98" s="61">
        <f t="shared" ref="W98:W99" si="390">AQ98+BL98+CG98+DB98+DW98+ER98+FM98+GH98+HC98+HX98</f>
        <v>6</v>
      </c>
      <c r="X98" s="355">
        <f t="shared" ref="X98:X99" si="391">AO98+AP98+BJ98+BK98+CE98+CF98+CZ98+DA98+DU98+DV98+EP98+EQ98+FK98+FL98+GF98+GG98+HA98+HB98+HV98+HW98</f>
        <v>0</v>
      </c>
      <c r="Y98" s="346">
        <f t="shared" ref="Y98:Y105" si="392">SUM(Z98:AJ98)+SUM(AL98:AN98)</f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 t="shared" ref="AT98:AT101" si="393">SUM(AU98:BE98)+SUM(BG98:BI98)</f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361"/>
      <c r="BO98" s="346">
        <f t="shared" ref="BO98:BO101" si="394"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 t="shared" ref="CJ98:CJ101" si="395"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 t="shared" ref="DE98:DE101" si="396"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 t="shared" ref="DZ98:DZ101" si="397"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 t="shared" ref="EU98:EU101" si="398">SUM(EV98:FF98)+SUM(FH98:FJ98)</f>
        <v>24</v>
      </c>
      <c r="EV98" s="56"/>
      <c r="EW98" s="56"/>
      <c r="EX98" s="56"/>
      <c r="EY98" s="56"/>
      <c r="EZ98" s="56"/>
      <c r="FA98" s="56"/>
      <c r="FB98" s="56"/>
      <c r="FC98" s="56"/>
      <c r="FD98" s="56"/>
      <c r="FE98" s="56">
        <v>24</v>
      </c>
      <c r="FF98" s="56"/>
      <c r="FG98" s="56"/>
      <c r="FH98" s="56"/>
      <c r="FI98" s="56"/>
      <c r="FJ98" s="56"/>
      <c r="FK98" s="60"/>
      <c r="FL98" s="57"/>
      <c r="FM98" s="58"/>
      <c r="FN98" s="59">
        <f t="shared" ref="FN98" si="399">(FK98+FL98+FM98+EU98+FO98)/36</f>
        <v>1</v>
      </c>
      <c r="FO98" s="342">
        <v>12</v>
      </c>
      <c r="FP98" s="360">
        <f t="shared" ref="FP98:FP101" si="400">SUM(FQ98:GA98)+SUM(GC98:GE98)</f>
        <v>18</v>
      </c>
      <c r="FQ98" s="56"/>
      <c r="FR98" s="56"/>
      <c r="FS98" s="56"/>
      <c r="FT98" s="56"/>
      <c r="FU98" s="56"/>
      <c r="FV98" s="56"/>
      <c r="FW98" s="56"/>
      <c r="FX98" s="56"/>
      <c r="FY98" s="56"/>
      <c r="FZ98" s="56">
        <v>18</v>
      </c>
      <c r="GA98" s="56"/>
      <c r="GB98" s="56"/>
      <c r="GC98" s="56"/>
      <c r="GD98" s="56"/>
      <c r="GE98" s="56"/>
      <c r="GF98" s="60"/>
      <c r="GG98" s="57"/>
      <c r="GH98" s="58">
        <v>6</v>
      </c>
      <c r="GI98" s="59">
        <f t="shared" ref="GI98" si="401">(GF98+GG98+GH98+FP98+GJ98)/36</f>
        <v>1</v>
      </c>
      <c r="GJ98" s="361">
        <v>12</v>
      </c>
      <c r="GK98" s="346">
        <f t="shared" ref="GK98:GK105" si="402">SUM(GL98:GV98)+SUM(GX98:GZ98)</f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ref="HF98:HF105" si="403">SUM(HG98:HQ98)+SUM(HS98:HU98)</f>
        <v>0</v>
      </c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361"/>
      <c r="IA98" s="328"/>
      <c r="IB98" s="44">
        <v>8</v>
      </c>
      <c r="IC98" s="27"/>
      <c r="ID98" s="119"/>
      <c r="IE98" s="346">
        <v>15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200"/>
      <c r="B99" s="102"/>
      <c r="C99" s="262" t="s">
        <v>230</v>
      </c>
      <c r="D99" s="370">
        <f t="shared" si="384"/>
        <v>2</v>
      </c>
      <c r="E99" s="103"/>
      <c r="F99" s="103">
        <f t="shared" si="385"/>
        <v>72</v>
      </c>
      <c r="G99" s="103">
        <f t="shared" si="386"/>
        <v>42</v>
      </c>
      <c r="H99" s="103">
        <f t="shared" si="387"/>
        <v>0</v>
      </c>
      <c r="I99" s="103">
        <f t="shared" si="387"/>
        <v>0</v>
      </c>
      <c r="J99" s="103">
        <f t="shared" si="387"/>
        <v>0</v>
      </c>
      <c r="K99" s="103">
        <f t="shared" si="387"/>
        <v>0</v>
      </c>
      <c r="L99" s="103">
        <f t="shared" si="387"/>
        <v>0</v>
      </c>
      <c r="M99" s="103">
        <f t="shared" si="387"/>
        <v>0</v>
      </c>
      <c r="N99" s="103">
        <f t="shared" si="387"/>
        <v>0</v>
      </c>
      <c r="O99" s="103">
        <f t="shared" si="387"/>
        <v>0</v>
      </c>
      <c r="P99" s="103">
        <f t="shared" si="387"/>
        <v>0</v>
      </c>
      <c r="Q99" s="103">
        <f t="shared" si="387"/>
        <v>42</v>
      </c>
      <c r="R99" s="103">
        <f t="shared" si="387"/>
        <v>0</v>
      </c>
      <c r="S99" s="103">
        <f t="shared" si="388"/>
        <v>0</v>
      </c>
      <c r="T99" s="103">
        <f t="shared" si="388"/>
        <v>0</v>
      </c>
      <c r="U99" s="368">
        <f t="shared" si="388"/>
        <v>0</v>
      </c>
      <c r="V99" s="372">
        <f t="shared" si="389"/>
        <v>24</v>
      </c>
      <c r="W99" s="103">
        <f t="shared" si="390"/>
        <v>6</v>
      </c>
      <c r="X99" s="373">
        <f t="shared" si="391"/>
        <v>0</v>
      </c>
      <c r="Y99" s="371">
        <f t="shared" si="392"/>
        <v>0</v>
      </c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374"/>
      <c r="AT99" s="375">
        <f t="shared" si="393"/>
        <v>0</v>
      </c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376"/>
      <c r="BO99" s="371">
        <f t="shared" si="394"/>
        <v>0</v>
      </c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374"/>
      <c r="CJ99" s="375">
        <f t="shared" si="395"/>
        <v>0</v>
      </c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376"/>
      <c r="DE99" s="371">
        <f t="shared" si="396"/>
        <v>0</v>
      </c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374"/>
      <c r="DZ99" s="375">
        <f t="shared" si="397"/>
        <v>42</v>
      </c>
      <c r="EA99" s="82"/>
      <c r="EB99" s="82"/>
      <c r="EC99" s="82"/>
      <c r="ED99" s="82"/>
      <c r="EE99" s="82"/>
      <c r="EF99" s="82"/>
      <c r="EG99" s="82"/>
      <c r="EH99" s="82"/>
      <c r="EI99" s="82"/>
      <c r="EJ99" s="82">
        <v>42</v>
      </c>
      <c r="EK99" s="82"/>
      <c r="EL99" s="82"/>
      <c r="EM99" s="82"/>
      <c r="EN99" s="82"/>
      <c r="EO99" s="82"/>
      <c r="EP99" s="83"/>
      <c r="EQ99" s="84"/>
      <c r="ER99" s="85">
        <v>6</v>
      </c>
      <c r="ES99" s="86">
        <f t="shared" ref="ES99" si="404">(EP99+EQ99+ER99+DZ99+ET99)/36</f>
        <v>2</v>
      </c>
      <c r="ET99" s="376">
        <v>24</v>
      </c>
      <c r="EU99" s="371">
        <f t="shared" si="398"/>
        <v>0</v>
      </c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374"/>
      <c r="FP99" s="375">
        <f t="shared" si="400"/>
        <v>0</v>
      </c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376"/>
      <c r="GK99" s="371">
        <f t="shared" si="402"/>
        <v>0</v>
      </c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374"/>
      <c r="HF99" s="375">
        <f t="shared" si="403"/>
        <v>0</v>
      </c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376"/>
      <c r="IA99" s="326"/>
      <c r="IB99" s="87">
        <v>6</v>
      </c>
      <c r="IC99" s="87"/>
      <c r="ID99" s="148"/>
      <c r="IE99" s="346">
        <v>3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77" customFormat="1" ht="15" customHeight="1" x14ac:dyDescent="0.25">
      <c r="A100" s="712">
        <v>53</v>
      </c>
      <c r="B100" s="711" t="s">
        <v>184</v>
      </c>
      <c r="C100" s="260" t="s">
        <v>231</v>
      </c>
      <c r="D100" s="231">
        <f>SUM(D101:D105)</f>
        <v>27</v>
      </c>
      <c r="E100" s="64">
        <f t="shared" ref="E100:BP100" si="405">SUM(E101:E105)</f>
        <v>0</v>
      </c>
      <c r="F100" s="64">
        <f t="shared" si="405"/>
        <v>972</v>
      </c>
      <c r="G100" s="64">
        <f t="shared" si="405"/>
        <v>612</v>
      </c>
      <c r="H100" s="64">
        <f t="shared" si="405"/>
        <v>0</v>
      </c>
      <c r="I100" s="64">
        <f t="shared" si="405"/>
        <v>0</v>
      </c>
      <c r="J100" s="64">
        <f t="shared" si="405"/>
        <v>0</v>
      </c>
      <c r="K100" s="64">
        <f t="shared" si="405"/>
        <v>0</v>
      </c>
      <c r="L100" s="64">
        <f t="shared" si="405"/>
        <v>0</v>
      </c>
      <c r="M100" s="64">
        <f t="shared" si="405"/>
        <v>0</v>
      </c>
      <c r="N100" s="64">
        <f t="shared" si="405"/>
        <v>0</v>
      </c>
      <c r="O100" s="64">
        <f t="shared" si="405"/>
        <v>0</v>
      </c>
      <c r="P100" s="64">
        <f t="shared" si="405"/>
        <v>0</v>
      </c>
      <c r="Q100" s="64">
        <f t="shared" si="405"/>
        <v>612</v>
      </c>
      <c r="R100" s="64">
        <f t="shared" si="405"/>
        <v>0</v>
      </c>
      <c r="S100" s="64">
        <f t="shared" si="405"/>
        <v>0</v>
      </c>
      <c r="T100" s="64">
        <f t="shared" si="405"/>
        <v>0</v>
      </c>
      <c r="U100" s="218">
        <f t="shared" si="405"/>
        <v>0</v>
      </c>
      <c r="V100" s="283">
        <f t="shared" si="405"/>
        <v>324</v>
      </c>
      <c r="W100" s="64">
        <f t="shared" si="405"/>
        <v>36</v>
      </c>
      <c r="X100" s="284">
        <f t="shared" si="405"/>
        <v>0</v>
      </c>
      <c r="Y100" s="231">
        <f t="shared" si="405"/>
        <v>0</v>
      </c>
      <c r="Z100" s="64">
        <f t="shared" si="405"/>
        <v>0</v>
      </c>
      <c r="AA100" s="64">
        <f t="shared" si="405"/>
        <v>0</v>
      </c>
      <c r="AB100" s="64">
        <f t="shared" si="405"/>
        <v>0</v>
      </c>
      <c r="AC100" s="64">
        <f t="shared" si="405"/>
        <v>0</v>
      </c>
      <c r="AD100" s="64">
        <f t="shared" si="405"/>
        <v>0</v>
      </c>
      <c r="AE100" s="64">
        <f t="shared" si="405"/>
        <v>0</v>
      </c>
      <c r="AF100" s="64">
        <f t="shared" si="405"/>
        <v>0</v>
      </c>
      <c r="AG100" s="64">
        <f t="shared" si="405"/>
        <v>0</v>
      </c>
      <c r="AH100" s="64">
        <f t="shared" si="405"/>
        <v>0</v>
      </c>
      <c r="AI100" s="64">
        <f t="shared" si="405"/>
        <v>0</v>
      </c>
      <c r="AJ100" s="64">
        <f t="shared" si="405"/>
        <v>0</v>
      </c>
      <c r="AK100" s="64">
        <f t="shared" si="405"/>
        <v>0</v>
      </c>
      <c r="AL100" s="64">
        <f t="shared" si="405"/>
        <v>0</v>
      </c>
      <c r="AM100" s="64">
        <f t="shared" si="405"/>
        <v>0</v>
      </c>
      <c r="AN100" s="64">
        <f t="shared" si="405"/>
        <v>0</v>
      </c>
      <c r="AO100" s="64">
        <f t="shared" si="405"/>
        <v>0</v>
      </c>
      <c r="AP100" s="64">
        <f t="shared" si="405"/>
        <v>0</v>
      </c>
      <c r="AQ100" s="64">
        <f t="shared" si="405"/>
        <v>0</v>
      </c>
      <c r="AR100" s="64">
        <f t="shared" si="405"/>
        <v>0</v>
      </c>
      <c r="AS100" s="218">
        <f t="shared" si="405"/>
        <v>0</v>
      </c>
      <c r="AT100" s="283">
        <f t="shared" si="405"/>
        <v>0</v>
      </c>
      <c r="AU100" s="64">
        <f t="shared" si="405"/>
        <v>0</v>
      </c>
      <c r="AV100" s="64">
        <f t="shared" si="405"/>
        <v>0</v>
      </c>
      <c r="AW100" s="64">
        <f t="shared" si="405"/>
        <v>0</v>
      </c>
      <c r="AX100" s="64">
        <f t="shared" si="405"/>
        <v>0</v>
      </c>
      <c r="AY100" s="64">
        <f t="shared" si="405"/>
        <v>0</v>
      </c>
      <c r="AZ100" s="64">
        <f t="shared" si="405"/>
        <v>0</v>
      </c>
      <c r="BA100" s="64">
        <f t="shared" si="405"/>
        <v>0</v>
      </c>
      <c r="BB100" s="64">
        <f t="shared" si="405"/>
        <v>0</v>
      </c>
      <c r="BC100" s="64">
        <f t="shared" si="405"/>
        <v>0</v>
      </c>
      <c r="BD100" s="64">
        <f t="shared" si="405"/>
        <v>0</v>
      </c>
      <c r="BE100" s="64">
        <f t="shared" si="405"/>
        <v>0</v>
      </c>
      <c r="BF100" s="64">
        <f t="shared" si="405"/>
        <v>0</v>
      </c>
      <c r="BG100" s="64">
        <f t="shared" si="405"/>
        <v>0</v>
      </c>
      <c r="BH100" s="64">
        <f t="shared" si="405"/>
        <v>0</v>
      </c>
      <c r="BI100" s="64">
        <f t="shared" si="405"/>
        <v>0</v>
      </c>
      <c r="BJ100" s="64">
        <f t="shared" si="405"/>
        <v>0</v>
      </c>
      <c r="BK100" s="64">
        <f t="shared" si="405"/>
        <v>0</v>
      </c>
      <c r="BL100" s="64">
        <f t="shared" si="405"/>
        <v>0</v>
      </c>
      <c r="BM100" s="64">
        <f t="shared" si="405"/>
        <v>0</v>
      </c>
      <c r="BN100" s="284">
        <f t="shared" si="405"/>
        <v>0</v>
      </c>
      <c r="BO100" s="231">
        <f t="shared" si="405"/>
        <v>0</v>
      </c>
      <c r="BP100" s="64">
        <f t="shared" si="405"/>
        <v>0</v>
      </c>
      <c r="BQ100" s="64">
        <f t="shared" ref="BQ100:EB100" si="406">SUM(BQ101:BQ105)</f>
        <v>0</v>
      </c>
      <c r="BR100" s="64">
        <f t="shared" si="406"/>
        <v>0</v>
      </c>
      <c r="BS100" s="64">
        <f t="shared" si="406"/>
        <v>0</v>
      </c>
      <c r="BT100" s="64">
        <f t="shared" si="406"/>
        <v>0</v>
      </c>
      <c r="BU100" s="64">
        <f t="shared" si="406"/>
        <v>0</v>
      </c>
      <c r="BV100" s="64">
        <f t="shared" si="406"/>
        <v>0</v>
      </c>
      <c r="BW100" s="64">
        <f t="shared" si="406"/>
        <v>0</v>
      </c>
      <c r="BX100" s="64">
        <f t="shared" si="406"/>
        <v>0</v>
      </c>
      <c r="BY100" s="64">
        <f t="shared" si="406"/>
        <v>0</v>
      </c>
      <c r="BZ100" s="64">
        <f t="shared" si="406"/>
        <v>0</v>
      </c>
      <c r="CA100" s="64">
        <f t="shared" si="406"/>
        <v>0</v>
      </c>
      <c r="CB100" s="64">
        <f t="shared" si="406"/>
        <v>0</v>
      </c>
      <c r="CC100" s="64">
        <f t="shared" si="406"/>
        <v>0</v>
      </c>
      <c r="CD100" s="64">
        <f t="shared" si="406"/>
        <v>0</v>
      </c>
      <c r="CE100" s="64">
        <f t="shared" si="406"/>
        <v>0</v>
      </c>
      <c r="CF100" s="64">
        <f t="shared" si="406"/>
        <v>0</v>
      </c>
      <c r="CG100" s="64">
        <f t="shared" si="406"/>
        <v>0</v>
      </c>
      <c r="CH100" s="64">
        <f t="shared" si="406"/>
        <v>0</v>
      </c>
      <c r="CI100" s="218">
        <f t="shared" si="406"/>
        <v>0</v>
      </c>
      <c r="CJ100" s="283">
        <f t="shared" si="406"/>
        <v>0</v>
      </c>
      <c r="CK100" s="64">
        <f t="shared" si="406"/>
        <v>0</v>
      </c>
      <c r="CL100" s="64">
        <f t="shared" si="406"/>
        <v>0</v>
      </c>
      <c r="CM100" s="64">
        <f t="shared" si="406"/>
        <v>0</v>
      </c>
      <c r="CN100" s="64">
        <f t="shared" si="406"/>
        <v>0</v>
      </c>
      <c r="CO100" s="64">
        <f t="shared" si="406"/>
        <v>0</v>
      </c>
      <c r="CP100" s="64">
        <f t="shared" si="406"/>
        <v>0</v>
      </c>
      <c r="CQ100" s="64">
        <f t="shared" si="406"/>
        <v>0</v>
      </c>
      <c r="CR100" s="64">
        <f t="shared" si="406"/>
        <v>0</v>
      </c>
      <c r="CS100" s="64">
        <f t="shared" si="406"/>
        <v>0</v>
      </c>
      <c r="CT100" s="64">
        <f t="shared" si="406"/>
        <v>0</v>
      </c>
      <c r="CU100" s="64">
        <f t="shared" si="406"/>
        <v>0</v>
      </c>
      <c r="CV100" s="64">
        <f t="shared" si="406"/>
        <v>0</v>
      </c>
      <c r="CW100" s="64">
        <f t="shared" si="406"/>
        <v>0</v>
      </c>
      <c r="CX100" s="64">
        <f t="shared" si="406"/>
        <v>0</v>
      </c>
      <c r="CY100" s="64">
        <f t="shared" si="406"/>
        <v>0</v>
      </c>
      <c r="CZ100" s="64">
        <f t="shared" si="406"/>
        <v>0</v>
      </c>
      <c r="DA100" s="64">
        <f t="shared" si="406"/>
        <v>0</v>
      </c>
      <c r="DB100" s="64">
        <f t="shared" si="406"/>
        <v>0</v>
      </c>
      <c r="DC100" s="64">
        <f t="shared" si="406"/>
        <v>0</v>
      </c>
      <c r="DD100" s="284">
        <f t="shared" si="406"/>
        <v>0</v>
      </c>
      <c r="DE100" s="231">
        <f t="shared" si="406"/>
        <v>0</v>
      </c>
      <c r="DF100" s="64">
        <f t="shared" si="406"/>
        <v>0</v>
      </c>
      <c r="DG100" s="64">
        <f t="shared" si="406"/>
        <v>0</v>
      </c>
      <c r="DH100" s="64">
        <f t="shared" si="406"/>
        <v>0</v>
      </c>
      <c r="DI100" s="64">
        <f t="shared" si="406"/>
        <v>0</v>
      </c>
      <c r="DJ100" s="64">
        <f t="shared" si="406"/>
        <v>0</v>
      </c>
      <c r="DK100" s="64">
        <f t="shared" si="406"/>
        <v>0</v>
      </c>
      <c r="DL100" s="64">
        <f t="shared" si="406"/>
        <v>0</v>
      </c>
      <c r="DM100" s="64">
        <f t="shared" si="406"/>
        <v>0</v>
      </c>
      <c r="DN100" s="64">
        <f t="shared" si="406"/>
        <v>0</v>
      </c>
      <c r="DO100" s="64">
        <f t="shared" si="406"/>
        <v>0</v>
      </c>
      <c r="DP100" s="64">
        <f t="shared" si="406"/>
        <v>0</v>
      </c>
      <c r="DQ100" s="64">
        <f t="shared" si="406"/>
        <v>0</v>
      </c>
      <c r="DR100" s="64">
        <f t="shared" si="406"/>
        <v>0</v>
      </c>
      <c r="DS100" s="64">
        <f t="shared" si="406"/>
        <v>0</v>
      </c>
      <c r="DT100" s="64">
        <f t="shared" si="406"/>
        <v>0</v>
      </c>
      <c r="DU100" s="64">
        <f t="shared" si="406"/>
        <v>0</v>
      </c>
      <c r="DV100" s="64">
        <f t="shared" si="406"/>
        <v>0</v>
      </c>
      <c r="DW100" s="64">
        <f t="shared" si="406"/>
        <v>0</v>
      </c>
      <c r="DX100" s="64">
        <f t="shared" si="406"/>
        <v>0</v>
      </c>
      <c r="DY100" s="218">
        <f t="shared" si="406"/>
        <v>0</v>
      </c>
      <c r="DZ100" s="283">
        <f t="shared" si="406"/>
        <v>0</v>
      </c>
      <c r="EA100" s="64">
        <f t="shared" si="406"/>
        <v>0</v>
      </c>
      <c r="EB100" s="64">
        <f t="shared" si="406"/>
        <v>0</v>
      </c>
      <c r="EC100" s="64">
        <f t="shared" ref="EC100:GN100" si="407">SUM(EC101:EC105)</f>
        <v>0</v>
      </c>
      <c r="ED100" s="64">
        <f t="shared" si="407"/>
        <v>0</v>
      </c>
      <c r="EE100" s="64">
        <f t="shared" si="407"/>
        <v>0</v>
      </c>
      <c r="EF100" s="64">
        <f t="shared" si="407"/>
        <v>0</v>
      </c>
      <c r="EG100" s="64">
        <f t="shared" si="407"/>
        <v>0</v>
      </c>
      <c r="EH100" s="64">
        <f t="shared" si="407"/>
        <v>0</v>
      </c>
      <c r="EI100" s="64">
        <f t="shared" si="407"/>
        <v>0</v>
      </c>
      <c r="EJ100" s="64">
        <f t="shared" si="407"/>
        <v>0</v>
      </c>
      <c r="EK100" s="64">
        <f t="shared" si="407"/>
        <v>0</v>
      </c>
      <c r="EL100" s="64">
        <f t="shared" si="407"/>
        <v>0</v>
      </c>
      <c r="EM100" s="64">
        <f t="shared" si="407"/>
        <v>0</v>
      </c>
      <c r="EN100" s="64">
        <f t="shared" si="407"/>
        <v>0</v>
      </c>
      <c r="EO100" s="64">
        <f t="shared" si="407"/>
        <v>0</v>
      </c>
      <c r="EP100" s="64">
        <f t="shared" si="407"/>
        <v>0</v>
      </c>
      <c r="EQ100" s="64">
        <f t="shared" si="407"/>
        <v>0</v>
      </c>
      <c r="ER100" s="64">
        <f t="shared" si="407"/>
        <v>0</v>
      </c>
      <c r="ES100" s="64">
        <f t="shared" si="407"/>
        <v>0</v>
      </c>
      <c r="ET100" s="284">
        <f t="shared" si="407"/>
        <v>0</v>
      </c>
      <c r="EU100" s="231">
        <f t="shared" si="407"/>
        <v>0</v>
      </c>
      <c r="EV100" s="64">
        <f t="shared" si="407"/>
        <v>0</v>
      </c>
      <c r="EW100" s="64">
        <f t="shared" si="407"/>
        <v>0</v>
      </c>
      <c r="EX100" s="64">
        <f t="shared" si="407"/>
        <v>0</v>
      </c>
      <c r="EY100" s="64">
        <f t="shared" si="407"/>
        <v>0</v>
      </c>
      <c r="EZ100" s="64">
        <f t="shared" si="407"/>
        <v>0</v>
      </c>
      <c r="FA100" s="64">
        <f t="shared" si="407"/>
        <v>0</v>
      </c>
      <c r="FB100" s="64">
        <f t="shared" si="407"/>
        <v>0</v>
      </c>
      <c r="FC100" s="64">
        <f t="shared" si="407"/>
        <v>0</v>
      </c>
      <c r="FD100" s="64">
        <f t="shared" si="407"/>
        <v>0</v>
      </c>
      <c r="FE100" s="64">
        <f t="shared" si="407"/>
        <v>0</v>
      </c>
      <c r="FF100" s="64">
        <f t="shared" si="407"/>
        <v>0</v>
      </c>
      <c r="FG100" s="64">
        <f t="shared" si="407"/>
        <v>0</v>
      </c>
      <c r="FH100" s="64">
        <f t="shared" si="407"/>
        <v>0</v>
      </c>
      <c r="FI100" s="64">
        <f t="shared" si="407"/>
        <v>0</v>
      </c>
      <c r="FJ100" s="64">
        <f t="shared" si="407"/>
        <v>0</v>
      </c>
      <c r="FK100" s="64">
        <f t="shared" si="407"/>
        <v>0</v>
      </c>
      <c r="FL100" s="64">
        <f t="shared" si="407"/>
        <v>0</v>
      </c>
      <c r="FM100" s="64">
        <f t="shared" si="407"/>
        <v>0</v>
      </c>
      <c r="FN100" s="64">
        <f t="shared" si="407"/>
        <v>0</v>
      </c>
      <c r="FO100" s="218">
        <f t="shared" si="407"/>
        <v>0</v>
      </c>
      <c r="FP100" s="283">
        <f t="shared" si="407"/>
        <v>24</v>
      </c>
      <c r="FQ100" s="64">
        <f t="shared" si="407"/>
        <v>0</v>
      </c>
      <c r="FR100" s="64">
        <f t="shared" si="407"/>
        <v>0</v>
      </c>
      <c r="FS100" s="64">
        <f t="shared" si="407"/>
        <v>0</v>
      </c>
      <c r="FT100" s="64">
        <f t="shared" si="407"/>
        <v>0</v>
      </c>
      <c r="FU100" s="64">
        <f t="shared" si="407"/>
        <v>0</v>
      </c>
      <c r="FV100" s="64">
        <f t="shared" si="407"/>
        <v>0</v>
      </c>
      <c r="FW100" s="64">
        <f t="shared" si="407"/>
        <v>0</v>
      </c>
      <c r="FX100" s="64">
        <f t="shared" si="407"/>
        <v>0</v>
      </c>
      <c r="FY100" s="64">
        <f t="shared" si="407"/>
        <v>0</v>
      </c>
      <c r="FZ100" s="64">
        <f t="shared" si="407"/>
        <v>24</v>
      </c>
      <c r="GA100" s="64">
        <f t="shared" si="407"/>
        <v>0</v>
      </c>
      <c r="GB100" s="64">
        <f t="shared" si="407"/>
        <v>0</v>
      </c>
      <c r="GC100" s="64">
        <f t="shared" si="407"/>
        <v>0</v>
      </c>
      <c r="GD100" s="64">
        <f t="shared" si="407"/>
        <v>0</v>
      </c>
      <c r="GE100" s="64">
        <f t="shared" si="407"/>
        <v>0</v>
      </c>
      <c r="GF100" s="64">
        <f t="shared" si="407"/>
        <v>0</v>
      </c>
      <c r="GG100" s="64">
        <f t="shared" si="407"/>
        <v>0</v>
      </c>
      <c r="GH100" s="64">
        <f t="shared" si="407"/>
        <v>0</v>
      </c>
      <c r="GI100" s="64">
        <f t="shared" si="407"/>
        <v>1</v>
      </c>
      <c r="GJ100" s="284">
        <f t="shared" si="407"/>
        <v>12</v>
      </c>
      <c r="GK100" s="231">
        <f t="shared" si="407"/>
        <v>60</v>
      </c>
      <c r="GL100" s="64">
        <f t="shared" si="407"/>
        <v>0</v>
      </c>
      <c r="GM100" s="64">
        <f t="shared" si="407"/>
        <v>0</v>
      </c>
      <c r="GN100" s="64">
        <f t="shared" si="407"/>
        <v>0</v>
      </c>
      <c r="GO100" s="64">
        <f t="shared" ref="GO100:HZ100" si="408">SUM(GO101:GO105)</f>
        <v>0</v>
      </c>
      <c r="GP100" s="64">
        <f t="shared" si="408"/>
        <v>0</v>
      </c>
      <c r="GQ100" s="64">
        <f t="shared" si="408"/>
        <v>0</v>
      </c>
      <c r="GR100" s="64">
        <f t="shared" si="408"/>
        <v>0</v>
      </c>
      <c r="GS100" s="64">
        <f t="shared" si="408"/>
        <v>0</v>
      </c>
      <c r="GT100" s="64">
        <f t="shared" si="408"/>
        <v>0</v>
      </c>
      <c r="GU100" s="64">
        <f t="shared" si="408"/>
        <v>60</v>
      </c>
      <c r="GV100" s="64">
        <f t="shared" si="408"/>
        <v>0</v>
      </c>
      <c r="GW100" s="64">
        <f t="shared" si="408"/>
        <v>0</v>
      </c>
      <c r="GX100" s="64">
        <f t="shared" si="408"/>
        <v>0</v>
      </c>
      <c r="GY100" s="64">
        <f t="shared" si="408"/>
        <v>0</v>
      </c>
      <c r="GZ100" s="64">
        <f t="shared" si="408"/>
        <v>0</v>
      </c>
      <c r="HA100" s="64">
        <f t="shared" si="408"/>
        <v>0</v>
      </c>
      <c r="HB100" s="64">
        <f t="shared" si="408"/>
        <v>0</v>
      </c>
      <c r="HC100" s="64">
        <f t="shared" si="408"/>
        <v>12</v>
      </c>
      <c r="HD100" s="64">
        <f t="shared" si="408"/>
        <v>3</v>
      </c>
      <c r="HE100" s="218">
        <f t="shared" si="408"/>
        <v>36</v>
      </c>
      <c r="HF100" s="283">
        <f t="shared" si="408"/>
        <v>528</v>
      </c>
      <c r="HG100" s="64">
        <f t="shared" si="408"/>
        <v>0</v>
      </c>
      <c r="HH100" s="64">
        <f t="shared" si="408"/>
        <v>0</v>
      </c>
      <c r="HI100" s="64">
        <f t="shared" si="408"/>
        <v>0</v>
      </c>
      <c r="HJ100" s="64">
        <f t="shared" si="408"/>
        <v>0</v>
      </c>
      <c r="HK100" s="64">
        <f t="shared" si="408"/>
        <v>0</v>
      </c>
      <c r="HL100" s="64">
        <f t="shared" si="408"/>
        <v>0</v>
      </c>
      <c r="HM100" s="64">
        <f t="shared" si="408"/>
        <v>0</v>
      </c>
      <c r="HN100" s="64">
        <f t="shared" si="408"/>
        <v>0</v>
      </c>
      <c r="HO100" s="64">
        <f t="shared" si="408"/>
        <v>0</v>
      </c>
      <c r="HP100" s="64">
        <f t="shared" si="408"/>
        <v>528</v>
      </c>
      <c r="HQ100" s="64">
        <f t="shared" si="408"/>
        <v>0</v>
      </c>
      <c r="HR100" s="64">
        <f t="shared" si="408"/>
        <v>0</v>
      </c>
      <c r="HS100" s="64">
        <f t="shared" si="408"/>
        <v>0</v>
      </c>
      <c r="HT100" s="64">
        <f t="shared" si="408"/>
        <v>0</v>
      </c>
      <c r="HU100" s="64">
        <f t="shared" si="408"/>
        <v>0</v>
      </c>
      <c r="HV100" s="64">
        <f t="shared" si="408"/>
        <v>0</v>
      </c>
      <c r="HW100" s="64">
        <f t="shared" si="408"/>
        <v>0</v>
      </c>
      <c r="HX100" s="64">
        <f t="shared" si="408"/>
        <v>24</v>
      </c>
      <c r="HY100" s="64">
        <f t="shared" si="408"/>
        <v>23</v>
      </c>
      <c r="HZ100" s="284">
        <f t="shared" si="408"/>
        <v>276</v>
      </c>
      <c r="IA100" s="338"/>
      <c r="IB100" s="70"/>
      <c r="IC100" s="100"/>
      <c r="ID100" s="179"/>
      <c r="IE100" s="710"/>
      <c r="IF100" s="378"/>
      <c r="IG100" s="378"/>
      <c r="IH100" s="378"/>
      <c r="II100" s="378"/>
      <c r="IJ100" s="378"/>
      <c r="IK100" s="378"/>
      <c r="IL100" s="378"/>
      <c r="IM100" s="378"/>
      <c r="IN100" s="378"/>
      <c r="IO100" s="378"/>
      <c r="IP100" s="378"/>
      <c r="IQ100" s="378"/>
      <c r="IR100" s="378"/>
      <c r="IS100" s="378"/>
      <c r="IT100" s="378"/>
      <c r="IU100" s="378"/>
      <c r="IV100" s="378"/>
      <c r="IW100" s="378"/>
      <c r="IX100" s="378"/>
      <c r="IY100" s="378"/>
      <c r="IZ100" s="378"/>
      <c r="JA100" s="378"/>
      <c r="JB100" s="378"/>
      <c r="JC100" s="378"/>
      <c r="JD100" s="378"/>
      <c r="JE100" s="378"/>
      <c r="JF100" s="378"/>
      <c r="JG100" s="378"/>
      <c r="JH100" s="378"/>
      <c r="JI100" s="378"/>
      <c r="JJ100" s="378"/>
      <c r="JK100" s="378"/>
      <c r="JL100" s="378"/>
      <c r="JM100" s="378"/>
      <c r="JN100" s="378"/>
      <c r="JO100" s="378"/>
      <c r="JP100" s="378"/>
      <c r="JQ100" s="378"/>
      <c r="JR100" s="378"/>
      <c r="JS100" s="378"/>
      <c r="JT100" s="378"/>
      <c r="JU100" s="378"/>
      <c r="JV100" s="378"/>
      <c r="JW100" s="378"/>
      <c r="JX100" s="378"/>
      <c r="JY100" s="378"/>
      <c r="JZ100" s="378"/>
      <c r="KA100" s="378"/>
      <c r="KB100" s="378"/>
      <c r="KC100" s="378"/>
      <c r="KD100" s="378"/>
      <c r="KE100" s="378"/>
      <c r="KF100" s="378"/>
      <c r="KG100" s="378"/>
      <c r="KH100" s="378"/>
      <c r="KI100" s="378"/>
      <c r="KJ100" s="378"/>
      <c r="KK100" s="378"/>
      <c r="KL100" s="378"/>
      <c r="KM100" s="378"/>
      <c r="KN100" s="378"/>
      <c r="KO100" s="378"/>
    </row>
    <row r="101" spans="1:301" s="395" customFormat="1" ht="15" customHeight="1" x14ac:dyDescent="0.25">
      <c r="A101" s="199"/>
      <c r="B101" s="55"/>
      <c r="C101" s="261" t="s">
        <v>157</v>
      </c>
      <c r="D101" s="369">
        <f t="shared" si="384"/>
        <v>2</v>
      </c>
      <c r="E101" s="61"/>
      <c r="F101" s="61">
        <f t="shared" si="385"/>
        <v>72</v>
      </c>
      <c r="G101" s="61">
        <f t="shared" si="386"/>
        <v>42</v>
      </c>
      <c r="H101" s="61">
        <f t="shared" si="387"/>
        <v>0</v>
      </c>
      <c r="I101" s="61">
        <f t="shared" si="387"/>
        <v>0</v>
      </c>
      <c r="J101" s="61">
        <f t="shared" si="387"/>
        <v>0</v>
      </c>
      <c r="K101" s="61">
        <f t="shared" si="387"/>
        <v>0</v>
      </c>
      <c r="L101" s="61">
        <f t="shared" si="387"/>
        <v>0</v>
      </c>
      <c r="M101" s="61">
        <f t="shared" si="387"/>
        <v>0</v>
      </c>
      <c r="N101" s="61">
        <f t="shared" si="387"/>
        <v>0</v>
      </c>
      <c r="O101" s="61">
        <f t="shared" si="387"/>
        <v>0</v>
      </c>
      <c r="P101" s="61">
        <f t="shared" si="387"/>
        <v>0</v>
      </c>
      <c r="Q101" s="61">
        <f t="shared" si="387"/>
        <v>42</v>
      </c>
      <c r="R101" s="61">
        <f t="shared" si="387"/>
        <v>0</v>
      </c>
      <c r="S101" s="61">
        <f t="shared" si="388"/>
        <v>0</v>
      </c>
      <c r="T101" s="61">
        <f t="shared" si="388"/>
        <v>0</v>
      </c>
      <c r="U101" s="367">
        <f t="shared" si="388"/>
        <v>0</v>
      </c>
      <c r="V101" s="354">
        <f t="shared" ref="V101:V105" si="409">AS101+BN101+CI101+DD101+DY101+ET101+FO101+GJ101+HE101+HZ101</f>
        <v>24</v>
      </c>
      <c r="W101" s="61">
        <f t="shared" ref="W101:W105" si="410">AQ101+BL101+CG101+DB101+DW101+ER101+FM101+GH101+HC101+HX101</f>
        <v>6</v>
      </c>
      <c r="X101" s="355">
        <f t="shared" ref="X101:X105" si="411">AO101+AP101+BJ101+BK101+CE101+CF101+CZ101+DA101+DU101+DV101+EP101+EQ101+FK101+FL101+GF101+GG101+HA101+HB101+HV101+HW101</f>
        <v>0</v>
      </c>
      <c r="Y101" s="346">
        <f t="shared" si="392"/>
        <v>0</v>
      </c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342"/>
      <c r="AT101" s="360">
        <f t="shared" si="393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361"/>
      <c r="BO101" s="346">
        <f t="shared" si="394"/>
        <v>0</v>
      </c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342"/>
      <c r="CJ101" s="360">
        <f t="shared" si="395"/>
        <v>0</v>
      </c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361"/>
      <c r="DE101" s="346">
        <f t="shared" si="396"/>
        <v>0</v>
      </c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342"/>
      <c r="DZ101" s="360">
        <f t="shared" si="397"/>
        <v>0</v>
      </c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361"/>
      <c r="EU101" s="346">
        <f t="shared" si="398"/>
        <v>0</v>
      </c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342"/>
      <c r="FP101" s="360">
        <f t="shared" si="400"/>
        <v>24</v>
      </c>
      <c r="FQ101" s="56"/>
      <c r="FR101" s="56"/>
      <c r="FS101" s="56"/>
      <c r="FT101" s="56"/>
      <c r="FU101" s="56"/>
      <c r="FV101" s="56"/>
      <c r="FW101" s="56"/>
      <c r="FX101" s="56"/>
      <c r="FY101" s="56"/>
      <c r="FZ101" s="56">
        <v>24</v>
      </c>
      <c r="GA101" s="56"/>
      <c r="GB101" s="56"/>
      <c r="GC101" s="56"/>
      <c r="GD101" s="56"/>
      <c r="GE101" s="56"/>
      <c r="GF101" s="60"/>
      <c r="GG101" s="57"/>
      <c r="GH101" s="58"/>
      <c r="GI101" s="59">
        <f t="shared" ref="GI101" si="412">(GF101+GG101+GH101+FP101+GJ101)/36</f>
        <v>1</v>
      </c>
      <c r="GJ101" s="361">
        <v>12</v>
      </c>
      <c r="GK101" s="346">
        <f t="shared" ref="GK101" si="413">SUM(GL101:GV101)+SUM(GX101:GZ101)</f>
        <v>18</v>
      </c>
      <c r="GL101" s="56"/>
      <c r="GM101" s="56"/>
      <c r="GN101" s="56"/>
      <c r="GO101" s="56"/>
      <c r="GP101" s="56"/>
      <c r="GQ101" s="56"/>
      <c r="GR101" s="56"/>
      <c r="GS101" s="56"/>
      <c r="GT101" s="56"/>
      <c r="GU101" s="56">
        <v>18</v>
      </c>
      <c r="GV101" s="56"/>
      <c r="GW101" s="56"/>
      <c r="GX101" s="56"/>
      <c r="GY101" s="56"/>
      <c r="GZ101" s="56"/>
      <c r="HA101" s="60"/>
      <c r="HB101" s="57"/>
      <c r="HC101" s="58">
        <v>6</v>
      </c>
      <c r="HD101" s="59">
        <f t="shared" ref="HD101:HD102" si="414">(HA101+HB101+HC101+GK101+HE101)/36</f>
        <v>1</v>
      </c>
      <c r="HE101" s="342">
        <v>12</v>
      </c>
      <c r="HF101" s="360">
        <f t="shared" si="403"/>
        <v>0</v>
      </c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361"/>
      <c r="IA101" s="328"/>
      <c r="IB101" s="27">
        <v>9</v>
      </c>
      <c r="IC101" s="27"/>
      <c r="ID101" s="119"/>
      <c r="IE101" s="346">
        <v>7</v>
      </c>
      <c r="IF101" s="392"/>
      <c r="IG101" s="392"/>
      <c r="IH101" s="392"/>
      <c r="II101" s="392"/>
      <c r="IJ101" s="392"/>
      <c r="IK101" s="392"/>
      <c r="IL101" s="392"/>
      <c r="IM101" s="392"/>
      <c r="IN101" s="392"/>
      <c r="IO101" s="392"/>
      <c r="IP101" s="392"/>
      <c r="IQ101" s="392"/>
      <c r="IR101" s="392"/>
      <c r="IS101" s="392"/>
      <c r="IT101" s="392"/>
      <c r="IU101" s="392"/>
      <c r="IV101" s="392"/>
      <c r="IW101" s="392"/>
      <c r="IX101" s="392"/>
      <c r="IY101" s="392"/>
      <c r="IZ101" s="392"/>
      <c r="JA101" s="392"/>
      <c r="JB101" s="392"/>
      <c r="JC101" s="392"/>
      <c r="JD101" s="392"/>
      <c r="JE101" s="392"/>
      <c r="JF101" s="392"/>
      <c r="JG101" s="392"/>
      <c r="JH101" s="392"/>
      <c r="JI101" s="392"/>
      <c r="JJ101" s="392"/>
      <c r="JK101" s="392"/>
      <c r="JL101" s="392"/>
      <c r="JM101" s="392"/>
      <c r="JN101" s="392"/>
      <c r="JO101" s="392"/>
      <c r="JP101" s="392"/>
      <c r="JQ101" s="392"/>
      <c r="JR101" s="392"/>
      <c r="JS101" s="392"/>
      <c r="JT101" s="392"/>
      <c r="JU101" s="392"/>
      <c r="JV101" s="392"/>
      <c r="JW101" s="392"/>
      <c r="JX101" s="392"/>
      <c r="JY101" s="392"/>
      <c r="JZ101" s="392"/>
      <c r="KA101" s="392"/>
      <c r="KB101" s="392"/>
      <c r="KC101" s="392"/>
      <c r="KD101" s="392"/>
      <c r="KE101" s="392"/>
      <c r="KF101" s="392"/>
      <c r="KG101" s="392"/>
      <c r="KH101" s="392"/>
      <c r="KI101" s="392"/>
      <c r="KJ101" s="392"/>
      <c r="KK101" s="392"/>
      <c r="KL101" s="392"/>
      <c r="KM101" s="392"/>
      <c r="KN101" s="392"/>
      <c r="KO101" s="392"/>
    </row>
    <row r="102" spans="1:301" s="395" customFormat="1" ht="15" customHeight="1" x14ac:dyDescent="0.25">
      <c r="A102" s="199"/>
      <c r="B102" s="55"/>
      <c r="C102" s="261" t="s">
        <v>158</v>
      </c>
      <c r="D102" s="369">
        <f t="shared" si="384"/>
        <v>2</v>
      </c>
      <c r="E102" s="61"/>
      <c r="F102" s="61">
        <f t="shared" si="385"/>
        <v>72</v>
      </c>
      <c r="G102" s="61">
        <f t="shared" si="386"/>
        <v>42</v>
      </c>
      <c r="H102" s="61">
        <f t="shared" si="387"/>
        <v>0</v>
      </c>
      <c r="I102" s="61">
        <f t="shared" si="387"/>
        <v>0</v>
      </c>
      <c r="J102" s="61">
        <f t="shared" si="387"/>
        <v>0</v>
      </c>
      <c r="K102" s="61">
        <f t="shared" si="387"/>
        <v>0</v>
      </c>
      <c r="L102" s="61">
        <f t="shared" si="387"/>
        <v>0</v>
      </c>
      <c r="M102" s="61">
        <f t="shared" si="387"/>
        <v>0</v>
      </c>
      <c r="N102" s="61">
        <f t="shared" si="387"/>
        <v>0</v>
      </c>
      <c r="O102" s="61">
        <f t="shared" si="387"/>
        <v>0</v>
      </c>
      <c r="P102" s="61">
        <f t="shared" si="387"/>
        <v>0</v>
      </c>
      <c r="Q102" s="61">
        <f t="shared" si="387"/>
        <v>42</v>
      </c>
      <c r="R102" s="61">
        <f t="shared" si="387"/>
        <v>0</v>
      </c>
      <c r="S102" s="61">
        <f t="shared" si="388"/>
        <v>0</v>
      </c>
      <c r="T102" s="61">
        <f t="shared" si="388"/>
        <v>0</v>
      </c>
      <c r="U102" s="367">
        <f t="shared" si="388"/>
        <v>0</v>
      </c>
      <c r="V102" s="354">
        <f t="shared" si="409"/>
        <v>24</v>
      </c>
      <c r="W102" s="61">
        <f t="shared" si="410"/>
        <v>6</v>
      </c>
      <c r="X102" s="355">
        <f t="shared" si="411"/>
        <v>0</v>
      </c>
      <c r="Y102" s="346">
        <f t="shared" si="392"/>
        <v>0</v>
      </c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342"/>
      <c r="AT102" s="360">
        <f>SUM(AU102:BE102)+SUM(BG102:BI102)</f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361"/>
      <c r="BO102" s="346">
        <f>SUM(BP102:BZ102)+SUM(CB102:CD102)</f>
        <v>0</v>
      </c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342"/>
      <c r="CJ102" s="360">
        <f>SUM(CK102:CU102)+SUM(CW102:CY102)</f>
        <v>0</v>
      </c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361"/>
      <c r="DE102" s="346">
        <f>SUM(DF102:DP102)+SUM(DR102:DT102)</f>
        <v>0</v>
      </c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342"/>
      <c r="DZ102" s="360">
        <f>SUM(EA102:EK102)+SUM(EM102:EO102)</f>
        <v>0</v>
      </c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361"/>
      <c r="EU102" s="346">
        <f>SUM(EV102:FF102)+SUM(FH102:FJ102)</f>
        <v>0</v>
      </c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342"/>
      <c r="FP102" s="360">
        <f>SUM(FQ102:GA102)+SUM(GC102:GE102)</f>
        <v>0</v>
      </c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361"/>
      <c r="GK102" s="346">
        <f t="shared" si="402"/>
        <v>42</v>
      </c>
      <c r="GL102" s="56"/>
      <c r="GM102" s="56"/>
      <c r="GN102" s="56"/>
      <c r="GO102" s="56"/>
      <c r="GP102" s="56"/>
      <c r="GQ102" s="56"/>
      <c r="GR102" s="56"/>
      <c r="GS102" s="56"/>
      <c r="GT102" s="56"/>
      <c r="GU102" s="56">
        <v>42</v>
      </c>
      <c r="GV102" s="56"/>
      <c r="GW102" s="56"/>
      <c r="GX102" s="56"/>
      <c r="GY102" s="56"/>
      <c r="GZ102" s="56"/>
      <c r="HA102" s="60"/>
      <c r="HB102" s="57"/>
      <c r="HC102" s="58">
        <v>6</v>
      </c>
      <c r="HD102" s="59">
        <f t="shared" si="414"/>
        <v>2</v>
      </c>
      <c r="HE102" s="342">
        <v>24</v>
      </c>
      <c r="HF102" s="360">
        <f t="shared" si="403"/>
        <v>0</v>
      </c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361"/>
      <c r="IA102" s="328"/>
      <c r="IB102" s="27">
        <v>9</v>
      </c>
      <c r="IC102" s="27"/>
      <c r="ID102" s="119"/>
      <c r="IE102" s="346">
        <v>7</v>
      </c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</row>
    <row r="103" spans="1:301" s="395" customFormat="1" ht="15" customHeight="1" x14ac:dyDescent="0.25">
      <c r="A103" s="199"/>
      <c r="B103" s="55"/>
      <c r="C103" s="261" t="s">
        <v>159</v>
      </c>
      <c r="D103" s="369">
        <f t="shared" si="384"/>
        <v>6</v>
      </c>
      <c r="E103" s="61"/>
      <c r="F103" s="61">
        <f t="shared" si="385"/>
        <v>216</v>
      </c>
      <c r="G103" s="61">
        <f t="shared" si="386"/>
        <v>138</v>
      </c>
      <c r="H103" s="61">
        <f t="shared" si="387"/>
        <v>0</v>
      </c>
      <c r="I103" s="61">
        <f t="shared" si="387"/>
        <v>0</v>
      </c>
      <c r="J103" s="61">
        <f t="shared" si="387"/>
        <v>0</v>
      </c>
      <c r="K103" s="61">
        <f t="shared" si="387"/>
        <v>0</v>
      </c>
      <c r="L103" s="61">
        <f t="shared" si="387"/>
        <v>0</v>
      </c>
      <c r="M103" s="61">
        <f t="shared" si="387"/>
        <v>0</v>
      </c>
      <c r="N103" s="61">
        <f t="shared" si="387"/>
        <v>0</v>
      </c>
      <c r="O103" s="61">
        <f t="shared" si="387"/>
        <v>0</v>
      </c>
      <c r="P103" s="61">
        <f t="shared" si="387"/>
        <v>0</v>
      </c>
      <c r="Q103" s="61">
        <f t="shared" si="387"/>
        <v>138</v>
      </c>
      <c r="R103" s="61">
        <f t="shared" si="387"/>
        <v>0</v>
      </c>
      <c r="S103" s="61">
        <f t="shared" si="388"/>
        <v>0</v>
      </c>
      <c r="T103" s="61">
        <f t="shared" si="388"/>
        <v>0</v>
      </c>
      <c r="U103" s="367">
        <f t="shared" si="388"/>
        <v>0</v>
      </c>
      <c r="V103" s="354">
        <f t="shared" si="409"/>
        <v>72</v>
      </c>
      <c r="W103" s="61">
        <f t="shared" si="410"/>
        <v>6</v>
      </c>
      <c r="X103" s="355">
        <f t="shared" si="411"/>
        <v>0</v>
      </c>
      <c r="Y103" s="346">
        <f t="shared" si="392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>SUM(AU103:BE103)+SUM(BG103:BI103)</f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>SUM(BP103:BZ103)+SUM(CB103:CD103)</f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>SUM(CK103:CU103)+SUM(CW103:CY103)</f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>SUM(DF103:DP103)+SUM(DR103:DT103)</f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>SUM(EA103:EK103)+SUM(EM103:EO103)</f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>SUM(EV103:FF103)+SUM(FH103:FJ103)</f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>SUM(FQ103:GA103)+SUM(GC103:GE103)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361"/>
      <c r="GK103" s="346">
        <f t="shared" si="402"/>
        <v>0</v>
      </c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342"/>
      <c r="HF103" s="360">
        <f t="shared" si="403"/>
        <v>138</v>
      </c>
      <c r="HG103" s="56"/>
      <c r="HH103" s="56"/>
      <c r="HI103" s="56"/>
      <c r="HJ103" s="56"/>
      <c r="HK103" s="56"/>
      <c r="HL103" s="56"/>
      <c r="HM103" s="56"/>
      <c r="HN103" s="56"/>
      <c r="HO103" s="56"/>
      <c r="HP103" s="56">
        <v>138</v>
      </c>
      <c r="HQ103" s="56"/>
      <c r="HR103" s="56"/>
      <c r="HS103" s="56"/>
      <c r="HT103" s="56"/>
      <c r="HU103" s="56"/>
      <c r="HV103" s="60"/>
      <c r="HW103" s="57"/>
      <c r="HX103" s="58">
        <v>6</v>
      </c>
      <c r="HY103" s="59">
        <f t="shared" ref="HY103:HY105" si="415">(HV103+HW103+HX103+HF103+HZ103)/36</f>
        <v>6</v>
      </c>
      <c r="HZ103" s="361">
        <v>72</v>
      </c>
      <c r="IA103" s="328"/>
      <c r="IB103" s="44">
        <v>10</v>
      </c>
      <c r="IC103" s="27"/>
      <c r="ID103" s="119"/>
      <c r="IE103" s="346">
        <v>15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160</v>
      </c>
      <c r="D104" s="369">
        <f t="shared" si="384"/>
        <v>2</v>
      </c>
      <c r="E104" s="61"/>
      <c r="F104" s="61">
        <f t="shared" si="385"/>
        <v>72</v>
      </c>
      <c r="G104" s="61">
        <f t="shared" si="386"/>
        <v>42</v>
      </c>
      <c r="H104" s="61">
        <f t="shared" si="387"/>
        <v>0</v>
      </c>
      <c r="I104" s="61">
        <f t="shared" si="387"/>
        <v>0</v>
      </c>
      <c r="J104" s="61">
        <f t="shared" si="387"/>
        <v>0</v>
      </c>
      <c r="K104" s="61">
        <f t="shared" si="387"/>
        <v>0</v>
      </c>
      <c r="L104" s="61">
        <f t="shared" si="387"/>
        <v>0</v>
      </c>
      <c r="M104" s="61">
        <f t="shared" si="387"/>
        <v>0</v>
      </c>
      <c r="N104" s="61">
        <f t="shared" si="387"/>
        <v>0</v>
      </c>
      <c r="O104" s="61">
        <f t="shared" si="387"/>
        <v>0</v>
      </c>
      <c r="P104" s="61">
        <f t="shared" si="387"/>
        <v>0</v>
      </c>
      <c r="Q104" s="61">
        <f t="shared" si="387"/>
        <v>42</v>
      </c>
      <c r="R104" s="61">
        <f t="shared" si="387"/>
        <v>0</v>
      </c>
      <c r="S104" s="61">
        <f t="shared" si="388"/>
        <v>0</v>
      </c>
      <c r="T104" s="61">
        <f t="shared" si="388"/>
        <v>0</v>
      </c>
      <c r="U104" s="367">
        <f t="shared" si="388"/>
        <v>0</v>
      </c>
      <c r="V104" s="354">
        <f t="shared" si="409"/>
        <v>24</v>
      </c>
      <c r="W104" s="61">
        <f t="shared" si="410"/>
        <v>6</v>
      </c>
      <c r="X104" s="355">
        <f t="shared" si="411"/>
        <v>0</v>
      </c>
      <c r="Y104" s="346">
        <f t="shared" si="392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402"/>
        <v>0</v>
      </c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342"/>
      <c r="HF104" s="360">
        <f>SUBTOTAL(9,HG104:HU104)</f>
        <v>42</v>
      </c>
      <c r="HG104" s="56"/>
      <c r="HH104" s="56"/>
      <c r="HI104" s="56"/>
      <c r="HJ104" s="56"/>
      <c r="HK104" s="56"/>
      <c r="HL104" s="56"/>
      <c r="HM104" s="56"/>
      <c r="HN104" s="56"/>
      <c r="HO104" s="56"/>
      <c r="HP104" s="56">
        <v>42</v>
      </c>
      <c r="HQ104" s="56"/>
      <c r="HR104" s="56"/>
      <c r="HS104" s="56"/>
      <c r="HT104" s="56"/>
      <c r="HU104" s="56"/>
      <c r="HV104" s="60"/>
      <c r="HW104" s="57"/>
      <c r="HX104" s="58">
        <v>6</v>
      </c>
      <c r="HY104" s="59">
        <f t="shared" si="415"/>
        <v>2</v>
      </c>
      <c r="HZ104" s="361">
        <v>24</v>
      </c>
      <c r="IA104" s="328"/>
      <c r="IB104" s="27"/>
      <c r="IC104" s="27" t="s">
        <v>54</v>
      </c>
      <c r="ID104" s="119"/>
      <c r="IE104" s="346">
        <v>2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thickBot="1" x14ac:dyDescent="0.3">
      <c r="A105" s="180"/>
      <c r="B105" s="181"/>
      <c r="C105" s="786" t="s">
        <v>161</v>
      </c>
      <c r="D105" s="240">
        <f t="shared" si="384"/>
        <v>15</v>
      </c>
      <c r="E105" s="182"/>
      <c r="F105" s="182">
        <f t="shared" si="385"/>
        <v>540</v>
      </c>
      <c r="G105" s="182">
        <f t="shared" si="386"/>
        <v>348</v>
      </c>
      <c r="H105" s="182">
        <f t="shared" si="387"/>
        <v>0</v>
      </c>
      <c r="I105" s="182">
        <f t="shared" si="387"/>
        <v>0</v>
      </c>
      <c r="J105" s="182">
        <f t="shared" si="387"/>
        <v>0</v>
      </c>
      <c r="K105" s="182">
        <f t="shared" si="387"/>
        <v>0</v>
      </c>
      <c r="L105" s="182">
        <f t="shared" si="387"/>
        <v>0</v>
      </c>
      <c r="M105" s="182">
        <f t="shared" si="387"/>
        <v>0</v>
      </c>
      <c r="N105" s="182">
        <f t="shared" si="387"/>
        <v>0</v>
      </c>
      <c r="O105" s="182">
        <f t="shared" si="387"/>
        <v>0</v>
      </c>
      <c r="P105" s="182">
        <f t="shared" si="387"/>
        <v>0</v>
      </c>
      <c r="Q105" s="182">
        <f t="shared" si="387"/>
        <v>348</v>
      </c>
      <c r="R105" s="182">
        <f t="shared" si="387"/>
        <v>0</v>
      </c>
      <c r="S105" s="182">
        <f t="shared" si="388"/>
        <v>0</v>
      </c>
      <c r="T105" s="182">
        <f t="shared" si="388"/>
        <v>0</v>
      </c>
      <c r="U105" s="219">
        <f t="shared" si="388"/>
        <v>0</v>
      </c>
      <c r="V105" s="289">
        <f t="shared" si="409"/>
        <v>180</v>
      </c>
      <c r="W105" s="182">
        <f t="shared" si="410"/>
        <v>12</v>
      </c>
      <c r="X105" s="290">
        <f t="shared" si="411"/>
        <v>0</v>
      </c>
      <c r="Y105" s="245">
        <f t="shared" si="392"/>
        <v>0</v>
      </c>
      <c r="Z105" s="181"/>
      <c r="AA105" s="181"/>
      <c r="AB105" s="181"/>
      <c r="AC105" s="181"/>
      <c r="AD105" s="181"/>
      <c r="AE105" s="181"/>
      <c r="AF105" s="181"/>
      <c r="AG105" s="181"/>
      <c r="AH105" s="181"/>
      <c r="AI105" s="181"/>
      <c r="AJ105" s="181"/>
      <c r="AK105" s="181"/>
      <c r="AL105" s="181"/>
      <c r="AM105" s="181"/>
      <c r="AN105" s="181"/>
      <c r="AO105" s="181"/>
      <c r="AP105" s="181"/>
      <c r="AQ105" s="181"/>
      <c r="AR105" s="181"/>
      <c r="AS105" s="226"/>
      <c r="AT105" s="303">
        <f>SUM(AU105:BE105)+SUM(BG105:BI105)</f>
        <v>0</v>
      </c>
      <c r="AU105" s="181"/>
      <c r="AV105" s="181"/>
      <c r="AW105" s="181"/>
      <c r="AX105" s="181"/>
      <c r="AY105" s="181"/>
      <c r="AZ105" s="181"/>
      <c r="BA105" s="181"/>
      <c r="BB105" s="181"/>
      <c r="BC105" s="181"/>
      <c r="BD105" s="181"/>
      <c r="BE105" s="181"/>
      <c r="BF105" s="181"/>
      <c r="BG105" s="181"/>
      <c r="BH105" s="181"/>
      <c r="BI105" s="181"/>
      <c r="BJ105" s="181"/>
      <c r="BK105" s="181"/>
      <c r="BL105" s="181"/>
      <c r="BM105" s="181"/>
      <c r="BN105" s="304"/>
      <c r="BO105" s="245">
        <f>SUM(BP105:BZ105)+SUM(CB105:CD105)</f>
        <v>0</v>
      </c>
      <c r="BP105" s="181"/>
      <c r="BQ105" s="181"/>
      <c r="BR105" s="181"/>
      <c r="BS105" s="181"/>
      <c r="BT105" s="181"/>
      <c r="BU105" s="181"/>
      <c r="BV105" s="181"/>
      <c r="BW105" s="181"/>
      <c r="BX105" s="181"/>
      <c r="BY105" s="181"/>
      <c r="BZ105" s="181"/>
      <c r="CA105" s="181"/>
      <c r="CB105" s="181"/>
      <c r="CC105" s="181"/>
      <c r="CD105" s="181"/>
      <c r="CE105" s="181"/>
      <c r="CF105" s="181"/>
      <c r="CG105" s="181"/>
      <c r="CH105" s="181"/>
      <c r="CI105" s="226"/>
      <c r="CJ105" s="303">
        <f>SUM(CK105:CU105)+SUM(CW105:CY105)</f>
        <v>0</v>
      </c>
      <c r="CK105" s="181"/>
      <c r="CL105" s="181"/>
      <c r="CM105" s="181"/>
      <c r="CN105" s="181"/>
      <c r="CO105" s="181"/>
      <c r="CP105" s="181"/>
      <c r="CQ105" s="181"/>
      <c r="CR105" s="181"/>
      <c r="CS105" s="181"/>
      <c r="CT105" s="181"/>
      <c r="CU105" s="181"/>
      <c r="CV105" s="181"/>
      <c r="CW105" s="181"/>
      <c r="CX105" s="181"/>
      <c r="CY105" s="181"/>
      <c r="CZ105" s="181"/>
      <c r="DA105" s="181"/>
      <c r="DB105" s="181"/>
      <c r="DC105" s="181"/>
      <c r="DD105" s="304"/>
      <c r="DE105" s="245">
        <f>SUM(DF105:DP105)+SUM(DR105:DT105)</f>
        <v>0</v>
      </c>
      <c r="DF105" s="181"/>
      <c r="DG105" s="181"/>
      <c r="DH105" s="181"/>
      <c r="DI105" s="181"/>
      <c r="DJ105" s="181"/>
      <c r="DK105" s="181"/>
      <c r="DL105" s="181"/>
      <c r="DM105" s="181"/>
      <c r="DN105" s="181"/>
      <c r="DO105" s="181"/>
      <c r="DP105" s="181"/>
      <c r="DQ105" s="181"/>
      <c r="DR105" s="181"/>
      <c r="DS105" s="181"/>
      <c r="DT105" s="181"/>
      <c r="DU105" s="181"/>
      <c r="DV105" s="181"/>
      <c r="DW105" s="181"/>
      <c r="DX105" s="181"/>
      <c r="DY105" s="226"/>
      <c r="DZ105" s="303">
        <f>SUM(EA105:EK105)+SUM(EM105:EO105)</f>
        <v>0</v>
      </c>
      <c r="EA105" s="181"/>
      <c r="EB105" s="181"/>
      <c r="EC105" s="181"/>
      <c r="ED105" s="181"/>
      <c r="EE105" s="181"/>
      <c r="EF105" s="181"/>
      <c r="EG105" s="181"/>
      <c r="EH105" s="181"/>
      <c r="EI105" s="181"/>
      <c r="EJ105" s="181"/>
      <c r="EK105" s="181"/>
      <c r="EL105" s="181"/>
      <c r="EM105" s="181"/>
      <c r="EN105" s="181"/>
      <c r="EO105" s="181"/>
      <c r="EP105" s="181"/>
      <c r="EQ105" s="181"/>
      <c r="ER105" s="181"/>
      <c r="ES105" s="181"/>
      <c r="ET105" s="304"/>
      <c r="EU105" s="245">
        <f>SUM(EV105:FF105)+SUM(FH105:FJ105)</f>
        <v>0</v>
      </c>
      <c r="EV105" s="181"/>
      <c r="EW105" s="181"/>
      <c r="EX105" s="181"/>
      <c r="EY105" s="181"/>
      <c r="EZ105" s="181"/>
      <c r="FA105" s="181"/>
      <c r="FB105" s="181"/>
      <c r="FC105" s="181"/>
      <c r="FD105" s="181"/>
      <c r="FE105" s="181"/>
      <c r="FF105" s="181"/>
      <c r="FG105" s="181"/>
      <c r="FH105" s="181"/>
      <c r="FI105" s="181"/>
      <c r="FJ105" s="181"/>
      <c r="FK105" s="181"/>
      <c r="FL105" s="181"/>
      <c r="FM105" s="181"/>
      <c r="FN105" s="181"/>
      <c r="FO105" s="226"/>
      <c r="FP105" s="303">
        <f>SUM(FQ105:GA105)+SUM(GC105:GE105)</f>
        <v>0</v>
      </c>
      <c r="FQ105" s="181"/>
      <c r="FR105" s="181"/>
      <c r="FS105" s="181"/>
      <c r="FT105" s="181"/>
      <c r="FU105" s="181"/>
      <c r="FV105" s="181"/>
      <c r="FW105" s="181"/>
      <c r="FX105" s="181"/>
      <c r="FY105" s="181"/>
      <c r="FZ105" s="181"/>
      <c r="GA105" s="181"/>
      <c r="GB105" s="181"/>
      <c r="GC105" s="181"/>
      <c r="GD105" s="181"/>
      <c r="GE105" s="181"/>
      <c r="GF105" s="181"/>
      <c r="GG105" s="181"/>
      <c r="GH105" s="181"/>
      <c r="GI105" s="181"/>
      <c r="GJ105" s="304"/>
      <c r="GK105" s="245">
        <f t="shared" si="402"/>
        <v>0</v>
      </c>
      <c r="GL105" s="181"/>
      <c r="GM105" s="181"/>
      <c r="GN105" s="181"/>
      <c r="GO105" s="181"/>
      <c r="GP105" s="181"/>
      <c r="GQ105" s="181"/>
      <c r="GR105" s="181"/>
      <c r="GS105" s="181"/>
      <c r="GT105" s="181"/>
      <c r="GU105" s="181"/>
      <c r="GV105" s="181"/>
      <c r="GW105" s="181"/>
      <c r="GX105" s="181"/>
      <c r="GY105" s="181"/>
      <c r="GZ105" s="181"/>
      <c r="HA105" s="181"/>
      <c r="HB105" s="181"/>
      <c r="HC105" s="181"/>
      <c r="HD105" s="181"/>
      <c r="HE105" s="226"/>
      <c r="HF105" s="303">
        <f t="shared" si="403"/>
        <v>348</v>
      </c>
      <c r="HG105" s="183"/>
      <c r="HH105" s="183"/>
      <c r="HI105" s="183"/>
      <c r="HJ105" s="183"/>
      <c r="HK105" s="183"/>
      <c r="HL105" s="183"/>
      <c r="HM105" s="183"/>
      <c r="HN105" s="183"/>
      <c r="HO105" s="183"/>
      <c r="HP105" s="183">
        <v>348</v>
      </c>
      <c r="HQ105" s="183"/>
      <c r="HR105" s="183"/>
      <c r="HS105" s="183"/>
      <c r="HT105" s="183"/>
      <c r="HU105" s="183"/>
      <c r="HV105" s="184"/>
      <c r="HW105" s="185"/>
      <c r="HX105" s="186">
        <v>12</v>
      </c>
      <c r="HY105" s="187">
        <f t="shared" si="415"/>
        <v>15</v>
      </c>
      <c r="HZ105" s="304">
        <v>180</v>
      </c>
      <c r="IA105" s="339"/>
      <c r="IB105" s="188"/>
      <c r="IC105" s="188">
        <v>10</v>
      </c>
      <c r="ID105" s="189"/>
      <c r="IE105" s="346">
        <v>7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77" customFormat="1" ht="15" customHeight="1" x14ac:dyDescent="0.25">
      <c r="A106" s="114"/>
      <c r="B106" s="115" t="s">
        <v>232</v>
      </c>
      <c r="C106" s="266" t="s">
        <v>233</v>
      </c>
      <c r="D106" s="228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207"/>
      <c r="V106" s="267"/>
      <c r="W106" s="115"/>
      <c r="X106" s="247"/>
      <c r="Y106" s="228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207"/>
      <c r="AT106" s="267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247"/>
      <c r="BO106" s="228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207"/>
      <c r="CJ106" s="267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247"/>
      <c r="DE106" s="228"/>
      <c r="DF106" s="115"/>
      <c r="DG106" s="115"/>
      <c r="DH106" s="115"/>
      <c r="DI106" s="115"/>
      <c r="DJ106" s="115"/>
      <c r="DK106" s="115"/>
      <c r="DL106" s="115"/>
      <c r="DM106" s="115"/>
      <c r="DN106" s="115"/>
      <c r="DO106" s="115"/>
      <c r="DP106" s="115"/>
      <c r="DQ106" s="115"/>
      <c r="DR106" s="115"/>
      <c r="DS106" s="115"/>
      <c r="DT106" s="115"/>
      <c r="DU106" s="115"/>
      <c r="DV106" s="115"/>
      <c r="DW106" s="115"/>
      <c r="DX106" s="115"/>
      <c r="DY106" s="207"/>
      <c r="DZ106" s="267"/>
      <c r="EA106" s="115"/>
      <c r="EB106" s="115"/>
      <c r="EC106" s="115"/>
      <c r="ED106" s="115"/>
      <c r="EE106" s="115"/>
      <c r="EF106" s="115"/>
      <c r="EG106" s="115"/>
      <c r="EH106" s="115"/>
      <c r="EI106" s="115"/>
      <c r="EJ106" s="115"/>
      <c r="EK106" s="115"/>
      <c r="EL106" s="115"/>
      <c r="EM106" s="115"/>
      <c r="EN106" s="115"/>
      <c r="EO106" s="115"/>
      <c r="EP106" s="115"/>
      <c r="EQ106" s="115"/>
      <c r="ER106" s="115"/>
      <c r="ES106" s="115"/>
      <c r="ET106" s="247"/>
      <c r="EU106" s="228"/>
      <c r="EV106" s="115"/>
      <c r="EW106" s="115"/>
      <c r="EX106" s="115"/>
      <c r="EY106" s="115"/>
      <c r="EZ106" s="115"/>
      <c r="FA106" s="115"/>
      <c r="FB106" s="115"/>
      <c r="FC106" s="115"/>
      <c r="FD106" s="115"/>
      <c r="FE106" s="115"/>
      <c r="FF106" s="115"/>
      <c r="FG106" s="115"/>
      <c r="FH106" s="115"/>
      <c r="FI106" s="115"/>
      <c r="FJ106" s="115"/>
      <c r="FK106" s="115"/>
      <c r="FL106" s="115"/>
      <c r="FM106" s="115"/>
      <c r="FN106" s="115"/>
      <c r="FO106" s="207"/>
      <c r="FP106" s="267"/>
      <c r="FQ106" s="115"/>
      <c r="FR106" s="115"/>
      <c r="FS106" s="115"/>
      <c r="FT106" s="115"/>
      <c r="FU106" s="115"/>
      <c r="FV106" s="115"/>
      <c r="FW106" s="115"/>
      <c r="FX106" s="115"/>
      <c r="FY106" s="115"/>
      <c r="FZ106" s="115"/>
      <c r="GA106" s="115"/>
      <c r="GB106" s="115"/>
      <c r="GC106" s="115"/>
      <c r="GD106" s="115"/>
      <c r="GE106" s="115"/>
      <c r="GF106" s="115"/>
      <c r="GG106" s="115"/>
      <c r="GH106" s="115"/>
      <c r="GI106" s="115"/>
      <c r="GJ106" s="247"/>
      <c r="GK106" s="228"/>
      <c r="GL106" s="115"/>
      <c r="GM106" s="115"/>
      <c r="GN106" s="115"/>
      <c r="GO106" s="115"/>
      <c r="GP106" s="115"/>
      <c r="GQ106" s="115"/>
      <c r="GR106" s="115"/>
      <c r="GS106" s="115"/>
      <c r="GT106" s="115"/>
      <c r="GU106" s="115"/>
      <c r="GV106" s="115"/>
      <c r="GW106" s="115"/>
      <c r="GX106" s="115"/>
      <c r="GY106" s="115"/>
      <c r="GZ106" s="115"/>
      <c r="HA106" s="115"/>
      <c r="HB106" s="115"/>
      <c r="HC106" s="115"/>
      <c r="HD106" s="115"/>
      <c r="HE106" s="207"/>
      <c r="HF106" s="267"/>
      <c r="HG106" s="115"/>
      <c r="HH106" s="115"/>
      <c r="HI106" s="115"/>
      <c r="HJ106" s="115"/>
      <c r="HK106" s="115"/>
      <c r="HL106" s="115"/>
      <c r="HM106" s="115"/>
      <c r="HN106" s="115"/>
      <c r="HO106" s="115"/>
      <c r="HP106" s="115"/>
      <c r="HQ106" s="115"/>
      <c r="HR106" s="115"/>
      <c r="HS106" s="115"/>
      <c r="HT106" s="115"/>
      <c r="HU106" s="115"/>
      <c r="HV106" s="115"/>
      <c r="HW106" s="115"/>
      <c r="HX106" s="115"/>
      <c r="HY106" s="115"/>
      <c r="HZ106" s="247"/>
      <c r="IA106" s="340"/>
      <c r="IB106" s="174"/>
      <c r="IC106" s="174"/>
      <c r="ID106" s="175"/>
      <c r="IE106" s="54"/>
      <c r="IF106" s="378"/>
      <c r="IG106" s="378"/>
      <c r="IH106" s="378"/>
      <c r="II106" s="378"/>
      <c r="IJ106" s="378"/>
      <c r="IK106" s="378"/>
      <c r="IL106" s="378"/>
      <c r="IM106" s="378"/>
      <c r="IN106" s="378"/>
      <c r="IO106" s="378"/>
      <c r="IP106" s="378"/>
      <c r="IQ106" s="378"/>
      <c r="IR106" s="378"/>
      <c r="IS106" s="378"/>
      <c r="IT106" s="378"/>
      <c r="IU106" s="378"/>
      <c r="IV106" s="378"/>
      <c r="IW106" s="378"/>
      <c r="IX106" s="378"/>
      <c r="IY106" s="378"/>
      <c r="IZ106" s="378"/>
      <c r="JA106" s="378"/>
      <c r="JB106" s="378"/>
      <c r="JC106" s="378"/>
      <c r="JD106" s="378"/>
      <c r="JE106" s="378"/>
      <c r="JF106" s="378"/>
      <c r="JG106" s="378"/>
      <c r="JH106" s="378"/>
      <c r="JI106" s="378"/>
      <c r="JJ106" s="378"/>
      <c r="JK106" s="378"/>
      <c r="JL106" s="378"/>
      <c r="JM106" s="378"/>
      <c r="JN106" s="378"/>
      <c r="JO106" s="378"/>
      <c r="JP106" s="378"/>
      <c r="JQ106" s="378"/>
      <c r="JR106" s="378"/>
      <c r="JS106" s="378"/>
      <c r="JT106" s="378"/>
      <c r="JU106" s="378"/>
      <c r="JV106" s="378"/>
      <c r="JW106" s="378"/>
      <c r="JX106" s="378"/>
      <c r="JY106" s="378"/>
      <c r="JZ106" s="378"/>
      <c r="KA106" s="378"/>
      <c r="KB106" s="378"/>
      <c r="KC106" s="378"/>
      <c r="KD106" s="378"/>
      <c r="KE106" s="378"/>
      <c r="KF106" s="378"/>
      <c r="KG106" s="378"/>
      <c r="KH106" s="378"/>
      <c r="KI106" s="378"/>
      <c r="KJ106" s="378"/>
      <c r="KK106" s="378"/>
      <c r="KL106" s="378"/>
      <c r="KM106" s="378"/>
      <c r="KN106" s="378"/>
      <c r="KO106" s="378"/>
    </row>
    <row r="107" spans="1:301" ht="15" customHeight="1" x14ac:dyDescent="0.25">
      <c r="A107" s="152">
        <v>54</v>
      </c>
      <c r="B107" s="46" t="s">
        <v>185</v>
      </c>
      <c r="C107" s="257" t="s">
        <v>162</v>
      </c>
      <c r="D107" s="236">
        <f t="shared" ref="D107:D109" si="416">F107/36</f>
        <v>1</v>
      </c>
      <c r="E107" s="48"/>
      <c r="F107" s="48">
        <v>36</v>
      </c>
      <c r="G107" s="48">
        <f t="shared" ref="G107:G109" si="417">SUM(H107:U107)</f>
        <v>0</v>
      </c>
      <c r="H107" s="48">
        <f t="shared" ref="H107:P109" si="418">Z107+AU107+BP107+CK107+DF107+EA107+EV107+FQ107+GL107+HG107</f>
        <v>0</v>
      </c>
      <c r="I107" s="48">
        <f t="shared" si="418"/>
        <v>0</v>
      </c>
      <c r="J107" s="48">
        <f t="shared" si="418"/>
        <v>0</v>
      </c>
      <c r="K107" s="48">
        <f t="shared" si="418"/>
        <v>0</v>
      </c>
      <c r="L107" s="48">
        <f t="shared" si="418"/>
        <v>0</v>
      </c>
      <c r="M107" s="48">
        <f t="shared" si="418"/>
        <v>0</v>
      </c>
      <c r="N107" s="48">
        <f t="shared" si="418"/>
        <v>0</v>
      </c>
      <c r="O107" s="48">
        <f t="shared" si="418"/>
        <v>0</v>
      </c>
      <c r="P107" s="48">
        <f t="shared" si="418"/>
        <v>0</v>
      </c>
      <c r="Q107" s="48"/>
      <c r="R107" s="48">
        <f>AJ107+BE107+BZ107+CU107+DP107+EK107+FF107+GA107+GV107+HQ107</f>
        <v>0</v>
      </c>
      <c r="S107" s="48">
        <f t="shared" ref="S107:U109" si="419">AL107+BG107+CB107+CW107+DR107+EM107+FH107+GC107+GX107+HS107</f>
        <v>0</v>
      </c>
      <c r="T107" s="48">
        <f t="shared" si="419"/>
        <v>0</v>
      </c>
      <c r="U107" s="214">
        <f t="shared" si="419"/>
        <v>0</v>
      </c>
      <c r="V107" s="276">
        <f>AS107+BN107+CI107+DD107+DY107+ET107+FO107+GJ107+HE107+HZ107</f>
        <v>0</v>
      </c>
      <c r="W107" s="48"/>
      <c r="X107" s="277"/>
      <c r="Y107" s="54">
        <f>SUM(Z107:AJ107)+SUM(AL107:AN107)</f>
        <v>0</v>
      </c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224"/>
      <c r="AT107" s="299">
        <f>SUM(AU107:BE107)+SUM(BG107:BI107)</f>
        <v>0</v>
      </c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300"/>
      <c r="BO107" s="54">
        <f>SUM(BP107:BZ107)+SUM(CB107:CD107)</f>
        <v>0</v>
      </c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224"/>
      <c r="CJ107" s="299">
        <f>SUM(CK107:CU107)+SUM(CW107:CY107)</f>
        <v>0</v>
      </c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300"/>
      <c r="DE107" s="54">
        <f>SUM(DF107:DP107)+SUM(DR107:DT107)</f>
        <v>0</v>
      </c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224"/>
      <c r="DZ107" s="299">
        <f>SUM(EA107:EK107)+SUM(EM107:EO107)</f>
        <v>0</v>
      </c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300"/>
      <c r="EU107" s="54">
        <f>SUM(EV107:FF107)+SUM(FH107:FJ107)</f>
        <v>0</v>
      </c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224"/>
      <c r="FP107" s="299">
        <f>SUM(FQ107:GA107)+SUM(GC107:GE107)</f>
        <v>0</v>
      </c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300"/>
      <c r="GK107" s="54">
        <f>SUM(GL107:GV107)+SUM(GX107:GZ107)</f>
        <v>0</v>
      </c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224"/>
      <c r="HF107" s="299">
        <f>SUM(HG107:HQ107)+SUM(HS107:HU107)</f>
        <v>0</v>
      </c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50"/>
      <c r="HW107" s="51"/>
      <c r="HX107" s="52"/>
      <c r="HY107" s="53">
        <f>D107</f>
        <v>1</v>
      </c>
      <c r="HZ107" s="300"/>
      <c r="IA107" s="322" t="s">
        <v>54</v>
      </c>
      <c r="IB107" s="25"/>
      <c r="IC107" s="25"/>
      <c r="ID107" s="120"/>
      <c r="IE107" s="54">
        <v>7</v>
      </c>
    </row>
    <row r="108" spans="1:301" ht="15" customHeight="1" x14ac:dyDescent="0.25">
      <c r="A108" s="152">
        <v>55</v>
      </c>
      <c r="B108" s="46" t="s">
        <v>186</v>
      </c>
      <c r="C108" s="257" t="s">
        <v>163</v>
      </c>
      <c r="D108" s="236">
        <f t="shared" si="416"/>
        <v>1</v>
      </c>
      <c r="E108" s="48"/>
      <c r="F108" s="48">
        <v>36</v>
      </c>
      <c r="G108" s="48">
        <f t="shared" si="417"/>
        <v>0</v>
      </c>
      <c r="H108" s="48">
        <f t="shared" si="418"/>
        <v>0</v>
      </c>
      <c r="I108" s="48">
        <f t="shared" si="418"/>
        <v>0</v>
      </c>
      <c r="J108" s="48">
        <f t="shared" si="418"/>
        <v>0</v>
      </c>
      <c r="K108" s="48">
        <f t="shared" si="418"/>
        <v>0</v>
      </c>
      <c r="L108" s="48">
        <f t="shared" si="418"/>
        <v>0</v>
      </c>
      <c r="M108" s="48">
        <f t="shared" si="418"/>
        <v>0</v>
      </c>
      <c r="N108" s="48">
        <f t="shared" si="418"/>
        <v>0</v>
      </c>
      <c r="O108" s="48">
        <f t="shared" si="418"/>
        <v>0</v>
      </c>
      <c r="P108" s="48">
        <f t="shared" si="418"/>
        <v>0</v>
      </c>
      <c r="Q108" s="48"/>
      <c r="R108" s="48">
        <f>AJ108+BE108+BZ108+CU108+DP108+EK108+FF108+GA108+GV108+HQ108</f>
        <v>0</v>
      </c>
      <c r="S108" s="48">
        <f t="shared" si="419"/>
        <v>0</v>
      </c>
      <c r="T108" s="48">
        <f t="shared" si="419"/>
        <v>0</v>
      </c>
      <c r="U108" s="214">
        <f t="shared" si="419"/>
        <v>0</v>
      </c>
      <c r="V108" s="276">
        <f>AS108+BN108+CI108+DD108+DY108+ET108+FO108+GJ108+HE108+HZ108</f>
        <v>0</v>
      </c>
      <c r="W108" s="48"/>
      <c r="X108" s="277"/>
      <c r="Y108" s="54">
        <f>SUM(Z108:AJ108)+SUM(AL108:AN108)</f>
        <v>0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224"/>
      <c r="AT108" s="299">
        <f>SUM(AU108:BE108)+SUM(BG108:BI108)</f>
        <v>0</v>
      </c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300"/>
      <c r="BO108" s="54">
        <f>SUM(BP108:BZ108)+SUM(CB108:CD108)</f>
        <v>0</v>
      </c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224"/>
      <c r="CJ108" s="299">
        <f>SUM(CK108:CU108)+SUM(CW108:CY108)</f>
        <v>0</v>
      </c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300"/>
      <c r="DE108" s="54">
        <f>SUM(DF108:DP108)+SUM(DR108:DT108)</f>
        <v>0</v>
      </c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224"/>
      <c r="DZ108" s="299">
        <f>SUM(EA108:EK108)+SUM(EM108:EO108)</f>
        <v>0</v>
      </c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300"/>
      <c r="EU108" s="54">
        <f>SUM(EV108:FF108)+SUM(FH108:FJ108)</f>
        <v>0</v>
      </c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224"/>
      <c r="FP108" s="299">
        <f>SUM(FQ108:GA108)+SUM(GC108:GE108)</f>
        <v>0</v>
      </c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300"/>
      <c r="GK108" s="54">
        <f>SUM(GL108:GV108)+SUM(GX108:GZ108)</f>
        <v>0</v>
      </c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224"/>
      <c r="HF108" s="299">
        <f>SUM(HG108:HQ108)+SUM(HS108:HU108)</f>
        <v>0</v>
      </c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50"/>
      <c r="HW108" s="51"/>
      <c r="HX108" s="52"/>
      <c r="HY108" s="53">
        <f t="shared" ref="HY108" si="420">D108</f>
        <v>1</v>
      </c>
      <c r="HZ108" s="300"/>
      <c r="IA108" s="322" t="s">
        <v>54</v>
      </c>
      <c r="IB108" s="25"/>
      <c r="IC108" s="25"/>
      <c r="ID108" s="120"/>
      <c r="IE108" s="54">
        <v>11</v>
      </c>
    </row>
    <row r="109" spans="1:301" ht="15" customHeight="1" thickBot="1" x14ac:dyDescent="0.3">
      <c r="A109" s="153">
        <v>56</v>
      </c>
      <c r="B109" s="154" t="s">
        <v>187</v>
      </c>
      <c r="C109" s="258" t="s">
        <v>164</v>
      </c>
      <c r="D109" s="345">
        <f t="shared" si="416"/>
        <v>4</v>
      </c>
      <c r="E109" s="155"/>
      <c r="F109" s="155">
        <v>144</v>
      </c>
      <c r="G109" s="155">
        <f t="shared" si="417"/>
        <v>0</v>
      </c>
      <c r="H109" s="155">
        <f t="shared" si="418"/>
        <v>0</v>
      </c>
      <c r="I109" s="155">
        <f t="shared" si="418"/>
        <v>0</v>
      </c>
      <c r="J109" s="155">
        <f t="shared" si="418"/>
        <v>0</v>
      </c>
      <c r="K109" s="155">
        <f t="shared" si="418"/>
        <v>0</v>
      </c>
      <c r="L109" s="155">
        <f t="shared" si="418"/>
        <v>0</v>
      </c>
      <c r="M109" s="155">
        <f t="shared" si="418"/>
        <v>0</v>
      </c>
      <c r="N109" s="155">
        <f t="shared" si="418"/>
        <v>0</v>
      </c>
      <c r="O109" s="155">
        <f t="shared" si="418"/>
        <v>0</v>
      </c>
      <c r="P109" s="155">
        <f t="shared" si="418"/>
        <v>0</v>
      </c>
      <c r="Q109" s="155"/>
      <c r="R109" s="155">
        <f>AJ109+BE109+BZ109+CU109+DP109+EK109+FF109+GA109+GV109+HQ109</f>
        <v>0</v>
      </c>
      <c r="S109" s="155">
        <f t="shared" si="419"/>
        <v>0</v>
      </c>
      <c r="T109" s="155">
        <f t="shared" si="419"/>
        <v>0</v>
      </c>
      <c r="U109" s="341">
        <f t="shared" si="419"/>
        <v>0</v>
      </c>
      <c r="V109" s="352">
        <f>AS109+BN109+CI109+DD109+DY109+ET109+FO109+GJ109+HE109+HZ109</f>
        <v>0</v>
      </c>
      <c r="W109" s="155"/>
      <c r="X109" s="353"/>
      <c r="Y109" s="348">
        <f>SUM(Z109:AJ109)+SUM(AL109:AN109)</f>
        <v>0</v>
      </c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344"/>
      <c r="AT109" s="358">
        <f>SUM(AU109:BE109)+SUM(BG109:BI109)</f>
        <v>0</v>
      </c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359"/>
      <c r="BO109" s="348">
        <f>SUM(BP109:BZ109)+SUM(CB109:CD109)</f>
        <v>0</v>
      </c>
      <c r="BP109" s="154"/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  <c r="CG109" s="154"/>
      <c r="CH109" s="154"/>
      <c r="CI109" s="344"/>
      <c r="CJ109" s="358">
        <f>SUM(CK109:CU109)+SUM(CW109:CY109)</f>
        <v>0</v>
      </c>
      <c r="CK109" s="154"/>
      <c r="CL109" s="154"/>
      <c r="CM109" s="154"/>
      <c r="CN109" s="154"/>
      <c r="CO109" s="154"/>
      <c r="CP109" s="154"/>
      <c r="CQ109" s="154"/>
      <c r="CR109" s="154"/>
      <c r="CS109" s="154"/>
      <c r="CT109" s="154"/>
      <c r="CU109" s="154"/>
      <c r="CV109" s="154"/>
      <c r="CW109" s="154"/>
      <c r="CX109" s="154"/>
      <c r="CY109" s="154"/>
      <c r="CZ109" s="154"/>
      <c r="DA109" s="154"/>
      <c r="DB109" s="154"/>
      <c r="DC109" s="154"/>
      <c r="DD109" s="359"/>
      <c r="DE109" s="348">
        <f>SUM(DF109:DP109)+SUM(DR109:DT109)</f>
        <v>0</v>
      </c>
      <c r="DF109" s="154"/>
      <c r="DG109" s="154"/>
      <c r="DH109" s="154"/>
      <c r="DI109" s="154"/>
      <c r="DJ109" s="154"/>
      <c r="DK109" s="154"/>
      <c r="DL109" s="154"/>
      <c r="DM109" s="154"/>
      <c r="DN109" s="154"/>
      <c r="DO109" s="154"/>
      <c r="DP109" s="154"/>
      <c r="DQ109" s="154"/>
      <c r="DR109" s="154"/>
      <c r="DS109" s="154"/>
      <c r="DT109" s="154"/>
      <c r="DU109" s="154"/>
      <c r="DV109" s="154"/>
      <c r="DW109" s="154"/>
      <c r="DX109" s="154"/>
      <c r="DY109" s="344"/>
      <c r="DZ109" s="358">
        <f>SUM(EA109:EK109)+SUM(EM109:EO109)</f>
        <v>0</v>
      </c>
      <c r="EA109" s="154"/>
      <c r="EB109" s="154"/>
      <c r="EC109" s="154"/>
      <c r="ED109" s="154"/>
      <c r="EE109" s="154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54"/>
      <c r="ET109" s="359"/>
      <c r="EU109" s="348">
        <f>SUM(EV109:FF109)+SUM(FH109:FJ109)</f>
        <v>0</v>
      </c>
      <c r="EV109" s="154"/>
      <c r="EW109" s="154"/>
      <c r="EX109" s="154"/>
      <c r="EY109" s="154"/>
      <c r="EZ109" s="154"/>
      <c r="FA109" s="154"/>
      <c r="FB109" s="154"/>
      <c r="FC109" s="154"/>
      <c r="FD109" s="15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344"/>
      <c r="FP109" s="358">
        <f>SUM(FQ109:GA109)+SUM(GC109:GE109)</f>
        <v>0</v>
      </c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359"/>
      <c r="GK109" s="348">
        <f>SUM(GL109:GV109)+SUM(GX109:GZ109)</f>
        <v>0</v>
      </c>
      <c r="GL109" s="154"/>
      <c r="GM109" s="154"/>
      <c r="GN109" s="154"/>
      <c r="GO109" s="154"/>
      <c r="GP109" s="154"/>
      <c r="GQ109" s="154"/>
      <c r="GR109" s="154"/>
      <c r="GS109" s="154"/>
      <c r="GT109" s="154"/>
      <c r="GU109" s="154"/>
      <c r="GV109" s="154"/>
      <c r="GW109" s="154"/>
      <c r="GX109" s="154"/>
      <c r="GY109" s="154"/>
      <c r="GZ109" s="154"/>
      <c r="HA109" s="154"/>
      <c r="HB109" s="154"/>
      <c r="HC109" s="154"/>
      <c r="HD109" s="154"/>
      <c r="HE109" s="344"/>
      <c r="HF109" s="358">
        <f>SUM(HG109:HQ109)+SUM(HS109:HU109)</f>
        <v>0</v>
      </c>
      <c r="HG109" s="156"/>
      <c r="HH109" s="156"/>
      <c r="HI109" s="156"/>
      <c r="HJ109" s="156"/>
      <c r="HK109" s="156"/>
      <c r="HL109" s="156"/>
      <c r="HM109" s="156"/>
      <c r="HN109" s="156"/>
      <c r="HO109" s="156"/>
      <c r="HP109" s="156"/>
      <c r="HQ109" s="156"/>
      <c r="HR109" s="156"/>
      <c r="HS109" s="156"/>
      <c r="HT109" s="156"/>
      <c r="HU109" s="156"/>
      <c r="HV109" s="157"/>
      <c r="HW109" s="158"/>
      <c r="HX109" s="159"/>
      <c r="HY109" s="160">
        <v>4</v>
      </c>
      <c r="HZ109" s="359"/>
      <c r="IA109" s="331" t="s">
        <v>54</v>
      </c>
      <c r="IB109" s="137"/>
      <c r="IC109" s="137"/>
      <c r="ID109" s="139"/>
      <c r="IE109" s="54">
        <v>7</v>
      </c>
    </row>
    <row r="110" spans="1:301" s="385" customFormat="1" ht="15" customHeight="1" thickBot="1" x14ac:dyDescent="0.3">
      <c r="A110" s="971" t="s">
        <v>165</v>
      </c>
      <c r="B110" s="972"/>
      <c r="C110" s="973"/>
      <c r="D110" s="347">
        <f t="shared" ref="D110:BO110" si="421">D109+D108+D107+D105+D104+D103+D102+D101+D99+D98+D97+D69+D68+D67+D66+D65+D77+D89+D80+D94+D53+D93+D91+D50+D92+D49+D48+D47+D46+D45+D44+D43+D42+D41+D40+D39+D38+D37+D36+D35+D34+D33+D32+D31+D30+D28+D27+D26+D20+D74+D73+D18+D17+D16+D15+D14+D13+D12+D11+D59+D70+D79</f>
        <v>225</v>
      </c>
      <c r="E110" s="171">
        <f t="shared" si="421"/>
        <v>75</v>
      </c>
      <c r="F110" s="171">
        <f t="shared" si="421"/>
        <v>10800</v>
      </c>
      <c r="G110" s="171">
        <f t="shared" si="421"/>
        <v>6028</v>
      </c>
      <c r="H110" s="171">
        <f t="shared" si="421"/>
        <v>2026</v>
      </c>
      <c r="I110" s="171">
        <f t="shared" si="421"/>
        <v>528</v>
      </c>
      <c r="J110" s="171">
        <f t="shared" si="421"/>
        <v>162</v>
      </c>
      <c r="K110" s="171">
        <f t="shared" si="421"/>
        <v>1948</v>
      </c>
      <c r="L110" s="171">
        <f t="shared" si="421"/>
        <v>66</v>
      </c>
      <c r="M110" s="171">
        <f t="shared" si="421"/>
        <v>148</v>
      </c>
      <c r="N110" s="171">
        <f t="shared" si="421"/>
        <v>58</v>
      </c>
      <c r="O110" s="171">
        <f t="shared" si="421"/>
        <v>8</v>
      </c>
      <c r="P110" s="171">
        <f t="shared" si="421"/>
        <v>86</v>
      </c>
      <c r="Q110" s="171">
        <f t="shared" si="421"/>
        <v>696</v>
      </c>
      <c r="R110" s="171">
        <f t="shared" si="421"/>
        <v>196</v>
      </c>
      <c r="S110" s="171">
        <f t="shared" si="421"/>
        <v>22</v>
      </c>
      <c r="T110" s="171">
        <f t="shared" si="421"/>
        <v>56</v>
      </c>
      <c r="U110" s="343">
        <f t="shared" si="421"/>
        <v>28</v>
      </c>
      <c r="V110" s="356">
        <f t="shared" si="421"/>
        <v>3126</v>
      </c>
      <c r="W110" s="171">
        <f t="shared" si="421"/>
        <v>314</v>
      </c>
      <c r="X110" s="357">
        <f t="shared" si="421"/>
        <v>1116</v>
      </c>
      <c r="Y110" s="349">
        <f t="shared" si="421"/>
        <v>546</v>
      </c>
      <c r="Z110" s="194">
        <f t="shared" si="421"/>
        <v>224</v>
      </c>
      <c r="AA110" s="194">
        <f t="shared" si="421"/>
        <v>42</v>
      </c>
      <c r="AB110" s="194">
        <f t="shared" si="421"/>
        <v>2</v>
      </c>
      <c r="AC110" s="194">
        <f t="shared" si="421"/>
        <v>234</v>
      </c>
      <c r="AD110" s="194">
        <f t="shared" si="421"/>
        <v>0</v>
      </c>
      <c r="AE110" s="194">
        <f t="shared" si="421"/>
        <v>10</v>
      </c>
      <c r="AF110" s="194">
        <f t="shared" si="421"/>
        <v>4</v>
      </c>
      <c r="AG110" s="194">
        <f t="shared" si="421"/>
        <v>0</v>
      </c>
      <c r="AH110" s="194">
        <f t="shared" si="421"/>
        <v>18</v>
      </c>
      <c r="AI110" s="194">
        <f t="shared" si="421"/>
        <v>0</v>
      </c>
      <c r="AJ110" s="194">
        <f t="shared" si="421"/>
        <v>10</v>
      </c>
      <c r="AK110" s="194">
        <f t="shared" si="421"/>
        <v>5</v>
      </c>
      <c r="AL110" s="194">
        <f t="shared" si="421"/>
        <v>0</v>
      </c>
      <c r="AM110" s="194">
        <f t="shared" si="421"/>
        <v>0</v>
      </c>
      <c r="AN110" s="194">
        <f t="shared" si="421"/>
        <v>2</v>
      </c>
      <c r="AO110" s="195">
        <f t="shared" si="421"/>
        <v>0</v>
      </c>
      <c r="AP110" s="196">
        <f t="shared" si="421"/>
        <v>0</v>
      </c>
      <c r="AQ110" s="197">
        <f t="shared" si="421"/>
        <v>30</v>
      </c>
      <c r="AR110" s="198">
        <f t="shared" si="421"/>
        <v>24</v>
      </c>
      <c r="AS110" s="366">
        <f t="shared" si="421"/>
        <v>288</v>
      </c>
      <c r="AT110" s="365">
        <f t="shared" si="421"/>
        <v>724</v>
      </c>
      <c r="AU110" s="194">
        <f t="shared" si="421"/>
        <v>244</v>
      </c>
      <c r="AV110" s="194">
        <f t="shared" si="421"/>
        <v>38</v>
      </c>
      <c r="AW110" s="194">
        <f t="shared" si="421"/>
        <v>18</v>
      </c>
      <c r="AX110" s="194">
        <f t="shared" si="421"/>
        <v>344</v>
      </c>
      <c r="AY110" s="194">
        <f t="shared" si="421"/>
        <v>8</v>
      </c>
      <c r="AZ110" s="194">
        <f t="shared" si="421"/>
        <v>4</v>
      </c>
      <c r="BA110" s="194">
        <f t="shared" si="421"/>
        <v>16</v>
      </c>
      <c r="BB110" s="194">
        <f t="shared" si="421"/>
        <v>8</v>
      </c>
      <c r="BC110" s="194">
        <f t="shared" si="421"/>
        <v>18</v>
      </c>
      <c r="BD110" s="194">
        <f t="shared" si="421"/>
        <v>0</v>
      </c>
      <c r="BE110" s="194">
        <f t="shared" si="421"/>
        <v>20</v>
      </c>
      <c r="BF110" s="194">
        <f t="shared" si="421"/>
        <v>10</v>
      </c>
      <c r="BG110" s="194">
        <f t="shared" si="421"/>
        <v>0</v>
      </c>
      <c r="BH110" s="194">
        <f t="shared" si="421"/>
        <v>6</v>
      </c>
      <c r="BI110" s="194">
        <f t="shared" si="421"/>
        <v>0</v>
      </c>
      <c r="BJ110" s="195">
        <f t="shared" si="421"/>
        <v>144</v>
      </c>
      <c r="BK110" s="196">
        <f t="shared" si="421"/>
        <v>36</v>
      </c>
      <c r="BL110" s="197">
        <f t="shared" si="421"/>
        <v>23</v>
      </c>
      <c r="BM110" s="198">
        <f t="shared" si="421"/>
        <v>36</v>
      </c>
      <c r="BN110" s="173">
        <f t="shared" si="421"/>
        <v>369</v>
      </c>
      <c r="BO110" s="349">
        <f t="shared" si="421"/>
        <v>494</v>
      </c>
      <c r="BP110" s="194">
        <f t="shared" ref="BP110:EA110" si="422">BP109+BP108+BP107+BP105+BP104+BP103+BP102+BP101+BP99+BP98+BP97+BP69+BP68+BP67+BP66+BP65+BP77+BP89+BP80+BP94+BP53+BP93+BP91+BP50+BP92+BP49+BP48+BP47+BP46+BP45+BP44+BP43+BP42+BP41+BP40+BP39+BP38+BP37+BP36+BP35+BP34+BP33+BP32+BP31+BP30+BP28+BP27+BP26+BP20+BP74+BP73+BP18+BP17+BP16+BP15+BP14+BP13+BP12+BP11+BP59+BP70+BP79</f>
        <v>194</v>
      </c>
      <c r="BQ110" s="194">
        <f t="shared" si="422"/>
        <v>30</v>
      </c>
      <c r="BR110" s="194">
        <f t="shared" si="422"/>
        <v>22</v>
      </c>
      <c r="BS110" s="194">
        <f t="shared" si="422"/>
        <v>188</v>
      </c>
      <c r="BT110" s="194">
        <f t="shared" si="422"/>
        <v>2</v>
      </c>
      <c r="BU110" s="194">
        <f t="shared" si="422"/>
        <v>0</v>
      </c>
      <c r="BV110" s="194">
        <f t="shared" si="422"/>
        <v>22</v>
      </c>
      <c r="BW110" s="194">
        <f t="shared" si="422"/>
        <v>0</v>
      </c>
      <c r="BX110" s="194">
        <f t="shared" si="422"/>
        <v>16</v>
      </c>
      <c r="BY110" s="194">
        <f t="shared" si="422"/>
        <v>0</v>
      </c>
      <c r="BZ110" s="194">
        <f t="shared" si="422"/>
        <v>20</v>
      </c>
      <c r="CA110" s="194">
        <f t="shared" si="422"/>
        <v>10</v>
      </c>
      <c r="CB110" s="194">
        <f t="shared" si="422"/>
        <v>0</v>
      </c>
      <c r="CC110" s="194">
        <f t="shared" si="422"/>
        <v>0</v>
      </c>
      <c r="CD110" s="194">
        <f t="shared" si="422"/>
        <v>0</v>
      </c>
      <c r="CE110" s="195">
        <f t="shared" si="422"/>
        <v>36</v>
      </c>
      <c r="CF110" s="196">
        <f t="shared" si="422"/>
        <v>54</v>
      </c>
      <c r="CG110" s="197">
        <f t="shared" si="422"/>
        <v>22</v>
      </c>
      <c r="CH110" s="198">
        <f t="shared" si="422"/>
        <v>24</v>
      </c>
      <c r="CI110" s="366">
        <f t="shared" si="422"/>
        <v>258</v>
      </c>
      <c r="CJ110" s="365">
        <f t="shared" si="422"/>
        <v>752</v>
      </c>
      <c r="CK110" s="194">
        <f t="shared" si="422"/>
        <v>288</v>
      </c>
      <c r="CL110" s="194">
        <f t="shared" si="422"/>
        <v>100</v>
      </c>
      <c r="CM110" s="194">
        <f t="shared" si="422"/>
        <v>22</v>
      </c>
      <c r="CN110" s="194">
        <f t="shared" si="422"/>
        <v>244</v>
      </c>
      <c r="CO110" s="194">
        <f t="shared" si="422"/>
        <v>8</v>
      </c>
      <c r="CP110" s="194">
        <f t="shared" si="422"/>
        <v>42</v>
      </c>
      <c r="CQ110" s="194">
        <f t="shared" si="422"/>
        <v>0</v>
      </c>
      <c r="CR110" s="194">
        <f t="shared" si="422"/>
        <v>0</v>
      </c>
      <c r="CS110" s="194">
        <f t="shared" si="422"/>
        <v>6</v>
      </c>
      <c r="CT110" s="194">
        <f t="shared" si="422"/>
        <v>0</v>
      </c>
      <c r="CU110" s="194">
        <f t="shared" si="422"/>
        <v>42</v>
      </c>
      <c r="CV110" s="194">
        <f t="shared" si="422"/>
        <v>20</v>
      </c>
      <c r="CW110" s="194">
        <f t="shared" si="422"/>
        <v>0</v>
      </c>
      <c r="CX110" s="194">
        <f t="shared" si="422"/>
        <v>0</v>
      </c>
      <c r="CY110" s="194">
        <f t="shared" si="422"/>
        <v>0</v>
      </c>
      <c r="CZ110" s="195">
        <f t="shared" si="422"/>
        <v>108</v>
      </c>
      <c r="DA110" s="196">
        <f t="shared" si="422"/>
        <v>18</v>
      </c>
      <c r="DB110" s="197">
        <f t="shared" si="422"/>
        <v>31</v>
      </c>
      <c r="DC110" s="198">
        <f t="shared" si="422"/>
        <v>36</v>
      </c>
      <c r="DD110" s="173">
        <f t="shared" si="422"/>
        <v>387</v>
      </c>
      <c r="DE110" s="349">
        <f t="shared" si="422"/>
        <v>462</v>
      </c>
      <c r="DF110" s="194">
        <f t="shared" si="422"/>
        <v>166</v>
      </c>
      <c r="DG110" s="194">
        <f t="shared" si="422"/>
        <v>44</v>
      </c>
      <c r="DH110" s="194">
        <f t="shared" si="422"/>
        <v>48</v>
      </c>
      <c r="DI110" s="194">
        <f t="shared" si="422"/>
        <v>142</v>
      </c>
      <c r="DJ110" s="194">
        <f t="shared" si="422"/>
        <v>0</v>
      </c>
      <c r="DK110" s="194">
        <f t="shared" si="422"/>
        <v>0</v>
      </c>
      <c r="DL110" s="194">
        <f t="shared" si="422"/>
        <v>0</v>
      </c>
      <c r="DM110" s="194">
        <f t="shared" si="422"/>
        <v>0</v>
      </c>
      <c r="DN110" s="194">
        <f t="shared" si="422"/>
        <v>2</v>
      </c>
      <c r="DO110" s="194">
        <f t="shared" si="422"/>
        <v>0</v>
      </c>
      <c r="DP110" s="194">
        <f t="shared" si="422"/>
        <v>34</v>
      </c>
      <c r="DQ110" s="194">
        <f t="shared" si="422"/>
        <v>15</v>
      </c>
      <c r="DR110" s="194">
        <f t="shared" si="422"/>
        <v>0</v>
      </c>
      <c r="DS110" s="194">
        <f t="shared" si="422"/>
        <v>20</v>
      </c>
      <c r="DT110" s="194">
        <f t="shared" si="422"/>
        <v>6</v>
      </c>
      <c r="DU110" s="195">
        <f t="shared" si="422"/>
        <v>108</v>
      </c>
      <c r="DV110" s="196">
        <f t="shared" si="422"/>
        <v>36</v>
      </c>
      <c r="DW110" s="197">
        <f t="shared" si="422"/>
        <v>18</v>
      </c>
      <c r="DX110" s="198">
        <f t="shared" si="422"/>
        <v>24</v>
      </c>
      <c r="DY110" s="366">
        <f t="shared" si="422"/>
        <v>240</v>
      </c>
      <c r="DZ110" s="365">
        <f t="shared" si="422"/>
        <v>702</v>
      </c>
      <c r="EA110" s="194">
        <f t="shared" si="422"/>
        <v>296</v>
      </c>
      <c r="EB110" s="194">
        <f t="shared" ref="EB110:GM110" si="423">EB109+EB108+EB107+EB105+EB104+EB103+EB102+EB101+EB99+EB98+EB97+EB69+EB68+EB67+EB66+EB65+EB77+EB89+EB80+EB94+EB53+EB93+EB91+EB50+EB92+EB49+EB48+EB47+EB46+EB45+EB44+EB43+EB42+EB41+EB40+EB39+EB38+EB37+EB36+EB35+EB34+EB33+EB32+EB31+EB30+EB28+EB27+EB26+EB20+EB74+EB73+EB18+EB17+EB16+EB15+EB14+EB13+EB12+EB11+EB59+EB70+EB79</f>
        <v>64</v>
      </c>
      <c r="EC110" s="194">
        <f t="shared" si="423"/>
        <v>26</v>
      </c>
      <c r="ED110" s="194">
        <f t="shared" si="423"/>
        <v>184</v>
      </c>
      <c r="EE110" s="194">
        <f t="shared" si="423"/>
        <v>4</v>
      </c>
      <c r="EF110" s="194">
        <f t="shared" si="423"/>
        <v>0</v>
      </c>
      <c r="EG110" s="194">
        <f t="shared" si="423"/>
        <v>4</v>
      </c>
      <c r="EH110" s="194">
        <f t="shared" si="423"/>
        <v>0</v>
      </c>
      <c r="EI110" s="194">
        <f t="shared" si="423"/>
        <v>12</v>
      </c>
      <c r="EJ110" s="194">
        <f t="shared" si="423"/>
        <v>42</v>
      </c>
      <c r="EK110" s="194">
        <f t="shared" si="423"/>
        <v>56</v>
      </c>
      <c r="EL110" s="194">
        <f t="shared" si="423"/>
        <v>18</v>
      </c>
      <c r="EM110" s="194">
        <f t="shared" si="423"/>
        <v>0</v>
      </c>
      <c r="EN110" s="194">
        <f t="shared" si="423"/>
        <v>0</v>
      </c>
      <c r="EO110" s="194">
        <f t="shared" si="423"/>
        <v>14</v>
      </c>
      <c r="EP110" s="195">
        <f t="shared" si="423"/>
        <v>144</v>
      </c>
      <c r="EQ110" s="196">
        <f t="shared" si="423"/>
        <v>0</v>
      </c>
      <c r="ER110" s="197">
        <f t="shared" si="423"/>
        <v>84</v>
      </c>
      <c r="ES110" s="198">
        <f t="shared" si="423"/>
        <v>36</v>
      </c>
      <c r="ET110" s="173">
        <f t="shared" si="423"/>
        <v>366</v>
      </c>
      <c r="EU110" s="349">
        <f t="shared" si="423"/>
        <v>480</v>
      </c>
      <c r="EV110" s="194">
        <f t="shared" si="423"/>
        <v>232</v>
      </c>
      <c r="EW110" s="194">
        <f t="shared" si="423"/>
        <v>70</v>
      </c>
      <c r="EX110" s="194">
        <f t="shared" si="423"/>
        <v>14</v>
      </c>
      <c r="EY110" s="194">
        <f t="shared" si="423"/>
        <v>100</v>
      </c>
      <c r="EZ110" s="194">
        <f t="shared" si="423"/>
        <v>0</v>
      </c>
      <c r="FA110" s="194">
        <f t="shared" si="423"/>
        <v>0</v>
      </c>
      <c r="FB110" s="194">
        <f t="shared" si="423"/>
        <v>8</v>
      </c>
      <c r="FC110" s="194">
        <f t="shared" si="423"/>
        <v>0</v>
      </c>
      <c r="FD110" s="194">
        <f t="shared" si="423"/>
        <v>8</v>
      </c>
      <c r="FE110" s="194">
        <f t="shared" si="423"/>
        <v>24</v>
      </c>
      <c r="FF110" s="194">
        <f t="shared" si="423"/>
        <v>14</v>
      </c>
      <c r="FG110" s="194">
        <f t="shared" si="423"/>
        <v>5</v>
      </c>
      <c r="FH110" s="194">
        <f t="shared" si="423"/>
        <v>6</v>
      </c>
      <c r="FI110" s="194">
        <f t="shared" si="423"/>
        <v>0</v>
      </c>
      <c r="FJ110" s="194">
        <f t="shared" si="423"/>
        <v>4</v>
      </c>
      <c r="FK110" s="195">
        <f t="shared" si="423"/>
        <v>108</v>
      </c>
      <c r="FL110" s="196">
        <f t="shared" si="423"/>
        <v>18</v>
      </c>
      <c r="FM110" s="197">
        <f t="shared" si="423"/>
        <v>12</v>
      </c>
      <c r="FN110" s="198">
        <f t="shared" si="423"/>
        <v>24</v>
      </c>
      <c r="FO110" s="366">
        <f t="shared" si="423"/>
        <v>246</v>
      </c>
      <c r="FP110" s="365">
        <f t="shared" si="423"/>
        <v>740</v>
      </c>
      <c r="FQ110" s="194">
        <f t="shared" si="423"/>
        <v>294</v>
      </c>
      <c r="FR110" s="194">
        <f t="shared" si="423"/>
        <v>110</v>
      </c>
      <c r="FS110" s="194">
        <f t="shared" si="423"/>
        <v>8</v>
      </c>
      <c r="FT110" s="194">
        <f t="shared" si="423"/>
        <v>192</v>
      </c>
      <c r="FU110" s="194">
        <f t="shared" si="423"/>
        <v>10</v>
      </c>
      <c r="FV110" s="194">
        <f t="shared" si="423"/>
        <v>58</v>
      </c>
      <c r="FW110" s="194">
        <f t="shared" si="423"/>
        <v>4</v>
      </c>
      <c r="FX110" s="194">
        <f t="shared" si="423"/>
        <v>0</v>
      </c>
      <c r="FY110" s="194">
        <f t="shared" si="423"/>
        <v>4</v>
      </c>
      <c r="FZ110" s="194">
        <f t="shared" si="423"/>
        <v>42</v>
      </c>
      <c r="GA110" s="194">
        <f t="shared" si="423"/>
        <v>0</v>
      </c>
      <c r="GB110" s="194">
        <f t="shared" si="423"/>
        <v>0</v>
      </c>
      <c r="GC110" s="194">
        <f t="shared" si="423"/>
        <v>16</v>
      </c>
      <c r="GD110" s="194">
        <f t="shared" si="423"/>
        <v>0</v>
      </c>
      <c r="GE110" s="194">
        <f t="shared" si="423"/>
        <v>2</v>
      </c>
      <c r="GF110" s="195">
        <f t="shared" si="423"/>
        <v>108</v>
      </c>
      <c r="GG110" s="196">
        <f t="shared" si="423"/>
        <v>36</v>
      </c>
      <c r="GH110" s="197">
        <f t="shared" si="423"/>
        <v>31</v>
      </c>
      <c r="GI110" s="198">
        <f t="shared" si="423"/>
        <v>36</v>
      </c>
      <c r="GJ110" s="173">
        <f t="shared" si="423"/>
        <v>381</v>
      </c>
      <c r="GK110" s="349">
        <f t="shared" si="423"/>
        <v>444</v>
      </c>
      <c r="GL110" s="194">
        <f t="shared" si="423"/>
        <v>66</v>
      </c>
      <c r="GM110" s="194">
        <f t="shared" si="423"/>
        <v>22</v>
      </c>
      <c r="GN110" s="194">
        <f t="shared" ref="GN110:HZ110" si="424">GN109+GN108+GN107+GN105+GN104+GN103+GN102+GN101+GN99+GN98+GN97+GN69+GN68+GN67+GN66+GN65+GN77+GN89+GN80+GN94+GN53+GN93+GN91+GN50+GN92+GN49+GN48+GN47+GN46+GN45+GN44+GN43+GN42+GN41+GN40+GN39+GN38+GN37+GN36+GN35+GN34+GN33+GN32+GN31+GN30+GN28+GN27+GN26+GN20+GN74+GN73+GN18+GN17+GN16+GN15+GN14+GN13+GN12+GN11+GN59+GN70+GN79</f>
        <v>2</v>
      </c>
      <c r="GO110" s="194">
        <f t="shared" si="424"/>
        <v>202</v>
      </c>
      <c r="GP110" s="194">
        <f t="shared" si="424"/>
        <v>34</v>
      </c>
      <c r="GQ110" s="194">
        <f t="shared" si="424"/>
        <v>28</v>
      </c>
      <c r="GR110" s="194">
        <f t="shared" si="424"/>
        <v>0</v>
      </c>
      <c r="GS110" s="194">
        <f t="shared" si="424"/>
        <v>0</v>
      </c>
      <c r="GT110" s="194">
        <f t="shared" si="424"/>
        <v>0</v>
      </c>
      <c r="GU110" s="194">
        <f t="shared" si="424"/>
        <v>60</v>
      </c>
      <c r="GV110" s="194">
        <f t="shared" si="424"/>
        <v>0</v>
      </c>
      <c r="GW110" s="194">
        <f t="shared" si="424"/>
        <v>0</v>
      </c>
      <c r="GX110" s="194">
        <f t="shared" si="424"/>
        <v>0</v>
      </c>
      <c r="GY110" s="194">
        <f t="shared" si="424"/>
        <v>30</v>
      </c>
      <c r="GZ110" s="194">
        <f t="shared" si="424"/>
        <v>0</v>
      </c>
      <c r="HA110" s="195">
        <f t="shared" si="424"/>
        <v>144</v>
      </c>
      <c r="HB110" s="196">
        <f t="shared" si="424"/>
        <v>18</v>
      </c>
      <c r="HC110" s="197">
        <f t="shared" si="424"/>
        <v>24</v>
      </c>
      <c r="HD110" s="198">
        <f t="shared" si="424"/>
        <v>24</v>
      </c>
      <c r="HE110" s="366">
        <f t="shared" si="424"/>
        <v>234</v>
      </c>
      <c r="HF110" s="365">
        <f t="shared" si="424"/>
        <v>684</v>
      </c>
      <c r="HG110" s="194">
        <f t="shared" si="424"/>
        <v>22</v>
      </c>
      <c r="HH110" s="194">
        <f t="shared" si="424"/>
        <v>8</v>
      </c>
      <c r="HI110" s="194">
        <f t="shared" si="424"/>
        <v>0</v>
      </c>
      <c r="HJ110" s="194">
        <f t="shared" si="424"/>
        <v>118</v>
      </c>
      <c r="HK110" s="194">
        <f t="shared" si="424"/>
        <v>0</v>
      </c>
      <c r="HL110" s="194">
        <f t="shared" si="424"/>
        <v>6</v>
      </c>
      <c r="HM110" s="194">
        <f t="shared" si="424"/>
        <v>0</v>
      </c>
      <c r="HN110" s="194">
        <f t="shared" si="424"/>
        <v>0</v>
      </c>
      <c r="HO110" s="194">
        <f t="shared" si="424"/>
        <v>2</v>
      </c>
      <c r="HP110" s="194">
        <f t="shared" si="424"/>
        <v>528</v>
      </c>
      <c r="HQ110" s="194">
        <f t="shared" si="424"/>
        <v>0</v>
      </c>
      <c r="HR110" s="194">
        <f t="shared" si="424"/>
        <v>0</v>
      </c>
      <c r="HS110" s="194">
        <f t="shared" si="424"/>
        <v>0</v>
      </c>
      <c r="HT110" s="194">
        <f t="shared" si="424"/>
        <v>0</v>
      </c>
      <c r="HU110" s="194">
        <f t="shared" si="424"/>
        <v>0</v>
      </c>
      <c r="HV110" s="195">
        <f t="shared" si="424"/>
        <v>0</v>
      </c>
      <c r="HW110" s="196">
        <f t="shared" si="424"/>
        <v>0</v>
      </c>
      <c r="HX110" s="197">
        <f t="shared" si="424"/>
        <v>39</v>
      </c>
      <c r="HY110" s="198">
        <f t="shared" si="424"/>
        <v>36</v>
      </c>
      <c r="HZ110" s="173">
        <f t="shared" si="424"/>
        <v>357</v>
      </c>
      <c r="IA110" s="365"/>
      <c r="IB110" s="172"/>
      <c r="IC110" s="172"/>
      <c r="ID110" s="173"/>
      <c r="IE110" s="11"/>
    </row>
    <row r="111" spans="1:301" s="378" customFormat="1" ht="15" customHeight="1" thickBot="1" x14ac:dyDescent="0.3">
      <c r="A111" s="893" t="s">
        <v>50</v>
      </c>
      <c r="B111" s="893"/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  <c r="R111" s="893"/>
      <c r="S111" s="893"/>
      <c r="T111" s="893"/>
      <c r="U111" s="893"/>
      <c r="V111" s="893"/>
      <c r="W111" s="893"/>
      <c r="X111" s="893"/>
      <c r="Y111" s="893"/>
      <c r="Z111" s="893"/>
      <c r="AA111" s="893"/>
      <c r="AB111" s="893"/>
      <c r="AC111" s="893"/>
      <c r="AD111" s="893"/>
      <c r="AE111" s="893"/>
      <c r="AF111" s="893"/>
      <c r="AG111" s="893"/>
      <c r="AH111" s="893"/>
      <c r="AI111" s="893"/>
      <c r="AJ111" s="893"/>
      <c r="AK111" s="893"/>
      <c r="AL111" s="893"/>
      <c r="AM111" s="893"/>
      <c r="AN111" s="893"/>
      <c r="AO111" s="893"/>
      <c r="AP111" s="893"/>
      <c r="AQ111" s="893"/>
      <c r="AR111" s="893"/>
      <c r="AS111" s="893"/>
      <c r="AT111" s="893"/>
      <c r="AU111" s="893"/>
      <c r="AV111" s="893"/>
      <c r="AW111" s="893"/>
      <c r="AX111" s="893"/>
      <c r="AY111" s="893"/>
      <c r="AZ111" s="893"/>
      <c r="BA111" s="893"/>
      <c r="BB111" s="893"/>
      <c r="BC111" s="893"/>
      <c r="BD111" s="893"/>
      <c r="BE111" s="893"/>
      <c r="BF111" s="893"/>
      <c r="BG111" s="893"/>
      <c r="BH111" s="893"/>
      <c r="BI111" s="893"/>
      <c r="BJ111" s="893"/>
      <c r="BK111" s="893"/>
      <c r="BL111" s="893"/>
      <c r="BM111" s="893"/>
      <c r="BN111" s="893"/>
      <c r="BO111" s="893"/>
      <c r="BP111" s="893"/>
      <c r="BQ111" s="893"/>
      <c r="BR111" s="893"/>
      <c r="BS111" s="893"/>
      <c r="BT111" s="893"/>
      <c r="BU111" s="893"/>
      <c r="BV111" s="893"/>
      <c r="BW111" s="893"/>
      <c r="BX111" s="893"/>
      <c r="BY111" s="893"/>
      <c r="BZ111" s="893"/>
      <c r="CA111" s="893"/>
      <c r="CB111" s="893"/>
      <c r="CC111" s="893"/>
      <c r="CD111" s="893"/>
      <c r="CE111" s="893"/>
      <c r="CF111" s="893"/>
      <c r="CG111" s="893"/>
      <c r="CH111" s="893"/>
      <c r="CI111" s="893"/>
      <c r="CJ111" s="893"/>
      <c r="CK111" s="893"/>
      <c r="CL111" s="893"/>
      <c r="CM111" s="893"/>
      <c r="CN111" s="893"/>
      <c r="CO111" s="893"/>
      <c r="CP111" s="893"/>
      <c r="CQ111" s="893"/>
      <c r="CR111" s="893"/>
      <c r="CS111" s="893"/>
      <c r="CT111" s="893"/>
      <c r="CU111" s="893"/>
      <c r="CV111" s="893"/>
      <c r="CW111" s="893"/>
      <c r="CX111" s="893"/>
      <c r="CY111" s="893"/>
      <c r="CZ111" s="893"/>
      <c r="DA111" s="893"/>
      <c r="DB111" s="893"/>
      <c r="DC111" s="893"/>
      <c r="DD111" s="893"/>
      <c r="DE111" s="893"/>
      <c r="DF111" s="893"/>
      <c r="DG111" s="893"/>
      <c r="DH111" s="893"/>
      <c r="DI111" s="893"/>
      <c r="DJ111" s="893"/>
      <c r="DK111" s="893"/>
      <c r="DL111" s="893"/>
      <c r="DM111" s="893"/>
      <c r="DN111" s="893"/>
      <c r="DO111" s="893"/>
      <c r="DP111" s="893"/>
      <c r="DQ111" s="893"/>
      <c r="DR111" s="893"/>
      <c r="DS111" s="893"/>
      <c r="DT111" s="893"/>
      <c r="DU111" s="893"/>
      <c r="DV111" s="893"/>
      <c r="DW111" s="893"/>
      <c r="DX111" s="893"/>
      <c r="DY111" s="893"/>
      <c r="DZ111" s="893"/>
      <c r="EA111" s="893"/>
      <c r="EB111" s="893"/>
      <c r="EC111" s="893"/>
      <c r="ED111" s="893"/>
      <c r="EE111" s="893"/>
      <c r="EF111" s="893"/>
      <c r="EG111" s="893"/>
      <c r="EH111" s="893"/>
      <c r="EI111" s="893"/>
      <c r="EJ111" s="893"/>
      <c r="EK111" s="893"/>
      <c r="EL111" s="893"/>
      <c r="EM111" s="893"/>
      <c r="EN111" s="893"/>
      <c r="EO111" s="893"/>
      <c r="EP111" s="893"/>
      <c r="EQ111" s="893"/>
      <c r="ER111" s="893"/>
      <c r="ES111" s="893"/>
      <c r="ET111" s="893"/>
      <c r="EU111" s="893"/>
      <c r="EV111" s="893"/>
      <c r="EW111" s="893"/>
      <c r="EX111" s="893"/>
      <c r="EY111" s="893"/>
      <c r="EZ111" s="893"/>
      <c r="FA111" s="893"/>
      <c r="FB111" s="893"/>
      <c r="FC111" s="893"/>
      <c r="FD111" s="893"/>
      <c r="FE111" s="893"/>
      <c r="FF111" s="893"/>
      <c r="FG111" s="893"/>
      <c r="FH111" s="893"/>
      <c r="FI111" s="893"/>
      <c r="FJ111" s="893"/>
      <c r="FK111" s="893"/>
      <c r="FL111" s="893"/>
      <c r="FM111" s="893"/>
      <c r="FN111" s="893"/>
      <c r="FO111" s="893"/>
      <c r="FP111" s="893"/>
      <c r="FQ111" s="893"/>
      <c r="FR111" s="893"/>
      <c r="FS111" s="893"/>
      <c r="FT111" s="893"/>
      <c r="FU111" s="893"/>
      <c r="FV111" s="893"/>
      <c r="FW111" s="893"/>
      <c r="FX111" s="893"/>
      <c r="FY111" s="893"/>
      <c r="FZ111" s="893"/>
      <c r="GA111" s="893"/>
      <c r="GB111" s="893"/>
      <c r="GC111" s="893"/>
      <c r="GD111" s="893"/>
      <c r="GE111" s="893"/>
      <c r="GF111" s="893"/>
      <c r="GG111" s="893"/>
      <c r="GH111" s="893"/>
      <c r="GI111" s="893"/>
      <c r="GJ111" s="893"/>
      <c r="GK111" s="893"/>
      <c r="GL111" s="893"/>
      <c r="GM111" s="893"/>
      <c r="GN111" s="893"/>
      <c r="GO111" s="893"/>
      <c r="GP111" s="893"/>
      <c r="GQ111" s="893"/>
      <c r="GR111" s="893"/>
      <c r="GS111" s="893"/>
      <c r="GT111" s="893"/>
      <c r="GU111" s="893"/>
      <c r="GV111" s="893"/>
      <c r="GW111" s="893"/>
      <c r="GX111" s="893"/>
      <c r="GY111" s="893"/>
      <c r="GZ111" s="893"/>
      <c r="HA111" s="893"/>
      <c r="HB111" s="893"/>
      <c r="HC111" s="893"/>
      <c r="HD111" s="893"/>
      <c r="HE111" s="893"/>
      <c r="HF111" s="893"/>
      <c r="HG111" s="893"/>
      <c r="HH111" s="893"/>
      <c r="HI111" s="893"/>
      <c r="HJ111" s="893"/>
      <c r="HK111" s="893"/>
      <c r="HL111" s="893"/>
      <c r="HM111" s="893"/>
      <c r="HN111" s="893"/>
      <c r="HO111" s="893"/>
      <c r="HP111" s="893"/>
      <c r="HQ111" s="893"/>
      <c r="HR111" s="893"/>
      <c r="HS111" s="893"/>
      <c r="HT111" s="893"/>
      <c r="HU111" s="893"/>
      <c r="HV111" s="893"/>
      <c r="HW111" s="893"/>
      <c r="HX111" s="893"/>
      <c r="HY111" s="893"/>
      <c r="HZ111" s="893"/>
      <c r="IA111" s="893"/>
      <c r="IB111" s="893"/>
      <c r="IC111" s="893"/>
      <c r="ID111" s="893"/>
    </row>
    <row r="112" spans="1:301" s="378" customFormat="1" ht="15" customHeight="1" x14ac:dyDescent="0.25">
      <c r="A112" s="915" t="s">
        <v>166</v>
      </c>
      <c r="B112" s="916"/>
      <c r="C112" s="917"/>
      <c r="D112" s="910">
        <f>COUNT(F26:F50)+COUNT(F89:F94)+COUNT(F11:F20)+COUNT(F53)+COUNT(F59:F80)</f>
        <v>51</v>
      </c>
      <c r="E112" s="911"/>
      <c r="F112" s="911"/>
      <c r="G112" s="911"/>
      <c r="H112" s="911"/>
      <c r="I112" s="911"/>
      <c r="J112" s="911"/>
      <c r="K112" s="911"/>
      <c r="L112" s="911"/>
      <c r="M112" s="911"/>
      <c r="N112" s="911"/>
      <c r="O112" s="911"/>
      <c r="P112" s="911"/>
      <c r="Q112" s="911"/>
      <c r="R112" s="911"/>
      <c r="S112" s="911"/>
      <c r="T112" s="911"/>
      <c r="U112" s="911"/>
      <c r="V112" s="911"/>
      <c r="W112" s="911"/>
      <c r="X112" s="912"/>
      <c r="Y112" s="918">
        <f>COUNT(AS26:AS50)+COUNT(AS89:AS94)+COUNT(AS11:AS20)+COUNT(AS53)+COUNT(AS59:AS80)</f>
        <v>11</v>
      </c>
      <c r="Z112" s="911"/>
      <c r="AA112" s="911"/>
      <c r="AB112" s="911"/>
      <c r="AC112" s="911"/>
      <c r="AD112" s="911"/>
      <c r="AE112" s="911"/>
      <c r="AF112" s="911"/>
      <c r="AG112" s="911"/>
      <c r="AH112" s="911"/>
      <c r="AI112" s="911"/>
      <c r="AJ112" s="911"/>
      <c r="AK112" s="911"/>
      <c r="AL112" s="911"/>
      <c r="AM112" s="911"/>
      <c r="AN112" s="911"/>
      <c r="AO112" s="911"/>
      <c r="AP112" s="911"/>
      <c r="AQ112" s="911"/>
      <c r="AR112" s="911"/>
      <c r="AS112" s="911"/>
      <c r="AT112" s="918">
        <f>COUNT(BN26:BN50)+COUNT(BN89:BN94)+COUNT(BN11:BN20)+COUNT(BN53)+COUNT(BN59:BN80)</f>
        <v>12</v>
      </c>
      <c r="AU112" s="911"/>
      <c r="AV112" s="911"/>
      <c r="AW112" s="911"/>
      <c r="AX112" s="911"/>
      <c r="AY112" s="911"/>
      <c r="AZ112" s="911"/>
      <c r="BA112" s="911"/>
      <c r="BB112" s="911"/>
      <c r="BC112" s="911"/>
      <c r="BD112" s="911"/>
      <c r="BE112" s="911"/>
      <c r="BF112" s="911"/>
      <c r="BG112" s="911"/>
      <c r="BH112" s="911"/>
      <c r="BI112" s="911"/>
      <c r="BJ112" s="911"/>
      <c r="BK112" s="911"/>
      <c r="BL112" s="911"/>
      <c r="BM112" s="911"/>
      <c r="BN112" s="911"/>
      <c r="BO112" s="918">
        <f>COUNT(CI26:CI50)+COUNT(CI89:CI94)+COUNT(CI11:CI20)+COUNT(CI53)+COUNT(CI59:CI80)</f>
        <v>10</v>
      </c>
      <c r="BP112" s="911"/>
      <c r="BQ112" s="911"/>
      <c r="BR112" s="911"/>
      <c r="BS112" s="911"/>
      <c r="BT112" s="911"/>
      <c r="BU112" s="911"/>
      <c r="BV112" s="911"/>
      <c r="BW112" s="911"/>
      <c r="BX112" s="911"/>
      <c r="BY112" s="911"/>
      <c r="BZ112" s="911"/>
      <c r="CA112" s="911"/>
      <c r="CB112" s="911"/>
      <c r="CC112" s="911"/>
      <c r="CD112" s="911"/>
      <c r="CE112" s="911"/>
      <c r="CF112" s="911"/>
      <c r="CG112" s="911"/>
      <c r="CH112" s="911"/>
      <c r="CI112" s="911"/>
      <c r="CJ112" s="918">
        <f>COUNT(DD26:DD50)+COUNT(DD89:DD94)+COUNT(DD11:DD20)+COUNT(DD53)+COUNT(DD59:DD80)</f>
        <v>15</v>
      </c>
      <c r="CK112" s="911"/>
      <c r="CL112" s="911"/>
      <c r="CM112" s="911"/>
      <c r="CN112" s="911"/>
      <c r="CO112" s="911"/>
      <c r="CP112" s="911"/>
      <c r="CQ112" s="911"/>
      <c r="CR112" s="911"/>
      <c r="CS112" s="911"/>
      <c r="CT112" s="911"/>
      <c r="CU112" s="911"/>
      <c r="CV112" s="911"/>
      <c r="CW112" s="911"/>
      <c r="CX112" s="911"/>
      <c r="CY112" s="911"/>
      <c r="CZ112" s="911"/>
      <c r="DA112" s="911"/>
      <c r="DB112" s="911"/>
      <c r="DC112" s="911"/>
      <c r="DD112" s="911"/>
      <c r="DE112" s="918">
        <f>COUNT(DY26:DY50)+COUNT(DY89:DY94)+COUNT(DY11:DY20)+COUNT(DY53)+COUNT(DY59:DY80)</f>
        <v>11</v>
      </c>
      <c r="DF112" s="911"/>
      <c r="DG112" s="911"/>
      <c r="DH112" s="911"/>
      <c r="DI112" s="911"/>
      <c r="DJ112" s="911"/>
      <c r="DK112" s="911"/>
      <c r="DL112" s="911"/>
      <c r="DM112" s="911"/>
      <c r="DN112" s="911"/>
      <c r="DO112" s="911"/>
      <c r="DP112" s="911"/>
      <c r="DQ112" s="911"/>
      <c r="DR112" s="911"/>
      <c r="DS112" s="911"/>
      <c r="DT112" s="911"/>
      <c r="DU112" s="911"/>
      <c r="DV112" s="911"/>
      <c r="DW112" s="911"/>
      <c r="DX112" s="911"/>
      <c r="DY112" s="911"/>
      <c r="DZ112" s="918">
        <f>COUNT(ET26:ET50)+COUNT(ET89:ET94)+COUNT(ET11:ET20)+COUNT(ET53)+COUNT(ET59:ET80)</f>
        <v>13</v>
      </c>
      <c r="EA112" s="911"/>
      <c r="EB112" s="911"/>
      <c r="EC112" s="911"/>
      <c r="ED112" s="911"/>
      <c r="EE112" s="911"/>
      <c r="EF112" s="911"/>
      <c r="EG112" s="911"/>
      <c r="EH112" s="911"/>
      <c r="EI112" s="911"/>
      <c r="EJ112" s="911"/>
      <c r="EK112" s="911"/>
      <c r="EL112" s="911"/>
      <c r="EM112" s="911"/>
      <c r="EN112" s="911"/>
      <c r="EO112" s="911"/>
      <c r="EP112" s="911"/>
      <c r="EQ112" s="911"/>
      <c r="ER112" s="911"/>
      <c r="ES112" s="911"/>
      <c r="ET112" s="911"/>
      <c r="EU112" s="918">
        <f>COUNT(FO26:FO50)+COUNT(FO89:FO94)+COUNT(FO11:FO20)+COUNT(FO53)+COUNT(FO59:FO80)</f>
        <v>12</v>
      </c>
      <c r="EV112" s="911"/>
      <c r="EW112" s="911"/>
      <c r="EX112" s="911"/>
      <c r="EY112" s="911"/>
      <c r="EZ112" s="911"/>
      <c r="FA112" s="911"/>
      <c r="FB112" s="911"/>
      <c r="FC112" s="911"/>
      <c r="FD112" s="911"/>
      <c r="FE112" s="911"/>
      <c r="FF112" s="911"/>
      <c r="FG112" s="911"/>
      <c r="FH112" s="911"/>
      <c r="FI112" s="911"/>
      <c r="FJ112" s="911"/>
      <c r="FK112" s="911"/>
      <c r="FL112" s="911"/>
      <c r="FM112" s="911"/>
      <c r="FN112" s="911"/>
      <c r="FO112" s="911"/>
      <c r="FP112" s="918">
        <f>COUNT(GJ26:GJ50)+COUNT(GJ89:GJ94)+COUNT(GJ11:GJ20)+COUNT(GJ53)+COUNT(GJ59:GJ80)</f>
        <v>9</v>
      </c>
      <c r="FQ112" s="911"/>
      <c r="FR112" s="911"/>
      <c r="FS112" s="911"/>
      <c r="FT112" s="911"/>
      <c r="FU112" s="911"/>
      <c r="FV112" s="911"/>
      <c r="FW112" s="911"/>
      <c r="FX112" s="911"/>
      <c r="FY112" s="911"/>
      <c r="FZ112" s="911"/>
      <c r="GA112" s="911"/>
      <c r="GB112" s="911"/>
      <c r="GC112" s="911"/>
      <c r="GD112" s="911"/>
      <c r="GE112" s="911"/>
      <c r="GF112" s="911"/>
      <c r="GG112" s="911"/>
      <c r="GH112" s="911"/>
      <c r="GI112" s="911"/>
      <c r="GJ112" s="911"/>
      <c r="GK112" s="918">
        <f>COUNT(HE26:HE50)+COUNT(HE89:HE94)+COUNT(HE11:HE20)+COUNT(HE53)+COUNT(HE59:HE80)</f>
        <v>6</v>
      </c>
      <c r="GL112" s="911"/>
      <c r="GM112" s="911"/>
      <c r="GN112" s="911"/>
      <c r="GO112" s="911"/>
      <c r="GP112" s="911"/>
      <c r="GQ112" s="911"/>
      <c r="GR112" s="911"/>
      <c r="GS112" s="911"/>
      <c r="GT112" s="911"/>
      <c r="GU112" s="911"/>
      <c r="GV112" s="911"/>
      <c r="GW112" s="911"/>
      <c r="GX112" s="911"/>
      <c r="GY112" s="911"/>
      <c r="GZ112" s="911"/>
      <c r="HA112" s="911"/>
      <c r="HB112" s="911"/>
      <c r="HC112" s="911"/>
      <c r="HD112" s="911"/>
      <c r="HE112" s="911"/>
      <c r="HF112" s="918">
        <f>COUNT(HZ26:HZ50)+COUNT(HZ89:HZ94)+COUNT(HZ11:HZ20)+COUNT(HZ53)+COUNT(HZ59:HZ80)</f>
        <v>6</v>
      </c>
      <c r="HG112" s="911"/>
      <c r="HH112" s="911"/>
      <c r="HI112" s="911"/>
      <c r="HJ112" s="911"/>
      <c r="HK112" s="911"/>
      <c r="HL112" s="911"/>
      <c r="HM112" s="911"/>
      <c r="HN112" s="911"/>
      <c r="HO112" s="911"/>
      <c r="HP112" s="911"/>
      <c r="HQ112" s="911"/>
      <c r="HR112" s="911"/>
      <c r="HS112" s="911"/>
      <c r="HT112" s="911"/>
      <c r="HU112" s="911"/>
      <c r="HV112" s="911"/>
      <c r="HW112" s="911"/>
      <c r="HX112" s="911"/>
      <c r="HY112" s="911"/>
      <c r="HZ112" s="919"/>
      <c r="IA112" s="910" t="s">
        <v>168</v>
      </c>
      <c r="IB112" s="911"/>
      <c r="IC112" s="911"/>
      <c r="ID112" s="912"/>
    </row>
    <row r="113" spans="1:301" s="378" customFormat="1" ht="15" customHeight="1" x14ac:dyDescent="0.25">
      <c r="A113" s="894" t="s">
        <v>167</v>
      </c>
      <c r="B113" s="895"/>
      <c r="C113" s="896"/>
      <c r="D113" s="908">
        <f>SUM(Y113:HZ113)</f>
        <v>35</v>
      </c>
      <c r="E113" s="902"/>
      <c r="F113" s="902"/>
      <c r="G113" s="902"/>
      <c r="H113" s="902"/>
      <c r="I113" s="902"/>
      <c r="J113" s="902"/>
      <c r="K113" s="902"/>
      <c r="L113" s="902"/>
      <c r="M113" s="902"/>
      <c r="N113" s="902"/>
      <c r="O113" s="902"/>
      <c r="P113" s="902"/>
      <c r="Q113" s="902"/>
      <c r="R113" s="902"/>
      <c r="S113" s="902"/>
      <c r="T113" s="902"/>
      <c r="U113" s="902"/>
      <c r="V113" s="902"/>
      <c r="W113" s="902"/>
      <c r="X113" s="909"/>
      <c r="Y113" s="914">
        <f>COUNTIF(IA10:IA109,1)</f>
        <v>0</v>
      </c>
      <c r="Z113" s="902"/>
      <c r="AA113" s="902"/>
      <c r="AB113" s="902"/>
      <c r="AC113" s="902"/>
      <c r="AD113" s="902"/>
      <c r="AE113" s="902"/>
      <c r="AF113" s="902"/>
      <c r="AG113" s="902"/>
      <c r="AH113" s="902"/>
      <c r="AI113" s="902"/>
      <c r="AJ113" s="902"/>
      <c r="AK113" s="902"/>
      <c r="AL113" s="902"/>
      <c r="AM113" s="902"/>
      <c r="AN113" s="902"/>
      <c r="AO113" s="902"/>
      <c r="AP113" s="902"/>
      <c r="AQ113" s="902"/>
      <c r="AR113" s="902"/>
      <c r="AS113" s="902"/>
      <c r="AT113" s="902">
        <f>COUNTIF(IA10:IA109,2)</f>
        <v>5</v>
      </c>
      <c r="AU113" s="902"/>
      <c r="AV113" s="902"/>
      <c r="AW113" s="902"/>
      <c r="AX113" s="902"/>
      <c r="AY113" s="902"/>
      <c r="AZ113" s="902"/>
      <c r="BA113" s="902"/>
      <c r="BB113" s="902"/>
      <c r="BC113" s="902"/>
      <c r="BD113" s="902"/>
      <c r="BE113" s="902"/>
      <c r="BF113" s="902"/>
      <c r="BG113" s="902"/>
      <c r="BH113" s="902"/>
      <c r="BI113" s="902"/>
      <c r="BJ113" s="902"/>
      <c r="BK113" s="902"/>
      <c r="BL113" s="902"/>
      <c r="BM113" s="902"/>
      <c r="BN113" s="902"/>
      <c r="BO113" s="902">
        <f>COUNTIF(IA10:IA109,3)</f>
        <v>1</v>
      </c>
      <c r="BP113" s="902"/>
      <c r="BQ113" s="902"/>
      <c r="BR113" s="902"/>
      <c r="BS113" s="902"/>
      <c r="BT113" s="902"/>
      <c r="BU113" s="902"/>
      <c r="BV113" s="902"/>
      <c r="BW113" s="902"/>
      <c r="BX113" s="902"/>
      <c r="BY113" s="902"/>
      <c r="BZ113" s="902"/>
      <c r="CA113" s="902"/>
      <c r="CB113" s="902"/>
      <c r="CC113" s="902"/>
      <c r="CD113" s="902"/>
      <c r="CE113" s="902"/>
      <c r="CF113" s="902"/>
      <c r="CG113" s="902"/>
      <c r="CH113" s="902"/>
      <c r="CI113" s="902"/>
      <c r="CJ113" s="902">
        <f>COUNTIF(IA10:IA109,4)</f>
        <v>4</v>
      </c>
      <c r="CK113" s="902"/>
      <c r="CL113" s="902"/>
      <c r="CM113" s="902"/>
      <c r="CN113" s="902"/>
      <c r="CO113" s="902"/>
      <c r="CP113" s="902"/>
      <c r="CQ113" s="902"/>
      <c r="CR113" s="902"/>
      <c r="CS113" s="902"/>
      <c r="CT113" s="902"/>
      <c r="CU113" s="902"/>
      <c r="CV113" s="902"/>
      <c r="CW113" s="902"/>
      <c r="CX113" s="902"/>
      <c r="CY113" s="902"/>
      <c r="CZ113" s="902"/>
      <c r="DA113" s="902"/>
      <c r="DB113" s="902"/>
      <c r="DC113" s="902"/>
      <c r="DD113" s="902"/>
      <c r="DE113" s="902">
        <f>COUNTIF(IA10:IA109,5)</f>
        <v>3</v>
      </c>
      <c r="DF113" s="902"/>
      <c r="DG113" s="902"/>
      <c r="DH113" s="902"/>
      <c r="DI113" s="902"/>
      <c r="DJ113" s="902"/>
      <c r="DK113" s="902"/>
      <c r="DL113" s="902"/>
      <c r="DM113" s="902"/>
      <c r="DN113" s="902"/>
      <c r="DO113" s="902"/>
      <c r="DP113" s="902"/>
      <c r="DQ113" s="902"/>
      <c r="DR113" s="902"/>
      <c r="DS113" s="902"/>
      <c r="DT113" s="902"/>
      <c r="DU113" s="902"/>
      <c r="DV113" s="902"/>
      <c r="DW113" s="902"/>
      <c r="DX113" s="902"/>
      <c r="DY113" s="902"/>
      <c r="DZ113" s="902">
        <f>COUNTIF(IA10:IA109,6)</f>
        <v>7</v>
      </c>
      <c r="EA113" s="902"/>
      <c r="EB113" s="902"/>
      <c r="EC113" s="902"/>
      <c r="ED113" s="902"/>
      <c r="EE113" s="902"/>
      <c r="EF113" s="902"/>
      <c r="EG113" s="902"/>
      <c r="EH113" s="902"/>
      <c r="EI113" s="902"/>
      <c r="EJ113" s="902"/>
      <c r="EK113" s="902"/>
      <c r="EL113" s="902"/>
      <c r="EM113" s="902"/>
      <c r="EN113" s="902"/>
      <c r="EO113" s="902"/>
      <c r="EP113" s="902"/>
      <c r="EQ113" s="902"/>
      <c r="ER113" s="902"/>
      <c r="ES113" s="902"/>
      <c r="ET113" s="902"/>
      <c r="EU113" s="902">
        <f>COUNTIF(IA10:IA109,7)</f>
        <v>3</v>
      </c>
      <c r="EV113" s="902"/>
      <c r="EW113" s="902"/>
      <c r="EX113" s="902"/>
      <c r="EY113" s="902"/>
      <c r="EZ113" s="902"/>
      <c r="FA113" s="902"/>
      <c r="FB113" s="902"/>
      <c r="FC113" s="902"/>
      <c r="FD113" s="902"/>
      <c r="FE113" s="902"/>
      <c r="FF113" s="902"/>
      <c r="FG113" s="902"/>
      <c r="FH113" s="902"/>
      <c r="FI113" s="902"/>
      <c r="FJ113" s="902"/>
      <c r="FK113" s="902"/>
      <c r="FL113" s="902"/>
      <c r="FM113" s="902"/>
      <c r="FN113" s="902"/>
      <c r="FO113" s="902"/>
      <c r="FP113" s="902">
        <f>COUNTIF(IA10:IA109,8)</f>
        <v>4</v>
      </c>
      <c r="FQ113" s="902"/>
      <c r="FR113" s="902"/>
      <c r="FS113" s="902"/>
      <c r="FT113" s="902"/>
      <c r="FU113" s="902"/>
      <c r="FV113" s="902"/>
      <c r="FW113" s="902"/>
      <c r="FX113" s="902"/>
      <c r="FY113" s="902"/>
      <c r="FZ113" s="902"/>
      <c r="GA113" s="902"/>
      <c r="GB113" s="902"/>
      <c r="GC113" s="902"/>
      <c r="GD113" s="902"/>
      <c r="GE113" s="902"/>
      <c r="GF113" s="902"/>
      <c r="GG113" s="902"/>
      <c r="GH113" s="902"/>
      <c r="GI113" s="902"/>
      <c r="GJ113" s="902"/>
      <c r="GK113" s="902">
        <f>COUNTIF(IA10:IA109,9)</f>
        <v>4</v>
      </c>
      <c r="GL113" s="902"/>
      <c r="GM113" s="902"/>
      <c r="GN113" s="902"/>
      <c r="GO113" s="902"/>
      <c r="GP113" s="902"/>
      <c r="GQ113" s="902"/>
      <c r="GR113" s="902"/>
      <c r="GS113" s="902"/>
      <c r="GT113" s="902"/>
      <c r="GU113" s="902"/>
      <c r="GV113" s="902"/>
      <c r="GW113" s="902"/>
      <c r="GX113" s="902"/>
      <c r="GY113" s="902"/>
      <c r="GZ113" s="902"/>
      <c r="HA113" s="902"/>
      <c r="HB113" s="902"/>
      <c r="HC113" s="902"/>
      <c r="HD113" s="902"/>
      <c r="HE113" s="902"/>
      <c r="HF113" s="902">
        <f>COUNTIF(IA10:IA109,10)</f>
        <v>4</v>
      </c>
      <c r="HG113" s="902"/>
      <c r="HH113" s="902"/>
      <c r="HI113" s="902"/>
      <c r="HJ113" s="902"/>
      <c r="HK113" s="902"/>
      <c r="HL113" s="902"/>
      <c r="HM113" s="902"/>
      <c r="HN113" s="902"/>
      <c r="HO113" s="902"/>
      <c r="HP113" s="902"/>
      <c r="HQ113" s="902"/>
      <c r="HR113" s="902"/>
      <c r="HS113" s="902"/>
      <c r="HT113" s="902"/>
      <c r="HU113" s="902"/>
      <c r="HV113" s="902"/>
      <c r="HW113" s="902"/>
      <c r="HX113" s="902"/>
      <c r="HY113" s="902"/>
      <c r="HZ113" s="904"/>
      <c r="IA113" s="908"/>
      <c r="IB113" s="902"/>
      <c r="IC113" s="902"/>
      <c r="ID113" s="909"/>
    </row>
    <row r="114" spans="1:301" s="378" customFormat="1" ht="15" customHeight="1" x14ac:dyDescent="0.25">
      <c r="A114" s="894" t="s">
        <v>169</v>
      </c>
      <c r="B114" s="895"/>
      <c r="C114" s="896"/>
      <c r="D114" s="908">
        <f>SUM(Y114:HZ114)</f>
        <v>47</v>
      </c>
      <c r="E114" s="902"/>
      <c r="F114" s="902"/>
      <c r="G114" s="902"/>
      <c r="H114" s="902"/>
      <c r="I114" s="902"/>
      <c r="J114" s="902"/>
      <c r="K114" s="902"/>
      <c r="L114" s="902"/>
      <c r="M114" s="902"/>
      <c r="N114" s="902"/>
      <c r="O114" s="902"/>
      <c r="P114" s="902"/>
      <c r="Q114" s="902"/>
      <c r="R114" s="902"/>
      <c r="S114" s="902"/>
      <c r="T114" s="902"/>
      <c r="U114" s="902"/>
      <c r="V114" s="902"/>
      <c r="W114" s="902"/>
      <c r="X114" s="909"/>
      <c r="Y114" s="914">
        <f>COUNTIF(IB10:IB109,1)</f>
        <v>5</v>
      </c>
      <c r="Z114" s="902"/>
      <c r="AA114" s="902"/>
      <c r="AB114" s="902"/>
      <c r="AC114" s="902"/>
      <c r="AD114" s="902"/>
      <c r="AE114" s="902"/>
      <c r="AF114" s="902"/>
      <c r="AG114" s="902"/>
      <c r="AH114" s="902"/>
      <c r="AI114" s="902"/>
      <c r="AJ114" s="902"/>
      <c r="AK114" s="902"/>
      <c r="AL114" s="902"/>
      <c r="AM114" s="902"/>
      <c r="AN114" s="902"/>
      <c r="AO114" s="902"/>
      <c r="AP114" s="902"/>
      <c r="AQ114" s="902"/>
      <c r="AR114" s="902"/>
      <c r="AS114" s="902"/>
      <c r="AT114" s="902">
        <f>COUNTIF(IB10:IB109,2)</f>
        <v>5</v>
      </c>
      <c r="AU114" s="902"/>
      <c r="AV114" s="902"/>
      <c r="AW114" s="902"/>
      <c r="AX114" s="902"/>
      <c r="AY114" s="902"/>
      <c r="AZ114" s="902"/>
      <c r="BA114" s="902"/>
      <c r="BB114" s="902"/>
      <c r="BC114" s="902"/>
      <c r="BD114" s="902"/>
      <c r="BE114" s="902"/>
      <c r="BF114" s="902"/>
      <c r="BG114" s="902"/>
      <c r="BH114" s="902"/>
      <c r="BI114" s="902"/>
      <c r="BJ114" s="902"/>
      <c r="BK114" s="902"/>
      <c r="BL114" s="902"/>
      <c r="BM114" s="902"/>
      <c r="BN114" s="902"/>
      <c r="BO114" s="902">
        <f>COUNTIF(IB10:IB109,3)</f>
        <v>6</v>
      </c>
      <c r="BP114" s="902"/>
      <c r="BQ114" s="902"/>
      <c r="BR114" s="902"/>
      <c r="BS114" s="902"/>
      <c r="BT114" s="902"/>
      <c r="BU114" s="902"/>
      <c r="BV114" s="902"/>
      <c r="BW114" s="902"/>
      <c r="BX114" s="902"/>
      <c r="BY114" s="902"/>
      <c r="BZ114" s="902"/>
      <c r="CA114" s="902"/>
      <c r="CB114" s="902"/>
      <c r="CC114" s="902"/>
      <c r="CD114" s="902"/>
      <c r="CE114" s="902"/>
      <c r="CF114" s="902"/>
      <c r="CG114" s="902"/>
      <c r="CH114" s="902"/>
      <c r="CI114" s="902"/>
      <c r="CJ114" s="902">
        <f>COUNTIF(IB10:IB109,4)</f>
        <v>6</v>
      </c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2"/>
      <c r="CU114" s="902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>
        <f>COUNTIF(IB10:IB109,5)</f>
        <v>4</v>
      </c>
      <c r="DF114" s="902"/>
      <c r="DG114" s="902"/>
      <c r="DH114" s="902"/>
      <c r="DI114" s="902"/>
      <c r="DJ114" s="902"/>
      <c r="DK114" s="902"/>
      <c r="DL114" s="902"/>
      <c r="DM114" s="902"/>
      <c r="DN114" s="902"/>
      <c r="DO114" s="902"/>
      <c r="DP114" s="902"/>
      <c r="DQ114" s="902"/>
      <c r="DR114" s="902"/>
      <c r="DS114" s="902"/>
      <c r="DT114" s="902"/>
      <c r="DU114" s="902"/>
      <c r="DV114" s="902"/>
      <c r="DW114" s="902"/>
      <c r="DX114" s="902"/>
      <c r="DY114" s="902"/>
      <c r="DZ114" s="902">
        <f>COUNTIF(IB10:IB109,6)</f>
        <v>6</v>
      </c>
      <c r="EA114" s="902"/>
      <c r="EB114" s="902"/>
      <c r="EC114" s="902"/>
      <c r="ED114" s="902"/>
      <c r="EE114" s="902"/>
      <c r="EF114" s="902"/>
      <c r="EG114" s="902"/>
      <c r="EH114" s="902"/>
      <c r="EI114" s="902"/>
      <c r="EJ114" s="902"/>
      <c r="EK114" s="902"/>
      <c r="EL114" s="902"/>
      <c r="EM114" s="902"/>
      <c r="EN114" s="902"/>
      <c r="EO114" s="902"/>
      <c r="EP114" s="902"/>
      <c r="EQ114" s="902"/>
      <c r="ER114" s="902"/>
      <c r="ES114" s="902"/>
      <c r="ET114" s="902"/>
      <c r="EU114" s="902">
        <f>COUNTIF(IB10:IB109,7)</f>
        <v>3</v>
      </c>
      <c r="EV114" s="902"/>
      <c r="EW114" s="902"/>
      <c r="EX114" s="902"/>
      <c r="EY114" s="902"/>
      <c r="EZ114" s="902"/>
      <c r="FA114" s="902"/>
      <c r="FB114" s="902"/>
      <c r="FC114" s="902"/>
      <c r="FD114" s="902"/>
      <c r="FE114" s="902"/>
      <c r="FF114" s="902"/>
      <c r="FG114" s="902"/>
      <c r="FH114" s="902"/>
      <c r="FI114" s="902"/>
      <c r="FJ114" s="902"/>
      <c r="FK114" s="902"/>
      <c r="FL114" s="902"/>
      <c r="FM114" s="902"/>
      <c r="FN114" s="902"/>
      <c r="FO114" s="902"/>
      <c r="FP114" s="902">
        <f>COUNTIF(IB10:IB109,8)</f>
        <v>6</v>
      </c>
      <c r="FQ114" s="902"/>
      <c r="FR114" s="902"/>
      <c r="FS114" s="902"/>
      <c r="FT114" s="902"/>
      <c r="FU114" s="902"/>
      <c r="FV114" s="902"/>
      <c r="FW114" s="902"/>
      <c r="FX114" s="902"/>
      <c r="FY114" s="902"/>
      <c r="FZ114" s="902"/>
      <c r="GA114" s="902"/>
      <c r="GB114" s="902"/>
      <c r="GC114" s="902"/>
      <c r="GD114" s="902"/>
      <c r="GE114" s="902"/>
      <c r="GF114" s="902"/>
      <c r="GG114" s="902"/>
      <c r="GH114" s="902"/>
      <c r="GI114" s="902"/>
      <c r="GJ114" s="902"/>
      <c r="GK114" s="902">
        <f>COUNTIF(IB10:IB109,9)</f>
        <v>4</v>
      </c>
      <c r="GL114" s="902"/>
      <c r="GM114" s="902"/>
      <c r="GN114" s="902"/>
      <c r="GO114" s="902"/>
      <c r="GP114" s="902"/>
      <c r="GQ114" s="902"/>
      <c r="GR114" s="902"/>
      <c r="GS114" s="902"/>
      <c r="GT114" s="902"/>
      <c r="GU114" s="902"/>
      <c r="GV114" s="902"/>
      <c r="GW114" s="902"/>
      <c r="GX114" s="902"/>
      <c r="GY114" s="902"/>
      <c r="GZ114" s="902"/>
      <c r="HA114" s="902"/>
      <c r="HB114" s="902"/>
      <c r="HC114" s="902"/>
      <c r="HD114" s="902"/>
      <c r="HE114" s="902"/>
      <c r="HF114" s="902">
        <f>COUNTIF(IB10:IB109,10)</f>
        <v>2</v>
      </c>
      <c r="HG114" s="902"/>
      <c r="HH114" s="902"/>
      <c r="HI114" s="902"/>
      <c r="HJ114" s="902"/>
      <c r="HK114" s="902"/>
      <c r="HL114" s="902"/>
      <c r="HM114" s="902"/>
      <c r="HN114" s="902"/>
      <c r="HO114" s="902"/>
      <c r="HP114" s="902"/>
      <c r="HQ114" s="902"/>
      <c r="HR114" s="902"/>
      <c r="HS114" s="902"/>
      <c r="HT114" s="902"/>
      <c r="HU114" s="902"/>
      <c r="HV114" s="902"/>
      <c r="HW114" s="902"/>
      <c r="HX114" s="902"/>
      <c r="HY114" s="902"/>
      <c r="HZ114" s="904"/>
      <c r="IA114" s="908"/>
      <c r="IB114" s="902"/>
      <c r="IC114" s="902"/>
      <c r="ID114" s="909"/>
    </row>
    <row r="115" spans="1:301" s="378" customFormat="1" ht="15" customHeight="1" thickBot="1" x14ac:dyDescent="0.3">
      <c r="A115" s="897" t="s">
        <v>170</v>
      </c>
      <c r="B115" s="898"/>
      <c r="C115" s="899"/>
      <c r="D115" s="906">
        <f>SUM(Y115:HZ115)</f>
        <v>5</v>
      </c>
      <c r="E115" s="903"/>
      <c r="F115" s="903"/>
      <c r="G115" s="903"/>
      <c r="H115" s="903"/>
      <c r="I115" s="903"/>
      <c r="J115" s="903"/>
      <c r="K115" s="903"/>
      <c r="L115" s="903"/>
      <c r="M115" s="903"/>
      <c r="N115" s="903"/>
      <c r="O115" s="903"/>
      <c r="P115" s="903"/>
      <c r="Q115" s="903"/>
      <c r="R115" s="903"/>
      <c r="S115" s="903"/>
      <c r="T115" s="903"/>
      <c r="U115" s="903"/>
      <c r="V115" s="903"/>
      <c r="W115" s="903"/>
      <c r="X115" s="907"/>
      <c r="Y115" s="913">
        <f>COUNTIF(IC10:IC109,1)</f>
        <v>1</v>
      </c>
      <c r="Z115" s="903"/>
      <c r="AA115" s="903"/>
      <c r="AB115" s="903"/>
      <c r="AC115" s="903"/>
      <c r="AD115" s="903"/>
      <c r="AE115" s="903"/>
      <c r="AF115" s="903"/>
      <c r="AG115" s="903"/>
      <c r="AH115" s="903"/>
      <c r="AI115" s="903"/>
      <c r="AJ115" s="903"/>
      <c r="AK115" s="903"/>
      <c r="AL115" s="903"/>
      <c r="AM115" s="903"/>
      <c r="AN115" s="903"/>
      <c r="AO115" s="903"/>
      <c r="AP115" s="903"/>
      <c r="AQ115" s="903"/>
      <c r="AR115" s="903"/>
      <c r="AS115" s="903"/>
      <c r="AT115" s="903">
        <f>COUNTIF(IC12:IC109,2)</f>
        <v>0</v>
      </c>
      <c r="AU115" s="903"/>
      <c r="AV115" s="903"/>
      <c r="AW115" s="903"/>
      <c r="AX115" s="903"/>
      <c r="AY115" s="903"/>
      <c r="AZ115" s="903"/>
      <c r="BA115" s="903"/>
      <c r="BB115" s="903"/>
      <c r="BC115" s="903"/>
      <c r="BD115" s="903"/>
      <c r="BE115" s="903"/>
      <c r="BF115" s="903"/>
      <c r="BG115" s="903"/>
      <c r="BH115" s="903"/>
      <c r="BI115" s="903"/>
      <c r="BJ115" s="903"/>
      <c r="BK115" s="903"/>
      <c r="BL115" s="903"/>
      <c r="BM115" s="903"/>
      <c r="BN115" s="903"/>
      <c r="BO115" s="903">
        <f>COUNTIF(IC10:IC109,3)</f>
        <v>1</v>
      </c>
      <c r="BP115" s="903"/>
      <c r="BQ115" s="903"/>
      <c r="BR115" s="903"/>
      <c r="BS115" s="903"/>
      <c r="BT115" s="903"/>
      <c r="BU115" s="903"/>
      <c r="BV115" s="903"/>
      <c r="BW115" s="903"/>
      <c r="BX115" s="903"/>
      <c r="BY115" s="903"/>
      <c r="BZ115" s="903"/>
      <c r="CA115" s="903"/>
      <c r="CB115" s="903"/>
      <c r="CC115" s="903"/>
      <c r="CD115" s="903"/>
      <c r="CE115" s="903"/>
      <c r="CF115" s="903"/>
      <c r="CG115" s="903"/>
      <c r="CH115" s="903"/>
      <c r="CI115" s="903"/>
      <c r="CJ115" s="903">
        <f>COUNTIF(IC10:IC109,4)</f>
        <v>0</v>
      </c>
      <c r="CK115" s="903"/>
      <c r="CL115" s="903"/>
      <c r="CM115" s="903"/>
      <c r="CN115" s="903"/>
      <c r="CO115" s="903"/>
      <c r="CP115" s="903"/>
      <c r="CQ115" s="903"/>
      <c r="CR115" s="903"/>
      <c r="CS115" s="903"/>
      <c r="CT115" s="903"/>
      <c r="CU115" s="903"/>
      <c r="CV115" s="903"/>
      <c r="CW115" s="903"/>
      <c r="CX115" s="903"/>
      <c r="CY115" s="903"/>
      <c r="CZ115" s="903"/>
      <c r="DA115" s="903"/>
      <c r="DB115" s="903"/>
      <c r="DC115" s="903"/>
      <c r="DD115" s="903"/>
      <c r="DE115" s="903">
        <f>COUNTIF(IC10:IC109,5)</f>
        <v>1</v>
      </c>
      <c r="DF115" s="903"/>
      <c r="DG115" s="903"/>
      <c r="DH115" s="903"/>
      <c r="DI115" s="903"/>
      <c r="DJ115" s="903"/>
      <c r="DK115" s="903"/>
      <c r="DL115" s="903"/>
      <c r="DM115" s="903"/>
      <c r="DN115" s="903"/>
      <c r="DO115" s="903"/>
      <c r="DP115" s="903"/>
      <c r="DQ115" s="903"/>
      <c r="DR115" s="903"/>
      <c r="DS115" s="903"/>
      <c r="DT115" s="903"/>
      <c r="DU115" s="903"/>
      <c r="DV115" s="903"/>
      <c r="DW115" s="903"/>
      <c r="DX115" s="903"/>
      <c r="DY115" s="903"/>
      <c r="DZ115" s="903">
        <f>COUNTIF(IC10:IC109,6)</f>
        <v>0</v>
      </c>
      <c r="EA115" s="903"/>
      <c r="EB115" s="903"/>
      <c r="EC115" s="903"/>
      <c r="ED115" s="903"/>
      <c r="EE115" s="903"/>
      <c r="EF115" s="903"/>
      <c r="EG115" s="903"/>
      <c r="EH115" s="903"/>
      <c r="EI115" s="903"/>
      <c r="EJ115" s="903"/>
      <c r="EK115" s="903"/>
      <c r="EL115" s="903"/>
      <c r="EM115" s="903"/>
      <c r="EN115" s="903"/>
      <c r="EO115" s="903"/>
      <c r="EP115" s="903"/>
      <c r="EQ115" s="903"/>
      <c r="ER115" s="903"/>
      <c r="ES115" s="903"/>
      <c r="ET115" s="903"/>
      <c r="EU115" s="903">
        <f>COUNTIF(IC10:IC109,7)</f>
        <v>0</v>
      </c>
      <c r="EV115" s="903"/>
      <c r="EW115" s="903"/>
      <c r="EX115" s="903"/>
      <c r="EY115" s="903"/>
      <c r="EZ115" s="903"/>
      <c r="FA115" s="903"/>
      <c r="FB115" s="903"/>
      <c r="FC115" s="903"/>
      <c r="FD115" s="903"/>
      <c r="FE115" s="903"/>
      <c r="FF115" s="903"/>
      <c r="FG115" s="903"/>
      <c r="FH115" s="903"/>
      <c r="FI115" s="903"/>
      <c r="FJ115" s="903"/>
      <c r="FK115" s="903"/>
      <c r="FL115" s="903"/>
      <c r="FM115" s="903"/>
      <c r="FN115" s="903"/>
      <c r="FO115" s="903"/>
      <c r="FP115" s="903">
        <f>COUNTIF(IC10:IC109,8)</f>
        <v>0</v>
      </c>
      <c r="FQ115" s="903"/>
      <c r="FR115" s="903"/>
      <c r="FS115" s="903"/>
      <c r="FT115" s="903"/>
      <c r="FU115" s="903"/>
      <c r="FV115" s="903"/>
      <c r="FW115" s="903"/>
      <c r="FX115" s="903"/>
      <c r="FY115" s="903"/>
      <c r="FZ115" s="903"/>
      <c r="GA115" s="903"/>
      <c r="GB115" s="903"/>
      <c r="GC115" s="903"/>
      <c r="GD115" s="903"/>
      <c r="GE115" s="903"/>
      <c r="GF115" s="903"/>
      <c r="GG115" s="903"/>
      <c r="GH115" s="903"/>
      <c r="GI115" s="903"/>
      <c r="GJ115" s="903"/>
      <c r="GK115" s="903">
        <f>COUNTIF(IC10:IC109,9)</f>
        <v>0</v>
      </c>
      <c r="GL115" s="903"/>
      <c r="GM115" s="903"/>
      <c r="GN115" s="903"/>
      <c r="GO115" s="903"/>
      <c r="GP115" s="903"/>
      <c r="GQ115" s="903"/>
      <c r="GR115" s="903"/>
      <c r="GS115" s="903"/>
      <c r="GT115" s="903"/>
      <c r="GU115" s="903"/>
      <c r="GV115" s="903"/>
      <c r="GW115" s="903"/>
      <c r="GX115" s="903"/>
      <c r="GY115" s="903"/>
      <c r="GZ115" s="903"/>
      <c r="HA115" s="903"/>
      <c r="HB115" s="903"/>
      <c r="HC115" s="903"/>
      <c r="HD115" s="903"/>
      <c r="HE115" s="903"/>
      <c r="HF115" s="903">
        <f>COUNTIF(IC10:IC109,10)</f>
        <v>2</v>
      </c>
      <c r="HG115" s="903"/>
      <c r="HH115" s="903"/>
      <c r="HI115" s="903"/>
      <c r="HJ115" s="903"/>
      <c r="HK115" s="903"/>
      <c r="HL115" s="903"/>
      <c r="HM115" s="903"/>
      <c r="HN115" s="903"/>
      <c r="HO115" s="903"/>
      <c r="HP115" s="903"/>
      <c r="HQ115" s="903"/>
      <c r="HR115" s="903"/>
      <c r="HS115" s="903"/>
      <c r="HT115" s="903"/>
      <c r="HU115" s="903"/>
      <c r="HV115" s="903"/>
      <c r="HW115" s="903"/>
      <c r="HX115" s="903"/>
      <c r="HY115" s="903"/>
      <c r="HZ115" s="905"/>
      <c r="IA115" s="906"/>
      <c r="IB115" s="903"/>
      <c r="IC115" s="903"/>
      <c r="ID115" s="907"/>
    </row>
    <row r="116" spans="1:301" s="377" customFormat="1" ht="15" customHeight="1" x14ac:dyDescent="0.25">
      <c r="A116" s="30"/>
      <c r="B116" s="31"/>
      <c r="C116" s="42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  <c r="AS116" s="378"/>
      <c r="AT116" s="378"/>
      <c r="AU116" s="378"/>
      <c r="AV116" s="378"/>
      <c r="AW116" s="378"/>
      <c r="AX116" s="378"/>
      <c r="AY116" s="378"/>
      <c r="AZ116" s="378"/>
      <c r="BA116" s="378"/>
      <c r="BB116" s="378"/>
      <c r="BC116" s="378"/>
      <c r="BD116" s="378"/>
      <c r="BE116" s="378"/>
      <c r="BF116" s="378"/>
      <c r="BG116" s="378"/>
      <c r="BH116" s="378"/>
      <c r="BI116" s="378"/>
      <c r="BJ116" s="378"/>
      <c r="BK116" s="378"/>
      <c r="BL116" s="378"/>
      <c r="BM116" s="378"/>
      <c r="BN116" s="378"/>
      <c r="BO116" s="378"/>
      <c r="BP116" s="378"/>
      <c r="BQ116" s="378"/>
      <c r="BR116" s="378"/>
      <c r="BS116" s="378"/>
      <c r="BT116" s="378"/>
      <c r="BU116" s="378"/>
      <c r="BV116" s="378"/>
      <c r="BW116" s="378"/>
      <c r="BX116" s="378"/>
      <c r="BY116" s="378"/>
      <c r="BZ116" s="378"/>
      <c r="CA116" s="378"/>
      <c r="CB116" s="378"/>
      <c r="CC116" s="378"/>
      <c r="CD116" s="378"/>
      <c r="CE116" s="378"/>
      <c r="CF116" s="378"/>
      <c r="CG116" s="378"/>
      <c r="CH116" s="378"/>
      <c r="CI116" s="378"/>
      <c r="CJ116" s="378"/>
      <c r="CK116" s="378"/>
      <c r="CL116" s="378"/>
      <c r="CM116" s="378"/>
      <c r="CN116" s="378"/>
      <c r="CO116" s="378"/>
      <c r="CP116" s="378"/>
      <c r="CQ116" s="378"/>
      <c r="CR116" s="378"/>
      <c r="CS116" s="378"/>
      <c r="CT116" s="378"/>
      <c r="CU116" s="378"/>
      <c r="CV116" s="378"/>
      <c r="CW116" s="378"/>
      <c r="CX116" s="378"/>
      <c r="CY116" s="378"/>
      <c r="CZ116" s="378"/>
      <c r="DA116" s="378"/>
      <c r="DB116" s="378"/>
      <c r="DC116" s="378"/>
      <c r="DD116" s="378"/>
      <c r="DE116" s="378"/>
      <c r="DF116" s="378"/>
      <c r="DG116" s="378"/>
      <c r="DH116" s="378"/>
      <c r="DI116" s="378"/>
      <c r="DJ116" s="378"/>
      <c r="DK116" s="378"/>
      <c r="DL116" s="378"/>
      <c r="DM116" s="378"/>
      <c r="DN116" s="378"/>
      <c r="DO116" s="378"/>
      <c r="DP116" s="378"/>
      <c r="DQ116" s="378"/>
      <c r="DR116" s="378"/>
      <c r="DS116" s="378"/>
      <c r="DT116" s="378"/>
      <c r="DU116" s="378"/>
      <c r="DV116" s="378"/>
      <c r="DW116" s="378"/>
      <c r="DX116" s="378"/>
      <c r="DY116" s="378"/>
      <c r="DZ116" s="378"/>
      <c r="EA116" s="378"/>
      <c r="EB116" s="378"/>
      <c r="EC116" s="378"/>
      <c r="ED116" s="378"/>
      <c r="EE116" s="378"/>
      <c r="EF116" s="378"/>
      <c r="EG116" s="378"/>
      <c r="EH116" s="378"/>
      <c r="EI116" s="378"/>
      <c r="EJ116" s="378"/>
      <c r="EK116" s="378"/>
      <c r="EL116" s="378"/>
      <c r="EM116" s="378"/>
      <c r="EN116" s="378"/>
      <c r="EO116" s="378"/>
      <c r="EP116" s="378"/>
      <c r="EQ116" s="378"/>
      <c r="ER116" s="378"/>
      <c r="ES116" s="378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  <c r="FO116" s="378"/>
      <c r="FP116" s="378"/>
      <c r="FQ116" s="378"/>
      <c r="FR116" s="378"/>
      <c r="FS116" s="378"/>
      <c r="FT116" s="378"/>
      <c r="FU116" s="378"/>
      <c r="FV116" s="378"/>
      <c r="FW116" s="378"/>
      <c r="FX116" s="378"/>
      <c r="FY116" s="378"/>
      <c r="FZ116" s="378"/>
      <c r="GA116" s="378"/>
      <c r="GB116" s="378"/>
      <c r="GC116" s="378"/>
      <c r="GD116" s="378"/>
      <c r="GE116" s="378"/>
      <c r="GF116" s="378"/>
      <c r="GG116" s="378"/>
      <c r="GH116" s="378"/>
      <c r="GI116" s="378"/>
      <c r="GJ116" s="378"/>
      <c r="GK116" s="378"/>
      <c r="GL116" s="378"/>
      <c r="GM116" s="378"/>
      <c r="GN116" s="378"/>
      <c r="GO116" s="378"/>
      <c r="GP116" s="378"/>
      <c r="GQ116" s="378"/>
      <c r="GR116" s="378"/>
      <c r="GS116" s="378"/>
      <c r="GT116" s="378"/>
      <c r="GU116" s="378"/>
      <c r="GV116" s="378"/>
      <c r="GW116" s="378"/>
      <c r="GX116" s="378"/>
      <c r="GY116" s="378"/>
      <c r="GZ116" s="378"/>
      <c r="HA116" s="378"/>
      <c r="HB116" s="378"/>
      <c r="HC116" s="378"/>
      <c r="HD116" s="378"/>
      <c r="HE116" s="378"/>
      <c r="HF116" s="378"/>
      <c r="HG116" s="378"/>
      <c r="HH116" s="378"/>
      <c r="HI116" s="378"/>
      <c r="HJ116" s="378"/>
      <c r="HK116" s="378"/>
      <c r="HL116" s="378"/>
      <c r="HM116" s="378"/>
      <c r="HN116" s="378"/>
      <c r="HO116" s="378"/>
      <c r="HP116" s="378"/>
      <c r="HQ116" s="378"/>
      <c r="HR116" s="378"/>
      <c r="HS116" s="378"/>
      <c r="HT116" s="378"/>
      <c r="HU116" s="378"/>
      <c r="HV116" s="378"/>
      <c r="HW116" s="378"/>
      <c r="HX116" s="378"/>
      <c r="HY116" s="378"/>
      <c r="HZ116" s="378"/>
      <c r="IA116" s="378"/>
      <c r="IB116" s="378"/>
      <c r="IC116" s="378"/>
      <c r="ID116" s="378"/>
      <c r="IF116" s="378"/>
      <c r="IG116" s="378"/>
      <c r="IH116" s="378"/>
      <c r="II116" s="378"/>
      <c r="IJ116" s="378"/>
      <c r="IK116" s="378"/>
      <c r="IL116" s="378"/>
      <c r="IM116" s="378"/>
      <c r="IN116" s="378"/>
      <c r="IO116" s="378"/>
      <c r="IP116" s="378"/>
      <c r="IQ116" s="378"/>
      <c r="IR116" s="378"/>
      <c r="IS116" s="378"/>
      <c r="IT116" s="378"/>
      <c r="IU116" s="378"/>
      <c r="IV116" s="378"/>
      <c r="IW116" s="378"/>
      <c r="IX116" s="378"/>
      <c r="IY116" s="378"/>
      <c r="IZ116" s="378"/>
      <c r="JA116" s="378"/>
      <c r="JB116" s="378"/>
      <c r="JC116" s="378"/>
      <c r="JD116" s="378"/>
      <c r="JE116" s="378"/>
      <c r="JF116" s="378"/>
      <c r="JG116" s="378"/>
      <c r="JH116" s="378"/>
      <c r="JI116" s="378"/>
      <c r="JJ116" s="378"/>
      <c r="JK116" s="378"/>
      <c r="JL116" s="378"/>
      <c r="JM116" s="378"/>
      <c r="JN116" s="378"/>
      <c r="JO116" s="378"/>
      <c r="JP116" s="378"/>
      <c r="JQ116" s="378"/>
      <c r="JR116" s="378"/>
      <c r="JS116" s="378"/>
      <c r="JT116" s="378"/>
      <c r="JU116" s="378"/>
      <c r="JV116" s="378"/>
      <c r="JW116" s="378"/>
      <c r="JX116" s="378"/>
      <c r="JY116" s="378"/>
      <c r="JZ116" s="378"/>
      <c r="KA116" s="378"/>
      <c r="KB116" s="378"/>
      <c r="KC116" s="378"/>
      <c r="KD116" s="378"/>
      <c r="KE116" s="378"/>
      <c r="KF116" s="378"/>
      <c r="KG116" s="378"/>
      <c r="KH116" s="378"/>
      <c r="KI116" s="378"/>
      <c r="KJ116" s="378"/>
      <c r="KK116" s="378"/>
      <c r="KL116" s="378"/>
      <c r="KM116" s="378"/>
      <c r="KN116" s="378"/>
      <c r="KO116" s="378"/>
    </row>
    <row r="117" spans="1:301" s="377" customFormat="1" ht="15" customHeight="1" x14ac:dyDescent="0.25">
      <c r="A117" s="900" t="s">
        <v>261</v>
      </c>
      <c r="B117" s="900"/>
      <c r="C117" s="900"/>
      <c r="D117" s="900"/>
      <c r="E117" s="900"/>
      <c r="F117" s="900"/>
      <c r="G117" s="900"/>
      <c r="H117" s="900"/>
      <c r="I117" s="900"/>
      <c r="J117" s="900"/>
      <c r="K117" s="900"/>
      <c r="L117" s="900"/>
      <c r="M117" s="900"/>
      <c r="N117" s="900"/>
      <c r="O117" s="900"/>
      <c r="P117" s="900"/>
      <c r="Q117" s="900"/>
      <c r="R117" s="900"/>
      <c r="S117" s="900"/>
      <c r="T117" s="900"/>
      <c r="U117" s="900"/>
      <c r="V117" s="900"/>
      <c r="W117" s="900"/>
      <c r="X117" s="900"/>
      <c r="Y117" s="900"/>
      <c r="Z117" s="900"/>
      <c r="AA117" s="900"/>
      <c r="AB117" s="900"/>
      <c r="AC117" s="900"/>
      <c r="AD117" s="900"/>
      <c r="AE117" s="900"/>
      <c r="AF117" s="900"/>
      <c r="AG117" s="900"/>
      <c r="AH117" s="900"/>
      <c r="AI117" s="900"/>
      <c r="AJ117" s="900"/>
      <c r="AK117" s="900"/>
      <c r="AL117" s="900"/>
      <c r="AM117" s="900"/>
      <c r="AN117" s="900"/>
      <c r="AO117" s="900"/>
      <c r="AP117" s="900"/>
      <c r="AQ117" s="900"/>
      <c r="AR117" s="900"/>
      <c r="AS117" s="900"/>
      <c r="AT117" s="900"/>
      <c r="AU117" s="900"/>
      <c r="AV117" s="900"/>
      <c r="AW117" s="900"/>
      <c r="AX117" s="900"/>
      <c r="AY117" s="900"/>
      <c r="AZ117" s="900"/>
      <c r="BA117" s="900"/>
      <c r="BB117" s="900"/>
      <c r="BC117" s="900"/>
      <c r="BD117" s="900"/>
      <c r="BE117" s="900"/>
      <c r="BF117" s="900"/>
      <c r="BG117" s="900"/>
      <c r="BH117" s="900"/>
      <c r="BI117" s="900"/>
      <c r="BJ117" s="900"/>
      <c r="BK117" s="900"/>
      <c r="BL117" s="900"/>
      <c r="BM117" s="900"/>
      <c r="BN117" s="900"/>
      <c r="BO117" s="900"/>
      <c r="BP117" s="900"/>
      <c r="BQ117" s="900"/>
      <c r="BR117" s="900"/>
      <c r="BS117" s="900"/>
      <c r="BT117" s="900"/>
      <c r="BU117" s="900"/>
      <c r="BV117" s="900"/>
      <c r="BW117" s="900"/>
      <c r="BX117" s="900"/>
      <c r="BY117" s="900"/>
      <c r="BZ117" s="900"/>
      <c r="CA117" s="900"/>
      <c r="CB117" s="900"/>
      <c r="CC117" s="900"/>
      <c r="CD117" s="900"/>
      <c r="CE117" s="900"/>
      <c r="CF117" s="900"/>
      <c r="CG117" s="900"/>
      <c r="CH117" s="900"/>
      <c r="CI117" s="900"/>
      <c r="CJ117" s="900"/>
      <c r="CK117" s="900"/>
      <c r="CL117" s="900"/>
      <c r="CM117" s="900"/>
      <c r="CN117" s="900"/>
      <c r="CO117" s="900"/>
      <c r="CP117" s="900"/>
      <c r="CQ117" s="900"/>
      <c r="CR117" s="900"/>
      <c r="CS117" s="900"/>
      <c r="CT117" s="900"/>
      <c r="CU117" s="900"/>
      <c r="CV117" s="900"/>
      <c r="CW117" s="900"/>
      <c r="CX117" s="900"/>
      <c r="CY117" s="900"/>
      <c r="CZ117" s="900"/>
      <c r="DA117" s="900"/>
      <c r="DB117" s="900"/>
      <c r="DC117" s="900"/>
      <c r="DD117" s="900"/>
      <c r="DE117" s="900"/>
      <c r="DF117" s="900"/>
      <c r="DG117" s="900"/>
      <c r="DH117" s="900"/>
      <c r="DI117" s="900"/>
      <c r="DJ117" s="900"/>
      <c r="DK117" s="900"/>
      <c r="DL117" s="900"/>
      <c r="DM117" s="900"/>
      <c r="DN117" s="900"/>
      <c r="DO117" s="900"/>
      <c r="DP117" s="900"/>
      <c r="DQ117" s="900"/>
      <c r="DR117" s="900"/>
      <c r="DS117" s="900"/>
      <c r="DT117" s="900"/>
      <c r="DU117" s="900"/>
      <c r="DV117" s="900"/>
      <c r="DW117" s="900"/>
      <c r="DX117" s="900"/>
      <c r="DY117" s="900"/>
      <c r="DZ117" s="900"/>
      <c r="EA117" s="900"/>
      <c r="EB117" s="900"/>
      <c r="EC117" s="900"/>
      <c r="ED117" s="900"/>
      <c r="EE117" s="900"/>
      <c r="EF117" s="900"/>
      <c r="EG117" s="900"/>
      <c r="EH117" s="900"/>
      <c r="EI117" s="900"/>
      <c r="EJ117" s="900"/>
      <c r="EK117" s="900"/>
      <c r="EL117" s="900"/>
      <c r="EM117" s="900"/>
      <c r="EN117" s="900"/>
      <c r="EO117" s="900"/>
      <c r="EP117" s="900"/>
      <c r="EQ117" s="900"/>
      <c r="ER117" s="900"/>
      <c r="ES117" s="900"/>
      <c r="ET117" s="900"/>
      <c r="EU117" s="900"/>
      <c r="EV117" s="900"/>
      <c r="EW117" s="900"/>
      <c r="EX117" s="900"/>
      <c r="EY117" s="900"/>
      <c r="EZ117" s="900"/>
      <c r="FA117" s="900"/>
      <c r="FB117" s="900"/>
      <c r="FC117" s="900"/>
      <c r="FD117" s="900"/>
      <c r="FE117" s="900"/>
      <c r="FF117" s="900"/>
      <c r="FG117" s="900"/>
      <c r="FH117" s="900"/>
      <c r="FI117" s="900"/>
      <c r="FJ117" s="900"/>
      <c r="FK117" s="900"/>
      <c r="FL117" s="900"/>
      <c r="FM117" s="900"/>
      <c r="FN117" s="900"/>
      <c r="FO117" s="900"/>
      <c r="FP117" s="900"/>
      <c r="FQ117" s="900"/>
      <c r="FR117" s="900"/>
      <c r="FS117" s="900"/>
      <c r="FT117" s="900"/>
      <c r="FU117" s="900"/>
      <c r="FV117" s="900"/>
      <c r="FW117" s="900"/>
      <c r="FX117" s="900"/>
      <c r="FY117" s="900"/>
      <c r="FZ117" s="900"/>
      <c r="GA117" s="900"/>
      <c r="GB117" s="900"/>
      <c r="GC117" s="900"/>
      <c r="GD117" s="900"/>
      <c r="GE117" s="900"/>
      <c r="GF117" s="900"/>
      <c r="GG117" s="900"/>
      <c r="GH117" s="900"/>
      <c r="GI117" s="900"/>
      <c r="GJ117" s="900"/>
      <c r="GK117" s="900"/>
      <c r="GL117" s="900"/>
      <c r="GM117" s="900"/>
      <c r="GN117" s="900"/>
      <c r="GO117" s="900"/>
      <c r="GP117" s="900"/>
      <c r="GQ117" s="900"/>
      <c r="GR117" s="900"/>
      <c r="GS117" s="900"/>
      <c r="GT117" s="900"/>
      <c r="GU117" s="900"/>
      <c r="GV117" s="900"/>
      <c r="GW117" s="900"/>
      <c r="GX117" s="900"/>
      <c r="GY117" s="900"/>
      <c r="GZ117" s="900"/>
      <c r="HA117" s="900"/>
      <c r="HB117" s="900"/>
      <c r="HC117" s="900"/>
      <c r="HD117" s="900"/>
      <c r="HE117" s="900"/>
      <c r="HF117" s="900"/>
      <c r="HG117" s="900"/>
      <c r="HH117" s="900"/>
      <c r="HI117" s="900"/>
      <c r="HJ117" s="900"/>
      <c r="HK117" s="900"/>
      <c r="HL117" s="900"/>
      <c r="HM117" s="900"/>
      <c r="HN117" s="900"/>
      <c r="HO117" s="900"/>
      <c r="HP117" s="900"/>
      <c r="HQ117" s="900"/>
      <c r="HR117" s="900"/>
      <c r="HS117" s="900"/>
      <c r="HT117" s="900"/>
      <c r="HU117" s="900"/>
      <c r="HV117" s="900"/>
      <c r="HW117" s="900"/>
      <c r="HX117" s="900"/>
      <c r="HY117" s="900"/>
      <c r="HZ117" s="900"/>
      <c r="IA117" s="900"/>
      <c r="IB117" s="900"/>
      <c r="IC117" s="900"/>
      <c r="ID117" s="900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8.75" x14ac:dyDescent="0.25">
      <c r="A118" s="901" t="s">
        <v>306</v>
      </c>
      <c r="B118" s="901"/>
      <c r="C118" s="901"/>
      <c r="D118" s="901"/>
      <c r="E118" s="901"/>
      <c r="F118" s="901"/>
      <c r="G118" s="901"/>
      <c r="H118" s="901"/>
      <c r="I118" s="901"/>
      <c r="J118" s="901"/>
      <c r="K118" s="901"/>
      <c r="L118" s="901"/>
      <c r="M118" s="901"/>
      <c r="N118" s="901"/>
      <c r="O118" s="901"/>
      <c r="P118" s="901"/>
      <c r="Q118" s="901"/>
      <c r="R118" s="901"/>
      <c r="S118" s="901"/>
      <c r="T118" s="901"/>
      <c r="U118" s="901"/>
      <c r="V118" s="901"/>
      <c r="W118" s="901"/>
      <c r="X118" s="901"/>
      <c r="Y118" s="901"/>
      <c r="Z118" s="901"/>
      <c r="AA118" s="901"/>
      <c r="AB118" s="901"/>
      <c r="AC118" s="901"/>
      <c r="AD118" s="901"/>
      <c r="AE118" s="901"/>
      <c r="AF118" s="901"/>
      <c r="AG118" s="901"/>
      <c r="AH118" s="901"/>
      <c r="AI118" s="901"/>
      <c r="AJ118" s="901"/>
      <c r="AK118" s="901"/>
      <c r="AL118" s="901"/>
      <c r="AM118" s="901"/>
      <c r="AN118" s="901"/>
      <c r="AO118" s="901"/>
      <c r="AP118" s="901"/>
      <c r="AQ118" s="901"/>
      <c r="AR118" s="901"/>
      <c r="AS118" s="901"/>
      <c r="AT118" s="901"/>
      <c r="AU118" s="901"/>
      <c r="AV118" s="901"/>
      <c r="AW118" s="901"/>
      <c r="AX118" s="901"/>
      <c r="AY118" s="901"/>
      <c r="AZ118" s="901"/>
      <c r="BA118" s="901"/>
      <c r="BB118" s="901"/>
      <c r="BC118" s="901"/>
      <c r="BD118" s="901"/>
      <c r="BE118" s="901"/>
      <c r="BF118" s="901"/>
      <c r="BG118" s="901"/>
      <c r="BH118" s="901"/>
      <c r="BI118" s="901"/>
      <c r="BJ118" s="901"/>
      <c r="BK118" s="901"/>
      <c r="BL118" s="901"/>
      <c r="BM118" s="901"/>
      <c r="BN118" s="901"/>
      <c r="BO118" s="901"/>
      <c r="BP118" s="901"/>
      <c r="BQ118" s="901"/>
      <c r="BR118" s="901"/>
      <c r="BS118" s="901"/>
      <c r="BT118" s="901"/>
      <c r="BU118" s="901"/>
      <c r="BV118" s="901"/>
      <c r="BW118" s="901"/>
      <c r="BX118" s="901"/>
      <c r="BY118" s="901"/>
      <c r="BZ118" s="901"/>
      <c r="CA118" s="901"/>
      <c r="CB118" s="901"/>
      <c r="CC118" s="901"/>
      <c r="CD118" s="901"/>
      <c r="CE118" s="901"/>
      <c r="CF118" s="901"/>
      <c r="CG118" s="901"/>
      <c r="CH118" s="901"/>
      <c r="CI118" s="901"/>
      <c r="CJ118" s="901"/>
      <c r="CK118" s="901"/>
      <c r="CL118" s="901"/>
      <c r="CM118" s="901"/>
      <c r="CN118" s="901"/>
      <c r="CO118" s="901"/>
      <c r="CP118" s="901"/>
      <c r="CQ118" s="901"/>
      <c r="CR118" s="901"/>
      <c r="CS118" s="901"/>
      <c r="CT118" s="901"/>
      <c r="CU118" s="901"/>
      <c r="CV118" s="901"/>
      <c r="CW118" s="901"/>
      <c r="CX118" s="901"/>
      <c r="CY118" s="901"/>
      <c r="CZ118" s="901"/>
      <c r="DA118" s="901"/>
      <c r="DB118" s="901"/>
      <c r="DC118" s="901"/>
      <c r="DD118" s="901"/>
      <c r="DE118" s="901"/>
      <c r="DF118" s="901"/>
      <c r="DG118" s="901"/>
      <c r="DH118" s="901"/>
      <c r="DI118" s="901"/>
      <c r="DJ118" s="901"/>
      <c r="DK118" s="901"/>
      <c r="DL118" s="901"/>
      <c r="DM118" s="901"/>
      <c r="DN118" s="901"/>
      <c r="DO118" s="901"/>
      <c r="DP118" s="901"/>
      <c r="DQ118" s="901"/>
      <c r="DR118" s="901"/>
      <c r="DS118" s="901"/>
      <c r="DT118" s="901"/>
      <c r="DU118" s="901"/>
      <c r="DV118" s="901"/>
      <c r="DW118" s="901"/>
      <c r="DX118" s="901"/>
      <c r="DY118" s="901"/>
      <c r="DZ118" s="901"/>
      <c r="EA118" s="901"/>
      <c r="EB118" s="901"/>
      <c r="EC118" s="901"/>
      <c r="ED118" s="901"/>
      <c r="EE118" s="901"/>
      <c r="EF118" s="901"/>
      <c r="EG118" s="901"/>
      <c r="EH118" s="901"/>
      <c r="EI118" s="901"/>
      <c r="EJ118" s="901"/>
      <c r="EK118" s="901"/>
      <c r="EL118" s="901"/>
      <c r="EM118" s="901"/>
      <c r="EN118" s="901"/>
      <c r="EO118" s="901"/>
      <c r="EP118" s="901"/>
      <c r="EQ118" s="901"/>
      <c r="ER118" s="901"/>
      <c r="ES118" s="901"/>
      <c r="ET118" s="901"/>
      <c r="EU118" s="901"/>
      <c r="EV118" s="901"/>
      <c r="EW118" s="901"/>
      <c r="EX118" s="901"/>
      <c r="EY118" s="901"/>
      <c r="EZ118" s="901"/>
      <c r="FA118" s="901"/>
      <c r="FB118" s="901"/>
      <c r="FC118" s="901"/>
      <c r="FD118" s="901"/>
      <c r="FE118" s="901"/>
      <c r="FF118" s="901"/>
      <c r="FG118" s="901"/>
      <c r="FH118" s="901"/>
      <c r="FI118" s="901"/>
      <c r="FJ118" s="901"/>
      <c r="FK118" s="901"/>
      <c r="FL118" s="901"/>
      <c r="FM118" s="901"/>
      <c r="FN118" s="901"/>
      <c r="FO118" s="901"/>
      <c r="FP118" s="901"/>
      <c r="FQ118" s="901"/>
      <c r="FR118" s="901"/>
      <c r="FS118" s="901"/>
      <c r="FT118" s="901"/>
      <c r="FU118" s="901"/>
      <c r="FV118" s="901"/>
      <c r="FW118" s="901"/>
      <c r="FX118" s="901"/>
      <c r="FY118" s="901"/>
      <c r="FZ118" s="901"/>
      <c r="GA118" s="901"/>
      <c r="GB118" s="901"/>
      <c r="GC118" s="901"/>
      <c r="GD118" s="901"/>
      <c r="GE118" s="901"/>
      <c r="GF118" s="901"/>
      <c r="GG118" s="901"/>
      <c r="GH118" s="901"/>
      <c r="GI118" s="901"/>
      <c r="GJ118" s="901"/>
      <c r="GK118" s="901"/>
      <c r="GL118" s="901"/>
      <c r="GM118" s="901"/>
      <c r="GN118" s="901"/>
      <c r="GO118" s="901"/>
      <c r="GP118" s="901"/>
      <c r="GQ118" s="901"/>
      <c r="GR118" s="901"/>
      <c r="GS118" s="901"/>
      <c r="GT118" s="901"/>
      <c r="GU118" s="901"/>
      <c r="GV118" s="901"/>
      <c r="GW118" s="901"/>
      <c r="GX118" s="901"/>
      <c r="GY118" s="901"/>
      <c r="GZ118" s="901"/>
      <c r="HA118" s="901"/>
      <c r="HB118" s="901"/>
      <c r="HC118" s="901"/>
      <c r="HD118" s="901"/>
      <c r="HE118" s="901"/>
      <c r="HF118" s="901"/>
      <c r="HG118" s="901"/>
      <c r="HH118" s="901"/>
      <c r="HI118" s="901"/>
      <c r="HJ118" s="901"/>
      <c r="HK118" s="901"/>
      <c r="HL118" s="901"/>
      <c r="HM118" s="901"/>
      <c r="HN118" s="901"/>
      <c r="HO118" s="901"/>
      <c r="HP118" s="901"/>
      <c r="HQ118" s="901"/>
      <c r="HR118" s="901"/>
      <c r="HS118" s="901"/>
      <c r="HT118" s="901"/>
      <c r="HU118" s="901"/>
      <c r="HV118" s="901"/>
      <c r="HW118" s="901"/>
      <c r="HX118" s="901"/>
      <c r="HY118" s="901"/>
      <c r="HZ118" s="901"/>
      <c r="IA118" s="901"/>
      <c r="IB118" s="901"/>
      <c r="IC118" s="901"/>
      <c r="ID118" s="901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8.75" x14ac:dyDescent="0.25">
      <c r="A119" s="901" t="s">
        <v>307</v>
      </c>
      <c r="B119" s="901"/>
      <c r="C119" s="901"/>
      <c r="D119" s="901"/>
      <c r="E119" s="901"/>
      <c r="F119" s="901"/>
      <c r="G119" s="901"/>
      <c r="H119" s="901"/>
      <c r="I119" s="901"/>
      <c r="J119" s="901"/>
      <c r="K119" s="901"/>
      <c r="L119" s="901"/>
      <c r="M119" s="901"/>
      <c r="N119" s="901"/>
      <c r="O119" s="901"/>
      <c r="P119" s="901"/>
      <c r="Q119" s="901"/>
      <c r="R119" s="901"/>
      <c r="S119" s="901"/>
      <c r="T119" s="901"/>
      <c r="U119" s="901"/>
      <c r="V119" s="901"/>
      <c r="W119" s="901"/>
      <c r="X119" s="901"/>
      <c r="Y119" s="901"/>
      <c r="Z119" s="901"/>
      <c r="AA119" s="901"/>
      <c r="AB119" s="901"/>
      <c r="AC119" s="901"/>
      <c r="AD119" s="901"/>
      <c r="AE119" s="901"/>
      <c r="AF119" s="901"/>
      <c r="AG119" s="901"/>
      <c r="AH119" s="901"/>
      <c r="AI119" s="901"/>
      <c r="AJ119" s="901"/>
      <c r="AK119" s="901"/>
      <c r="AL119" s="901"/>
      <c r="AM119" s="901"/>
      <c r="AN119" s="901"/>
      <c r="AO119" s="901"/>
      <c r="AP119" s="901"/>
      <c r="AQ119" s="901"/>
      <c r="AR119" s="901"/>
      <c r="AS119" s="901"/>
      <c r="AT119" s="901"/>
      <c r="AU119" s="901"/>
      <c r="AV119" s="901"/>
      <c r="AW119" s="901"/>
      <c r="AX119" s="901"/>
      <c r="AY119" s="901"/>
      <c r="AZ119" s="901"/>
      <c r="BA119" s="901"/>
      <c r="BB119" s="901"/>
      <c r="BC119" s="901"/>
      <c r="BD119" s="901"/>
      <c r="BE119" s="901"/>
      <c r="BF119" s="901"/>
      <c r="BG119" s="901"/>
      <c r="BH119" s="901"/>
      <c r="BI119" s="901"/>
      <c r="BJ119" s="901"/>
      <c r="BK119" s="901"/>
      <c r="BL119" s="901"/>
      <c r="BM119" s="901"/>
      <c r="BN119" s="901"/>
      <c r="BO119" s="901"/>
      <c r="BP119" s="901"/>
      <c r="BQ119" s="901"/>
      <c r="BR119" s="901"/>
      <c r="BS119" s="901"/>
      <c r="BT119" s="901"/>
      <c r="BU119" s="901"/>
      <c r="BV119" s="901"/>
      <c r="BW119" s="901"/>
      <c r="BX119" s="901"/>
      <c r="BY119" s="901"/>
      <c r="BZ119" s="901"/>
      <c r="CA119" s="901"/>
      <c r="CB119" s="901"/>
      <c r="CC119" s="901"/>
      <c r="CD119" s="901"/>
      <c r="CE119" s="901"/>
      <c r="CF119" s="901"/>
      <c r="CG119" s="901"/>
      <c r="CH119" s="901"/>
      <c r="CI119" s="901"/>
      <c r="CJ119" s="901"/>
      <c r="CK119" s="901"/>
      <c r="CL119" s="901"/>
      <c r="CM119" s="901"/>
      <c r="CN119" s="901"/>
      <c r="CO119" s="901"/>
      <c r="CP119" s="901"/>
      <c r="CQ119" s="901"/>
      <c r="CR119" s="901"/>
      <c r="CS119" s="901"/>
      <c r="CT119" s="901"/>
      <c r="CU119" s="901"/>
      <c r="CV119" s="901"/>
      <c r="CW119" s="901"/>
      <c r="CX119" s="901"/>
      <c r="CY119" s="901"/>
      <c r="CZ119" s="901"/>
      <c r="DA119" s="901"/>
      <c r="DB119" s="901"/>
      <c r="DC119" s="901"/>
      <c r="DD119" s="901"/>
      <c r="DE119" s="901"/>
      <c r="DF119" s="901"/>
      <c r="DG119" s="901"/>
      <c r="DH119" s="901"/>
      <c r="DI119" s="901"/>
      <c r="DJ119" s="901"/>
      <c r="DK119" s="901"/>
      <c r="DL119" s="901"/>
      <c r="DM119" s="901"/>
      <c r="DN119" s="901"/>
      <c r="DO119" s="901"/>
      <c r="DP119" s="901"/>
      <c r="DQ119" s="901"/>
      <c r="DR119" s="901"/>
      <c r="DS119" s="901"/>
      <c r="DT119" s="901"/>
      <c r="DU119" s="901"/>
      <c r="DV119" s="901"/>
      <c r="DW119" s="901"/>
      <c r="DX119" s="901"/>
      <c r="DY119" s="901"/>
      <c r="DZ119" s="901"/>
      <c r="EA119" s="901"/>
      <c r="EB119" s="901"/>
      <c r="EC119" s="901"/>
      <c r="ED119" s="901"/>
      <c r="EE119" s="901"/>
      <c r="EF119" s="901"/>
      <c r="EG119" s="901"/>
      <c r="EH119" s="901"/>
      <c r="EI119" s="901"/>
      <c r="EJ119" s="901"/>
      <c r="EK119" s="901"/>
      <c r="EL119" s="901"/>
      <c r="EM119" s="901"/>
      <c r="EN119" s="901"/>
      <c r="EO119" s="901"/>
      <c r="EP119" s="901"/>
      <c r="EQ119" s="901"/>
      <c r="ER119" s="901"/>
      <c r="ES119" s="901"/>
      <c r="ET119" s="901"/>
      <c r="EU119" s="901"/>
      <c r="EV119" s="901"/>
      <c r="EW119" s="901"/>
      <c r="EX119" s="901"/>
      <c r="EY119" s="901"/>
      <c r="EZ119" s="901"/>
      <c r="FA119" s="901"/>
      <c r="FB119" s="901"/>
      <c r="FC119" s="901"/>
      <c r="FD119" s="901"/>
      <c r="FE119" s="901"/>
      <c r="FF119" s="901"/>
      <c r="FG119" s="901"/>
      <c r="FH119" s="901"/>
      <c r="FI119" s="901"/>
      <c r="FJ119" s="901"/>
      <c r="FK119" s="901"/>
      <c r="FL119" s="901"/>
      <c r="FM119" s="901"/>
      <c r="FN119" s="901"/>
      <c r="FO119" s="901"/>
      <c r="FP119" s="901"/>
      <c r="FQ119" s="901"/>
      <c r="FR119" s="901"/>
      <c r="FS119" s="901"/>
      <c r="FT119" s="901"/>
      <c r="FU119" s="901"/>
      <c r="FV119" s="901"/>
      <c r="FW119" s="901"/>
      <c r="FX119" s="901"/>
      <c r="FY119" s="901"/>
      <c r="FZ119" s="901"/>
      <c r="GA119" s="901"/>
      <c r="GB119" s="901"/>
      <c r="GC119" s="901"/>
      <c r="GD119" s="901"/>
      <c r="GE119" s="901"/>
      <c r="GF119" s="901"/>
      <c r="GG119" s="901"/>
      <c r="GH119" s="901"/>
      <c r="GI119" s="901"/>
      <c r="GJ119" s="901"/>
      <c r="GK119" s="901"/>
      <c r="GL119" s="901"/>
      <c r="GM119" s="901"/>
      <c r="GN119" s="901"/>
      <c r="GO119" s="901"/>
      <c r="GP119" s="901"/>
      <c r="GQ119" s="901"/>
      <c r="GR119" s="901"/>
      <c r="GS119" s="901"/>
      <c r="GT119" s="901"/>
      <c r="GU119" s="901"/>
      <c r="GV119" s="901"/>
      <c r="GW119" s="901"/>
      <c r="GX119" s="901"/>
      <c r="GY119" s="901"/>
      <c r="GZ119" s="901"/>
      <c r="HA119" s="901"/>
      <c r="HB119" s="901"/>
      <c r="HC119" s="901"/>
      <c r="HD119" s="901"/>
      <c r="HE119" s="901"/>
      <c r="HF119" s="901"/>
      <c r="HG119" s="901"/>
      <c r="HH119" s="901"/>
      <c r="HI119" s="901"/>
      <c r="HJ119" s="901"/>
      <c r="HK119" s="901"/>
      <c r="HL119" s="901"/>
      <c r="HM119" s="901"/>
      <c r="HN119" s="901"/>
      <c r="HO119" s="901"/>
      <c r="HP119" s="901"/>
      <c r="HQ119" s="901"/>
      <c r="HR119" s="901"/>
      <c r="HS119" s="901"/>
      <c r="HT119" s="901"/>
      <c r="HU119" s="901"/>
      <c r="HV119" s="901"/>
      <c r="HW119" s="901"/>
      <c r="HX119" s="901"/>
      <c r="HY119" s="901"/>
      <c r="HZ119" s="901"/>
      <c r="IA119" s="901"/>
      <c r="IB119" s="901"/>
      <c r="IC119" s="901"/>
      <c r="ID119" s="901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5" customHeight="1" x14ac:dyDescent="0.25">
      <c r="A120" s="30"/>
      <c r="B120" s="31"/>
      <c r="C120" s="403"/>
      <c r="D120" s="378"/>
      <c r="E120" s="378"/>
      <c r="F120" s="32"/>
      <c r="G120" s="32" t="s">
        <v>211</v>
      </c>
      <c r="H120" s="32" t="s">
        <v>212</v>
      </c>
      <c r="I120" s="32" t="s">
        <v>213</v>
      </c>
      <c r="J120" s="32" t="s">
        <v>214</v>
      </c>
      <c r="K120" s="32" t="s">
        <v>201</v>
      </c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5" customHeight="1" x14ac:dyDescent="0.25">
      <c r="A121" s="30"/>
      <c r="B121" s="31"/>
      <c r="C121" s="403"/>
      <c r="D121" s="378"/>
      <c r="E121" s="378"/>
      <c r="F121" s="32" t="s">
        <v>26</v>
      </c>
      <c r="G121" s="32">
        <f>K121*36-H121-I121-J121</f>
        <v>1908</v>
      </c>
      <c r="H121" s="32">
        <f>AP110+AO110+BK110+BJ110</f>
        <v>180</v>
      </c>
      <c r="I121" s="32">
        <f>(AR96+AR100+BM96+BM100)*36</f>
        <v>72</v>
      </c>
      <c r="J121" s="32"/>
      <c r="K121" s="32">
        <f>AR110+BM110</f>
        <v>60</v>
      </c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03"/>
      <c r="D122" s="378"/>
      <c r="E122" s="378"/>
      <c r="F122" s="32" t="s">
        <v>27</v>
      </c>
      <c r="G122" s="32">
        <f>K122*36-H122-I122-J122</f>
        <v>1944</v>
      </c>
      <c r="H122" s="32">
        <f>CE110+CF110+CZ110+DA110</f>
        <v>216</v>
      </c>
      <c r="I122" s="32">
        <f>(CH96+CH100+DC96+DC100)*36</f>
        <v>0</v>
      </c>
      <c r="J122" s="32"/>
      <c r="K122" s="32">
        <f>CH110+DC110</f>
        <v>60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03"/>
      <c r="D123" s="378"/>
      <c r="E123" s="378"/>
      <c r="F123" s="32" t="s">
        <v>28</v>
      </c>
      <c r="G123" s="32">
        <f>K123*36-H123-I123-J123</f>
        <v>1800</v>
      </c>
      <c r="H123" s="32">
        <f>DU110+DV110+EP110+EQ110</f>
        <v>288</v>
      </c>
      <c r="I123" s="32">
        <f>(DX96+DX100+ES96+ES100)*36</f>
        <v>72</v>
      </c>
      <c r="J123" s="32"/>
      <c r="K123" s="32">
        <f>DX110+ES110</f>
        <v>60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thickBot="1" x14ac:dyDescent="0.3">
      <c r="A124" s="30"/>
      <c r="B124" s="31"/>
      <c r="C124" s="403"/>
      <c r="D124" s="378"/>
      <c r="E124" s="378"/>
      <c r="F124" s="32" t="s">
        <v>29</v>
      </c>
      <c r="G124" s="32">
        <f>K124*36-H124-I124-J124</f>
        <v>1782</v>
      </c>
      <c r="H124" s="32">
        <f>FK110+FL110+GF110+GG110</f>
        <v>270</v>
      </c>
      <c r="I124" s="32">
        <f>(FN96+FN100+GI96+GI100)*36</f>
        <v>108</v>
      </c>
      <c r="J124" s="32"/>
      <c r="K124" s="32">
        <f>FN110+GI110</f>
        <v>60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ht="15" customHeight="1" thickBot="1" x14ac:dyDescent="0.3">
      <c r="A125" s="30"/>
      <c r="B125" s="31"/>
      <c r="C125" s="403"/>
      <c r="D125" s="385"/>
      <c r="F125" s="33" t="s">
        <v>30</v>
      </c>
      <c r="G125" s="33">
        <f>K125*36-H125-I125-J125</f>
        <v>846</v>
      </c>
      <c r="H125" s="33">
        <f>HA110+HB110+HV110+HW110</f>
        <v>162</v>
      </c>
      <c r="I125" s="33">
        <f>(HD96+HD100+HY96+HY100)*36</f>
        <v>936</v>
      </c>
      <c r="J125" s="33">
        <f>F107+F108+F109</f>
        <v>216</v>
      </c>
      <c r="K125" s="33">
        <f>HD110+HY110</f>
        <v>60</v>
      </c>
      <c r="GM125" s="12">
        <v>108</v>
      </c>
      <c r="GN125" s="13">
        <v>78</v>
      </c>
      <c r="GO125" s="13">
        <v>24</v>
      </c>
      <c r="GP125" s="13">
        <v>16</v>
      </c>
      <c r="GQ125" s="13">
        <v>12</v>
      </c>
      <c r="GR125" s="13">
        <v>22</v>
      </c>
      <c r="GS125" s="13">
        <v>4</v>
      </c>
      <c r="GT125" s="13">
        <v>30</v>
      </c>
      <c r="GU125" s="13">
        <v>18</v>
      </c>
    </row>
    <row r="126" spans="1:301" ht="15" customHeight="1" x14ac:dyDescent="0.25">
      <c r="A126" s="30"/>
      <c r="B126" s="31"/>
      <c r="C126" s="403"/>
      <c r="D126" s="385"/>
      <c r="F126" s="385"/>
      <c r="G126" s="385"/>
      <c r="H126" s="385"/>
    </row>
    <row r="127" spans="1:301" ht="15" customHeight="1" x14ac:dyDescent="0.25">
      <c r="A127" s="30"/>
      <c r="B127" s="31"/>
      <c r="C127" s="403"/>
      <c r="D127" s="385"/>
      <c r="F127" s="385"/>
      <c r="G127" s="385"/>
      <c r="H127" s="385"/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03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03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03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03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03"/>
      <c r="D228" s="385"/>
      <c r="F228" s="385"/>
      <c r="G228" s="385"/>
      <c r="H228" s="385"/>
    </row>
    <row r="229" spans="1:8" x14ac:dyDescent="0.25">
      <c r="A229" s="30"/>
      <c r="B229" s="31"/>
      <c r="C229" s="403"/>
      <c r="D229" s="385"/>
      <c r="F229" s="385"/>
      <c r="G229" s="385"/>
      <c r="H229" s="385"/>
    </row>
    <row r="230" spans="1:8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  <row r="5700" spans="1:8" x14ac:dyDescent="0.25">
      <c r="A5700" s="30"/>
      <c r="B5700" s="31"/>
      <c r="C5700" s="403"/>
      <c r="D5700" s="385"/>
      <c r="F5700" s="385"/>
      <c r="G5700" s="385"/>
      <c r="H5700" s="385"/>
    </row>
    <row r="5701" spans="1:8" x14ac:dyDescent="0.25">
      <c r="A5701" s="30"/>
      <c r="B5701" s="31"/>
      <c r="C5701" s="403"/>
      <c r="D5701" s="385"/>
      <c r="F5701" s="385"/>
      <c r="G5701" s="385"/>
      <c r="H5701" s="385"/>
    </row>
    <row r="5702" spans="1:8" x14ac:dyDescent="0.25">
      <c r="A5702" s="30"/>
      <c r="B5702" s="31"/>
      <c r="C5702" s="403"/>
      <c r="D5702" s="385"/>
      <c r="F5702" s="385"/>
      <c r="G5702" s="385"/>
      <c r="H5702" s="385"/>
    </row>
    <row r="5703" spans="1:8" x14ac:dyDescent="0.25">
      <c r="A5703" s="30"/>
      <c r="B5703" s="31"/>
      <c r="C5703" s="403"/>
      <c r="D5703" s="385"/>
      <c r="F5703" s="385"/>
      <c r="G5703" s="385"/>
      <c r="H5703" s="385"/>
    </row>
    <row r="5704" spans="1:8" x14ac:dyDescent="0.25">
      <c r="A5704" s="30"/>
      <c r="B5704" s="31"/>
      <c r="C5704" s="403"/>
      <c r="D5704" s="385"/>
      <c r="F5704" s="385"/>
      <c r="G5704" s="385"/>
      <c r="H5704" s="385"/>
    </row>
  </sheetData>
  <autoFilter ref="A7:IE115"/>
  <mergeCells count="540">
    <mergeCell ref="FP114:GJ114"/>
    <mergeCell ref="A115:C115"/>
    <mergeCell ref="D115:X115"/>
    <mergeCell ref="Y115:AS115"/>
    <mergeCell ref="AT115:BN115"/>
    <mergeCell ref="BO115:CI115"/>
    <mergeCell ref="CJ115:DD115"/>
    <mergeCell ref="DE115:DY115"/>
    <mergeCell ref="DZ115:ET115"/>
    <mergeCell ref="EU115:FO115"/>
    <mergeCell ref="FP115:GJ115"/>
    <mergeCell ref="GK115:HE115"/>
    <mergeCell ref="HF115:HZ115"/>
    <mergeCell ref="A117:ID117"/>
    <mergeCell ref="A118:ID118"/>
    <mergeCell ref="A119:ID119"/>
    <mergeCell ref="EU112:FO112"/>
    <mergeCell ref="FP112:GJ112"/>
    <mergeCell ref="GK112:HE112"/>
    <mergeCell ref="HF112:HZ112"/>
    <mergeCell ref="A113:C113"/>
    <mergeCell ref="D113:X113"/>
    <mergeCell ref="Y113:AS113"/>
    <mergeCell ref="AT113:BN113"/>
    <mergeCell ref="BO113:CI113"/>
    <mergeCell ref="CJ113:DD113"/>
    <mergeCell ref="DE113:DY113"/>
    <mergeCell ref="DZ113:ET113"/>
    <mergeCell ref="EU113:FO113"/>
    <mergeCell ref="FP113:GJ113"/>
    <mergeCell ref="GK113:HE113"/>
    <mergeCell ref="HF113:HZ113"/>
    <mergeCell ref="IA112:ID115"/>
    <mergeCell ref="DE114:DY114"/>
    <mergeCell ref="DZ114:ET114"/>
    <mergeCell ref="GK114:HE114"/>
    <mergeCell ref="HF114:HZ114"/>
    <mergeCell ref="A114:C114"/>
    <mergeCell ref="D114:X114"/>
    <mergeCell ref="Y114:AS114"/>
    <mergeCell ref="AT114:BN114"/>
    <mergeCell ref="BO114:CI114"/>
    <mergeCell ref="CJ114:DD114"/>
    <mergeCell ref="HJ59:HJ63"/>
    <mergeCell ref="HK59:HK63"/>
    <mergeCell ref="HL59:HL63"/>
    <mergeCell ref="HM59:HM63"/>
    <mergeCell ref="HN59:HN63"/>
    <mergeCell ref="HO59:HO63"/>
    <mergeCell ref="HP59:HP63"/>
    <mergeCell ref="HQ59:HQ63"/>
    <mergeCell ref="HR59:HR63"/>
    <mergeCell ref="HS59:HS63"/>
    <mergeCell ref="HT59:HT63"/>
    <mergeCell ref="HU59:HU63"/>
    <mergeCell ref="HV59:HV63"/>
    <mergeCell ref="HW59:HW63"/>
    <mergeCell ref="A110:C110"/>
    <mergeCell ref="EU114:FO114"/>
    <mergeCell ref="HX59:HX63"/>
    <mergeCell ref="HY59:HY63"/>
    <mergeCell ref="HZ59:HZ63"/>
    <mergeCell ref="FW59:FW63"/>
    <mergeCell ref="FX59:FX63"/>
    <mergeCell ref="FY59:FY63"/>
    <mergeCell ref="IE59:IE63"/>
    <mergeCell ref="A111:ID111"/>
    <mergeCell ref="A112:C112"/>
    <mergeCell ref="D112:X112"/>
    <mergeCell ref="Y112:AS112"/>
    <mergeCell ref="AT112:BN112"/>
    <mergeCell ref="BO112:CI112"/>
    <mergeCell ref="CJ112:DD112"/>
    <mergeCell ref="DE112:DY112"/>
    <mergeCell ref="DZ112:ET112"/>
    <mergeCell ref="GL59:GL63"/>
    <mergeCell ref="GM59:GM63"/>
    <mergeCell ref="GN59:GN63"/>
    <mergeCell ref="GO59:GO63"/>
    <mergeCell ref="GP59:GP63"/>
    <mergeCell ref="GQ59:GQ63"/>
    <mergeCell ref="GR59:GR63"/>
    <mergeCell ref="GS59:GS63"/>
    <mergeCell ref="GT59:GT63"/>
    <mergeCell ref="GU59:GU63"/>
    <mergeCell ref="GV59:GV63"/>
    <mergeCell ref="GW59:GW63"/>
    <mergeCell ref="HH59:HH63"/>
    <mergeCell ref="HI59:HI63"/>
    <mergeCell ref="HA59:HA63"/>
    <mergeCell ref="HB59:HB63"/>
    <mergeCell ref="HC59:HC63"/>
    <mergeCell ref="HD59:HD63"/>
    <mergeCell ref="HE59:HE63"/>
    <mergeCell ref="GX59:GX63"/>
    <mergeCell ref="GY59:GY63"/>
    <mergeCell ref="GZ59:GZ63"/>
    <mergeCell ref="HF59:HF63"/>
    <mergeCell ref="HG59:HG63"/>
    <mergeCell ref="GK59:GK63"/>
    <mergeCell ref="FE59:FE63"/>
    <mergeCell ref="FF59:FF63"/>
    <mergeCell ref="FG59:FG63"/>
    <mergeCell ref="FH59:FH63"/>
    <mergeCell ref="FI59:FI63"/>
    <mergeCell ref="FJ59:FJ63"/>
    <mergeCell ref="FK59:FK63"/>
    <mergeCell ref="FL59:FL63"/>
    <mergeCell ref="FM59:FM63"/>
    <mergeCell ref="FN59:FN63"/>
    <mergeCell ref="FO59:FO63"/>
    <mergeCell ref="FP59:FP63"/>
    <mergeCell ref="FQ59:FQ63"/>
    <mergeCell ref="FR59:FR63"/>
    <mergeCell ref="FT59:FT63"/>
    <mergeCell ref="FU59:FU63"/>
    <mergeCell ref="FV59:FV63"/>
    <mergeCell ref="FZ59:FZ63"/>
    <mergeCell ref="GA59:GA63"/>
    <mergeCell ref="GB59:GB63"/>
    <mergeCell ref="GC59:GC63"/>
    <mergeCell ref="GD59:GD63"/>
    <mergeCell ref="GE59:GE63"/>
    <mergeCell ref="GF59:GF63"/>
    <mergeCell ref="GG59:GG63"/>
    <mergeCell ref="GH59:GH63"/>
    <mergeCell ref="GI59:GI63"/>
    <mergeCell ref="GJ59:GJ63"/>
    <mergeCell ref="FS59:FS63"/>
    <mergeCell ref="EJ59:EJ63"/>
    <mergeCell ref="EK59:EK63"/>
    <mergeCell ref="EL59:EL63"/>
    <mergeCell ref="EM59:EM63"/>
    <mergeCell ref="EN59:EN63"/>
    <mergeCell ref="EO59:EO63"/>
    <mergeCell ref="EP59:EP63"/>
    <mergeCell ref="EQ59:EQ63"/>
    <mergeCell ref="ER59:ER63"/>
    <mergeCell ref="ES59:ES63"/>
    <mergeCell ref="ET59:ET63"/>
    <mergeCell ref="EU59:EU63"/>
    <mergeCell ref="EV59:EV63"/>
    <mergeCell ref="EW59:EW63"/>
    <mergeCell ref="EY59:EY63"/>
    <mergeCell ref="EZ59:EZ63"/>
    <mergeCell ref="FA59:FA63"/>
    <mergeCell ref="FB59:FB63"/>
    <mergeCell ref="FC59:FC63"/>
    <mergeCell ref="FD59:FD63"/>
    <mergeCell ref="EI59:EI63"/>
    <mergeCell ref="CZ59:CZ63"/>
    <mergeCell ref="DA59:DA63"/>
    <mergeCell ref="DB59:DB63"/>
    <mergeCell ref="DC59:DC63"/>
    <mergeCell ref="DD59:DD63"/>
    <mergeCell ref="DE59:DE63"/>
    <mergeCell ref="DF59:DF63"/>
    <mergeCell ref="DG59:DG63"/>
    <mergeCell ref="DH59:DH63"/>
    <mergeCell ref="DI59:DI63"/>
    <mergeCell ref="DJ59:DJ63"/>
    <mergeCell ref="DK59:DK63"/>
    <mergeCell ref="DL59:DL63"/>
    <mergeCell ref="DM59:DM63"/>
    <mergeCell ref="DN59:DN63"/>
    <mergeCell ref="DO59:DO63"/>
    <mergeCell ref="ED59:ED63"/>
    <mergeCell ref="EH59:EH63"/>
    <mergeCell ref="DY59:DY63"/>
    <mergeCell ref="DZ59:DZ63"/>
    <mergeCell ref="EA59:EA63"/>
    <mergeCell ref="EB59:EB63"/>
    <mergeCell ref="EC59:EC63"/>
    <mergeCell ref="DW59:DW63"/>
    <mergeCell ref="DX59:DX63"/>
    <mergeCell ref="EX59:EX63"/>
    <mergeCell ref="EE59:EE63"/>
    <mergeCell ref="EF59:EF63"/>
    <mergeCell ref="EG59:EG63"/>
    <mergeCell ref="CS59:CS63"/>
    <mergeCell ref="CT59:CT63"/>
    <mergeCell ref="CU59:CU63"/>
    <mergeCell ref="CV59:CV63"/>
    <mergeCell ref="CW59:CW63"/>
    <mergeCell ref="CX59:CX63"/>
    <mergeCell ref="DV59:DV63"/>
    <mergeCell ref="DP59:DP63"/>
    <mergeCell ref="DQ59:DQ63"/>
    <mergeCell ref="DR59:DR63"/>
    <mergeCell ref="DS59:DS63"/>
    <mergeCell ref="DT59:DT63"/>
    <mergeCell ref="DU59:DU63"/>
    <mergeCell ref="CC59:CC63"/>
    <mergeCell ref="CD59:CD63"/>
    <mergeCell ref="CA59:CA63"/>
    <mergeCell ref="CB59:CB63"/>
    <mergeCell ref="CI59:CI63"/>
    <mergeCell ref="CR59:CR63"/>
    <mergeCell ref="CP59:CP63"/>
    <mergeCell ref="CQ59:CQ63"/>
    <mergeCell ref="CY59:CY63"/>
    <mergeCell ref="CE59:CE63"/>
    <mergeCell ref="CF59:CF63"/>
    <mergeCell ref="CG59:CG63"/>
    <mergeCell ref="CH59:CH63"/>
    <mergeCell ref="CL59:CL63"/>
    <mergeCell ref="CM59:CM63"/>
    <mergeCell ref="CN59:CN63"/>
    <mergeCell ref="CO59:CO63"/>
    <mergeCell ref="CJ59:CJ63"/>
    <mergeCell ref="CK59:CK63"/>
    <mergeCell ref="AF59:AF63"/>
    <mergeCell ref="AG59:AG63"/>
    <mergeCell ref="AH59:AH63"/>
    <mergeCell ref="AI59:AI63"/>
    <mergeCell ref="AJ59:AJ63"/>
    <mergeCell ref="AK59:AK63"/>
    <mergeCell ref="AT59:AT63"/>
    <mergeCell ref="AU59:AU63"/>
    <mergeCell ref="AV59:AV63"/>
    <mergeCell ref="BG59:BG63"/>
    <mergeCell ref="BH59:BH63"/>
    <mergeCell ref="BI59:BI63"/>
    <mergeCell ref="BJ59:BJ63"/>
    <mergeCell ref="BK59:BK63"/>
    <mergeCell ref="BL59:BL63"/>
    <mergeCell ref="BD59:BD63"/>
    <mergeCell ref="BE59:BE63"/>
    <mergeCell ref="BF59:BF63"/>
    <mergeCell ref="BM59:BM63"/>
    <mergeCell ref="BN59:BN63"/>
    <mergeCell ref="BT59:BT63"/>
    <mergeCell ref="BU59:BU63"/>
    <mergeCell ref="BV59:BV63"/>
    <mergeCell ref="BW59:BW63"/>
    <mergeCell ref="BX59:BX63"/>
    <mergeCell ref="BY59:BY63"/>
    <mergeCell ref="BZ59:BZ63"/>
    <mergeCell ref="BO59:BO63"/>
    <mergeCell ref="BP59:BP63"/>
    <mergeCell ref="BQ59:BQ63"/>
    <mergeCell ref="BR59:BR63"/>
    <mergeCell ref="BS59:BS63"/>
    <mergeCell ref="W59:W63"/>
    <mergeCell ref="X59:X63"/>
    <mergeCell ref="Y59:Y63"/>
    <mergeCell ref="AX59:AX63"/>
    <mergeCell ref="AY59:AY63"/>
    <mergeCell ref="AZ59:AZ63"/>
    <mergeCell ref="BA59:BA63"/>
    <mergeCell ref="BB59:BB63"/>
    <mergeCell ref="BC59:BC63"/>
    <mergeCell ref="Z59:Z63"/>
    <mergeCell ref="AA59:AA63"/>
    <mergeCell ref="AB59:AB63"/>
    <mergeCell ref="AC59:AC63"/>
    <mergeCell ref="AD59:AD63"/>
    <mergeCell ref="AE59:AE63"/>
    <mergeCell ref="AR59:AR63"/>
    <mergeCell ref="AS59:AS63"/>
    <mergeCell ref="AW59:AW63"/>
    <mergeCell ref="AL59:AL63"/>
    <mergeCell ref="AM59:AM63"/>
    <mergeCell ref="AN59:AN63"/>
    <mergeCell ref="AO59:AO63"/>
    <mergeCell ref="AP59:AP63"/>
    <mergeCell ref="AQ59:AQ63"/>
    <mergeCell ref="N59:N63"/>
    <mergeCell ref="O59:O63"/>
    <mergeCell ref="P59:P63"/>
    <mergeCell ref="Q59:Q63"/>
    <mergeCell ref="R59:R63"/>
    <mergeCell ref="S59:S63"/>
    <mergeCell ref="T59:T63"/>
    <mergeCell ref="U59:U63"/>
    <mergeCell ref="V59:V63"/>
    <mergeCell ref="GS6:GS7"/>
    <mergeCell ref="GT6:GT7"/>
    <mergeCell ref="GU6:GU7"/>
    <mergeCell ref="GV6:GW6"/>
    <mergeCell ref="GX6:GX7"/>
    <mergeCell ref="GY6:GY7"/>
    <mergeCell ref="GZ6:GZ7"/>
    <mergeCell ref="FB6:FB7"/>
    <mergeCell ref="FC6:FC7"/>
    <mergeCell ref="FD6:FD7"/>
    <mergeCell ref="FU6:FU7"/>
    <mergeCell ref="FV6:FV7"/>
    <mergeCell ref="FW6:FW7"/>
    <mergeCell ref="GR6:GR7"/>
    <mergeCell ref="FX6:FX7"/>
    <mergeCell ref="FE6:FE7"/>
    <mergeCell ref="FF6:FG6"/>
    <mergeCell ref="FH6:FH7"/>
    <mergeCell ref="FI6:FI7"/>
    <mergeCell ref="FJ6:FJ7"/>
    <mergeCell ref="FK6:FK7"/>
    <mergeCell ref="FL6:FL7"/>
    <mergeCell ref="FM6:FM7"/>
    <mergeCell ref="FN6:FN7"/>
    <mergeCell ref="HN6:HN7"/>
    <mergeCell ref="HO6:HO7"/>
    <mergeCell ref="HP6:HP7"/>
    <mergeCell ref="HQ6:HR6"/>
    <mergeCell ref="HS6:HS7"/>
    <mergeCell ref="HT6:HT7"/>
    <mergeCell ref="HU6:HU7"/>
    <mergeCell ref="HV6:HV7"/>
    <mergeCell ref="HI6:HI7"/>
    <mergeCell ref="HJ6:HJ7"/>
    <mergeCell ref="HW6:HW7"/>
    <mergeCell ref="HX6:HX7"/>
    <mergeCell ref="HY6:HY7"/>
    <mergeCell ref="HZ6:HZ7"/>
    <mergeCell ref="IB6:IB7"/>
    <mergeCell ref="FY6:FY7"/>
    <mergeCell ref="FZ6:FZ7"/>
    <mergeCell ref="GA6:GB6"/>
    <mergeCell ref="GC6:GC7"/>
    <mergeCell ref="GD6:GD7"/>
    <mergeCell ref="GE6:GE7"/>
    <mergeCell ref="GF6:GF7"/>
    <mergeCell ref="GG6:GG7"/>
    <mergeCell ref="GH6:GH7"/>
    <mergeCell ref="GI6:GI7"/>
    <mergeCell ref="GJ6:GJ7"/>
    <mergeCell ref="GK6:GK7"/>
    <mergeCell ref="GL6:GL7"/>
    <mergeCell ref="GM6:GM7"/>
    <mergeCell ref="HE6:HE7"/>
    <mergeCell ref="HF6:HF7"/>
    <mergeCell ref="HG6:HG7"/>
    <mergeCell ref="HH6:HH7"/>
    <mergeCell ref="HM6:HM7"/>
    <mergeCell ref="IC6:IC7"/>
    <mergeCell ref="A59:A63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K59:K63"/>
    <mergeCell ref="L59:L63"/>
    <mergeCell ref="M59:M63"/>
    <mergeCell ref="GN6:GN7"/>
    <mergeCell ref="GO6:GO7"/>
    <mergeCell ref="GP6:GP7"/>
    <mergeCell ref="GQ6:GQ7"/>
    <mergeCell ref="HK6:HK7"/>
    <mergeCell ref="HL6:HL7"/>
    <mergeCell ref="HA6:HA7"/>
    <mergeCell ref="HB6:HB7"/>
    <mergeCell ref="HC6:HC7"/>
    <mergeCell ref="HD6:HD7"/>
    <mergeCell ref="FO6:FO7"/>
    <mergeCell ref="FP6:FP7"/>
    <mergeCell ref="FQ6:FQ7"/>
    <mergeCell ref="FR6:FR7"/>
    <mergeCell ref="FS6:FS7"/>
    <mergeCell ref="FT6:FT7"/>
    <mergeCell ref="EI6:EI7"/>
    <mergeCell ref="EJ6:EJ7"/>
    <mergeCell ref="EK6:EL6"/>
    <mergeCell ref="EM6:EM7"/>
    <mergeCell ref="EN6:EN7"/>
    <mergeCell ref="EO6:EO7"/>
    <mergeCell ref="EP6:EP7"/>
    <mergeCell ref="EQ6:EQ7"/>
    <mergeCell ref="ER6:ER7"/>
    <mergeCell ref="ES6:ES7"/>
    <mergeCell ref="ET6:ET7"/>
    <mergeCell ref="EU6:EU7"/>
    <mergeCell ref="EV6:EV7"/>
    <mergeCell ref="EW6:EW7"/>
    <mergeCell ref="EX6:EX7"/>
    <mergeCell ref="EY6:EY7"/>
    <mergeCell ref="EZ6:EZ7"/>
    <mergeCell ref="FA6:FA7"/>
    <mergeCell ref="EG6:EG7"/>
    <mergeCell ref="EH6:EH7"/>
    <mergeCell ref="DP6:DQ6"/>
    <mergeCell ref="DR6:DR7"/>
    <mergeCell ref="DS6:DS7"/>
    <mergeCell ref="DT6:DT7"/>
    <mergeCell ref="DU6:DU7"/>
    <mergeCell ref="DV6:DV7"/>
    <mergeCell ref="DW6:DW7"/>
    <mergeCell ref="DX6:DX7"/>
    <mergeCell ref="DY6:DY7"/>
    <mergeCell ref="DE6:DE7"/>
    <mergeCell ref="DF6:DF7"/>
    <mergeCell ref="DZ6:DZ7"/>
    <mergeCell ref="EA6:EA7"/>
    <mergeCell ref="EB6:EB7"/>
    <mergeCell ref="EC6:EC7"/>
    <mergeCell ref="ED6:ED7"/>
    <mergeCell ref="EE6:EE7"/>
    <mergeCell ref="EF6:EF7"/>
    <mergeCell ref="DL6:DL7"/>
    <mergeCell ref="DM6:DM7"/>
    <mergeCell ref="DN6:DN7"/>
    <mergeCell ref="DI6:DI7"/>
    <mergeCell ref="DJ6:DJ7"/>
    <mergeCell ref="DK6:DK7"/>
    <mergeCell ref="BP6:BP7"/>
    <mergeCell ref="BQ6:BQ7"/>
    <mergeCell ref="BR6:BR7"/>
    <mergeCell ref="BS6:BS7"/>
    <mergeCell ref="BT6:BT7"/>
    <mergeCell ref="BU6:BU7"/>
    <mergeCell ref="BV6:BV7"/>
    <mergeCell ref="BW6:BW7"/>
    <mergeCell ref="BX6:BX7"/>
    <mergeCell ref="BY6:BY7"/>
    <mergeCell ref="BZ6:CA6"/>
    <mergeCell ref="CB6:CB7"/>
    <mergeCell ref="CC6:CC7"/>
    <mergeCell ref="CD6:CD7"/>
    <mergeCell ref="CX6:CX7"/>
    <mergeCell ref="CY6:CY7"/>
    <mergeCell ref="CZ6:CZ7"/>
    <mergeCell ref="DA6:DA7"/>
    <mergeCell ref="DB6:DB7"/>
    <mergeCell ref="DC6:DC7"/>
    <mergeCell ref="DD6:DD7"/>
    <mergeCell ref="DO6:DO7"/>
    <mergeCell ref="CE6:CE7"/>
    <mergeCell ref="CF6:CF7"/>
    <mergeCell ref="CG6:CG7"/>
    <mergeCell ref="CH6:CH7"/>
    <mergeCell ref="CI6:CI7"/>
    <mergeCell ref="CJ6:CJ7"/>
    <mergeCell ref="CK6:CK7"/>
    <mergeCell ref="CL6:CL7"/>
    <mergeCell ref="CM6:CM7"/>
    <mergeCell ref="CN6:CN7"/>
    <mergeCell ref="CO6:CO7"/>
    <mergeCell ref="CP6:CP7"/>
    <mergeCell ref="CQ6:CQ7"/>
    <mergeCell ref="CR6:CR7"/>
    <mergeCell ref="CS6:CS7"/>
    <mergeCell ref="CT6:CT7"/>
    <mergeCell ref="CU6:CV6"/>
    <mergeCell ref="CW6:CW7"/>
    <mergeCell ref="DG6:DG7"/>
    <mergeCell ref="DH6:DH7"/>
    <mergeCell ref="AV6:AV7"/>
    <mergeCell ref="AW6:AW7"/>
    <mergeCell ref="AX6:AX7"/>
    <mergeCell ref="AY6:AY7"/>
    <mergeCell ref="AZ6:AZ7"/>
    <mergeCell ref="BA6:BA7"/>
    <mergeCell ref="AE6:AE7"/>
    <mergeCell ref="AF6:AF7"/>
    <mergeCell ref="AG6:AG7"/>
    <mergeCell ref="AM6:AM7"/>
    <mergeCell ref="AN6:AN7"/>
    <mergeCell ref="AO6:AO7"/>
    <mergeCell ref="AP6:AP7"/>
    <mergeCell ref="AQ6:AQ7"/>
    <mergeCell ref="AR6:AR7"/>
    <mergeCell ref="AI6:AI7"/>
    <mergeCell ref="AJ6:AK6"/>
    <mergeCell ref="AL6:AL7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O4:O7"/>
    <mergeCell ref="P4:P7"/>
    <mergeCell ref="Q4:Q7"/>
    <mergeCell ref="R4:R7"/>
    <mergeCell ref="S4:S7"/>
    <mergeCell ref="T4:T7"/>
    <mergeCell ref="U4:U7"/>
    <mergeCell ref="Y4:BN4"/>
    <mergeCell ref="BO4:DD4"/>
    <mergeCell ref="AH6:AH7"/>
    <mergeCell ref="BB6:BB7"/>
    <mergeCell ref="BC6:BC7"/>
    <mergeCell ref="BD6:BD7"/>
    <mergeCell ref="BE6:BF6"/>
    <mergeCell ref="DE4:ET4"/>
    <mergeCell ref="EU4:GJ4"/>
    <mergeCell ref="GK4:HZ4"/>
    <mergeCell ref="IA4:IA7"/>
    <mergeCell ref="IB4:ID4"/>
    <mergeCell ref="Y5:AS5"/>
    <mergeCell ref="AT5:BN5"/>
    <mergeCell ref="BO5:CI5"/>
    <mergeCell ref="CJ5:DD5"/>
    <mergeCell ref="AB6:AB7"/>
    <mergeCell ref="AC6:AC7"/>
    <mergeCell ref="AD6:AD7"/>
    <mergeCell ref="BL6:BL7"/>
    <mergeCell ref="BM6:BM7"/>
    <mergeCell ref="BN6:BN7"/>
    <mergeCell ref="BO6:BO7"/>
    <mergeCell ref="BG6:BG7"/>
    <mergeCell ref="BH6:BH7"/>
    <mergeCell ref="BI6:BI7"/>
    <mergeCell ref="BJ6:BJ7"/>
    <mergeCell ref="BK6:BK7"/>
    <mergeCell ref="AS6:AS7"/>
    <mergeCell ref="AT6:AT7"/>
    <mergeCell ref="AU6:AU7"/>
    <mergeCell ref="A1:ID1"/>
    <mergeCell ref="A3:A7"/>
    <mergeCell ref="B3:B7"/>
    <mergeCell ref="C3:C7"/>
    <mergeCell ref="D3:E3"/>
    <mergeCell ref="F3:F7"/>
    <mergeCell ref="G3:G7"/>
    <mergeCell ref="H3:U3"/>
    <mergeCell ref="V3:V7"/>
    <mergeCell ref="W3:W7"/>
    <mergeCell ref="X3:X7"/>
    <mergeCell ref="Y3:HZ3"/>
    <mergeCell ref="IA3:ID3"/>
    <mergeCell ref="DE5:DY5"/>
    <mergeCell ref="DZ5:ET5"/>
    <mergeCell ref="EU5:FO5"/>
    <mergeCell ref="FP5:GJ5"/>
    <mergeCell ref="GK5:HE5"/>
    <mergeCell ref="HF5:HZ5"/>
    <mergeCell ref="IB5:IC5"/>
    <mergeCell ref="ID5:ID7"/>
    <mergeCell ref="Y6:Y7"/>
    <mergeCell ref="Z6:Z7"/>
    <mergeCell ref="AA6:AA7"/>
  </mergeCells>
  <printOptions horizontalCentered="1"/>
  <pageMargins left="0" right="0" top="0" bottom="0" header="0" footer="0"/>
  <pageSetup paperSize="8" scale="4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49.5</v>
      </c>
      <c r="G15" s="3">
        <f>G16/54</f>
        <v>33</v>
      </c>
      <c r="H15" s="815">
        <f t="shared" ref="H15:L15" si="13">I16/36</f>
        <v>7.5</v>
      </c>
      <c r="I15" s="3">
        <f>I16/54</f>
        <v>5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1782</v>
      </c>
      <c r="H16" s="816"/>
      <c r="I16" s="1">
        <f>C26</f>
        <v>270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23.5</v>
      </c>
      <c r="G17" s="3">
        <f>G18/54</f>
        <v>15.666666666666666</v>
      </c>
      <c r="H17" s="815">
        <f t="shared" ref="H17:L17" si="18">I18/36</f>
        <v>4.5</v>
      </c>
      <c r="I17" s="3">
        <f>I18/54</f>
        <v>3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846</v>
      </c>
      <c r="H18" s="816"/>
      <c r="I18" s="1">
        <f>C27</f>
        <v>162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230</v>
      </c>
      <c r="G19" s="8">
        <f t="shared" si="20"/>
        <v>153.33333333333334</v>
      </c>
      <c r="H19" s="823">
        <f t="shared" si="20"/>
        <v>31</v>
      </c>
      <c r="I19" s="8">
        <f t="shared" si="20"/>
        <v>20.666666666666664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8280</v>
      </c>
      <c r="H20" s="824"/>
      <c r="I20" s="2">
        <f>I18+I16+I14+I12+I10</f>
        <v>1116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'КП ДД'!G121</f>
        <v>1908</v>
      </c>
      <c r="C23" s="10">
        <f>'КП ДД'!H121</f>
        <v>180</v>
      </c>
      <c r="D23" s="10">
        <f>'КП ДД'!I121</f>
        <v>72</v>
      </c>
      <c r="E23" s="10">
        <f>'КП ДД'!J121</f>
        <v>0</v>
      </c>
      <c r="F23" s="10">
        <f>'КП ДД'!K121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'КП ДД'!G122</f>
        <v>1944</v>
      </c>
      <c r="C24" s="10">
        <f>'КП ДД'!H122</f>
        <v>216</v>
      </c>
      <c r="D24" s="10">
        <f>'КП ДД'!I122</f>
        <v>0</v>
      </c>
      <c r="E24" s="10">
        <f>'КП ДД'!J122</f>
        <v>0</v>
      </c>
      <c r="F24" s="10">
        <f>'КП ДД'!K122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'КП ДД'!G123</f>
        <v>1800</v>
      </c>
      <c r="C25" s="10">
        <f>'КП ДД'!H123</f>
        <v>288</v>
      </c>
      <c r="D25" s="10">
        <f>'КП ДД'!I123</f>
        <v>72</v>
      </c>
      <c r="E25" s="10">
        <f>'КП ДД'!J123</f>
        <v>0</v>
      </c>
      <c r="F25" s="10">
        <f>'КП ДД'!K123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'КП ДД'!G124</f>
        <v>1782</v>
      </c>
      <c r="C26" s="10">
        <f>'КП ДД'!H124</f>
        <v>270</v>
      </c>
      <c r="D26" s="10">
        <f>'КП ДД'!I124</f>
        <v>108</v>
      </c>
      <c r="E26" s="10">
        <f>'КП ДД'!J124</f>
        <v>0</v>
      </c>
      <c r="F26" s="10">
        <f>'КП ДД'!K124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'КП ДД'!G125</f>
        <v>846</v>
      </c>
      <c r="C27" s="10">
        <f>'КП ДД'!H125</f>
        <v>162</v>
      </c>
      <c r="D27" s="10">
        <f>'КП ДД'!I125</f>
        <v>936</v>
      </c>
      <c r="E27" s="10">
        <f>'КП ДД'!J125</f>
        <v>216</v>
      </c>
      <c r="F27" s="10">
        <f>'КП ДД'!K125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KO5704"/>
  <sheetViews>
    <sheetView showZeros="0" view="pageBreakPreview" zoomScale="60" zoomScaleNormal="85" zoomScalePageLayoutView="90" workbookViewId="0">
      <pane xSplit="3" ySplit="7" topLeftCell="D35" activePane="bottomRight" state="frozen"/>
      <selection activeCell="A50" sqref="A50:XFD58"/>
      <selection pane="topRight" activeCell="A50" sqref="A50:XFD58"/>
      <selection pane="bottomLeft" activeCell="A50" sqref="A50:XFD58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686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3">
        <f t="shared" ref="V21:V28" si="63">AS21+BN21+CI21+DD21+DY21+ET21+FO21+GJ21+HE21+HZ21</f>
        <v>96</v>
      </c>
      <c r="W21" s="684">
        <f t="shared" ref="W21:W28" si="64">AQ21+BL21+CG21+DB21+DW21+ER21+FM21+GH21+HC21+HX21</f>
        <v>6</v>
      </c>
      <c r="X21" s="685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3">
        <f t="shared" si="63"/>
        <v>36</v>
      </c>
      <c r="W22" s="684">
        <f t="shared" si="64"/>
        <v>6</v>
      </c>
      <c r="X22" s="685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3">
        <f t="shared" si="63"/>
        <v>36</v>
      </c>
      <c r="W23" s="684">
        <f t="shared" si="64"/>
        <v>0</v>
      </c>
      <c r="X23" s="685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601"/>
      <c r="B24" s="614"/>
      <c r="C24" s="252" t="s">
        <v>78</v>
      </c>
      <c r="D24" s="560"/>
      <c r="E24" s="605"/>
      <c r="F24" s="704">
        <f t="shared" si="58"/>
        <v>72</v>
      </c>
      <c r="G24" s="605">
        <f t="shared" si="59"/>
        <v>42</v>
      </c>
      <c r="H24" s="605">
        <f t="shared" si="60"/>
        <v>16</v>
      </c>
      <c r="I24" s="605">
        <f t="shared" si="60"/>
        <v>0</v>
      </c>
      <c r="J24" s="605">
        <f t="shared" si="60"/>
        <v>0</v>
      </c>
      <c r="K24" s="605">
        <f t="shared" si="60"/>
        <v>24</v>
      </c>
      <c r="L24" s="605">
        <f t="shared" si="60"/>
        <v>0</v>
      </c>
      <c r="M24" s="605">
        <f t="shared" si="60"/>
        <v>0</v>
      </c>
      <c r="N24" s="605">
        <f t="shared" si="60"/>
        <v>0</v>
      </c>
      <c r="O24" s="605">
        <f t="shared" si="60"/>
        <v>0</v>
      </c>
      <c r="P24" s="605">
        <f t="shared" si="60"/>
        <v>2</v>
      </c>
      <c r="Q24" s="605"/>
      <c r="R24" s="605">
        <f t="shared" si="61"/>
        <v>0</v>
      </c>
      <c r="S24" s="605">
        <f t="shared" si="62"/>
        <v>0</v>
      </c>
      <c r="T24" s="605">
        <f t="shared" si="62"/>
        <v>0</v>
      </c>
      <c r="U24" s="559">
        <f t="shared" si="62"/>
        <v>0</v>
      </c>
      <c r="V24" s="683">
        <f t="shared" si="63"/>
        <v>24</v>
      </c>
      <c r="W24" s="704">
        <f t="shared" si="64"/>
        <v>6</v>
      </c>
      <c r="X24" s="685">
        <f t="shared" si="65"/>
        <v>0</v>
      </c>
      <c r="Y24" s="606">
        <f t="shared" si="66"/>
        <v>0</v>
      </c>
      <c r="Z24" s="602"/>
      <c r="AA24" s="602"/>
      <c r="AB24" s="602"/>
      <c r="AC24" s="602"/>
      <c r="AD24" s="602"/>
      <c r="AE24" s="602"/>
      <c r="AF24" s="602"/>
      <c r="AG24" s="602"/>
      <c r="AH24" s="602"/>
      <c r="AI24" s="602"/>
      <c r="AJ24" s="602"/>
      <c r="AK24" s="602"/>
      <c r="AL24" s="602"/>
      <c r="AM24" s="602"/>
      <c r="AN24" s="602"/>
      <c r="AO24" s="602"/>
      <c r="AP24" s="602"/>
      <c r="AQ24" s="602"/>
      <c r="AR24" s="602">
        <f t="shared" si="45"/>
        <v>0</v>
      </c>
      <c r="AS24" s="607"/>
      <c r="AT24" s="603">
        <f t="shared" si="67"/>
        <v>0</v>
      </c>
      <c r="AU24" s="602"/>
      <c r="AV24" s="602"/>
      <c r="AW24" s="602"/>
      <c r="AX24" s="602"/>
      <c r="AY24" s="602"/>
      <c r="AZ24" s="602"/>
      <c r="BA24" s="602"/>
      <c r="BB24" s="602"/>
      <c r="BC24" s="602"/>
      <c r="BD24" s="602"/>
      <c r="BE24" s="602"/>
      <c r="BF24" s="602"/>
      <c r="BG24" s="602"/>
      <c r="BH24" s="602"/>
      <c r="BI24" s="602"/>
      <c r="BJ24" s="602"/>
      <c r="BK24" s="602"/>
      <c r="BL24" s="602"/>
      <c r="BM24" s="602">
        <f t="shared" si="46"/>
        <v>0</v>
      </c>
      <c r="BN24" s="604"/>
      <c r="BO24" s="606">
        <f t="shared" si="68"/>
        <v>42</v>
      </c>
      <c r="BP24" s="608">
        <v>16</v>
      </c>
      <c r="BQ24" s="608"/>
      <c r="BR24" s="608"/>
      <c r="BS24" s="608">
        <v>24</v>
      </c>
      <c r="BT24" s="608"/>
      <c r="BU24" s="608"/>
      <c r="BV24" s="608"/>
      <c r="BW24" s="608"/>
      <c r="BX24" s="608">
        <v>2</v>
      </c>
      <c r="BY24" s="608"/>
      <c r="BZ24" s="608"/>
      <c r="CA24" s="608"/>
      <c r="CB24" s="608"/>
      <c r="CC24" s="608"/>
      <c r="CD24" s="608"/>
      <c r="CE24" s="609"/>
      <c r="CF24" s="610"/>
      <c r="CG24" s="706">
        <v>6</v>
      </c>
      <c r="CH24" s="707">
        <f t="shared" si="47"/>
        <v>2</v>
      </c>
      <c r="CI24" s="607">
        <v>24</v>
      </c>
      <c r="CJ24" s="603"/>
      <c r="CK24" s="602"/>
      <c r="CL24" s="602"/>
      <c r="CM24" s="602"/>
      <c r="CN24" s="602"/>
      <c r="CO24" s="602"/>
      <c r="CP24" s="602"/>
      <c r="CQ24" s="602"/>
      <c r="CR24" s="602"/>
      <c r="CS24" s="602"/>
      <c r="CT24" s="602"/>
      <c r="CU24" s="602"/>
      <c r="CV24" s="602"/>
      <c r="CW24" s="602"/>
      <c r="CX24" s="602"/>
      <c r="CY24" s="602"/>
      <c r="CZ24" s="602"/>
      <c r="DA24" s="602"/>
      <c r="DB24" s="602"/>
      <c r="DC24" s="602">
        <f t="shared" si="49"/>
        <v>0</v>
      </c>
      <c r="DD24" s="604"/>
      <c r="DE24" s="606"/>
      <c r="DF24" s="602"/>
      <c r="DG24" s="602"/>
      <c r="DH24" s="602"/>
      <c r="DI24" s="602"/>
      <c r="DJ24" s="602"/>
      <c r="DK24" s="602"/>
      <c r="DL24" s="602"/>
      <c r="DM24" s="602"/>
      <c r="DN24" s="602"/>
      <c r="DO24" s="602"/>
      <c r="DP24" s="602"/>
      <c r="DQ24" s="602"/>
      <c r="DR24" s="602"/>
      <c r="DS24" s="602"/>
      <c r="DT24" s="602"/>
      <c r="DU24" s="602"/>
      <c r="DV24" s="602"/>
      <c r="DW24" s="602"/>
      <c r="DX24" s="602">
        <f t="shared" si="51"/>
        <v>0</v>
      </c>
      <c r="DY24" s="607"/>
      <c r="DZ24" s="603"/>
      <c r="EA24" s="602"/>
      <c r="EB24" s="602"/>
      <c r="EC24" s="602"/>
      <c r="ED24" s="602"/>
      <c r="EE24" s="602"/>
      <c r="EF24" s="602"/>
      <c r="EG24" s="602"/>
      <c r="EH24" s="602"/>
      <c r="EI24" s="602"/>
      <c r="EJ24" s="602"/>
      <c r="EK24" s="602"/>
      <c r="EL24" s="602"/>
      <c r="EM24" s="602"/>
      <c r="EN24" s="602"/>
      <c r="EO24" s="602"/>
      <c r="EP24" s="602"/>
      <c r="EQ24" s="602"/>
      <c r="ER24" s="602"/>
      <c r="ES24" s="602">
        <f t="shared" si="53"/>
        <v>0</v>
      </c>
      <c r="ET24" s="604"/>
      <c r="EU24" s="606"/>
      <c r="EV24" s="602"/>
      <c r="EW24" s="602"/>
      <c r="EX24" s="602"/>
      <c r="EY24" s="602"/>
      <c r="EZ24" s="602"/>
      <c r="FA24" s="602"/>
      <c r="FB24" s="602"/>
      <c r="FC24" s="602"/>
      <c r="FD24" s="602"/>
      <c r="FE24" s="602"/>
      <c r="FF24" s="602"/>
      <c r="FG24" s="602"/>
      <c r="FH24" s="602"/>
      <c r="FI24" s="602"/>
      <c r="FJ24" s="602"/>
      <c r="FK24" s="602"/>
      <c r="FL24" s="602"/>
      <c r="FM24" s="602"/>
      <c r="FN24" s="602"/>
      <c r="FO24" s="607"/>
      <c r="FP24" s="603"/>
      <c r="FQ24" s="602"/>
      <c r="FR24" s="602"/>
      <c r="FS24" s="602"/>
      <c r="FT24" s="602"/>
      <c r="FU24" s="602"/>
      <c r="FV24" s="602"/>
      <c r="FW24" s="602"/>
      <c r="FX24" s="602"/>
      <c r="FY24" s="602"/>
      <c r="FZ24" s="602"/>
      <c r="GA24" s="602"/>
      <c r="GB24" s="602"/>
      <c r="GC24" s="602"/>
      <c r="GD24" s="602"/>
      <c r="GE24" s="602"/>
      <c r="GF24" s="602"/>
      <c r="GG24" s="602"/>
      <c r="GH24" s="602"/>
      <c r="GI24" s="602">
        <f t="shared" si="56"/>
        <v>0</v>
      </c>
      <c r="GJ24" s="604"/>
      <c r="GK24" s="606"/>
      <c r="GL24" s="602"/>
      <c r="GM24" s="602"/>
      <c r="GN24" s="602"/>
      <c r="GO24" s="602"/>
      <c r="GP24" s="602"/>
      <c r="GQ24" s="602"/>
      <c r="GR24" s="602"/>
      <c r="GS24" s="602"/>
      <c r="GT24" s="602"/>
      <c r="GU24" s="602"/>
      <c r="GV24" s="602"/>
      <c r="GW24" s="602"/>
      <c r="GX24" s="602"/>
      <c r="GY24" s="602"/>
      <c r="GZ24" s="602"/>
      <c r="HA24" s="602"/>
      <c r="HB24" s="602"/>
      <c r="HC24" s="602"/>
      <c r="HD24" s="602">
        <f t="shared" si="57"/>
        <v>0</v>
      </c>
      <c r="HE24" s="607"/>
      <c r="HF24" s="603"/>
      <c r="HG24" s="602"/>
      <c r="HH24" s="602"/>
      <c r="HI24" s="602"/>
      <c r="HJ24" s="602"/>
      <c r="HK24" s="602"/>
      <c r="HL24" s="602"/>
      <c r="HM24" s="602"/>
      <c r="HN24" s="602"/>
      <c r="HO24" s="602"/>
      <c r="HP24" s="602"/>
      <c r="HQ24" s="602"/>
      <c r="HR24" s="602"/>
      <c r="HS24" s="602"/>
      <c r="HT24" s="602"/>
      <c r="HU24" s="602"/>
      <c r="HV24" s="602"/>
      <c r="HW24" s="602"/>
      <c r="HX24" s="602"/>
      <c r="HY24" s="602"/>
      <c r="HZ24" s="604"/>
      <c r="IA24" s="315"/>
      <c r="IB24" s="22" t="s">
        <v>57</v>
      </c>
      <c r="IC24" s="22"/>
      <c r="ID24" s="133"/>
      <c r="IE24" s="603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603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152">
        <v>16</v>
      </c>
      <c r="B33" s="612" t="s">
        <v>91</v>
      </c>
      <c r="C33" s="248" t="s">
        <v>94</v>
      </c>
      <c r="D33" s="236">
        <f t="shared" si="91"/>
        <v>4</v>
      </c>
      <c r="E33" s="48"/>
      <c r="F33" s="48">
        <f t="shared" si="92"/>
        <v>144</v>
      </c>
      <c r="G33" s="48">
        <f t="shared" si="93"/>
        <v>78</v>
      </c>
      <c r="H33" s="48">
        <f t="shared" si="94"/>
        <v>40</v>
      </c>
      <c r="I33" s="48">
        <f t="shared" si="94"/>
        <v>8</v>
      </c>
      <c r="J33" s="48">
        <f t="shared" si="94"/>
        <v>0</v>
      </c>
      <c r="K33" s="48">
        <f t="shared" si="94"/>
        <v>10</v>
      </c>
      <c r="L33" s="48">
        <f t="shared" si="94"/>
        <v>0</v>
      </c>
      <c r="M33" s="48">
        <f t="shared" si="94"/>
        <v>0</v>
      </c>
      <c r="N33" s="48">
        <f t="shared" si="94"/>
        <v>0</v>
      </c>
      <c r="O33" s="48">
        <f t="shared" si="94"/>
        <v>0</v>
      </c>
      <c r="P33" s="48">
        <f t="shared" si="94"/>
        <v>0</v>
      </c>
      <c r="Q33" s="48"/>
      <c r="R33" s="48">
        <f t="shared" si="95"/>
        <v>0</v>
      </c>
      <c r="S33" s="48">
        <f t="shared" si="96"/>
        <v>0</v>
      </c>
      <c r="T33" s="48">
        <f t="shared" si="96"/>
        <v>20</v>
      </c>
      <c r="U33" s="214">
        <f t="shared" si="96"/>
        <v>0</v>
      </c>
      <c r="V33" s="276">
        <f t="shared" si="97"/>
        <v>42</v>
      </c>
      <c r="W33" s="48">
        <f t="shared" si="98"/>
        <v>6</v>
      </c>
      <c r="X33" s="277">
        <f t="shared" si="99"/>
        <v>18</v>
      </c>
      <c r="Y33" s="54">
        <f t="shared" si="100"/>
        <v>0</v>
      </c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224"/>
      <c r="AT33" s="299">
        <f t="shared" si="75"/>
        <v>0</v>
      </c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300"/>
      <c r="BO33" s="54">
        <f t="shared" si="76"/>
        <v>0</v>
      </c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224"/>
      <c r="CJ33" s="299">
        <f t="shared" si="104"/>
        <v>24</v>
      </c>
      <c r="CK33" s="593">
        <v>16</v>
      </c>
      <c r="CL33" s="593">
        <v>4</v>
      </c>
      <c r="CM33" s="593"/>
      <c r="CN33" s="593">
        <v>4</v>
      </c>
      <c r="CO33" s="593"/>
      <c r="CP33" s="593">
        <v>0</v>
      </c>
      <c r="CQ33" s="49"/>
      <c r="CR33" s="49"/>
      <c r="CS33" s="49"/>
      <c r="CT33" s="49"/>
      <c r="CU33" s="49"/>
      <c r="CV33" s="49"/>
      <c r="CW33" s="49"/>
      <c r="CX33" s="49"/>
      <c r="CY33" s="49"/>
      <c r="CZ33" s="50"/>
      <c r="DA33" s="51"/>
      <c r="DB33" s="52"/>
      <c r="DC33" s="53">
        <f t="shared" si="112"/>
        <v>1</v>
      </c>
      <c r="DD33" s="300">
        <v>12</v>
      </c>
      <c r="DE33" s="54">
        <f t="shared" si="105"/>
        <v>54</v>
      </c>
      <c r="DF33" s="49">
        <v>24</v>
      </c>
      <c r="DG33" s="49">
        <v>4</v>
      </c>
      <c r="DH33" s="49"/>
      <c r="DI33" s="49">
        <v>6</v>
      </c>
      <c r="DJ33" s="49"/>
      <c r="DK33" s="49"/>
      <c r="DL33" s="49"/>
      <c r="DM33" s="49"/>
      <c r="DN33" s="49"/>
      <c r="DO33" s="49"/>
      <c r="DP33" s="49"/>
      <c r="DQ33" s="49"/>
      <c r="DR33" s="49"/>
      <c r="DS33" s="49">
        <v>20</v>
      </c>
      <c r="DT33" s="49"/>
      <c r="DU33" s="50"/>
      <c r="DV33" s="51">
        <v>18</v>
      </c>
      <c r="DW33" s="52">
        <v>6</v>
      </c>
      <c r="DX33" s="53">
        <f t="shared" ref="DX33" si="113">(DU33+DV33+DW33+DE33+DY33)/36</f>
        <v>3</v>
      </c>
      <c r="DY33" s="224">
        <v>30</v>
      </c>
      <c r="DZ33" s="299">
        <f t="shared" si="106"/>
        <v>0</v>
      </c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300"/>
      <c r="EU33" s="54">
        <f t="shared" si="107"/>
        <v>0</v>
      </c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224"/>
      <c r="FP33" s="299">
        <f t="shared" si="108"/>
        <v>0</v>
      </c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300"/>
      <c r="GK33" s="54">
        <f t="shared" si="109"/>
        <v>0</v>
      </c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224"/>
      <c r="HF33" s="299">
        <f t="shared" si="110"/>
        <v>0</v>
      </c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  <c r="HV33" s="46"/>
      <c r="HW33" s="46"/>
      <c r="HX33" s="46"/>
      <c r="HY33" s="46"/>
      <c r="HZ33" s="300"/>
      <c r="IA33" s="310"/>
      <c r="IB33" s="40">
        <v>5</v>
      </c>
      <c r="IC33" s="25"/>
      <c r="ID33" s="144">
        <v>5</v>
      </c>
      <c r="IE33" s="54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732">
        <v>30</v>
      </c>
      <c r="B47" s="733" t="s">
        <v>119</v>
      </c>
      <c r="C47" s="248" t="s">
        <v>122</v>
      </c>
      <c r="D47" s="734">
        <f t="shared" si="91"/>
        <v>2</v>
      </c>
      <c r="E47" s="728"/>
      <c r="F47" s="728">
        <f t="shared" si="92"/>
        <v>72</v>
      </c>
      <c r="G47" s="728">
        <f t="shared" si="93"/>
        <v>46</v>
      </c>
      <c r="H47" s="728">
        <f t="shared" si="94"/>
        <v>24</v>
      </c>
      <c r="I47" s="728">
        <f t="shared" si="94"/>
        <v>10</v>
      </c>
      <c r="J47" s="728">
        <f t="shared" si="94"/>
        <v>0</v>
      </c>
      <c r="K47" s="728">
        <f t="shared" si="94"/>
        <v>12</v>
      </c>
      <c r="L47" s="728">
        <f t="shared" si="94"/>
        <v>0</v>
      </c>
      <c r="M47" s="728">
        <f t="shared" si="94"/>
        <v>0</v>
      </c>
      <c r="N47" s="728">
        <f t="shared" si="94"/>
        <v>0</v>
      </c>
      <c r="O47" s="728">
        <f t="shared" si="94"/>
        <v>0</v>
      </c>
      <c r="P47" s="728">
        <f t="shared" si="94"/>
        <v>0</v>
      </c>
      <c r="Q47" s="728"/>
      <c r="R47" s="728">
        <f t="shared" si="95"/>
        <v>0</v>
      </c>
      <c r="S47" s="728">
        <f t="shared" si="96"/>
        <v>0</v>
      </c>
      <c r="T47" s="728">
        <f t="shared" si="96"/>
        <v>0</v>
      </c>
      <c r="U47" s="729">
        <f t="shared" si="96"/>
        <v>0</v>
      </c>
      <c r="V47" s="730">
        <f t="shared" si="97"/>
        <v>24</v>
      </c>
      <c r="W47" s="728">
        <f t="shared" si="98"/>
        <v>2</v>
      </c>
      <c r="X47" s="731">
        <f t="shared" si="99"/>
        <v>0</v>
      </c>
      <c r="Y47" s="719">
        <f t="shared" si="100"/>
        <v>0</v>
      </c>
      <c r="Z47" s="733"/>
      <c r="AA47" s="733"/>
      <c r="AB47" s="733"/>
      <c r="AC47" s="733"/>
      <c r="AD47" s="733"/>
      <c r="AE47" s="733"/>
      <c r="AF47" s="733"/>
      <c r="AG47" s="733"/>
      <c r="AH47" s="733"/>
      <c r="AI47" s="733"/>
      <c r="AJ47" s="733"/>
      <c r="AK47" s="733"/>
      <c r="AL47" s="733"/>
      <c r="AM47" s="733"/>
      <c r="AN47" s="733"/>
      <c r="AO47" s="733"/>
      <c r="AP47" s="733"/>
      <c r="AQ47" s="733"/>
      <c r="AR47" s="733"/>
      <c r="AS47" s="726"/>
      <c r="AT47" s="727">
        <f t="shared" si="75"/>
        <v>0</v>
      </c>
      <c r="AU47" s="733"/>
      <c r="AV47" s="733"/>
      <c r="AW47" s="733"/>
      <c r="AX47" s="733"/>
      <c r="AY47" s="733"/>
      <c r="AZ47" s="733"/>
      <c r="BA47" s="733"/>
      <c r="BB47" s="733"/>
      <c r="BC47" s="733"/>
      <c r="BD47" s="733"/>
      <c r="BE47" s="733"/>
      <c r="BF47" s="733"/>
      <c r="BG47" s="733"/>
      <c r="BH47" s="733"/>
      <c r="BI47" s="733"/>
      <c r="BJ47" s="733"/>
      <c r="BK47" s="733"/>
      <c r="BL47" s="733"/>
      <c r="BM47" s="733"/>
      <c r="BN47" s="725"/>
      <c r="BO47" s="719">
        <f t="shared" si="76"/>
        <v>0</v>
      </c>
      <c r="BP47" s="733"/>
      <c r="BQ47" s="733"/>
      <c r="BR47" s="733"/>
      <c r="BS47" s="733"/>
      <c r="BT47" s="733"/>
      <c r="BU47" s="733"/>
      <c r="BV47" s="733"/>
      <c r="BW47" s="733"/>
      <c r="BX47" s="733"/>
      <c r="BY47" s="733"/>
      <c r="BZ47" s="733"/>
      <c r="CA47" s="733"/>
      <c r="CB47" s="733"/>
      <c r="CC47" s="733"/>
      <c r="CD47" s="733"/>
      <c r="CE47" s="733"/>
      <c r="CF47" s="733"/>
      <c r="CG47" s="733"/>
      <c r="CH47" s="733"/>
      <c r="CI47" s="726"/>
      <c r="CJ47" s="727">
        <f t="shared" si="104"/>
        <v>46</v>
      </c>
      <c r="CK47" s="720">
        <v>24</v>
      </c>
      <c r="CL47" s="720">
        <v>10</v>
      </c>
      <c r="CM47" s="720"/>
      <c r="CN47" s="720">
        <v>12</v>
      </c>
      <c r="CO47" s="720"/>
      <c r="CP47" s="720"/>
      <c r="CQ47" s="720"/>
      <c r="CR47" s="720"/>
      <c r="CS47" s="720"/>
      <c r="CT47" s="720"/>
      <c r="CU47" s="720"/>
      <c r="CV47" s="720"/>
      <c r="CW47" s="720"/>
      <c r="CX47" s="720"/>
      <c r="CY47" s="720"/>
      <c r="CZ47" s="721"/>
      <c r="DA47" s="722"/>
      <c r="DB47" s="723">
        <v>2</v>
      </c>
      <c r="DC47" s="724">
        <f t="shared" ref="DC47" si="141">(CZ47+DA47+DB47+CJ47+DD47)/36</f>
        <v>2</v>
      </c>
      <c r="DD47" s="725">
        <v>24</v>
      </c>
      <c r="DE47" s="719">
        <f t="shared" si="105"/>
        <v>0</v>
      </c>
      <c r="DF47" s="733"/>
      <c r="DG47" s="733"/>
      <c r="DH47" s="733"/>
      <c r="DI47" s="733"/>
      <c r="DJ47" s="733"/>
      <c r="DK47" s="733"/>
      <c r="DL47" s="733"/>
      <c r="DM47" s="733"/>
      <c r="DN47" s="733"/>
      <c r="DO47" s="733"/>
      <c r="DP47" s="733"/>
      <c r="DQ47" s="733"/>
      <c r="DR47" s="733"/>
      <c r="DS47" s="733"/>
      <c r="DT47" s="733"/>
      <c r="DU47" s="733"/>
      <c r="DV47" s="733"/>
      <c r="DW47" s="733"/>
      <c r="DX47" s="733"/>
      <c r="DY47" s="726"/>
      <c r="DZ47" s="727">
        <f t="shared" si="106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40"/>
        <v>0</v>
      </c>
      <c r="ET47" s="725"/>
      <c r="EU47" s="719">
        <f t="shared" si="107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42">(FK47+FL47+FM47+EU47+FO47)/36</f>
        <v>0</v>
      </c>
      <c r="FO47" s="726"/>
      <c r="FP47" s="727">
        <f t="shared" si="108"/>
        <v>0</v>
      </c>
      <c r="FQ47" s="733"/>
      <c r="FR47" s="733"/>
      <c r="FS47" s="733"/>
      <c r="FT47" s="733"/>
      <c r="FU47" s="733"/>
      <c r="FV47" s="733"/>
      <c r="FW47" s="733"/>
      <c r="FX47" s="733"/>
      <c r="FY47" s="733"/>
      <c r="FZ47" s="733"/>
      <c r="GA47" s="733"/>
      <c r="GB47" s="733"/>
      <c r="GC47" s="733"/>
      <c r="GD47" s="733"/>
      <c r="GE47" s="733"/>
      <c r="GF47" s="733"/>
      <c r="GG47" s="733"/>
      <c r="GH47" s="733"/>
      <c r="GI47" s="733"/>
      <c r="GJ47" s="725"/>
      <c r="GK47" s="719">
        <f t="shared" si="109"/>
        <v>0</v>
      </c>
      <c r="GL47" s="733"/>
      <c r="GM47" s="733"/>
      <c r="GN47" s="733"/>
      <c r="GO47" s="733"/>
      <c r="GP47" s="733"/>
      <c r="GQ47" s="733"/>
      <c r="GR47" s="733"/>
      <c r="GS47" s="733"/>
      <c r="GT47" s="733"/>
      <c r="GU47" s="733"/>
      <c r="GV47" s="733"/>
      <c r="GW47" s="733"/>
      <c r="GX47" s="733"/>
      <c r="GY47" s="733"/>
      <c r="GZ47" s="733"/>
      <c r="HA47" s="733"/>
      <c r="HB47" s="733"/>
      <c r="HC47" s="733"/>
      <c r="HD47" s="733"/>
      <c r="HE47" s="726"/>
      <c r="HF47" s="727">
        <f t="shared" si="110"/>
        <v>0</v>
      </c>
      <c r="HG47" s="733"/>
      <c r="HH47" s="733"/>
      <c r="HI47" s="733"/>
      <c r="HJ47" s="733"/>
      <c r="HK47" s="733"/>
      <c r="HL47" s="733"/>
      <c r="HM47" s="733"/>
      <c r="HN47" s="733"/>
      <c r="HO47" s="733"/>
      <c r="HP47" s="733"/>
      <c r="HQ47" s="733"/>
      <c r="HR47" s="733"/>
      <c r="HS47" s="733"/>
      <c r="HT47" s="733"/>
      <c r="HU47" s="733"/>
      <c r="HV47" s="733"/>
      <c r="HW47" s="733"/>
      <c r="HX47" s="733"/>
      <c r="HY47" s="733"/>
      <c r="HZ47" s="725"/>
      <c r="IA47" s="310"/>
      <c r="IB47" s="40">
        <v>4</v>
      </c>
      <c r="IC47" s="25"/>
      <c r="ID47" s="120"/>
      <c r="IE47" s="719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3">Z48+AU48+BP48+CK48+DF48+EA48+EV48+FQ48+GL48+HG48</f>
        <v>28</v>
      </c>
      <c r="I48" s="48">
        <f t="shared" si="143"/>
        <v>16</v>
      </c>
      <c r="J48" s="48">
        <f t="shared" si="143"/>
        <v>0</v>
      </c>
      <c r="K48" s="48">
        <f t="shared" si="143"/>
        <v>0</v>
      </c>
      <c r="L48" s="48">
        <f t="shared" si="143"/>
        <v>0</v>
      </c>
      <c r="M48" s="48">
        <f t="shared" si="143"/>
        <v>0</v>
      </c>
      <c r="N48" s="48">
        <f t="shared" si="143"/>
        <v>0</v>
      </c>
      <c r="O48" s="48">
        <f t="shared" si="143"/>
        <v>0</v>
      </c>
      <c r="P48" s="48">
        <f t="shared" si="143"/>
        <v>0</v>
      </c>
      <c r="Q48" s="48"/>
      <c r="R48" s="48">
        <f t="shared" si="95"/>
        <v>0</v>
      </c>
      <c r="S48" s="48">
        <f t="shared" ref="S48:U48" si="144">AL48+BG48+CB48+CW48+DR48+EM48+FH48+GC48+GX48+HS48</f>
        <v>0</v>
      </c>
      <c r="T48" s="48">
        <f t="shared" si="144"/>
        <v>0</v>
      </c>
      <c r="U48" s="214">
        <f t="shared" si="144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5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6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7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ref="DC48" si="148">(CZ48+DA48+DB48+CJ48+DD48)/36</f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49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50">(GF48+GG48+GH48+FP48+GJ48)/36</f>
        <v>0</v>
      </c>
      <c r="GJ48" s="300"/>
      <c r="GK48" s="54">
        <f t="shared" ref="GK48" si="151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2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3"/>
        <v>30</v>
      </c>
      <c r="I49" s="107">
        <f t="shared" si="143"/>
        <v>12</v>
      </c>
      <c r="J49" s="107">
        <f t="shared" si="143"/>
        <v>0</v>
      </c>
      <c r="K49" s="107">
        <f t="shared" si="143"/>
        <v>8</v>
      </c>
      <c r="L49" s="107">
        <f t="shared" si="143"/>
        <v>0</v>
      </c>
      <c r="M49" s="107">
        <f t="shared" si="143"/>
        <v>0</v>
      </c>
      <c r="N49" s="107">
        <f t="shared" si="143"/>
        <v>0</v>
      </c>
      <c r="O49" s="107">
        <f t="shared" si="143"/>
        <v>0</v>
      </c>
      <c r="P49" s="107">
        <f t="shared" si="143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49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91"/>
        <v>5.5</v>
      </c>
      <c r="E50" s="789"/>
      <c r="F50" s="789">
        <f t="shared" si="92"/>
        <v>198</v>
      </c>
      <c r="G50" s="789">
        <f t="shared" ref="G50:BR50" si="153">SUM(G51:G52)</f>
        <v>108</v>
      </c>
      <c r="H50" s="789">
        <f t="shared" si="153"/>
        <v>42</v>
      </c>
      <c r="I50" s="789">
        <f t="shared" si="153"/>
        <v>20</v>
      </c>
      <c r="J50" s="789">
        <f t="shared" si="153"/>
        <v>0</v>
      </c>
      <c r="K50" s="789">
        <f t="shared" si="153"/>
        <v>10</v>
      </c>
      <c r="L50" s="789">
        <f t="shared" si="153"/>
        <v>18</v>
      </c>
      <c r="M50" s="789">
        <f t="shared" si="153"/>
        <v>16</v>
      </c>
      <c r="N50" s="789">
        <f t="shared" si="153"/>
        <v>0</v>
      </c>
      <c r="O50" s="789">
        <f t="shared" si="153"/>
        <v>0</v>
      </c>
      <c r="P50" s="789">
        <f t="shared" si="153"/>
        <v>2</v>
      </c>
      <c r="Q50" s="789">
        <f t="shared" si="153"/>
        <v>0</v>
      </c>
      <c r="R50" s="789">
        <f t="shared" si="153"/>
        <v>0</v>
      </c>
      <c r="S50" s="789">
        <f t="shared" si="153"/>
        <v>0</v>
      </c>
      <c r="T50" s="789">
        <f t="shared" si="153"/>
        <v>0</v>
      </c>
      <c r="U50" s="792">
        <f t="shared" si="153"/>
        <v>0</v>
      </c>
      <c r="V50" s="793">
        <f t="shared" si="97"/>
        <v>54</v>
      </c>
      <c r="W50" s="789">
        <f t="shared" si="98"/>
        <v>36</v>
      </c>
      <c r="X50" s="790">
        <f t="shared" si="99"/>
        <v>0</v>
      </c>
      <c r="Y50" s="791">
        <f t="shared" si="153"/>
        <v>36</v>
      </c>
      <c r="Z50" s="789">
        <f t="shared" si="153"/>
        <v>20</v>
      </c>
      <c r="AA50" s="789">
        <f t="shared" si="153"/>
        <v>6</v>
      </c>
      <c r="AB50" s="789">
        <f t="shared" si="153"/>
        <v>0</v>
      </c>
      <c r="AC50" s="789">
        <f t="shared" si="153"/>
        <v>2</v>
      </c>
      <c r="AD50" s="789">
        <f t="shared" si="153"/>
        <v>0</v>
      </c>
      <c r="AE50" s="789">
        <f t="shared" si="153"/>
        <v>8</v>
      </c>
      <c r="AF50" s="789">
        <f t="shared" si="153"/>
        <v>0</v>
      </c>
      <c r="AG50" s="789">
        <f t="shared" si="153"/>
        <v>0</v>
      </c>
      <c r="AH50" s="789">
        <f t="shared" si="153"/>
        <v>0</v>
      </c>
      <c r="AI50" s="789">
        <f t="shared" si="153"/>
        <v>0</v>
      </c>
      <c r="AJ50" s="789">
        <f t="shared" si="153"/>
        <v>0</v>
      </c>
      <c r="AK50" s="789">
        <f t="shared" si="153"/>
        <v>0</v>
      </c>
      <c r="AL50" s="789">
        <f t="shared" si="153"/>
        <v>0</v>
      </c>
      <c r="AM50" s="789">
        <f t="shared" si="153"/>
        <v>0</v>
      </c>
      <c r="AN50" s="789">
        <f t="shared" si="153"/>
        <v>0</v>
      </c>
      <c r="AO50" s="789">
        <f t="shared" si="153"/>
        <v>0</v>
      </c>
      <c r="AP50" s="789">
        <f t="shared" si="153"/>
        <v>0</v>
      </c>
      <c r="AQ50" s="789">
        <f t="shared" si="153"/>
        <v>0</v>
      </c>
      <c r="AR50" s="789">
        <f t="shared" si="153"/>
        <v>1.5</v>
      </c>
      <c r="AS50" s="792">
        <f t="shared" si="153"/>
        <v>18</v>
      </c>
      <c r="AT50" s="793">
        <f t="shared" si="153"/>
        <v>24</v>
      </c>
      <c r="AU50" s="789">
        <f t="shared" si="153"/>
        <v>6</v>
      </c>
      <c r="AV50" s="789">
        <f t="shared" si="153"/>
        <v>6</v>
      </c>
      <c r="AW50" s="789">
        <f t="shared" si="153"/>
        <v>0</v>
      </c>
      <c r="AX50" s="789">
        <f t="shared" si="153"/>
        <v>4</v>
      </c>
      <c r="AY50" s="789">
        <f t="shared" si="153"/>
        <v>8</v>
      </c>
      <c r="AZ50" s="789">
        <f t="shared" si="153"/>
        <v>0</v>
      </c>
      <c r="BA50" s="789">
        <f t="shared" si="153"/>
        <v>0</v>
      </c>
      <c r="BB50" s="789">
        <f t="shared" si="153"/>
        <v>0</v>
      </c>
      <c r="BC50" s="789">
        <f t="shared" si="153"/>
        <v>0</v>
      </c>
      <c r="BD50" s="789">
        <f t="shared" si="153"/>
        <v>0</v>
      </c>
      <c r="BE50" s="789">
        <f t="shared" si="153"/>
        <v>0</v>
      </c>
      <c r="BF50" s="789">
        <f t="shared" si="153"/>
        <v>0</v>
      </c>
      <c r="BG50" s="789">
        <f t="shared" si="153"/>
        <v>0</v>
      </c>
      <c r="BH50" s="789">
        <f t="shared" si="153"/>
        <v>0</v>
      </c>
      <c r="BI50" s="789">
        <f t="shared" si="153"/>
        <v>0</v>
      </c>
      <c r="BJ50" s="789">
        <f t="shared" si="153"/>
        <v>0</v>
      </c>
      <c r="BK50" s="789">
        <f t="shared" si="153"/>
        <v>0</v>
      </c>
      <c r="BL50" s="789">
        <f t="shared" si="153"/>
        <v>0</v>
      </c>
      <c r="BM50" s="789">
        <f t="shared" si="153"/>
        <v>1</v>
      </c>
      <c r="BN50" s="790">
        <f t="shared" si="153"/>
        <v>12</v>
      </c>
      <c r="BO50" s="791">
        <f t="shared" si="153"/>
        <v>6</v>
      </c>
      <c r="BP50" s="789">
        <f t="shared" si="153"/>
        <v>2</v>
      </c>
      <c r="BQ50" s="789">
        <f t="shared" si="153"/>
        <v>2</v>
      </c>
      <c r="BR50" s="789">
        <f t="shared" si="153"/>
        <v>0</v>
      </c>
      <c r="BS50" s="789">
        <f t="shared" ref="BS50:ED50" si="154">SUM(BS51:BS52)</f>
        <v>0</v>
      </c>
      <c r="BT50" s="789">
        <f t="shared" si="154"/>
        <v>2</v>
      </c>
      <c r="BU50" s="789">
        <f t="shared" si="154"/>
        <v>0</v>
      </c>
      <c r="BV50" s="789">
        <f t="shared" si="154"/>
        <v>0</v>
      </c>
      <c r="BW50" s="789">
        <f t="shared" si="154"/>
        <v>0</v>
      </c>
      <c r="BX50" s="789">
        <f t="shared" si="154"/>
        <v>0</v>
      </c>
      <c r="BY50" s="789">
        <f t="shared" si="154"/>
        <v>0</v>
      </c>
      <c r="BZ50" s="789">
        <f t="shared" si="154"/>
        <v>0</v>
      </c>
      <c r="CA50" s="789">
        <f t="shared" si="154"/>
        <v>0</v>
      </c>
      <c r="CB50" s="789">
        <f t="shared" si="154"/>
        <v>0</v>
      </c>
      <c r="CC50" s="789">
        <f t="shared" si="154"/>
        <v>0</v>
      </c>
      <c r="CD50" s="789">
        <f t="shared" si="154"/>
        <v>0</v>
      </c>
      <c r="CE50" s="789">
        <f t="shared" si="154"/>
        <v>0</v>
      </c>
      <c r="CF50" s="789">
        <f t="shared" si="154"/>
        <v>0</v>
      </c>
      <c r="CG50" s="789">
        <f t="shared" si="154"/>
        <v>0</v>
      </c>
      <c r="CH50" s="789">
        <f t="shared" si="154"/>
        <v>0.25</v>
      </c>
      <c r="CI50" s="792">
        <f t="shared" si="154"/>
        <v>3</v>
      </c>
      <c r="CJ50" s="793">
        <f t="shared" si="154"/>
        <v>30</v>
      </c>
      <c r="CK50" s="789">
        <f t="shared" si="154"/>
        <v>8</v>
      </c>
      <c r="CL50" s="789">
        <f t="shared" si="154"/>
        <v>6</v>
      </c>
      <c r="CM50" s="789">
        <f t="shared" si="154"/>
        <v>0</v>
      </c>
      <c r="CN50" s="789">
        <f t="shared" si="154"/>
        <v>2</v>
      </c>
      <c r="CO50" s="789">
        <f t="shared" si="154"/>
        <v>4</v>
      </c>
      <c r="CP50" s="789">
        <f t="shared" si="154"/>
        <v>8</v>
      </c>
      <c r="CQ50" s="789">
        <f t="shared" si="154"/>
        <v>0</v>
      </c>
      <c r="CR50" s="789">
        <f t="shared" si="154"/>
        <v>0</v>
      </c>
      <c r="CS50" s="789">
        <f t="shared" si="154"/>
        <v>2</v>
      </c>
      <c r="CT50" s="789">
        <f t="shared" si="154"/>
        <v>0</v>
      </c>
      <c r="CU50" s="789">
        <f t="shared" si="154"/>
        <v>0</v>
      </c>
      <c r="CV50" s="789">
        <f t="shared" si="154"/>
        <v>0</v>
      </c>
      <c r="CW50" s="789">
        <f t="shared" si="154"/>
        <v>0</v>
      </c>
      <c r="CX50" s="789">
        <f t="shared" si="154"/>
        <v>0</v>
      </c>
      <c r="CY50" s="789">
        <f t="shared" si="154"/>
        <v>0</v>
      </c>
      <c r="CZ50" s="789">
        <f t="shared" si="154"/>
        <v>0</v>
      </c>
      <c r="DA50" s="789">
        <f t="shared" si="154"/>
        <v>0</v>
      </c>
      <c r="DB50" s="789">
        <f t="shared" si="154"/>
        <v>0</v>
      </c>
      <c r="DC50" s="789">
        <f t="shared" si="154"/>
        <v>1.25</v>
      </c>
      <c r="DD50" s="790">
        <f t="shared" si="154"/>
        <v>15</v>
      </c>
      <c r="DE50" s="791">
        <f t="shared" si="154"/>
        <v>0</v>
      </c>
      <c r="DF50" s="789">
        <f t="shared" si="154"/>
        <v>0</v>
      </c>
      <c r="DG50" s="789">
        <f t="shared" si="154"/>
        <v>0</v>
      </c>
      <c r="DH50" s="789">
        <f t="shared" si="154"/>
        <v>0</v>
      </c>
      <c r="DI50" s="789">
        <f t="shared" si="154"/>
        <v>0</v>
      </c>
      <c r="DJ50" s="789">
        <f t="shared" si="154"/>
        <v>0</v>
      </c>
      <c r="DK50" s="789">
        <f t="shared" si="154"/>
        <v>0</v>
      </c>
      <c r="DL50" s="789">
        <f t="shared" si="154"/>
        <v>0</v>
      </c>
      <c r="DM50" s="789">
        <f t="shared" si="154"/>
        <v>0</v>
      </c>
      <c r="DN50" s="789">
        <f t="shared" si="154"/>
        <v>0</v>
      </c>
      <c r="DO50" s="789">
        <f t="shared" si="154"/>
        <v>0</v>
      </c>
      <c r="DP50" s="789">
        <f t="shared" si="154"/>
        <v>0</v>
      </c>
      <c r="DQ50" s="789">
        <f t="shared" si="154"/>
        <v>0</v>
      </c>
      <c r="DR50" s="789">
        <f t="shared" si="154"/>
        <v>0</v>
      </c>
      <c r="DS50" s="789">
        <f t="shared" si="154"/>
        <v>0</v>
      </c>
      <c r="DT50" s="789">
        <f t="shared" si="154"/>
        <v>0</v>
      </c>
      <c r="DU50" s="789">
        <f t="shared" si="154"/>
        <v>0</v>
      </c>
      <c r="DV50" s="789">
        <f t="shared" si="154"/>
        <v>0</v>
      </c>
      <c r="DW50" s="789">
        <f t="shared" si="154"/>
        <v>0</v>
      </c>
      <c r="DX50" s="789">
        <f t="shared" si="154"/>
        <v>0</v>
      </c>
      <c r="DY50" s="792">
        <f t="shared" si="154"/>
        <v>0</v>
      </c>
      <c r="DZ50" s="793">
        <f t="shared" si="154"/>
        <v>12</v>
      </c>
      <c r="EA50" s="789">
        <f t="shared" si="154"/>
        <v>6</v>
      </c>
      <c r="EB50" s="789">
        <f t="shared" si="154"/>
        <v>0</v>
      </c>
      <c r="EC50" s="789">
        <f t="shared" si="154"/>
        <v>0</v>
      </c>
      <c r="ED50" s="789">
        <f t="shared" si="154"/>
        <v>2</v>
      </c>
      <c r="EE50" s="789">
        <f t="shared" ref="EE50:GP50" si="155">SUM(EE51:EE52)</f>
        <v>4</v>
      </c>
      <c r="EF50" s="789">
        <f t="shared" si="155"/>
        <v>0</v>
      </c>
      <c r="EG50" s="789">
        <f t="shared" si="155"/>
        <v>0</v>
      </c>
      <c r="EH50" s="789">
        <f t="shared" si="155"/>
        <v>0</v>
      </c>
      <c r="EI50" s="789">
        <f t="shared" si="155"/>
        <v>0</v>
      </c>
      <c r="EJ50" s="789">
        <f t="shared" si="155"/>
        <v>0</v>
      </c>
      <c r="EK50" s="789">
        <f t="shared" si="155"/>
        <v>0</v>
      </c>
      <c r="EL50" s="789">
        <f t="shared" si="155"/>
        <v>0</v>
      </c>
      <c r="EM50" s="789">
        <f t="shared" si="155"/>
        <v>0</v>
      </c>
      <c r="EN50" s="789">
        <f t="shared" si="155"/>
        <v>0</v>
      </c>
      <c r="EO50" s="789">
        <f t="shared" si="155"/>
        <v>0</v>
      </c>
      <c r="EP50" s="789"/>
      <c r="EQ50" s="789"/>
      <c r="ER50" s="789">
        <v>36</v>
      </c>
      <c r="ES50" s="789">
        <f t="shared" ref="ES50:ES52" si="156">(EP50+EQ50+ER50+DZ50+ET50)/36</f>
        <v>1.5</v>
      </c>
      <c r="ET50" s="790">
        <f t="shared" si="155"/>
        <v>6</v>
      </c>
      <c r="EU50" s="791">
        <f t="shared" si="155"/>
        <v>0</v>
      </c>
      <c r="EV50" s="789">
        <f t="shared" si="155"/>
        <v>0</v>
      </c>
      <c r="EW50" s="789">
        <f t="shared" si="155"/>
        <v>0</v>
      </c>
      <c r="EX50" s="789">
        <f t="shared" si="155"/>
        <v>0</v>
      </c>
      <c r="EY50" s="789">
        <f t="shared" si="155"/>
        <v>0</v>
      </c>
      <c r="EZ50" s="789">
        <f t="shared" si="155"/>
        <v>0</v>
      </c>
      <c r="FA50" s="789">
        <f t="shared" si="155"/>
        <v>0</v>
      </c>
      <c r="FB50" s="789">
        <f t="shared" si="155"/>
        <v>0</v>
      </c>
      <c r="FC50" s="789">
        <f t="shared" si="155"/>
        <v>0</v>
      </c>
      <c r="FD50" s="789">
        <f t="shared" si="155"/>
        <v>0</v>
      </c>
      <c r="FE50" s="789">
        <f t="shared" si="155"/>
        <v>0</v>
      </c>
      <c r="FF50" s="789">
        <f t="shared" si="155"/>
        <v>0</v>
      </c>
      <c r="FG50" s="789">
        <f t="shared" si="155"/>
        <v>0</v>
      </c>
      <c r="FH50" s="789">
        <f t="shared" si="155"/>
        <v>0</v>
      </c>
      <c r="FI50" s="789">
        <f t="shared" si="155"/>
        <v>0</v>
      </c>
      <c r="FJ50" s="789">
        <f t="shared" si="155"/>
        <v>0</v>
      </c>
      <c r="FK50" s="789">
        <f t="shared" si="155"/>
        <v>0</v>
      </c>
      <c r="FL50" s="789">
        <f t="shared" si="155"/>
        <v>0</v>
      </c>
      <c r="FM50" s="789">
        <f t="shared" si="155"/>
        <v>0</v>
      </c>
      <c r="FN50" s="789">
        <f t="shared" si="155"/>
        <v>0</v>
      </c>
      <c r="FO50" s="792">
        <f t="shared" si="155"/>
        <v>0</v>
      </c>
      <c r="FP50" s="793">
        <f t="shared" si="155"/>
        <v>0</v>
      </c>
      <c r="FQ50" s="789">
        <f t="shared" si="155"/>
        <v>0</v>
      </c>
      <c r="FR50" s="789">
        <f t="shared" si="155"/>
        <v>0</v>
      </c>
      <c r="FS50" s="789">
        <f t="shared" si="155"/>
        <v>0</v>
      </c>
      <c r="FT50" s="789">
        <f t="shared" si="155"/>
        <v>0</v>
      </c>
      <c r="FU50" s="789">
        <f t="shared" si="155"/>
        <v>0</v>
      </c>
      <c r="FV50" s="789">
        <f t="shared" si="155"/>
        <v>0</v>
      </c>
      <c r="FW50" s="789">
        <f t="shared" si="155"/>
        <v>0</v>
      </c>
      <c r="FX50" s="789">
        <f t="shared" si="155"/>
        <v>0</v>
      </c>
      <c r="FY50" s="789">
        <f t="shared" si="155"/>
        <v>0</v>
      </c>
      <c r="FZ50" s="789">
        <f t="shared" si="155"/>
        <v>0</v>
      </c>
      <c r="GA50" s="789">
        <f t="shared" si="155"/>
        <v>0</v>
      </c>
      <c r="GB50" s="789">
        <f t="shared" si="155"/>
        <v>0</v>
      </c>
      <c r="GC50" s="789">
        <f t="shared" si="155"/>
        <v>0</v>
      </c>
      <c r="GD50" s="789">
        <f t="shared" si="155"/>
        <v>0</v>
      </c>
      <c r="GE50" s="789">
        <f t="shared" si="155"/>
        <v>0</v>
      </c>
      <c r="GF50" s="789">
        <f t="shared" si="155"/>
        <v>0</v>
      </c>
      <c r="GG50" s="789">
        <f t="shared" si="155"/>
        <v>0</v>
      </c>
      <c r="GH50" s="789">
        <f t="shared" si="155"/>
        <v>0</v>
      </c>
      <c r="GI50" s="789">
        <f t="shared" si="155"/>
        <v>0</v>
      </c>
      <c r="GJ50" s="790">
        <f t="shared" si="155"/>
        <v>0</v>
      </c>
      <c r="GK50" s="791">
        <f t="shared" si="155"/>
        <v>0</v>
      </c>
      <c r="GL50" s="789">
        <f t="shared" si="155"/>
        <v>0</v>
      </c>
      <c r="GM50" s="789">
        <f t="shared" si="155"/>
        <v>0</v>
      </c>
      <c r="GN50" s="789">
        <f t="shared" si="155"/>
        <v>0</v>
      </c>
      <c r="GO50" s="789">
        <f t="shared" si="155"/>
        <v>0</v>
      </c>
      <c r="GP50" s="789">
        <f t="shared" si="155"/>
        <v>0</v>
      </c>
      <c r="GQ50" s="789">
        <f t="shared" ref="GQ50:HZ50" si="157">SUM(GQ51:GQ52)</f>
        <v>0</v>
      </c>
      <c r="GR50" s="789">
        <f t="shared" si="157"/>
        <v>0</v>
      </c>
      <c r="GS50" s="789">
        <f t="shared" si="157"/>
        <v>0</v>
      </c>
      <c r="GT50" s="789">
        <f t="shared" si="157"/>
        <v>0</v>
      </c>
      <c r="GU50" s="789">
        <f t="shared" si="157"/>
        <v>0</v>
      </c>
      <c r="GV50" s="789">
        <f t="shared" si="157"/>
        <v>0</v>
      </c>
      <c r="GW50" s="789">
        <f t="shared" si="157"/>
        <v>0</v>
      </c>
      <c r="GX50" s="789">
        <f t="shared" si="157"/>
        <v>0</v>
      </c>
      <c r="GY50" s="789">
        <f t="shared" si="157"/>
        <v>0</v>
      </c>
      <c r="GZ50" s="789">
        <f t="shared" si="157"/>
        <v>0</v>
      </c>
      <c r="HA50" s="789">
        <f t="shared" si="157"/>
        <v>0</v>
      </c>
      <c r="HB50" s="789">
        <f t="shared" si="157"/>
        <v>0</v>
      </c>
      <c r="HC50" s="789">
        <f t="shared" si="157"/>
        <v>0</v>
      </c>
      <c r="HD50" s="789">
        <f t="shared" si="157"/>
        <v>0</v>
      </c>
      <c r="HE50" s="792">
        <f t="shared" si="157"/>
        <v>0</v>
      </c>
      <c r="HF50" s="793">
        <f t="shared" si="157"/>
        <v>0</v>
      </c>
      <c r="HG50" s="789">
        <f t="shared" si="157"/>
        <v>0</v>
      </c>
      <c r="HH50" s="789">
        <f t="shared" si="157"/>
        <v>0</v>
      </c>
      <c r="HI50" s="789">
        <f t="shared" si="157"/>
        <v>0</v>
      </c>
      <c r="HJ50" s="789">
        <f t="shared" si="157"/>
        <v>0</v>
      </c>
      <c r="HK50" s="789">
        <f t="shared" si="157"/>
        <v>0</v>
      </c>
      <c r="HL50" s="789">
        <f t="shared" si="157"/>
        <v>0</v>
      </c>
      <c r="HM50" s="789">
        <f t="shared" si="157"/>
        <v>0</v>
      </c>
      <c r="HN50" s="789">
        <f t="shared" si="157"/>
        <v>0</v>
      </c>
      <c r="HO50" s="789">
        <f t="shared" si="157"/>
        <v>0</v>
      </c>
      <c r="HP50" s="789">
        <f t="shared" si="157"/>
        <v>0</v>
      </c>
      <c r="HQ50" s="789">
        <f t="shared" si="157"/>
        <v>0</v>
      </c>
      <c r="HR50" s="789">
        <f t="shared" si="157"/>
        <v>0</v>
      </c>
      <c r="HS50" s="789">
        <f t="shared" si="157"/>
        <v>0</v>
      </c>
      <c r="HT50" s="789">
        <f t="shared" si="157"/>
        <v>0</v>
      </c>
      <c r="HU50" s="789">
        <f t="shared" si="157"/>
        <v>0</v>
      </c>
      <c r="HV50" s="789">
        <f t="shared" si="157"/>
        <v>0</v>
      </c>
      <c r="HW50" s="789">
        <f t="shared" si="157"/>
        <v>0</v>
      </c>
      <c r="HX50" s="789">
        <f t="shared" si="157"/>
        <v>0</v>
      </c>
      <c r="HY50" s="789">
        <f t="shared" si="157"/>
        <v>0</v>
      </c>
      <c r="HZ50" s="790">
        <f t="shared" si="157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8">SUM(H51:U51)</f>
        <v>66</v>
      </c>
      <c r="H51" s="61">
        <f t="shared" ref="H51:P58" si="159">Z51+AU51+BP51+CK51+DF51+EA51+EV51+FQ51+GL51+HG51</f>
        <v>22</v>
      </c>
      <c r="I51" s="61">
        <f t="shared" si="159"/>
        <v>10</v>
      </c>
      <c r="J51" s="61">
        <f t="shared" si="159"/>
        <v>0</v>
      </c>
      <c r="K51" s="61">
        <f t="shared" si="159"/>
        <v>6</v>
      </c>
      <c r="L51" s="61">
        <f t="shared" si="159"/>
        <v>18</v>
      </c>
      <c r="M51" s="61">
        <f t="shared" si="159"/>
        <v>8</v>
      </c>
      <c r="N51" s="61">
        <f t="shared" si="159"/>
        <v>0</v>
      </c>
      <c r="O51" s="61">
        <f t="shared" si="159"/>
        <v>0</v>
      </c>
      <c r="P51" s="61">
        <f t="shared" si="159"/>
        <v>2</v>
      </c>
      <c r="Q51" s="61"/>
      <c r="R51" s="61">
        <f t="shared" ref="R51:R52" si="160">AJ51+BE51+BZ51+CU51+DP51+EK51+FF51+GA51+GV51+HQ51</f>
        <v>0</v>
      </c>
      <c r="S51" s="61">
        <f t="shared" ref="S51:U58" si="161">AL51+BG51+CB51+CW51+DR51+EM51+FH51+GC51+GX51+HS51</f>
        <v>0</v>
      </c>
      <c r="T51" s="61">
        <f t="shared" si="161"/>
        <v>0</v>
      </c>
      <c r="U51" s="367">
        <f t="shared" si="161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2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3">(AO51+AP51+AQ51+Y51+AS51)/36</f>
        <v>0.75</v>
      </c>
      <c r="AS51" s="342">
        <v>9</v>
      </c>
      <c r="AT51" s="360">
        <f t="shared" ref="AT51:AT52" si="164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5">(BJ51+BK51+BL51+AT51+BN51)/36</f>
        <v>0.75</v>
      </c>
      <c r="BN51" s="361">
        <v>9</v>
      </c>
      <c r="BO51" s="346">
        <f t="shared" ref="BO51" si="166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7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8">(CZ51+DA51+DB51+CJ51+DD51)/36</f>
        <v>0.75</v>
      </c>
      <c r="DD51" s="361">
        <v>9</v>
      </c>
      <c r="DE51" s="346">
        <f t="shared" ref="DE51:DE52" si="169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70">(DU51+DV51+DW51+DE51+DY51)/36</f>
        <v>0</v>
      </c>
      <c r="DY51" s="342"/>
      <c r="DZ51" s="360">
        <f t="shared" ref="DZ51:DZ52" si="171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6"/>
        <v>0.25</v>
      </c>
      <c r="ET51" s="361">
        <v>3</v>
      </c>
      <c r="EU51" s="346">
        <f t="shared" ref="EU51:EU52" si="172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3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4">(GF51+GG51+GH51+FP51+GJ51)/36</f>
        <v>0</v>
      </c>
      <c r="GJ51" s="361"/>
      <c r="GK51" s="346">
        <f t="shared" ref="GK51:GK52" si="175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6">(HA51+HB51+HC51+GK51+HE51)/36</f>
        <v>0</v>
      </c>
      <c r="HE51" s="342"/>
      <c r="HF51" s="360">
        <f t="shared" ref="HF51:HF52" si="177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8"/>
        <v>42</v>
      </c>
      <c r="H52" s="103">
        <f t="shared" si="159"/>
        <v>20</v>
      </c>
      <c r="I52" s="103">
        <f t="shared" si="159"/>
        <v>10</v>
      </c>
      <c r="J52" s="103">
        <f t="shared" si="159"/>
        <v>0</v>
      </c>
      <c r="K52" s="103">
        <f t="shared" si="159"/>
        <v>4</v>
      </c>
      <c r="L52" s="103">
        <f t="shared" si="159"/>
        <v>0</v>
      </c>
      <c r="M52" s="103">
        <f t="shared" si="159"/>
        <v>8</v>
      </c>
      <c r="N52" s="103">
        <f t="shared" si="159"/>
        <v>0</v>
      </c>
      <c r="O52" s="103">
        <f t="shared" si="159"/>
        <v>0</v>
      </c>
      <c r="P52" s="103">
        <f t="shared" si="159"/>
        <v>0</v>
      </c>
      <c r="Q52" s="103"/>
      <c r="R52" s="103">
        <f t="shared" si="160"/>
        <v>0</v>
      </c>
      <c r="S52" s="103">
        <f t="shared" si="161"/>
        <v>0</v>
      </c>
      <c r="T52" s="103">
        <f t="shared" si="161"/>
        <v>0</v>
      </c>
      <c r="U52" s="368">
        <f t="shared" si="161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2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3"/>
        <v>0.75</v>
      </c>
      <c r="AS52" s="374">
        <v>9</v>
      </c>
      <c r="AT52" s="375">
        <f t="shared" si="164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5"/>
        <v>0.25</v>
      </c>
      <c r="BN52" s="376">
        <v>3</v>
      </c>
      <c r="BO52" s="371">
        <f t="shared" ref="BO52" si="178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79">(CE52+CF52+CG52+BO52+CI52)/36</f>
        <v>0</v>
      </c>
      <c r="CI52" s="374"/>
      <c r="CJ52" s="375">
        <f t="shared" ref="CJ52" si="180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8"/>
        <v>0.5</v>
      </c>
      <c r="DD52" s="376">
        <v>6</v>
      </c>
      <c r="DE52" s="371">
        <f t="shared" si="169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70"/>
        <v>0</v>
      </c>
      <c r="DY52" s="374"/>
      <c r="DZ52" s="375">
        <f t="shared" si="171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6"/>
        <v>0.25</v>
      </c>
      <c r="ET52" s="376">
        <v>3</v>
      </c>
      <c r="EU52" s="371">
        <f t="shared" si="172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3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4"/>
        <v>0</v>
      </c>
      <c r="GJ52" s="376"/>
      <c r="GK52" s="371">
        <f t="shared" si="175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6"/>
        <v>0</v>
      </c>
      <c r="HE52" s="374"/>
      <c r="HF52" s="375">
        <f t="shared" si="177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91"/>
        <v>10.5</v>
      </c>
      <c r="E53" s="789"/>
      <c r="F53" s="789">
        <f t="shared" si="92"/>
        <v>378</v>
      </c>
      <c r="G53" s="789">
        <f>SUM(G54:G58)</f>
        <v>218</v>
      </c>
      <c r="H53" s="789">
        <f t="shared" ref="H53:W53" si="181">SUM(H54:H58)</f>
        <v>72</v>
      </c>
      <c r="I53" s="789">
        <f t="shared" si="181"/>
        <v>42</v>
      </c>
      <c r="J53" s="789">
        <f t="shared" si="181"/>
        <v>22</v>
      </c>
      <c r="K53" s="789">
        <f t="shared" si="181"/>
        <v>80</v>
      </c>
      <c r="L53" s="789">
        <f t="shared" si="181"/>
        <v>0</v>
      </c>
      <c r="M53" s="789">
        <f t="shared" si="181"/>
        <v>2</v>
      </c>
      <c r="N53" s="789">
        <f t="shared" si="181"/>
        <v>0</v>
      </c>
      <c r="O53" s="789">
        <f t="shared" si="181"/>
        <v>0</v>
      </c>
      <c r="P53" s="789">
        <f t="shared" si="181"/>
        <v>0</v>
      </c>
      <c r="Q53" s="789">
        <f t="shared" si="181"/>
        <v>0</v>
      </c>
      <c r="R53" s="789">
        <f t="shared" si="181"/>
        <v>0</v>
      </c>
      <c r="S53" s="789">
        <f t="shared" si="181"/>
        <v>0</v>
      </c>
      <c r="T53" s="789">
        <f t="shared" si="181"/>
        <v>0</v>
      </c>
      <c r="U53" s="792">
        <f t="shared" si="181"/>
        <v>0</v>
      </c>
      <c r="V53" s="793">
        <f t="shared" si="181"/>
        <v>114</v>
      </c>
      <c r="W53" s="789">
        <f t="shared" si="181"/>
        <v>10</v>
      </c>
      <c r="X53" s="790">
        <f t="shared" si="99"/>
        <v>36</v>
      </c>
      <c r="Y53" s="791">
        <f>SUM(Y54:Y58)</f>
        <v>36</v>
      </c>
      <c r="Z53" s="789">
        <f t="shared" ref="Z53:CK53" si="182">SUM(Z54:Z58)</f>
        <v>18</v>
      </c>
      <c r="AA53" s="789">
        <f t="shared" si="182"/>
        <v>10</v>
      </c>
      <c r="AB53" s="789">
        <f t="shared" si="182"/>
        <v>2</v>
      </c>
      <c r="AC53" s="789">
        <f t="shared" si="182"/>
        <v>6</v>
      </c>
      <c r="AD53" s="789">
        <f t="shared" si="182"/>
        <v>0</v>
      </c>
      <c r="AE53" s="789">
        <f t="shared" si="182"/>
        <v>0</v>
      </c>
      <c r="AF53" s="789">
        <f t="shared" si="182"/>
        <v>0</v>
      </c>
      <c r="AG53" s="789">
        <f t="shared" si="182"/>
        <v>0</v>
      </c>
      <c r="AH53" s="789">
        <f t="shared" si="182"/>
        <v>0</v>
      </c>
      <c r="AI53" s="789">
        <f t="shared" si="182"/>
        <v>0</v>
      </c>
      <c r="AJ53" s="789">
        <f t="shared" si="182"/>
        <v>0</v>
      </c>
      <c r="AK53" s="789">
        <f t="shared" si="182"/>
        <v>0</v>
      </c>
      <c r="AL53" s="789">
        <f t="shared" si="182"/>
        <v>0</v>
      </c>
      <c r="AM53" s="789">
        <f t="shared" si="182"/>
        <v>0</v>
      </c>
      <c r="AN53" s="789">
        <f t="shared" si="182"/>
        <v>0</v>
      </c>
      <c r="AO53" s="789">
        <f t="shared" si="182"/>
        <v>0</v>
      </c>
      <c r="AP53" s="789">
        <f t="shared" si="182"/>
        <v>0</v>
      </c>
      <c r="AQ53" s="789">
        <f t="shared" si="182"/>
        <v>0</v>
      </c>
      <c r="AR53" s="789">
        <f t="shared" si="182"/>
        <v>1.5</v>
      </c>
      <c r="AS53" s="792">
        <f t="shared" si="182"/>
        <v>18</v>
      </c>
      <c r="AT53" s="793">
        <f t="shared" si="182"/>
        <v>30</v>
      </c>
      <c r="AU53" s="789">
        <f t="shared" si="182"/>
        <v>10</v>
      </c>
      <c r="AV53" s="789">
        <f t="shared" si="182"/>
        <v>6</v>
      </c>
      <c r="AW53" s="789">
        <f t="shared" si="182"/>
        <v>6</v>
      </c>
      <c r="AX53" s="789">
        <f t="shared" si="182"/>
        <v>6</v>
      </c>
      <c r="AY53" s="789">
        <f t="shared" si="182"/>
        <v>0</v>
      </c>
      <c r="AZ53" s="789">
        <f t="shared" si="182"/>
        <v>2</v>
      </c>
      <c r="BA53" s="789">
        <f t="shared" si="182"/>
        <v>0</v>
      </c>
      <c r="BB53" s="789">
        <f t="shared" si="182"/>
        <v>0</v>
      </c>
      <c r="BC53" s="789">
        <f t="shared" si="182"/>
        <v>0</v>
      </c>
      <c r="BD53" s="789">
        <f t="shared" si="182"/>
        <v>0</v>
      </c>
      <c r="BE53" s="789">
        <f t="shared" si="182"/>
        <v>0</v>
      </c>
      <c r="BF53" s="789">
        <f t="shared" si="182"/>
        <v>0</v>
      </c>
      <c r="BG53" s="789">
        <f t="shared" si="182"/>
        <v>0</v>
      </c>
      <c r="BH53" s="789">
        <f t="shared" si="182"/>
        <v>0</v>
      </c>
      <c r="BI53" s="789">
        <f t="shared" si="182"/>
        <v>0</v>
      </c>
      <c r="BJ53" s="789">
        <f t="shared" si="182"/>
        <v>0</v>
      </c>
      <c r="BK53" s="789">
        <f t="shared" si="182"/>
        <v>0</v>
      </c>
      <c r="BL53" s="789">
        <f t="shared" si="182"/>
        <v>6</v>
      </c>
      <c r="BM53" s="789">
        <f t="shared" si="182"/>
        <v>1.5</v>
      </c>
      <c r="BN53" s="790">
        <f t="shared" si="182"/>
        <v>18</v>
      </c>
      <c r="BO53" s="791">
        <f t="shared" si="182"/>
        <v>18</v>
      </c>
      <c r="BP53" s="789">
        <f t="shared" si="182"/>
        <v>2</v>
      </c>
      <c r="BQ53" s="789">
        <f t="shared" si="182"/>
        <v>2</v>
      </c>
      <c r="BR53" s="789">
        <f t="shared" si="182"/>
        <v>6</v>
      </c>
      <c r="BS53" s="789">
        <f t="shared" si="182"/>
        <v>8</v>
      </c>
      <c r="BT53" s="789">
        <f t="shared" si="182"/>
        <v>0</v>
      </c>
      <c r="BU53" s="789">
        <f t="shared" si="182"/>
        <v>0</v>
      </c>
      <c r="BV53" s="789">
        <f t="shared" si="182"/>
        <v>0</v>
      </c>
      <c r="BW53" s="789">
        <f t="shared" si="182"/>
        <v>0</v>
      </c>
      <c r="BX53" s="789">
        <f t="shared" si="182"/>
        <v>0</v>
      </c>
      <c r="BY53" s="789">
        <f t="shared" si="182"/>
        <v>0</v>
      </c>
      <c r="BZ53" s="789">
        <f t="shared" si="182"/>
        <v>0</v>
      </c>
      <c r="CA53" s="789">
        <f t="shared" si="182"/>
        <v>0</v>
      </c>
      <c r="CB53" s="789">
        <f t="shared" si="182"/>
        <v>0</v>
      </c>
      <c r="CC53" s="789">
        <f t="shared" si="182"/>
        <v>0</v>
      </c>
      <c r="CD53" s="789">
        <f t="shared" si="182"/>
        <v>0</v>
      </c>
      <c r="CE53" s="789">
        <f t="shared" si="182"/>
        <v>0</v>
      </c>
      <c r="CF53" s="789">
        <f t="shared" si="182"/>
        <v>0</v>
      </c>
      <c r="CG53" s="789">
        <f t="shared" si="182"/>
        <v>0</v>
      </c>
      <c r="CH53" s="789">
        <f t="shared" si="182"/>
        <v>0.75</v>
      </c>
      <c r="CI53" s="792">
        <f t="shared" si="182"/>
        <v>9</v>
      </c>
      <c r="CJ53" s="793">
        <f t="shared" si="182"/>
        <v>42</v>
      </c>
      <c r="CK53" s="789">
        <f t="shared" si="182"/>
        <v>4</v>
      </c>
      <c r="CL53" s="789">
        <f t="shared" ref="CL53:EW53" si="183">SUM(CL54:CL58)</f>
        <v>4</v>
      </c>
      <c r="CM53" s="789">
        <f t="shared" si="183"/>
        <v>4</v>
      </c>
      <c r="CN53" s="789">
        <f t="shared" si="183"/>
        <v>30</v>
      </c>
      <c r="CO53" s="789">
        <f t="shared" si="183"/>
        <v>0</v>
      </c>
      <c r="CP53" s="789">
        <f t="shared" si="183"/>
        <v>0</v>
      </c>
      <c r="CQ53" s="789">
        <f t="shared" si="183"/>
        <v>0</v>
      </c>
      <c r="CR53" s="789">
        <f t="shared" si="183"/>
        <v>0</v>
      </c>
      <c r="CS53" s="789">
        <f t="shared" si="183"/>
        <v>0</v>
      </c>
      <c r="CT53" s="789">
        <f t="shared" si="183"/>
        <v>0</v>
      </c>
      <c r="CU53" s="789">
        <f t="shared" si="183"/>
        <v>0</v>
      </c>
      <c r="CV53" s="789">
        <f t="shared" si="183"/>
        <v>0</v>
      </c>
      <c r="CW53" s="789">
        <f t="shared" si="183"/>
        <v>0</v>
      </c>
      <c r="CX53" s="789">
        <f t="shared" si="183"/>
        <v>0</v>
      </c>
      <c r="CY53" s="789">
        <f t="shared" si="183"/>
        <v>0</v>
      </c>
      <c r="CZ53" s="789">
        <f t="shared" si="183"/>
        <v>0</v>
      </c>
      <c r="DA53" s="789">
        <f t="shared" si="183"/>
        <v>0</v>
      </c>
      <c r="DB53" s="789">
        <f t="shared" si="183"/>
        <v>0</v>
      </c>
      <c r="DC53" s="789">
        <f t="shared" si="183"/>
        <v>1.75</v>
      </c>
      <c r="DD53" s="790">
        <f t="shared" si="183"/>
        <v>21</v>
      </c>
      <c r="DE53" s="791">
        <f t="shared" si="183"/>
        <v>20</v>
      </c>
      <c r="DF53" s="789">
        <f t="shared" si="183"/>
        <v>2</v>
      </c>
      <c r="DG53" s="789">
        <f t="shared" si="183"/>
        <v>2</v>
      </c>
      <c r="DH53" s="789">
        <f t="shared" si="183"/>
        <v>2</v>
      </c>
      <c r="DI53" s="789">
        <f t="shared" si="183"/>
        <v>14</v>
      </c>
      <c r="DJ53" s="789">
        <f t="shared" si="183"/>
        <v>0</v>
      </c>
      <c r="DK53" s="789">
        <f t="shared" si="183"/>
        <v>0</v>
      </c>
      <c r="DL53" s="789">
        <f t="shared" si="183"/>
        <v>0</v>
      </c>
      <c r="DM53" s="789">
        <f t="shared" si="183"/>
        <v>0</v>
      </c>
      <c r="DN53" s="789">
        <f t="shared" si="183"/>
        <v>0</v>
      </c>
      <c r="DO53" s="789">
        <f t="shared" si="183"/>
        <v>0</v>
      </c>
      <c r="DP53" s="789">
        <f t="shared" si="183"/>
        <v>0</v>
      </c>
      <c r="DQ53" s="789">
        <f t="shared" si="183"/>
        <v>0</v>
      </c>
      <c r="DR53" s="789">
        <f t="shared" si="183"/>
        <v>0</v>
      </c>
      <c r="DS53" s="789">
        <f t="shared" si="183"/>
        <v>0</v>
      </c>
      <c r="DT53" s="789">
        <f t="shared" si="183"/>
        <v>0</v>
      </c>
      <c r="DU53" s="789">
        <f t="shared" si="183"/>
        <v>0</v>
      </c>
      <c r="DV53" s="789">
        <f t="shared" si="183"/>
        <v>0</v>
      </c>
      <c r="DW53" s="789">
        <f t="shared" si="183"/>
        <v>4</v>
      </c>
      <c r="DX53" s="789">
        <f t="shared" si="183"/>
        <v>1</v>
      </c>
      <c r="DY53" s="792">
        <f t="shared" si="183"/>
        <v>12</v>
      </c>
      <c r="DZ53" s="793">
        <f t="shared" si="183"/>
        <v>0</v>
      </c>
      <c r="EA53" s="789">
        <f t="shared" si="183"/>
        <v>0</v>
      </c>
      <c r="EB53" s="789">
        <f t="shared" si="183"/>
        <v>0</v>
      </c>
      <c r="EC53" s="789">
        <f t="shared" si="183"/>
        <v>0</v>
      </c>
      <c r="ED53" s="789">
        <f t="shared" si="183"/>
        <v>0</v>
      </c>
      <c r="EE53" s="789">
        <f t="shared" si="183"/>
        <v>0</v>
      </c>
      <c r="EF53" s="789">
        <f t="shared" si="183"/>
        <v>0</v>
      </c>
      <c r="EG53" s="789">
        <f t="shared" si="183"/>
        <v>0</v>
      </c>
      <c r="EH53" s="789">
        <f t="shared" si="183"/>
        <v>0</v>
      </c>
      <c r="EI53" s="789">
        <f t="shared" si="183"/>
        <v>0</v>
      </c>
      <c r="EJ53" s="789">
        <f t="shared" si="183"/>
        <v>0</v>
      </c>
      <c r="EK53" s="789">
        <f t="shared" si="183"/>
        <v>0</v>
      </c>
      <c r="EL53" s="789">
        <f t="shared" si="183"/>
        <v>0</v>
      </c>
      <c r="EM53" s="789">
        <f t="shared" si="183"/>
        <v>0</v>
      </c>
      <c r="EN53" s="789">
        <f t="shared" si="183"/>
        <v>0</v>
      </c>
      <c r="EO53" s="789">
        <f t="shared" si="183"/>
        <v>0</v>
      </c>
      <c r="EP53" s="789">
        <f t="shared" si="183"/>
        <v>0</v>
      </c>
      <c r="EQ53" s="789">
        <f t="shared" si="183"/>
        <v>0</v>
      </c>
      <c r="ER53" s="789">
        <f t="shared" si="183"/>
        <v>0</v>
      </c>
      <c r="ES53" s="789">
        <f t="shared" si="183"/>
        <v>0</v>
      </c>
      <c r="ET53" s="790">
        <f t="shared" si="183"/>
        <v>0</v>
      </c>
      <c r="EU53" s="791">
        <f t="shared" si="183"/>
        <v>0</v>
      </c>
      <c r="EV53" s="789">
        <f t="shared" si="183"/>
        <v>0</v>
      </c>
      <c r="EW53" s="789">
        <f t="shared" si="183"/>
        <v>0</v>
      </c>
      <c r="EX53" s="789">
        <f t="shared" ref="EX53:GZ53" si="184">SUM(EX54:EX58)</f>
        <v>0</v>
      </c>
      <c r="EY53" s="789">
        <f t="shared" si="184"/>
        <v>0</v>
      </c>
      <c r="EZ53" s="789">
        <f t="shared" si="184"/>
        <v>0</v>
      </c>
      <c r="FA53" s="789">
        <f t="shared" si="184"/>
        <v>0</v>
      </c>
      <c r="FB53" s="789">
        <f t="shared" si="184"/>
        <v>0</v>
      </c>
      <c r="FC53" s="789">
        <f t="shared" si="184"/>
        <v>0</v>
      </c>
      <c r="FD53" s="789">
        <f t="shared" si="184"/>
        <v>0</v>
      </c>
      <c r="FE53" s="789">
        <f t="shared" si="184"/>
        <v>0</v>
      </c>
      <c r="FF53" s="789">
        <f t="shared" si="184"/>
        <v>0</v>
      </c>
      <c r="FG53" s="789">
        <f t="shared" si="184"/>
        <v>0</v>
      </c>
      <c r="FH53" s="789">
        <f t="shared" si="184"/>
        <v>0</v>
      </c>
      <c r="FI53" s="789">
        <f t="shared" si="184"/>
        <v>0</v>
      </c>
      <c r="FJ53" s="789">
        <f t="shared" si="184"/>
        <v>0</v>
      </c>
      <c r="FK53" s="789">
        <f t="shared" si="184"/>
        <v>0</v>
      </c>
      <c r="FL53" s="789">
        <f t="shared" si="184"/>
        <v>0</v>
      </c>
      <c r="FM53" s="789">
        <f t="shared" si="184"/>
        <v>0</v>
      </c>
      <c r="FN53" s="789">
        <f t="shared" si="184"/>
        <v>0</v>
      </c>
      <c r="FO53" s="792">
        <f t="shared" si="184"/>
        <v>0</v>
      </c>
      <c r="FP53" s="793">
        <f t="shared" si="184"/>
        <v>48</v>
      </c>
      <c r="FQ53" s="789">
        <f t="shared" si="184"/>
        <v>26</v>
      </c>
      <c r="FR53" s="789">
        <f t="shared" si="184"/>
        <v>12</v>
      </c>
      <c r="FS53" s="789">
        <f t="shared" si="184"/>
        <v>0</v>
      </c>
      <c r="FT53" s="789">
        <f t="shared" si="184"/>
        <v>10</v>
      </c>
      <c r="FU53" s="789">
        <f t="shared" si="184"/>
        <v>0</v>
      </c>
      <c r="FV53" s="789">
        <f t="shared" si="184"/>
        <v>0</v>
      </c>
      <c r="FW53" s="789">
        <f t="shared" si="184"/>
        <v>0</v>
      </c>
      <c r="FX53" s="789">
        <f t="shared" si="184"/>
        <v>0</v>
      </c>
      <c r="FY53" s="789">
        <f t="shared" si="184"/>
        <v>0</v>
      </c>
      <c r="FZ53" s="789">
        <f t="shared" si="184"/>
        <v>0</v>
      </c>
      <c r="GA53" s="789">
        <f t="shared" si="184"/>
        <v>0</v>
      </c>
      <c r="GB53" s="789">
        <f t="shared" si="184"/>
        <v>0</v>
      </c>
      <c r="GC53" s="789">
        <f t="shared" si="184"/>
        <v>0</v>
      </c>
      <c r="GD53" s="789">
        <f t="shared" si="184"/>
        <v>0</v>
      </c>
      <c r="GE53" s="789">
        <f t="shared" si="184"/>
        <v>0</v>
      </c>
      <c r="GF53" s="789">
        <f t="shared" si="184"/>
        <v>0</v>
      </c>
      <c r="GG53" s="789">
        <f t="shared" si="184"/>
        <v>0</v>
      </c>
      <c r="GH53" s="789">
        <f t="shared" si="184"/>
        <v>0</v>
      </c>
      <c r="GI53" s="789">
        <f t="shared" si="184"/>
        <v>2</v>
      </c>
      <c r="GJ53" s="790">
        <f t="shared" si="184"/>
        <v>24</v>
      </c>
      <c r="GK53" s="791">
        <f t="shared" si="184"/>
        <v>24</v>
      </c>
      <c r="GL53" s="789">
        <f t="shared" si="184"/>
        <v>10</v>
      </c>
      <c r="GM53" s="789">
        <f t="shared" si="184"/>
        <v>6</v>
      </c>
      <c r="GN53" s="789">
        <f t="shared" si="184"/>
        <v>2</v>
      </c>
      <c r="GO53" s="789">
        <f t="shared" si="184"/>
        <v>6</v>
      </c>
      <c r="GP53" s="789">
        <f t="shared" si="184"/>
        <v>0</v>
      </c>
      <c r="GQ53" s="789">
        <f t="shared" si="184"/>
        <v>0</v>
      </c>
      <c r="GR53" s="789">
        <f t="shared" si="184"/>
        <v>0</v>
      </c>
      <c r="GS53" s="789">
        <f t="shared" si="184"/>
        <v>0</v>
      </c>
      <c r="GT53" s="789">
        <f t="shared" si="184"/>
        <v>0</v>
      </c>
      <c r="GU53" s="789">
        <f t="shared" si="184"/>
        <v>0</v>
      </c>
      <c r="GV53" s="789">
        <f t="shared" si="184"/>
        <v>0</v>
      </c>
      <c r="GW53" s="789">
        <f t="shared" si="184"/>
        <v>0</v>
      </c>
      <c r="GX53" s="789">
        <f t="shared" si="184"/>
        <v>0</v>
      </c>
      <c r="GY53" s="789">
        <f t="shared" si="184"/>
        <v>0</v>
      </c>
      <c r="GZ53" s="789">
        <f t="shared" si="184"/>
        <v>0</v>
      </c>
      <c r="HA53" s="789">
        <v>36</v>
      </c>
      <c r="HB53" s="789"/>
      <c r="HC53" s="789">
        <f t="shared" ref="HC53:HZ53" si="185">SUM(HC55:HC58)</f>
        <v>0</v>
      </c>
      <c r="HD53" s="789">
        <f t="shared" si="176"/>
        <v>2</v>
      </c>
      <c r="HE53" s="792">
        <f t="shared" si="185"/>
        <v>12</v>
      </c>
      <c r="HF53" s="793">
        <f t="shared" si="185"/>
        <v>0</v>
      </c>
      <c r="HG53" s="789">
        <f t="shared" si="185"/>
        <v>0</v>
      </c>
      <c r="HH53" s="789">
        <f t="shared" si="185"/>
        <v>0</v>
      </c>
      <c r="HI53" s="789">
        <f t="shared" si="185"/>
        <v>0</v>
      </c>
      <c r="HJ53" s="789">
        <f t="shared" si="185"/>
        <v>0</v>
      </c>
      <c r="HK53" s="789">
        <f t="shared" si="185"/>
        <v>0</v>
      </c>
      <c r="HL53" s="789">
        <f t="shared" si="185"/>
        <v>0</v>
      </c>
      <c r="HM53" s="789">
        <f t="shared" si="185"/>
        <v>0</v>
      </c>
      <c r="HN53" s="789">
        <f t="shared" si="185"/>
        <v>0</v>
      </c>
      <c r="HO53" s="789">
        <f t="shared" si="185"/>
        <v>0</v>
      </c>
      <c r="HP53" s="789">
        <f t="shared" si="185"/>
        <v>0</v>
      </c>
      <c r="HQ53" s="789">
        <f t="shared" si="185"/>
        <v>0</v>
      </c>
      <c r="HR53" s="789">
        <f t="shared" si="185"/>
        <v>0</v>
      </c>
      <c r="HS53" s="789">
        <f t="shared" si="185"/>
        <v>0</v>
      </c>
      <c r="HT53" s="789">
        <f t="shared" si="185"/>
        <v>0</v>
      </c>
      <c r="HU53" s="789">
        <f t="shared" si="185"/>
        <v>0</v>
      </c>
      <c r="HV53" s="789">
        <f t="shared" si="185"/>
        <v>0</v>
      </c>
      <c r="HW53" s="789">
        <f t="shared" si="185"/>
        <v>0</v>
      </c>
      <c r="HX53" s="789">
        <f t="shared" si="185"/>
        <v>0</v>
      </c>
      <c r="HY53" s="789">
        <f t="shared" si="185"/>
        <v>0</v>
      </c>
      <c r="HZ53" s="790">
        <f t="shared" si="185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6">SUM(H54:U54)</f>
        <v>42</v>
      </c>
      <c r="H54" s="61">
        <f t="shared" ref="H54:P57" si="187">Z54+AU54+BP54+CK54+DF54+EA54+EV54+FQ54+GL54+HG54</f>
        <v>22</v>
      </c>
      <c r="I54" s="61">
        <f t="shared" si="187"/>
        <v>14</v>
      </c>
      <c r="J54" s="61">
        <f t="shared" si="187"/>
        <v>0</v>
      </c>
      <c r="K54" s="61">
        <f t="shared" si="187"/>
        <v>6</v>
      </c>
      <c r="L54" s="61">
        <f t="shared" si="187"/>
        <v>0</v>
      </c>
      <c r="M54" s="61">
        <f t="shared" si="187"/>
        <v>0</v>
      </c>
      <c r="N54" s="61">
        <f t="shared" si="187"/>
        <v>0</v>
      </c>
      <c r="O54" s="61">
        <f t="shared" si="187"/>
        <v>0</v>
      </c>
      <c r="P54" s="61">
        <f t="shared" si="187"/>
        <v>0</v>
      </c>
      <c r="Q54" s="61"/>
      <c r="R54" s="61">
        <f t="shared" ref="R54:R58" si="188">AJ54+BE54+BZ54+CU54+DP54+EK54+FF54+GA54+GV54+HQ54</f>
        <v>0</v>
      </c>
      <c r="S54" s="61">
        <f t="shared" ref="S54:U57" si="189">AL54+BG54+CB54+CW54+DR54+EM54+FH54+GC54+GX54+HS54</f>
        <v>0</v>
      </c>
      <c r="T54" s="61">
        <f t="shared" si="189"/>
        <v>0</v>
      </c>
      <c r="U54" s="367">
        <f t="shared" si="189"/>
        <v>0</v>
      </c>
      <c r="V54" s="354">
        <f t="shared" ref="V54:V58" si="190">AS54+BN54+CI54+DD54+DY54+ET54+FO54+GJ54+HE54+HZ54</f>
        <v>24</v>
      </c>
      <c r="W54" s="61">
        <f t="shared" ref="W54:W58" si="191">AQ54+BL54+CG54+DB54+DW54+ER54+FM54+GH54+HC54+HX54</f>
        <v>6</v>
      </c>
      <c r="X54" s="355">
        <f t="shared" si="99"/>
        <v>0</v>
      </c>
      <c r="Y54" s="346">
        <f t="shared" ref="Y54:Y55" si="192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3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4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5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6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7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8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199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200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1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6"/>
        <v>44</v>
      </c>
      <c r="H55" s="61">
        <f t="shared" si="187"/>
        <v>4</v>
      </c>
      <c r="I55" s="61">
        <f t="shared" si="187"/>
        <v>0</v>
      </c>
      <c r="J55" s="61">
        <f t="shared" si="187"/>
        <v>10</v>
      </c>
      <c r="K55" s="61">
        <f t="shared" si="187"/>
        <v>28</v>
      </c>
      <c r="L55" s="61">
        <f t="shared" si="187"/>
        <v>0</v>
      </c>
      <c r="M55" s="61">
        <f t="shared" si="187"/>
        <v>2</v>
      </c>
      <c r="N55" s="61">
        <f t="shared" si="187"/>
        <v>0</v>
      </c>
      <c r="O55" s="61">
        <f t="shared" si="187"/>
        <v>0</v>
      </c>
      <c r="P55" s="61">
        <f t="shared" si="187"/>
        <v>0</v>
      </c>
      <c r="Q55" s="61"/>
      <c r="R55" s="61">
        <f t="shared" si="188"/>
        <v>0</v>
      </c>
      <c r="S55" s="61">
        <f t="shared" si="189"/>
        <v>0</v>
      </c>
      <c r="T55" s="61">
        <f t="shared" si="189"/>
        <v>0</v>
      </c>
      <c r="U55" s="367">
        <f t="shared" si="189"/>
        <v>0</v>
      </c>
      <c r="V55" s="354">
        <f t="shared" si="190"/>
        <v>24</v>
      </c>
      <c r="W55" s="61">
        <f t="shared" si="191"/>
        <v>4</v>
      </c>
      <c r="X55" s="355">
        <f t="shared" si="99"/>
        <v>0</v>
      </c>
      <c r="Y55" s="346">
        <f t="shared" si="192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3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4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5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6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7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8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199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200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1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2">SUM(H56:U56)</f>
        <v>48</v>
      </c>
      <c r="H56" s="61">
        <f t="shared" si="187"/>
        <v>30</v>
      </c>
      <c r="I56" s="61">
        <f t="shared" si="187"/>
        <v>14</v>
      </c>
      <c r="J56" s="61">
        <f t="shared" si="187"/>
        <v>0</v>
      </c>
      <c r="K56" s="61">
        <f t="shared" si="187"/>
        <v>4</v>
      </c>
      <c r="L56" s="61">
        <f t="shared" si="187"/>
        <v>0</v>
      </c>
      <c r="M56" s="61">
        <f t="shared" si="187"/>
        <v>0</v>
      </c>
      <c r="N56" s="61">
        <f t="shared" si="187"/>
        <v>0</v>
      </c>
      <c r="O56" s="61">
        <f t="shared" si="187"/>
        <v>0</v>
      </c>
      <c r="P56" s="61">
        <f t="shared" si="187"/>
        <v>0</v>
      </c>
      <c r="Q56" s="61"/>
      <c r="R56" s="61">
        <f t="shared" si="188"/>
        <v>0</v>
      </c>
      <c r="S56" s="61">
        <f t="shared" si="189"/>
        <v>0</v>
      </c>
      <c r="T56" s="61">
        <f t="shared" si="189"/>
        <v>0</v>
      </c>
      <c r="U56" s="367">
        <f t="shared" si="189"/>
        <v>0</v>
      </c>
      <c r="V56" s="354">
        <f t="shared" si="190"/>
        <v>24</v>
      </c>
      <c r="W56" s="61">
        <f t="shared" si="191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199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3">(GF56+GG56+GH56+FP56+GJ56)/36</f>
        <v>1.5</v>
      </c>
      <c r="GJ56" s="361">
        <v>18</v>
      </c>
      <c r="GK56" s="346">
        <f t="shared" ref="GK56:GK58" si="204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5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2"/>
        <v>42</v>
      </c>
      <c r="H57" s="61">
        <f t="shared" si="187"/>
        <v>16</v>
      </c>
      <c r="I57" s="61">
        <f t="shared" si="187"/>
        <v>14</v>
      </c>
      <c r="J57" s="61">
        <f t="shared" si="187"/>
        <v>12</v>
      </c>
      <c r="K57" s="61">
        <f t="shared" si="187"/>
        <v>0</v>
      </c>
      <c r="L57" s="61">
        <f t="shared" si="187"/>
        <v>0</v>
      </c>
      <c r="M57" s="61">
        <f t="shared" si="187"/>
        <v>0</v>
      </c>
      <c r="N57" s="61">
        <f t="shared" si="187"/>
        <v>0</v>
      </c>
      <c r="O57" s="61">
        <f t="shared" si="187"/>
        <v>0</v>
      </c>
      <c r="P57" s="61">
        <f t="shared" si="187"/>
        <v>0</v>
      </c>
      <c r="Q57" s="61"/>
      <c r="R57" s="61">
        <f t="shared" si="188"/>
        <v>0</v>
      </c>
      <c r="S57" s="61">
        <f t="shared" si="189"/>
        <v>0</v>
      </c>
      <c r="T57" s="61">
        <f t="shared" si="189"/>
        <v>0</v>
      </c>
      <c r="U57" s="367">
        <f t="shared" si="189"/>
        <v>0</v>
      </c>
      <c r="V57" s="354">
        <f t="shared" si="190"/>
        <v>21</v>
      </c>
      <c r="W57" s="61">
        <f t="shared" si="191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199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3"/>
        <v>0.25</v>
      </c>
      <c r="GJ57" s="361">
        <v>3</v>
      </c>
      <c r="GK57" s="346">
        <f t="shared" si="204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5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6"/>
        <v>42</v>
      </c>
      <c r="H58" s="103">
        <f t="shared" si="159"/>
        <v>0</v>
      </c>
      <c r="I58" s="103">
        <f t="shared" si="159"/>
        <v>0</v>
      </c>
      <c r="J58" s="103">
        <f t="shared" si="159"/>
        <v>0</v>
      </c>
      <c r="K58" s="103">
        <f t="shared" si="159"/>
        <v>42</v>
      </c>
      <c r="L58" s="103">
        <f t="shared" si="159"/>
        <v>0</v>
      </c>
      <c r="M58" s="103">
        <f t="shared" si="159"/>
        <v>0</v>
      </c>
      <c r="N58" s="103">
        <f t="shared" si="159"/>
        <v>0</v>
      </c>
      <c r="O58" s="103">
        <f t="shared" si="159"/>
        <v>0</v>
      </c>
      <c r="P58" s="103">
        <f t="shared" si="159"/>
        <v>0</v>
      </c>
      <c r="Q58" s="103"/>
      <c r="R58" s="103">
        <f t="shared" si="188"/>
        <v>0</v>
      </c>
      <c r="S58" s="103">
        <f t="shared" si="161"/>
        <v>0</v>
      </c>
      <c r="T58" s="103">
        <f t="shared" si="161"/>
        <v>0</v>
      </c>
      <c r="U58" s="368">
        <f t="shared" si="161"/>
        <v>0</v>
      </c>
      <c r="V58" s="372">
        <f t="shared" si="190"/>
        <v>21</v>
      </c>
      <c r="W58" s="103">
        <f t="shared" si="191"/>
        <v>0</v>
      </c>
      <c r="X58" s="373">
        <f t="shared" si="99"/>
        <v>0</v>
      </c>
      <c r="Y58" s="371">
        <f t="shared" ref="Y58" si="206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7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8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09">(CZ58+DA58+DB58+CJ58+DD58)/36</f>
        <v>0.75</v>
      </c>
      <c r="DD58" s="376">
        <v>9</v>
      </c>
      <c r="DE58" s="371">
        <f t="shared" ref="DE58" si="210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1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2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3"/>
        <v>0.25</v>
      </c>
      <c r="GJ58" s="376">
        <v>3</v>
      </c>
      <c r="GK58" s="371">
        <f t="shared" si="204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5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3">SUM(H59:U59)</f>
        <v>206</v>
      </c>
      <c r="H59" s="890">
        <f t="shared" ref="H51:P59" si="214">Z59+AU59+BP59+CK59+DF59+EA59+EV59+FQ59+GL59+HG59</f>
        <v>4</v>
      </c>
      <c r="I59" s="890">
        <f t="shared" si="214"/>
        <v>2</v>
      </c>
      <c r="J59" s="890">
        <f t="shared" si="214"/>
        <v>0</v>
      </c>
      <c r="K59" s="890">
        <f t="shared" si="214"/>
        <v>200</v>
      </c>
      <c r="L59" s="890">
        <f t="shared" si="214"/>
        <v>0</v>
      </c>
      <c r="M59" s="890">
        <f t="shared" si="214"/>
        <v>0</v>
      </c>
      <c r="N59" s="890">
        <f t="shared" si="214"/>
        <v>0</v>
      </c>
      <c r="O59" s="890">
        <f t="shared" si="214"/>
        <v>0</v>
      </c>
      <c r="P59" s="890">
        <f t="shared" si="214"/>
        <v>0</v>
      </c>
      <c r="Q59" s="890"/>
      <c r="R59" s="890">
        <f t="shared" ref="R54:R59" si="215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6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7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8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9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20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1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2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3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4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5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6">F65/36</f>
        <v>4</v>
      </c>
      <c r="E65" s="48"/>
      <c r="F65" s="48">
        <f t="shared" ref="F65" si="227">G65+V65+W65+X65</f>
        <v>144</v>
      </c>
      <c r="G65" s="48">
        <f t="shared" ref="G65" si="228">SUM(H65:U65)</f>
        <v>72</v>
      </c>
      <c r="H65" s="48">
        <f t="shared" ref="H65:P70" si="229">Z65+AU65+BP65+CK65+DF65+EA65+EV65+FQ65+GL65+HG65</f>
        <v>36</v>
      </c>
      <c r="I65" s="48">
        <f t="shared" si="229"/>
        <v>4</v>
      </c>
      <c r="J65" s="48">
        <f t="shared" si="229"/>
        <v>0</v>
      </c>
      <c r="K65" s="48">
        <f t="shared" si="229"/>
        <v>16</v>
      </c>
      <c r="L65" s="48">
        <f t="shared" si="229"/>
        <v>0</v>
      </c>
      <c r="M65" s="48">
        <f t="shared" si="229"/>
        <v>0</v>
      </c>
      <c r="N65" s="48">
        <f t="shared" si="229"/>
        <v>0</v>
      </c>
      <c r="O65" s="48">
        <f t="shared" si="229"/>
        <v>0</v>
      </c>
      <c r="P65" s="48">
        <f t="shared" si="229"/>
        <v>4</v>
      </c>
      <c r="Q65" s="48"/>
      <c r="R65" s="48">
        <f t="shared" ref="R65" si="230">AJ65+BE65+BZ65+CU65+DP65+EK65+FF65+GA65+GV65+HQ65</f>
        <v>12</v>
      </c>
      <c r="S65" s="48">
        <f t="shared" ref="S65:U70" si="231">AL65+BG65+CB65+CW65+DR65+EM65+FH65+GC65+GX65+HS65</f>
        <v>0</v>
      </c>
      <c r="T65" s="48">
        <f t="shared" si="231"/>
        <v>0</v>
      </c>
      <c r="U65" s="214">
        <f t="shared" si="231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2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3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4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5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6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7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8">(EP65+EQ65+ER65+DZ65+ET65)/36</f>
        <v>4</v>
      </c>
      <c r="ET65" s="300">
        <v>36</v>
      </c>
      <c r="EU65" s="54">
        <f t="shared" ref="EU65" si="239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40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1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2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9"/>
        <v>52</v>
      </c>
      <c r="I66" s="48">
        <f t="shared" si="229"/>
        <v>0</v>
      </c>
      <c r="J66" s="48">
        <f t="shared" si="229"/>
        <v>0</v>
      </c>
      <c r="K66" s="48">
        <f t="shared" si="229"/>
        <v>10</v>
      </c>
      <c r="L66" s="48">
        <f t="shared" si="229"/>
        <v>0</v>
      </c>
      <c r="M66" s="48">
        <f t="shared" si="229"/>
        <v>0</v>
      </c>
      <c r="N66" s="48">
        <f t="shared" si="229"/>
        <v>0</v>
      </c>
      <c r="O66" s="48">
        <f t="shared" si="229"/>
        <v>0</v>
      </c>
      <c r="P66" s="48">
        <f t="shared" si="229"/>
        <v>0</v>
      </c>
      <c r="Q66" s="48"/>
      <c r="R66" s="48">
        <f>AJ66+BE66+BZ66+CU66+DP66+EK66+FF66+GA66+GV66+HQ66</f>
        <v>10</v>
      </c>
      <c r="S66" s="48">
        <f t="shared" si="231"/>
        <v>0</v>
      </c>
      <c r="T66" s="48">
        <f t="shared" si="231"/>
        <v>0</v>
      </c>
      <c r="U66" s="214">
        <f t="shared" si="231"/>
        <v>0</v>
      </c>
      <c r="V66" s="276">
        <f t="shared" ref="V66:V70" si="243">AS66+BN66+CI66+DD66+DY66+ET66+FO66+GJ66+HE66+HZ66</f>
        <v>36</v>
      </c>
      <c r="W66" s="48">
        <f t="shared" ref="W66:W70" si="244">AQ66+BL66+CG66+DB66+DW66+ER66+FM66+GH66+HC66+HX66</f>
        <v>0</v>
      </c>
      <c r="X66" s="277">
        <f t="shared" ref="X66:X70" si="245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6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7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8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9">F67/36</f>
        <v>4</v>
      </c>
      <c r="E67" s="48"/>
      <c r="F67" s="48">
        <f t="shared" ref="F67" si="250">G67+V67+W67+X67</f>
        <v>144</v>
      </c>
      <c r="G67" s="48">
        <f t="shared" ref="G67" si="251">SUM(H67:U67)</f>
        <v>72</v>
      </c>
      <c r="H67" s="48">
        <f t="shared" si="229"/>
        <v>34</v>
      </c>
      <c r="I67" s="48">
        <f t="shared" si="229"/>
        <v>12</v>
      </c>
      <c r="J67" s="48">
        <f t="shared" si="229"/>
        <v>4</v>
      </c>
      <c r="K67" s="48">
        <f t="shared" si="229"/>
        <v>22</v>
      </c>
      <c r="L67" s="48">
        <f t="shared" si="229"/>
        <v>0</v>
      </c>
      <c r="M67" s="48">
        <f t="shared" si="229"/>
        <v>0</v>
      </c>
      <c r="N67" s="48">
        <f t="shared" si="229"/>
        <v>0</v>
      </c>
      <c r="O67" s="48">
        <f t="shared" si="229"/>
        <v>0</v>
      </c>
      <c r="P67" s="48">
        <f t="shared" si="229"/>
        <v>0</v>
      </c>
      <c r="Q67" s="48"/>
      <c r="R67" s="48">
        <f t="shared" ref="R67" si="252">AJ67+BE67+BZ67+CU67+DP67+EK67+FF67+GA67+GV67+HQ67</f>
        <v>0</v>
      </c>
      <c r="S67" s="48">
        <f t="shared" si="231"/>
        <v>0</v>
      </c>
      <c r="T67" s="48">
        <f t="shared" si="231"/>
        <v>0</v>
      </c>
      <c r="U67" s="214">
        <f t="shared" si="231"/>
        <v>0</v>
      </c>
      <c r="V67" s="276">
        <f t="shared" si="243"/>
        <v>36</v>
      </c>
      <c r="W67" s="48">
        <f t="shared" si="244"/>
        <v>0</v>
      </c>
      <c r="X67" s="277">
        <f t="shared" ref="X67" si="253">+AO67+AP67+BJ67+BK67+CE67+CF67+CZ67+DA67+DU67+DV67+EP67+EQ67+FK67+FL67+GF67+GG67+HA67+HB67+HV67+HW67</f>
        <v>36</v>
      </c>
      <c r="Y67" s="54">
        <f t="shared" ref="Y67" si="254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5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6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7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8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9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60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6"/>
        <v>4</v>
      </c>
      <c r="FO67" s="224">
        <v>36</v>
      </c>
      <c r="FP67" s="299">
        <f t="shared" ref="FP67" si="261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2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3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9"/>
        <v>36</v>
      </c>
      <c r="I68" s="620">
        <f t="shared" si="229"/>
        <v>10</v>
      </c>
      <c r="J68" s="620">
        <f t="shared" si="229"/>
        <v>0</v>
      </c>
      <c r="K68" s="620">
        <f t="shared" si="229"/>
        <v>26</v>
      </c>
      <c r="L68" s="620">
        <f t="shared" si="229"/>
        <v>0</v>
      </c>
      <c r="M68" s="620">
        <f t="shared" si="229"/>
        <v>0</v>
      </c>
      <c r="N68" s="620">
        <f t="shared" si="229"/>
        <v>0</v>
      </c>
      <c r="O68" s="620">
        <f t="shared" si="229"/>
        <v>0</v>
      </c>
      <c r="P68" s="620">
        <f t="shared" si="229"/>
        <v>0</v>
      </c>
      <c r="Q68" s="620"/>
      <c r="R68" s="620">
        <f>AJ68+BE68+BZ68+CU68+DP68+EK68+FF68+GA68+GV68+HQ68</f>
        <v>0</v>
      </c>
      <c r="S68" s="620">
        <f t="shared" si="231"/>
        <v>0</v>
      </c>
      <c r="T68" s="620">
        <f t="shared" si="231"/>
        <v>0</v>
      </c>
      <c r="U68" s="621">
        <f t="shared" si="231"/>
        <v>0</v>
      </c>
      <c r="V68" s="622">
        <f t="shared" si="243"/>
        <v>36</v>
      </c>
      <c r="W68" s="620">
        <f t="shared" si="244"/>
        <v>0</v>
      </c>
      <c r="X68" s="623">
        <f t="shared" ref="X68:X69" si="264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5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6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9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7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8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9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29"/>
        <v>36</v>
      </c>
      <c r="I69" s="735">
        <f t="shared" si="229"/>
        <v>24</v>
      </c>
      <c r="J69" s="735">
        <f t="shared" si="229"/>
        <v>0</v>
      </c>
      <c r="K69" s="735">
        <f t="shared" si="229"/>
        <v>8</v>
      </c>
      <c r="L69" s="735">
        <f t="shared" si="229"/>
        <v>0</v>
      </c>
      <c r="M69" s="735">
        <f t="shared" si="229"/>
        <v>0</v>
      </c>
      <c r="N69" s="735">
        <f t="shared" si="229"/>
        <v>0</v>
      </c>
      <c r="O69" s="735">
        <f t="shared" si="229"/>
        <v>0</v>
      </c>
      <c r="P69" s="735">
        <f t="shared" si="229"/>
        <v>0</v>
      </c>
      <c r="Q69" s="735"/>
      <c r="R69" s="735">
        <f>AJ69+BE69+BZ69+CU69+DP69+EK69+FF69+GA69+GV69+HQ69</f>
        <v>4</v>
      </c>
      <c r="S69" s="735">
        <f t="shared" si="231"/>
        <v>0</v>
      </c>
      <c r="T69" s="735">
        <f t="shared" si="231"/>
        <v>0</v>
      </c>
      <c r="U69" s="743">
        <f t="shared" si="231"/>
        <v>0</v>
      </c>
      <c r="V69" s="744">
        <f t="shared" si="243"/>
        <v>36</v>
      </c>
      <c r="W69" s="735">
        <f t="shared" si="244"/>
        <v>0</v>
      </c>
      <c r="X69" s="745">
        <f t="shared" si="264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268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269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205">
        <v>41</v>
      </c>
      <c r="B70" s="612" t="s">
        <v>182</v>
      </c>
      <c r="C70" s="350" t="s">
        <v>234</v>
      </c>
      <c r="D70" s="237">
        <f>F70/36</f>
        <v>4</v>
      </c>
      <c r="E70" s="107"/>
      <c r="F70" s="107">
        <f>G70+V70+W70+X70</f>
        <v>144</v>
      </c>
      <c r="G70" s="107">
        <f>SUM(H70:U70)</f>
        <v>72</v>
      </c>
      <c r="H70" s="107">
        <f t="shared" si="229"/>
        <v>30</v>
      </c>
      <c r="I70" s="107">
        <f t="shared" si="229"/>
        <v>32</v>
      </c>
      <c r="J70" s="107">
        <f t="shared" si="229"/>
        <v>0</v>
      </c>
      <c r="K70" s="107">
        <f t="shared" si="229"/>
        <v>10</v>
      </c>
      <c r="L70" s="107">
        <f t="shared" si="229"/>
        <v>0</v>
      </c>
      <c r="M70" s="107">
        <f t="shared" si="229"/>
        <v>0</v>
      </c>
      <c r="N70" s="107">
        <f t="shared" si="229"/>
        <v>0</v>
      </c>
      <c r="O70" s="107">
        <f t="shared" si="229"/>
        <v>0</v>
      </c>
      <c r="P70" s="107">
        <f t="shared" si="229"/>
        <v>0</v>
      </c>
      <c r="Q70" s="107"/>
      <c r="R70" s="107">
        <f>AJ70+BE70+BZ70+CU70+DP70+EK70+FF70+GA70+GV70+HQ70</f>
        <v>0</v>
      </c>
      <c r="S70" s="107">
        <f t="shared" si="231"/>
        <v>0</v>
      </c>
      <c r="T70" s="107">
        <f t="shared" si="231"/>
        <v>0</v>
      </c>
      <c r="U70" s="215">
        <f t="shared" si="231"/>
        <v>0</v>
      </c>
      <c r="V70" s="278">
        <f t="shared" si="243"/>
        <v>36</v>
      </c>
      <c r="W70" s="107">
        <f t="shared" si="244"/>
        <v>0</v>
      </c>
      <c r="X70" s="279">
        <f t="shared" si="245"/>
        <v>36</v>
      </c>
      <c r="Y70" s="244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225"/>
      <c r="AT70" s="301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302"/>
      <c r="BO70" s="244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225"/>
      <c r="CJ70" s="301">
        <f t="shared" ref="CJ70" si="270">SUM(CK70:CU70)+SUM(CW70:CY70)</f>
        <v>72</v>
      </c>
      <c r="CK70" s="108">
        <v>30</v>
      </c>
      <c r="CL70" s="108">
        <v>32</v>
      </c>
      <c r="CM70" s="108"/>
      <c r="CN70" s="108">
        <v>10</v>
      </c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9">
        <v>36</v>
      </c>
      <c r="DA70" s="110"/>
      <c r="DB70" s="111"/>
      <c r="DC70" s="112">
        <f t="shared" ref="DC70" si="271">(CZ70+DA70+DB70+CJ70+DD70)/36</f>
        <v>4</v>
      </c>
      <c r="DD70" s="302">
        <v>36</v>
      </c>
      <c r="DE70" s="244"/>
      <c r="DF70" s="106"/>
      <c r="DG70" s="106"/>
      <c r="DH70" s="106"/>
      <c r="DI70" s="106"/>
      <c r="DJ70" s="106"/>
      <c r="DK70" s="106"/>
      <c r="DL70" s="106"/>
      <c r="DM70" s="106"/>
      <c r="DN70" s="106"/>
      <c r="DO70" s="106"/>
      <c r="DP70" s="106"/>
      <c r="DQ70" s="106"/>
      <c r="DR70" s="106"/>
      <c r="DS70" s="106"/>
      <c r="DT70" s="106"/>
      <c r="DU70" s="106"/>
      <c r="DV70" s="106"/>
      <c r="DW70" s="106"/>
      <c r="DX70" s="106"/>
      <c r="DY70" s="225"/>
      <c r="DZ70" s="301"/>
      <c r="EA70" s="106"/>
      <c r="EB70" s="106"/>
      <c r="EC70" s="106"/>
      <c r="ED70" s="106"/>
      <c r="EE70" s="106"/>
      <c r="EF70" s="106"/>
      <c r="EG70" s="106"/>
      <c r="EH70" s="106"/>
      <c r="EI70" s="106"/>
      <c r="EJ70" s="106"/>
      <c r="EK70" s="106"/>
      <c r="EL70" s="106"/>
      <c r="EM70" s="106"/>
      <c r="EN70" s="106"/>
      <c r="EO70" s="106"/>
      <c r="EP70" s="106"/>
      <c r="EQ70" s="106"/>
      <c r="ER70" s="106"/>
      <c r="ES70" s="106"/>
      <c r="ET70" s="302"/>
      <c r="EU70" s="244">
        <f t="shared" ref="EU70" si="272">SUM(EV70:FF70)+SUM(FH70:FJ70)</f>
        <v>0</v>
      </c>
      <c r="EV70" s="106"/>
      <c r="EW70" s="106"/>
      <c r="EX70" s="106"/>
      <c r="EY70" s="106"/>
      <c r="EZ70" s="106"/>
      <c r="FA70" s="106"/>
      <c r="FB70" s="106"/>
      <c r="FC70" s="106"/>
      <c r="FD70" s="106"/>
      <c r="FE70" s="106"/>
      <c r="FF70" s="106"/>
      <c r="FG70" s="106"/>
      <c r="FH70" s="106"/>
      <c r="FI70" s="106"/>
      <c r="FJ70" s="106"/>
      <c r="FK70" s="106"/>
      <c r="FL70" s="106"/>
      <c r="FM70" s="106"/>
      <c r="FN70" s="106">
        <f t="shared" si="246"/>
        <v>0</v>
      </c>
      <c r="FO70" s="225"/>
      <c r="FP70" s="301"/>
      <c r="FQ70" s="106"/>
      <c r="FR70" s="106"/>
      <c r="FS70" s="106"/>
      <c r="FT70" s="106"/>
      <c r="FU70" s="106"/>
      <c r="FV70" s="106"/>
      <c r="FW70" s="106"/>
      <c r="FX70" s="106"/>
      <c r="FY70" s="106"/>
      <c r="FZ70" s="106"/>
      <c r="GA70" s="106"/>
      <c r="GB70" s="106"/>
      <c r="GC70" s="106"/>
      <c r="GD70" s="106"/>
      <c r="GE70" s="106"/>
      <c r="GF70" s="106"/>
      <c r="GG70" s="106"/>
      <c r="GH70" s="106"/>
      <c r="GI70" s="106"/>
      <c r="GJ70" s="302"/>
      <c r="GK70" s="244"/>
      <c r="GL70" s="106"/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225"/>
      <c r="HF70" s="301"/>
      <c r="HG70" s="106"/>
      <c r="HH70" s="106"/>
      <c r="HI70" s="106"/>
      <c r="HJ70" s="106"/>
      <c r="HK70" s="106"/>
      <c r="HL70" s="106"/>
      <c r="HM70" s="106"/>
      <c r="HN70" s="106"/>
      <c r="HO70" s="106"/>
      <c r="HP70" s="106"/>
      <c r="HQ70" s="106"/>
      <c r="HR70" s="106"/>
      <c r="HS70" s="106"/>
      <c r="HT70" s="106"/>
      <c r="HU70" s="106"/>
      <c r="HV70" s="106"/>
      <c r="HW70" s="106"/>
      <c r="HX70" s="106"/>
      <c r="HY70" s="106"/>
      <c r="HZ70" s="302"/>
      <c r="IA70" s="364">
        <v>4</v>
      </c>
      <c r="IB70" s="79"/>
      <c r="IC70" s="79"/>
      <c r="ID70" s="146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3">Z73+AU73+BP73+CK73+DF73+EA73+EV73+FQ73+GL73+HG73</f>
        <v>24</v>
      </c>
      <c r="I73" s="48">
        <f t="shared" si="273"/>
        <v>20</v>
      </c>
      <c r="J73" s="48">
        <f t="shared" si="273"/>
        <v>0</v>
      </c>
      <c r="K73" s="48">
        <f t="shared" si="273"/>
        <v>14</v>
      </c>
      <c r="L73" s="48">
        <f t="shared" si="273"/>
        <v>0</v>
      </c>
      <c r="M73" s="48">
        <f t="shared" si="273"/>
        <v>0</v>
      </c>
      <c r="N73" s="48">
        <f t="shared" si="273"/>
        <v>4</v>
      </c>
      <c r="O73" s="48">
        <f t="shared" si="273"/>
        <v>0</v>
      </c>
      <c r="P73" s="48">
        <f t="shared" si="273"/>
        <v>4</v>
      </c>
      <c r="Q73" s="48"/>
      <c r="R73" s="48">
        <f t="shared" ref="R73" si="274">AJ73+BE73+BZ73+CU73+DP73+EK73+FF73+GA73+GV73+HQ73</f>
        <v>0</v>
      </c>
      <c r="S73" s="48">
        <f t="shared" ref="S73:U74" si="275">AL73+BG73+CB73+CW73+DR73+EM73+FH73+GC73+GX73+HS73</f>
        <v>0</v>
      </c>
      <c r="T73" s="48">
        <f t="shared" si="275"/>
        <v>0</v>
      </c>
      <c r="U73" s="214">
        <f t="shared" si="275"/>
        <v>0</v>
      </c>
      <c r="V73" s="276">
        <f t="shared" ref="V73:V74" si="276">AS73+BN73+CI73+DD73+DY73+ET73+FO73+GJ73+HE73+HZ73</f>
        <v>36</v>
      </c>
      <c r="W73" s="48">
        <f t="shared" ref="W73:W74" si="277">AQ73+BL73+CG73+DB73+DW73+ER73+FM73+GH73+HC73+HX73</f>
        <v>6</v>
      </c>
      <c r="X73" s="277">
        <f t="shared" ref="X73:X74" si="278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9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80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273"/>
        <v>48</v>
      </c>
      <c r="I74" s="426">
        <f t="shared" si="273"/>
        <v>18</v>
      </c>
      <c r="J74" s="426">
        <f t="shared" si="273"/>
        <v>0</v>
      </c>
      <c r="K74" s="426">
        <f t="shared" si="273"/>
        <v>0</v>
      </c>
      <c r="L74" s="426">
        <f t="shared" si="273"/>
        <v>0</v>
      </c>
      <c r="M74" s="426">
        <f t="shared" si="273"/>
        <v>0</v>
      </c>
      <c r="N74" s="426">
        <f t="shared" si="273"/>
        <v>0</v>
      </c>
      <c r="O74" s="426">
        <f t="shared" si="273"/>
        <v>0</v>
      </c>
      <c r="P74" s="426">
        <f t="shared" si="273"/>
        <v>2</v>
      </c>
      <c r="Q74" s="426"/>
      <c r="R74" s="426">
        <f>AJ74+BE74+BZ74+CU74+DP74+EK74+FF74+GA74+GV74+HQ74</f>
        <v>0</v>
      </c>
      <c r="S74" s="426">
        <f t="shared" si="275"/>
        <v>0</v>
      </c>
      <c r="T74" s="426">
        <f t="shared" si="275"/>
        <v>0</v>
      </c>
      <c r="U74" s="427">
        <f t="shared" si="275"/>
        <v>0</v>
      </c>
      <c r="V74" s="428">
        <f t="shared" si="276"/>
        <v>36</v>
      </c>
      <c r="W74" s="426">
        <f t="shared" si="277"/>
        <v>4</v>
      </c>
      <c r="X74" s="429">
        <f t="shared" si="278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281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279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280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650">
        <v>44</v>
      </c>
      <c r="B77" s="648" t="s">
        <v>173</v>
      </c>
      <c r="C77" s="257" t="s">
        <v>146</v>
      </c>
      <c r="D77" s="651"/>
      <c r="E77" s="652">
        <f>F77/36</f>
        <v>10</v>
      </c>
      <c r="F77" s="652">
        <f>G77+V77+W77+X77</f>
        <v>360</v>
      </c>
      <c r="G77" s="652">
        <f>SUM(H77:U77)</f>
        <v>198</v>
      </c>
      <c r="H77" s="652">
        <f t="shared" ref="H77:P77" si="282">Z77+AU77+BP77+CK77+DF77+EA77+EV77+FQ77+GL77+HG77</f>
        <v>48</v>
      </c>
      <c r="I77" s="652">
        <f t="shared" si="282"/>
        <v>18</v>
      </c>
      <c r="J77" s="652">
        <f t="shared" si="282"/>
        <v>0</v>
      </c>
      <c r="K77" s="652">
        <f t="shared" si="282"/>
        <v>28</v>
      </c>
      <c r="L77" s="652">
        <f t="shared" si="282"/>
        <v>44</v>
      </c>
      <c r="M77" s="652">
        <f t="shared" si="282"/>
        <v>0</v>
      </c>
      <c r="N77" s="652">
        <f t="shared" si="282"/>
        <v>0</v>
      </c>
      <c r="O77" s="652">
        <f t="shared" si="282"/>
        <v>0</v>
      </c>
      <c r="P77" s="652">
        <f t="shared" si="282"/>
        <v>4</v>
      </c>
      <c r="Q77" s="652"/>
      <c r="R77" s="652">
        <f>AJ77+BE77+BZ77+CU77+DP77+EK77+FF77+GA77+GV77+HQ77</f>
        <v>0</v>
      </c>
      <c r="S77" s="652">
        <f>AL77+BG77+CB77+CW77+DR77+EM77+FH77+GC77+GX77+HS77</f>
        <v>22</v>
      </c>
      <c r="T77" s="652">
        <f>AM77+BH77+CC77+CX77+DS77+EN77+FI77+GD77+GY77+HT77</f>
        <v>30</v>
      </c>
      <c r="U77" s="653">
        <f>AN77+BI77+CD77+CY77+DT77+EO77+FJ77+GE77+GZ77+HU77</f>
        <v>4</v>
      </c>
      <c r="V77" s="654">
        <f>AS77+BN77+CI77+DD77+DY77+ET77+FO77+GJ77+HE77+HZ77</f>
        <v>102</v>
      </c>
      <c r="W77" s="652">
        <f>AQ77+BL77+CG77+DB77+DW77+ER77+FM77+GH77+HC77+HX77</f>
        <v>6</v>
      </c>
      <c r="X77" s="655">
        <f>AO77+AP77+BJ77+BK77+CE77+CF77+CZ77+DA77+DU77+DV77+EP77+EQ77+FK77+FL77+GF77+GG77+HA77+HB77+HV77+HW77</f>
        <v>54</v>
      </c>
      <c r="Y77" s="662">
        <f>SUM(Z77:AJ77)+SUM(AL77:AN77)</f>
        <v>0</v>
      </c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8"/>
      <c r="AL77" s="648"/>
      <c r="AM77" s="648"/>
      <c r="AN77" s="648"/>
      <c r="AO77" s="648"/>
      <c r="AP77" s="648"/>
      <c r="AQ77" s="648"/>
      <c r="AR77" s="648"/>
      <c r="AS77" s="663"/>
      <c r="AT77" s="656">
        <f>SUM(AU77:BE77)+SUM(BG77:BI77)</f>
        <v>0</v>
      </c>
      <c r="AU77" s="648"/>
      <c r="AV77" s="648"/>
      <c r="AW77" s="648"/>
      <c r="AX77" s="648"/>
      <c r="AY77" s="648"/>
      <c r="AZ77" s="648"/>
      <c r="BA77" s="648"/>
      <c r="BB77" s="648"/>
      <c r="BC77" s="648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9"/>
      <c r="BO77" s="662">
        <f>SUM(BP77:BZ77)+SUM(CB77:CD77)</f>
        <v>0</v>
      </c>
      <c r="BP77" s="648"/>
      <c r="BQ77" s="648"/>
      <c r="BR77" s="648"/>
      <c r="BS77" s="648"/>
      <c r="BT77" s="648"/>
      <c r="BU77" s="648"/>
      <c r="BV77" s="648"/>
      <c r="BW77" s="648"/>
      <c r="BX77" s="648"/>
      <c r="BY77" s="648"/>
      <c r="BZ77" s="648"/>
      <c r="CA77" s="648"/>
      <c r="CB77" s="648"/>
      <c r="CC77" s="648"/>
      <c r="CD77" s="648"/>
      <c r="CE77" s="648"/>
      <c r="CF77" s="648"/>
      <c r="CG77" s="648"/>
      <c r="CH77" s="648"/>
      <c r="CI77" s="663"/>
      <c r="CJ77" s="656">
        <f>SUM(CK77:CU77)+SUM(CW77:CY77)</f>
        <v>0</v>
      </c>
      <c r="CK77" s="648"/>
      <c r="CL77" s="648"/>
      <c r="CM77" s="648"/>
      <c r="CN77" s="648"/>
      <c r="CO77" s="648"/>
      <c r="CP77" s="648"/>
      <c r="CQ77" s="648"/>
      <c r="CR77" s="648"/>
      <c r="CS77" s="648"/>
      <c r="CT77" s="648"/>
      <c r="CU77" s="648"/>
      <c r="CV77" s="648"/>
      <c r="CW77" s="648"/>
      <c r="CX77" s="648"/>
      <c r="CY77" s="648"/>
      <c r="CZ77" s="648"/>
      <c r="DA77" s="648"/>
      <c r="DB77" s="648"/>
      <c r="DC77" s="648"/>
      <c r="DD77" s="649"/>
      <c r="DE77" s="662">
        <f>SUM(DF77:DP77)+SUM(DR77:DT77)</f>
        <v>0</v>
      </c>
      <c r="DF77" s="648"/>
      <c r="DG77" s="648"/>
      <c r="DH77" s="648"/>
      <c r="DI77" s="648"/>
      <c r="DJ77" s="648"/>
      <c r="DK77" s="648"/>
      <c r="DL77" s="648"/>
      <c r="DM77" s="648"/>
      <c r="DN77" s="648"/>
      <c r="DO77" s="648"/>
      <c r="DP77" s="648"/>
      <c r="DQ77" s="648"/>
      <c r="DR77" s="648"/>
      <c r="DS77" s="648"/>
      <c r="DT77" s="648"/>
      <c r="DU77" s="648"/>
      <c r="DV77" s="648"/>
      <c r="DW77" s="648"/>
      <c r="DX77" s="648"/>
      <c r="DY77" s="663"/>
      <c r="DZ77" s="656">
        <f>SUM(EA77:EK77)+SUM(EM77:EO77)</f>
        <v>0</v>
      </c>
      <c r="EA77" s="648"/>
      <c r="EB77" s="648"/>
      <c r="EC77" s="648"/>
      <c r="ED77" s="648"/>
      <c r="EE77" s="648"/>
      <c r="EF77" s="648"/>
      <c r="EG77" s="648"/>
      <c r="EH77" s="648"/>
      <c r="EI77" s="648"/>
      <c r="EJ77" s="648"/>
      <c r="EK77" s="648"/>
      <c r="EL77" s="648"/>
      <c r="EM77" s="648"/>
      <c r="EN77" s="648"/>
      <c r="EO77" s="648"/>
      <c r="EP77" s="648"/>
      <c r="EQ77" s="648"/>
      <c r="ER77" s="648"/>
      <c r="ES77" s="648"/>
      <c r="ET77" s="649"/>
      <c r="EU77" s="662">
        <f>SUM(EV77:FF77)+SUM(FH77:FJ77)</f>
        <v>48</v>
      </c>
      <c r="EV77" s="657">
        <v>20</v>
      </c>
      <c r="EW77" s="657">
        <v>10</v>
      </c>
      <c r="EX77" s="657"/>
      <c r="EY77" s="657">
        <v>4</v>
      </c>
      <c r="EZ77" s="657"/>
      <c r="FA77" s="657"/>
      <c r="FB77" s="657"/>
      <c r="FC77" s="657"/>
      <c r="FD77" s="657">
        <v>4</v>
      </c>
      <c r="FE77" s="657"/>
      <c r="FF77" s="657"/>
      <c r="FG77" s="657"/>
      <c r="FH77" s="657">
        <v>6</v>
      </c>
      <c r="FI77" s="657"/>
      <c r="FJ77" s="657">
        <v>4</v>
      </c>
      <c r="FK77" s="658"/>
      <c r="FL77" s="659"/>
      <c r="FM77" s="660"/>
      <c r="FN77" s="661">
        <f t="shared" ref="FN77" si="283">(FK77+FL77+FM77+EU77+FO77)/36</f>
        <v>2</v>
      </c>
      <c r="FO77" s="663">
        <v>24</v>
      </c>
      <c r="FP77" s="656">
        <f>SUM(FQ77:GA77)+SUM(GC77:GE77)</f>
        <v>84</v>
      </c>
      <c r="FQ77" s="657">
        <v>26</v>
      </c>
      <c r="FR77" s="657">
        <v>8</v>
      </c>
      <c r="FS77" s="657"/>
      <c r="FT77" s="657">
        <v>24</v>
      </c>
      <c r="FU77" s="657">
        <v>10</v>
      </c>
      <c r="FV77" s="657"/>
      <c r="FW77" s="657"/>
      <c r="FX77" s="657"/>
      <c r="FY77" s="657"/>
      <c r="FZ77" s="657"/>
      <c r="GA77" s="657"/>
      <c r="GB77" s="657"/>
      <c r="GC77" s="657">
        <v>16</v>
      </c>
      <c r="GD77" s="657"/>
      <c r="GE77" s="657"/>
      <c r="GF77" s="658"/>
      <c r="GG77" s="659">
        <v>18</v>
      </c>
      <c r="GH77" s="660"/>
      <c r="GI77" s="661">
        <f>(GF77+GG77+GH77+FP77+GJ77)/36</f>
        <v>4</v>
      </c>
      <c r="GJ77" s="649">
        <v>42</v>
      </c>
      <c r="GK77" s="662">
        <f>SUM(GL77:GV77)+SUM(GX77:GZ77)</f>
        <v>66</v>
      </c>
      <c r="GL77" s="657">
        <v>2</v>
      </c>
      <c r="GM77" s="657"/>
      <c r="GN77" s="657"/>
      <c r="GO77" s="657"/>
      <c r="GP77" s="657">
        <v>34</v>
      </c>
      <c r="GQ77" s="657"/>
      <c r="GR77" s="657"/>
      <c r="GS77" s="657"/>
      <c r="GT77" s="657"/>
      <c r="GU77" s="657"/>
      <c r="GV77" s="657"/>
      <c r="GW77" s="657"/>
      <c r="GX77" s="657"/>
      <c r="GY77" s="657">
        <v>30</v>
      </c>
      <c r="GZ77" s="657"/>
      <c r="HA77" s="658">
        <v>36</v>
      </c>
      <c r="HB77" s="659"/>
      <c r="HC77" s="660">
        <v>6</v>
      </c>
      <c r="HD77" s="661">
        <f t="shared" ref="HD77" si="284">(HA77+HB77+HC77+GK77+HE77)/36</f>
        <v>4</v>
      </c>
      <c r="HE77" s="663">
        <v>36</v>
      </c>
      <c r="HF77" s="656">
        <f>SUM(HG77:HQ77)+SUM(HS77:HU77)</f>
        <v>0</v>
      </c>
      <c r="HG77" s="648"/>
      <c r="HH77" s="648"/>
      <c r="HI77" s="648"/>
      <c r="HJ77" s="648"/>
      <c r="HK77" s="648"/>
      <c r="HL77" s="648"/>
      <c r="HM77" s="648"/>
      <c r="HN77" s="648"/>
      <c r="HO77" s="648"/>
      <c r="HP77" s="648"/>
      <c r="HQ77" s="648"/>
      <c r="HR77" s="648"/>
      <c r="HS77" s="648"/>
      <c r="HT77" s="648"/>
      <c r="HU77" s="648"/>
      <c r="HV77" s="648"/>
      <c r="HW77" s="648"/>
      <c r="HX77" s="648"/>
      <c r="HY77" s="648"/>
      <c r="HZ77" s="649"/>
      <c r="IA77" s="309">
        <v>9</v>
      </c>
      <c r="IB77" s="24">
        <v>8</v>
      </c>
      <c r="IC77" s="25"/>
      <c r="ID77" s="144">
        <v>9</v>
      </c>
      <c r="IE77" s="656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:P79" si="285">Z79+AU79+BP79+CK79+DF79+EA79+EV79+FQ79+GL79+HG79</f>
        <v>18</v>
      </c>
      <c r="I79" s="107">
        <f t="shared" si="285"/>
        <v>0</v>
      </c>
      <c r="J79" s="107">
        <f t="shared" si="285"/>
        <v>18</v>
      </c>
      <c r="K79" s="107">
        <f t="shared" si="285"/>
        <v>6</v>
      </c>
      <c r="L79" s="107">
        <f t="shared" si="285"/>
        <v>0</v>
      </c>
      <c r="M79" s="107">
        <f t="shared" si="285"/>
        <v>0</v>
      </c>
      <c r="N79" s="107">
        <f t="shared" si="285"/>
        <v>0</v>
      </c>
      <c r="O79" s="107">
        <f t="shared" si="285"/>
        <v>0</v>
      </c>
      <c r="P79" s="107">
        <f t="shared" si="285"/>
        <v>0</v>
      </c>
      <c r="Q79" s="107"/>
      <c r="R79" s="107">
        <f>AJ79+BE79+BZ79+CU79+DP79+EK79+FF79+GA79+GV79+HQ79</f>
        <v>0</v>
      </c>
      <c r="S79" s="107">
        <f>AL79+BG79+CB79+CW79+DR79+EM79+FH79+GC79+GX79+HS79</f>
        <v>0</v>
      </c>
      <c r="T79" s="107">
        <f>AM79+BH79+CC79+CX79+DS79+EN79+FI79+GD79+GY79+HT79</f>
        <v>0</v>
      </c>
      <c r="U79" s="215">
        <f>AN79+BI79+CD79+CY79+DT79+EO79+FJ79+GE79+GZ79+HU79</f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244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225"/>
      <c r="AT79" s="301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302"/>
      <c r="BO79" s="244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225"/>
      <c r="CJ79" s="301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302"/>
      <c r="DE79" s="244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225"/>
      <c r="DZ79" s="301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302"/>
      <c r="EU79" s="244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225">
        <v>12</v>
      </c>
      <c r="FP79" s="301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302">
        <v>12</v>
      </c>
      <c r="GK79" s="244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225"/>
      <c r="HF79" s="301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302"/>
      <c r="IA79" s="323"/>
      <c r="IB79" s="80" t="s">
        <v>60</v>
      </c>
      <c r="IC79" s="79"/>
      <c r="ID79" s="146"/>
      <c r="IE79" s="54">
        <v>1</v>
      </c>
    </row>
    <row r="80" spans="1:301" s="385" customFormat="1" ht="15" customHeight="1" x14ac:dyDescent="0.25">
      <c r="A80" s="129">
        <v>46</v>
      </c>
      <c r="B80" s="63" t="s">
        <v>175</v>
      </c>
      <c r="C80" s="260" t="s">
        <v>239</v>
      </c>
      <c r="D80" s="231"/>
      <c r="E80" s="64">
        <f>F80/36</f>
        <v>35</v>
      </c>
      <c r="F80" s="64">
        <f t="shared" ref="F80:X80" si="286">SUM(F81:F88)</f>
        <v>1260</v>
      </c>
      <c r="G80" s="64">
        <f t="shared" si="286"/>
        <v>726</v>
      </c>
      <c r="H80" s="64">
        <f t="shared" si="286"/>
        <v>286</v>
      </c>
      <c r="I80" s="64">
        <f t="shared" si="286"/>
        <v>84</v>
      </c>
      <c r="J80" s="64">
        <f t="shared" si="286"/>
        <v>0</v>
      </c>
      <c r="K80" s="64">
        <f t="shared" si="286"/>
        <v>308</v>
      </c>
      <c r="L80" s="64">
        <f t="shared" si="286"/>
        <v>0</v>
      </c>
      <c r="M80" s="64">
        <f t="shared" si="286"/>
        <v>48</v>
      </c>
      <c r="N80" s="64">
        <f t="shared" si="286"/>
        <v>0</v>
      </c>
      <c r="O80" s="64">
        <f t="shared" si="286"/>
        <v>0</v>
      </c>
      <c r="P80" s="64">
        <f t="shared" si="286"/>
        <v>0</v>
      </c>
      <c r="Q80" s="64">
        <f t="shared" si="286"/>
        <v>0</v>
      </c>
      <c r="R80" s="64">
        <f t="shared" si="286"/>
        <v>0</v>
      </c>
      <c r="S80" s="64">
        <f t="shared" si="286"/>
        <v>0</v>
      </c>
      <c r="T80" s="64">
        <f t="shared" si="286"/>
        <v>0</v>
      </c>
      <c r="U80" s="218">
        <f t="shared" si="286"/>
        <v>0</v>
      </c>
      <c r="V80" s="283">
        <f t="shared" si="286"/>
        <v>366</v>
      </c>
      <c r="W80" s="64">
        <f t="shared" si="286"/>
        <v>6</v>
      </c>
      <c r="X80" s="284">
        <f t="shared" si="286"/>
        <v>162</v>
      </c>
      <c r="Y80" s="234">
        <f>SUM(Z80:AJ80)+SUM(AL80:AN80)</f>
        <v>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210"/>
      <c r="AT80" s="272">
        <f>SUM(AU80:BE80)+SUM(BG80:BI80)</f>
        <v>0</v>
      </c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273"/>
      <c r="BO80" s="234">
        <f>SUM(BP80:BZ80)+SUM(CB80:CD80)</f>
        <v>0</v>
      </c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210"/>
      <c r="CJ80" s="272">
        <f>SUM(CK80:CU80)+SUM(CW80:CY80)</f>
        <v>0</v>
      </c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273"/>
      <c r="DE80" s="234">
        <f>SUM(DF80:DP80)+SUM(DR80:DT80)</f>
        <v>0</v>
      </c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210"/>
      <c r="DZ80" s="272">
        <f>SUM(EA80:EK80)+SUM(EM80:EO80)</f>
        <v>0</v>
      </c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273"/>
      <c r="EU80" s="234">
        <f t="shared" ref="EU80:FZ80" si="287">SUM(EU81:EU88)</f>
        <v>66</v>
      </c>
      <c r="EV80" s="65">
        <f t="shared" si="287"/>
        <v>40</v>
      </c>
      <c r="EW80" s="65">
        <f t="shared" si="287"/>
        <v>8</v>
      </c>
      <c r="EX80" s="65">
        <f t="shared" si="287"/>
        <v>0</v>
      </c>
      <c r="EY80" s="65">
        <f t="shared" si="287"/>
        <v>18</v>
      </c>
      <c r="EZ80" s="65">
        <f t="shared" si="287"/>
        <v>0</v>
      </c>
      <c r="FA80" s="65">
        <f t="shared" si="287"/>
        <v>0</v>
      </c>
      <c r="FB80" s="65">
        <f t="shared" si="287"/>
        <v>0</v>
      </c>
      <c r="FC80" s="65">
        <f t="shared" si="287"/>
        <v>0</v>
      </c>
      <c r="FD80" s="65">
        <f t="shared" si="287"/>
        <v>0</v>
      </c>
      <c r="FE80" s="65">
        <f t="shared" si="287"/>
        <v>0</v>
      </c>
      <c r="FF80" s="65">
        <f t="shared" si="287"/>
        <v>0</v>
      </c>
      <c r="FG80" s="65">
        <f t="shared" si="287"/>
        <v>0</v>
      </c>
      <c r="FH80" s="65">
        <f t="shared" si="287"/>
        <v>0</v>
      </c>
      <c r="FI80" s="65">
        <f t="shared" si="287"/>
        <v>0</v>
      </c>
      <c r="FJ80" s="65">
        <f t="shared" si="287"/>
        <v>0</v>
      </c>
      <c r="FK80" s="66">
        <f t="shared" si="287"/>
        <v>0</v>
      </c>
      <c r="FL80" s="67">
        <f t="shared" si="287"/>
        <v>0</v>
      </c>
      <c r="FM80" s="68">
        <f t="shared" si="287"/>
        <v>6</v>
      </c>
      <c r="FN80" s="69">
        <f t="shared" si="287"/>
        <v>3</v>
      </c>
      <c r="FO80" s="210">
        <f t="shared" si="287"/>
        <v>36</v>
      </c>
      <c r="FP80" s="272">
        <f t="shared" si="287"/>
        <v>384</v>
      </c>
      <c r="FQ80" s="65">
        <f t="shared" si="287"/>
        <v>198</v>
      </c>
      <c r="FR80" s="65">
        <f t="shared" si="287"/>
        <v>60</v>
      </c>
      <c r="FS80" s="65">
        <f t="shared" si="287"/>
        <v>0</v>
      </c>
      <c r="FT80" s="65">
        <f t="shared" si="287"/>
        <v>94</v>
      </c>
      <c r="FU80" s="65">
        <f t="shared" si="287"/>
        <v>0</v>
      </c>
      <c r="FV80" s="65">
        <f t="shared" si="287"/>
        <v>32</v>
      </c>
      <c r="FW80" s="65">
        <f t="shared" si="287"/>
        <v>0</v>
      </c>
      <c r="FX80" s="65">
        <f t="shared" si="287"/>
        <v>0</v>
      </c>
      <c r="FY80" s="65">
        <f t="shared" si="287"/>
        <v>0</v>
      </c>
      <c r="FZ80" s="65">
        <f t="shared" si="287"/>
        <v>0</v>
      </c>
      <c r="GA80" s="65">
        <f t="shared" ref="GA80:HF80" si="288">SUM(GA81:GA88)</f>
        <v>0</v>
      </c>
      <c r="GB80" s="65">
        <f t="shared" si="288"/>
        <v>0</v>
      </c>
      <c r="GC80" s="65">
        <f t="shared" si="288"/>
        <v>0</v>
      </c>
      <c r="GD80" s="65">
        <f t="shared" si="288"/>
        <v>0</v>
      </c>
      <c r="GE80" s="65">
        <f t="shared" si="288"/>
        <v>0</v>
      </c>
      <c r="GF80" s="66">
        <f t="shared" si="288"/>
        <v>108</v>
      </c>
      <c r="GG80" s="67">
        <f t="shared" si="288"/>
        <v>0</v>
      </c>
      <c r="GH80" s="68">
        <f t="shared" si="288"/>
        <v>0</v>
      </c>
      <c r="GI80" s="69">
        <f t="shared" si="288"/>
        <v>18.999999999999996</v>
      </c>
      <c r="GJ80" s="273">
        <f t="shared" si="288"/>
        <v>192</v>
      </c>
      <c r="GK80" s="234">
        <f t="shared" si="288"/>
        <v>228</v>
      </c>
      <c r="GL80" s="65">
        <f t="shared" si="288"/>
        <v>46</v>
      </c>
      <c r="GM80" s="65">
        <f t="shared" si="288"/>
        <v>16</v>
      </c>
      <c r="GN80" s="65">
        <f t="shared" si="288"/>
        <v>0</v>
      </c>
      <c r="GO80" s="65">
        <f t="shared" si="288"/>
        <v>156</v>
      </c>
      <c r="GP80" s="65">
        <f t="shared" si="288"/>
        <v>0</v>
      </c>
      <c r="GQ80" s="65">
        <f t="shared" si="288"/>
        <v>10</v>
      </c>
      <c r="GR80" s="65">
        <f t="shared" si="288"/>
        <v>0</v>
      </c>
      <c r="GS80" s="65">
        <f t="shared" si="288"/>
        <v>0</v>
      </c>
      <c r="GT80" s="65">
        <f t="shared" si="288"/>
        <v>0</v>
      </c>
      <c r="GU80" s="65">
        <f t="shared" si="288"/>
        <v>0</v>
      </c>
      <c r="GV80" s="65">
        <f t="shared" si="288"/>
        <v>0</v>
      </c>
      <c r="GW80" s="65">
        <f t="shared" si="288"/>
        <v>0</v>
      </c>
      <c r="GX80" s="65">
        <f t="shared" si="288"/>
        <v>0</v>
      </c>
      <c r="GY80" s="65">
        <f t="shared" si="288"/>
        <v>0</v>
      </c>
      <c r="GZ80" s="65">
        <f t="shared" si="288"/>
        <v>0</v>
      </c>
      <c r="HA80" s="66">
        <f t="shared" si="288"/>
        <v>36</v>
      </c>
      <c r="HB80" s="67">
        <f t="shared" si="288"/>
        <v>18</v>
      </c>
      <c r="HC80" s="68">
        <f t="shared" si="288"/>
        <v>0</v>
      </c>
      <c r="HD80" s="69">
        <f t="shared" si="288"/>
        <v>11</v>
      </c>
      <c r="HE80" s="210">
        <f t="shared" si="288"/>
        <v>114</v>
      </c>
      <c r="HF80" s="272">
        <f t="shared" si="288"/>
        <v>48</v>
      </c>
      <c r="HG80" s="65">
        <f t="shared" ref="HG80:HZ80" si="289">SUM(HG81:HG88)</f>
        <v>2</v>
      </c>
      <c r="HH80" s="65">
        <f t="shared" si="289"/>
        <v>0</v>
      </c>
      <c r="HI80" s="65">
        <f t="shared" si="289"/>
        <v>0</v>
      </c>
      <c r="HJ80" s="65">
        <f t="shared" si="289"/>
        <v>40</v>
      </c>
      <c r="HK80" s="65">
        <f t="shared" si="289"/>
        <v>0</v>
      </c>
      <c r="HL80" s="65">
        <f t="shared" si="289"/>
        <v>6</v>
      </c>
      <c r="HM80" s="65">
        <f t="shared" si="289"/>
        <v>0</v>
      </c>
      <c r="HN80" s="65">
        <f t="shared" si="289"/>
        <v>0</v>
      </c>
      <c r="HO80" s="65">
        <f t="shared" si="289"/>
        <v>0</v>
      </c>
      <c r="HP80" s="65">
        <f t="shared" si="289"/>
        <v>0</v>
      </c>
      <c r="HQ80" s="65">
        <f t="shared" si="289"/>
        <v>0</v>
      </c>
      <c r="HR80" s="65">
        <f t="shared" si="289"/>
        <v>0</v>
      </c>
      <c r="HS80" s="65">
        <f t="shared" si="289"/>
        <v>0</v>
      </c>
      <c r="HT80" s="65">
        <f t="shared" si="289"/>
        <v>0</v>
      </c>
      <c r="HU80" s="65">
        <f t="shared" si="289"/>
        <v>0</v>
      </c>
      <c r="HV80" s="66">
        <f t="shared" si="289"/>
        <v>0</v>
      </c>
      <c r="HW80" s="67">
        <f t="shared" si="289"/>
        <v>0</v>
      </c>
      <c r="HX80" s="68">
        <f t="shared" si="289"/>
        <v>0</v>
      </c>
      <c r="HY80" s="69">
        <f t="shared" si="289"/>
        <v>2</v>
      </c>
      <c r="HZ80" s="273">
        <f t="shared" si="289"/>
        <v>24</v>
      </c>
      <c r="IA80" s="313"/>
      <c r="IB80" s="70"/>
      <c r="IC80" s="70"/>
      <c r="ID80" s="130"/>
      <c r="IE80" s="54">
        <v>8</v>
      </c>
    </row>
    <row r="81" spans="1:301" s="388" customFormat="1" ht="15" customHeight="1" x14ac:dyDescent="0.25">
      <c r="A81" s="131"/>
      <c r="B81" s="15"/>
      <c r="C81" s="261" t="s">
        <v>238</v>
      </c>
      <c r="D81" s="232"/>
      <c r="E81" s="21"/>
      <c r="F81" s="21">
        <f t="shared" ref="F81:F89" si="290">G81+V81+W81+X81</f>
        <v>108</v>
      </c>
      <c r="G81" s="21">
        <f t="shared" ref="G81:G89" si="291">SUM(H81:U81)</f>
        <v>66</v>
      </c>
      <c r="H81" s="21">
        <f t="shared" ref="H81:P87" si="292">Z81+AU81+BP81+CK81+DF81+EA81+EV81+FQ81+GL81+HG81</f>
        <v>40</v>
      </c>
      <c r="I81" s="21">
        <f t="shared" si="292"/>
        <v>8</v>
      </c>
      <c r="J81" s="21">
        <f t="shared" si="292"/>
        <v>0</v>
      </c>
      <c r="K81" s="21">
        <f t="shared" si="292"/>
        <v>18</v>
      </c>
      <c r="L81" s="21">
        <f t="shared" si="292"/>
        <v>0</v>
      </c>
      <c r="M81" s="21">
        <f t="shared" si="292"/>
        <v>0</v>
      </c>
      <c r="N81" s="21">
        <f t="shared" si="292"/>
        <v>0</v>
      </c>
      <c r="O81" s="21">
        <f t="shared" si="292"/>
        <v>0</v>
      </c>
      <c r="P81" s="21">
        <f t="shared" si="292"/>
        <v>0</v>
      </c>
      <c r="Q81" s="21"/>
      <c r="R81" s="21">
        <f t="shared" ref="R81:R89" si="293">AJ81+BE81+BZ81+CU81+DP81+EK81+FF81+GA81+GV81+HQ81</f>
        <v>0</v>
      </c>
      <c r="S81" s="21">
        <f t="shared" ref="S81:U87" si="294">AL81+BG81+CB81+CW81+DR81+EM81+FH81+GC81+GX81+HS81</f>
        <v>0</v>
      </c>
      <c r="T81" s="21">
        <f t="shared" si="294"/>
        <v>0</v>
      </c>
      <c r="U81" s="211">
        <f t="shared" si="294"/>
        <v>0</v>
      </c>
      <c r="V81" s="285">
        <f t="shared" ref="V81:V89" si="295">AS81+BN81+CI81+DD81+DY81+ET81+FO81+GJ81+HE81+HZ81</f>
        <v>36</v>
      </c>
      <c r="W81" s="21">
        <v>6</v>
      </c>
      <c r="X81" s="544">
        <f>AO81+AP81+BJ81+BK81+CE81+CF81+CZ81+DA81+DU81+DV81+EP81+EQ81+FK81+FL81+GF81+GG81+HA81+HB81+HV81+HW81</f>
        <v>0</v>
      </c>
      <c r="Y81" s="14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221"/>
      <c r="AT81" s="293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294"/>
      <c r="BO81" s="14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221"/>
      <c r="CJ81" s="293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294"/>
      <c r="DE81" s="14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221"/>
      <c r="DZ81" s="293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294"/>
      <c r="EU81" s="14">
        <f t="shared" ref="EU81:EU89" si="296">SUM(EV81:FF81)+SUM(FH81:FJ81)</f>
        <v>66</v>
      </c>
      <c r="EV81" s="16">
        <v>40</v>
      </c>
      <c r="EW81" s="16">
        <v>8</v>
      </c>
      <c r="EX81" s="16"/>
      <c r="EY81" s="16">
        <v>18</v>
      </c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7"/>
      <c r="FL81" s="18"/>
      <c r="FM81" s="19">
        <v>6</v>
      </c>
      <c r="FN81" s="20">
        <f>(FK81+FL81+FM81+EU81+FO81)/36</f>
        <v>3</v>
      </c>
      <c r="FO81" s="221">
        <v>36</v>
      </c>
      <c r="FP81" s="293">
        <f t="shared" ref="FP81:FP86" si="297">SUM(FQ81:GA81)+SUM(GC81:GE81)</f>
        <v>0</v>
      </c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294"/>
      <c r="GK81" s="14">
        <f t="shared" ref="GK81:GK89" si="298">SUM(GL81:GV81)+SUM(GX81:GZ81)</f>
        <v>0</v>
      </c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221"/>
      <c r="HF81" s="293">
        <f t="shared" ref="HF81:HF89" si="299">SUM(HG81:HQ81)+SUM(HS81:HU81)</f>
        <v>0</v>
      </c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294"/>
      <c r="IA81" s="315"/>
      <c r="IB81" s="22" t="s">
        <v>123</v>
      </c>
      <c r="IC81" s="22"/>
      <c r="ID81" s="133"/>
      <c r="IE81" s="14">
        <v>8</v>
      </c>
    </row>
    <row r="82" spans="1:301" s="388" customFormat="1" ht="15" customHeight="1" x14ac:dyDescent="0.25">
      <c r="A82" s="558"/>
      <c r="B82" s="546"/>
      <c r="C82" s="261" t="s">
        <v>237</v>
      </c>
      <c r="D82" s="560"/>
      <c r="E82" s="556"/>
      <c r="F82" s="556">
        <f t="shared" si="290"/>
        <v>90</v>
      </c>
      <c r="G82" s="556">
        <f t="shared" si="291"/>
        <v>60</v>
      </c>
      <c r="H82" s="556">
        <f t="shared" ref="H82:H83" si="300">Z82+AU82+BP82+CK82+DF82+EA82+EV82+FQ82+GL82+HG82</f>
        <v>28</v>
      </c>
      <c r="I82" s="556">
        <f t="shared" ref="I82:I83" si="301">AA82+AV82+BQ82+CL82+DG82+EB82+EW82+FR82+GM82+HH82</f>
        <v>10</v>
      </c>
      <c r="J82" s="556">
        <f t="shared" ref="J82:J83" si="302">AB82+AW82+BR82+CM82+DH82+EC82+EX82+FS82+GN82+HI82</f>
        <v>0</v>
      </c>
      <c r="K82" s="556">
        <f t="shared" ref="K82:K83" si="303">AC82+AX82+BS82+CN82+DI82+ED82+EY82+FT82+GO82+HJ82</f>
        <v>22</v>
      </c>
      <c r="L82" s="556">
        <f t="shared" ref="L82:L83" si="304">AD82+AY82+BT82+CO82+DJ82+EE82+EZ82+FU82+GP82+HK82</f>
        <v>0</v>
      </c>
      <c r="M82" s="556">
        <f t="shared" ref="M82:M83" si="305">AE82+AZ82+BU82+CP82+DK82+EF82+FA82+FV82+GQ82+HL82</f>
        <v>0</v>
      </c>
      <c r="N82" s="556">
        <f t="shared" ref="N82:N83" si="306">AF82+BA82+BV82+CQ82+DL82+EG82+FB82+FW82+GR82+HM82</f>
        <v>0</v>
      </c>
      <c r="O82" s="556">
        <f t="shared" ref="O82:O83" si="307">AG82+BB82+BW82+CR82+DM82+EH82+FC82+FX82+GS82+HN82</f>
        <v>0</v>
      </c>
      <c r="P82" s="556">
        <f t="shared" ref="P82:P83" si="308">AH82+BC82+BX82+CS82+DN82+EI82+FD82+FY82+GT82+HO82</f>
        <v>0</v>
      </c>
      <c r="Q82" s="556"/>
      <c r="R82" s="556">
        <f t="shared" si="293"/>
        <v>0</v>
      </c>
      <c r="S82" s="556">
        <f t="shared" ref="S82:S83" si="309">AL82+BG82+CB82+CW82+DR82+EM82+FH82+GC82+GX82+HS82</f>
        <v>0</v>
      </c>
      <c r="T82" s="556">
        <f t="shared" ref="T82:T83" si="310">AM82+BH82+CC82+CX82+DS82+EN82+FI82+GD82+GY82+HT82</f>
        <v>0</v>
      </c>
      <c r="U82" s="559">
        <f t="shared" ref="U82:U83" si="311">AN82+BI82+CD82+CY82+DT82+EO82+FJ82+GE82+GZ82+HU82</f>
        <v>0</v>
      </c>
      <c r="V82" s="555">
        <f t="shared" si="295"/>
        <v>30</v>
      </c>
      <c r="W82" s="556"/>
      <c r="X82" s="544">
        <f t="shared" ref="X82:X88" si="312">AO82+AP82+BJ82+BK82+CE82+CF82+CZ82+DA82+DU82+DV82+EP82+EQ82+FK82+FL82+GF82+GG82+HA82+HB82+HV82+HW82</f>
        <v>0</v>
      </c>
      <c r="Y82" s="554"/>
      <c r="Z82" s="546"/>
      <c r="AA82" s="546"/>
      <c r="AB82" s="546"/>
      <c r="AC82" s="546"/>
      <c r="AD82" s="546"/>
      <c r="AE82" s="546"/>
      <c r="AF82" s="546"/>
      <c r="AG82" s="546"/>
      <c r="AH82" s="546"/>
      <c r="AI82" s="546"/>
      <c r="AJ82" s="546"/>
      <c r="AK82" s="546"/>
      <c r="AL82" s="546"/>
      <c r="AM82" s="546"/>
      <c r="AN82" s="546"/>
      <c r="AO82" s="546"/>
      <c r="AP82" s="546"/>
      <c r="AQ82" s="546"/>
      <c r="AR82" s="546"/>
      <c r="AS82" s="551"/>
      <c r="AT82" s="552"/>
      <c r="AU82" s="546"/>
      <c r="AV82" s="546"/>
      <c r="AW82" s="546"/>
      <c r="AX82" s="546"/>
      <c r="AY82" s="546"/>
      <c r="AZ82" s="546"/>
      <c r="BA82" s="546"/>
      <c r="BB82" s="546"/>
      <c r="BC82" s="546"/>
      <c r="BD82" s="546"/>
      <c r="BE82" s="546"/>
      <c r="BF82" s="546"/>
      <c r="BG82" s="546"/>
      <c r="BH82" s="546"/>
      <c r="BI82" s="546"/>
      <c r="BJ82" s="546"/>
      <c r="BK82" s="546"/>
      <c r="BL82" s="546"/>
      <c r="BM82" s="546"/>
      <c r="BN82" s="545"/>
      <c r="BO82" s="554"/>
      <c r="BP82" s="546"/>
      <c r="BQ82" s="546"/>
      <c r="BR82" s="546"/>
      <c r="BS82" s="546"/>
      <c r="BT82" s="546"/>
      <c r="BU82" s="546"/>
      <c r="BV82" s="546"/>
      <c r="BW82" s="546"/>
      <c r="BX82" s="546"/>
      <c r="BY82" s="546"/>
      <c r="BZ82" s="546"/>
      <c r="CA82" s="546"/>
      <c r="CB82" s="546"/>
      <c r="CC82" s="546"/>
      <c r="CD82" s="546"/>
      <c r="CE82" s="546"/>
      <c r="CF82" s="546"/>
      <c r="CG82" s="546"/>
      <c r="CH82" s="546"/>
      <c r="CI82" s="551"/>
      <c r="CJ82" s="552"/>
      <c r="CK82" s="546"/>
      <c r="CL82" s="546"/>
      <c r="CM82" s="546"/>
      <c r="CN82" s="546"/>
      <c r="CO82" s="546"/>
      <c r="CP82" s="546"/>
      <c r="CQ82" s="546"/>
      <c r="CR82" s="546"/>
      <c r="CS82" s="546"/>
      <c r="CT82" s="546"/>
      <c r="CU82" s="546"/>
      <c r="CV82" s="546"/>
      <c r="CW82" s="546"/>
      <c r="CX82" s="546"/>
      <c r="CY82" s="546"/>
      <c r="CZ82" s="546"/>
      <c r="DA82" s="546"/>
      <c r="DB82" s="546"/>
      <c r="DC82" s="546"/>
      <c r="DD82" s="545"/>
      <c r="DE82" s="554"/>
      <c r="DF82" s="546"/>
      <c r="DG82" s="546"/>
      <c r="DH82" s="546"/>
      <c r="DI82" s="546"/>
      <c r="DJ82" s="546"/>
      <c r="DK82" s="546"/>
      <c r="DL82" s="546"/>
      <c r="DM82" s="546"/>
      <c r="DN82" s="546"/>
      <c r="DO82" s="546"/>
      <c r="DP82" s="546"/>
      <c r="DQ82" s="546"/>
      <c r="DR82" s="546"/>
      <c r="DS82" s="546"/>
      <c r="DT82" s="546"/>
      <c r="DU82" s="546"/>
      <c r="DV82" s="546"/>
      <c r="DW82" s="546"/>
      <c r="DX82" s="546"/>
      <c r="DY82" s="551"/>
      <c r="DZ82" s="552"/>
      <c r="EA82" s="546"/>
      <c r="EB82" s="546"/>
      <c r="EC82" s="546"/>
      <c r="ED82" s="546"/>
      <c r="EE82" s="546"/>
      <c r="EF82" s="546"/>
      <c r="EG82" s="546"/>
      <c r="EH82" s="546"/>
      <c r="EI82" s="546"/>
      <c r="EJ82" s="546"/>
      <c r="EK82" s="546"/>
      <c r="EL82" s="546"/>
      <c r="EM82" s="546"/>
      <c r="EN82" s="546"/>
      <c r="EO82" s="546"/>
      <c r="EP82" s="546"/>
      <c r="EQ82" s="546"/>
      <c r="ER82" s="546"/>
      <c r="ES82" s="546"/>
      <c r="ET82" s="545"/>
      <c r="EU82" s="554">
        <f t="shared" si="296"/>
        <v>0</v>
      </c>
      <c r="EV82" s="546"/>
      <c r="EW82" s="546"/>
      <c r="EX82" s="546"/>
      <c r="EY82" s="546"/>
      <c r="EZ82" s="546"/>
      <c r="FA82" s="546"/>
      <c r="FB82" s="546"/>
      <c r="FC82" s="546"/>
      <c r="FD82" s="546"/>
      <c r="FE82" s="546"/>
      <c r="FF82" s="546"/>
      <c r="FG82" s="546"/>
      <c r="FH82" s="546"/>
      <c r="FI82" s="546"/>
      <c r="FJ82" s="546"/>
      <c r="FK82" s="546"/>
      <c r="FL82" s="546"/>
      <c r="FM82" s="546"/>
      <c r="FN82" s="546"/>
      <c r="FO82" s="551"/>
      <c r="FP82" s="552">
        <f t="shared" si="297"/>
        <v>60</v>
      </c>
      <c r="FQ82" s="547">
        <v>28</v>
      </c>
      <c r="FR82" s="547">
        <v>10</v>
      </c>
      <c r="FS82" s="547"/>
      <c r="FT82" s="547">
        <v>22</v>
      </c>
      <c r="FU82" s="547"/>
      <c r="FV82" s="547"/>
      <c r="FW82" s="547"/>
      <c r="FX82" s="547"/>
      <c r="FY82" s="547"/>
      <c r="FZ82" s="547"/>
      <c r="GA82" s="547"/>
      <c r="GB82" s="547"/>
      <c r="GC82" s="547"/>
      <c r="GD82" s="547"/>
      <c r="GE82" s="547"/>
      <c r="GF82" s="553"/>
      <c r="GG82" s="548"/>
      <c r="GH82" s="549"/>
      <c r="GI82" s="550">
        <f t="shared" ref="GI82:GI83" si="313">(GF82+GG82+GH82+FP82+GJ82)/36</f>
        <v>2.5</v>
      </c>
      <c r="GJ82" s="545">
        <v>30</v>
      </c>
      <c r="GK82" s="554">
        <f t="shared" si="298"/>
        <v>0</v>
      </c>
      <c r="GL82" s="546"/>
      <c r="GM82" s="546"/>
      <c r="GN82" s="546"/>
      <c r="GO82" s="546"/>
      <c r="GP82" s="546"/>
      <c r="GQ82" s="546"/>
      <c r="GR82" s="546"/>
      <c r="GS82" s="546"/>
      <c r="GT82" s="546"/>
      <c r="GU82" s="546"/>
      <c r="GV82" s="546"/>
      <c r="GW82" s="546"/>
      <c r="GX82" s="546"/>
      <c r="GY82" s="546"/>
      <c r="GZ82" s="546"/>
      <c r="HA82" s="546"/>
      <c r="HB82" s="546"/>
      <c r="HC82" s="546"/>
      <c r="HD82" s="546"/>
      <c r="HE82" s="551"/>
      <c r="HF82" s="552">
        <f t="shared" si="299"/>
        <v>0</v>
      </c>
      <c r="HG82" s="546"/>
      <c r="HH82" s="546"/>
      <c r="HI82" s="546"/>
      <c r="HJ82" s="546"/>
      <c r="HK82" s="546"/>
      <c r="HL82" s="546"/>
      <c r="HM82" s="546"/>
      <c r="HN82" s="546"/>
      <c r="HO82" s="546"/>
      <c r="HP82" s="546"/>
      <c r="HQ82" s="546"/>
      <c r="HR82" s="546"/>
      <c r="HS82" s="546"/>
      <c r="HT82" s="546"/>
      <c r="HU82" s="546"/>
      <c r="HV82" s="546"/>
      <c r="HW82" s="546"/>
      <c r="HX82" s="546"/>
      <c r="HY82" s="546"/>
      <c r="HZ82" s="545"/>
      <c r="IA82" s="315"/>
      <c r="IB82" s="22"/>
      <c r="IC82" s="22"/>
      <c r="ID82" s="133"/>
      <c r="IE82" s="694">
        <v>8</v>
      </c>
    </row>
    <row r="83" spans="1:301" s="388" customFormat="1" ht="15" customHeight="1" x14ac:dyDescent="0.25">
      <c r="A83" s="558"/>
      <c r="B83" s="546"/>
      <c r="C83" s="261" t="s">
        <v>290</v>
      </c>
      <c r="D83" s="560"/>
      <c r="E83" s="556"/>
      <c r="F83" s="556">
        <f t="shared" si="290"/>
        <v>228</v>
      </c>
      <c r="G83" s="556">
        <f t="shared" si="291"/>
        <v>128</v>
      </c>
      <c r="H83" s="556">
        <f t="shared" si="300"/>
        <v>44</v>
      </c>
      <c r="I83" s="556">
        <f t="shared" si="301"/>
        <v>26</v>
      </c>
      <c r="J83" s="556">
        <f t="shared" si="302"/>
        <v>0</v>
      </c>
      <c r="K83" s="556">
        <f t="shared" si="303"/>
        <v>52</v>
      </c>
      <c r="L83" s="556">
        <f t="shared" si="304"/>
        <v>0</v>
      </c>
      <c r="M83" s="556">
        <f t="shared" si="305"/>
        <v>6</v>
      </c>
      <c r="N83" s="556">
        <f t="shared" si="306"/>
        <v>0</v>
      </c>
      <c r="O83" s="556">
        <f t="shared" si="307"/>
        <v>0</v>
      </c>
      <c r="P83" s="556">
        <f t="shared" si="308"/>
        <v>0</v>
      </c>
      <c r="Q83" s="556"/>
      <c r="R83" s="556">
        <f t="shared" si="293"/>
        <v>0</v>
      </c>
      <c r="S83" s="556">
        <f t="shared" si="309"/>
        <v>0</v>
      </c>
      <c r="T83" s="556">
        <f t="shared" si="310"/>
        <v>0</v>
      </c>
      <c r="U83" s="559">
        <f t="shared" si="311"/>
        <v>0</v>
      </c>
      <c r="V83" s="555">
        <f t="shared" si="295"/>
        <v>64</v>
      </c>
      <c r="W83" s="556"/>
      <c r="X83" s="557">
        <f t="shared" si="312"/>
        <v>36</v>
      </c>
      <c r="Y83" s="554"/>
      <c r="Z83" s="546"/>
      <c r="AA83" s="546"/>
      <c r="AB83" s="546"/>
      <c r="AC83" s="546"/>
      <c r="AD83" s="546"/>
      <c r="AE83" s="546"/>
      <c r="AF83" s="546"/>
      <c r="AG83" s="546"/>
      <c r="AH83" s="546"/>
      <c r="AI83" s="546"/>
      <c r="AJ83" s="546"/>
      <c r="AK83" s="546"/>
      <c r="AL83" s="546"/>
      <c r="AM83" s="546"/>
      <c r="AN83" s="546"/>
      <c r="AO83" s="546"/>
      <c r="AP83" s="546"/>
      <c r="AQ83" s="546"/>
      <c r="AR83" s="546"/>
      <c r="AS83" s="551"/>
      <c r="AT83" s="552"/>
      <c r="AU83" s="546"/>
      <c r="AV83" s="546"/>
      <c r="AW83" s="546"/>
      <c r="AX83" s="546"/>
      <c r="AY83" s="546"/>
      <c r="AZ83" s="546"/>
      <c r="BA83" s="546"/>
      <c r="BB83" s="546"/>
      <c r="BC83" s="546"/>
      <c r="BD83" s="546"/>
      <c r="BE83" s="546"/>
      <c r="BF83" s="546"/>
      <c r="BG83" s="546"/>
      <c r="BH83" s="546"/>
      <c r="BI83" s="546"/>
      <c r="BJ83" s="546"/>
      <c r="BK83" s="546"/>
      <c r="BL83" s="546"/>
      <c r="BM83" s="546"/>
      <c r="BN83" s="545"/>
      <c r="BO83" s="554"/>
      <c r="BP83" s="546"/>
      <c r="BQ83" s="546"/>
      <c r="BR83" s="546"/>
      <c r="BS83" s="546"/>
      <c r="BT83" s="546"/>
      <c r="BU83" s="546"/>
      <c r="BV83" s="546"/>
      <c r="BW83" s="546"/>
      <c r="BX83" s="546"/>
      <c r="BY83" s="546"/>
      <c r="BZ83" s="546"/>
      <c r="CA83" s="546"/>
      <c r="CB83" s="546"/>
      <c r="CC83" s="546"/>
      <c r="CD83" s="546"/>
      <c r="CE83" s="546"/>
      <c r="CF83" s="546"/>
      <c r="CG83" s="546"/>
      <c r="CH83" s="546"/>
      <c r="CI83" s="551"/>
      <c r="CJ83" s="552"/>
      <c r="CK83" s="546"/>
      <c r="CL83" s="546"/>
      <c r="CM83" s="546"/>
      <c r="CN83" s="546"/>
      <c r="CO83" s="546"/>
      <c r="CP83" s="546"/>
      <c r="CQ83" s="546"/>
      <c r="CR83" s="546"/>
      <c r="CS83" s="546"/>
      <c r="CT83" s="546"/>
      <c r="CU83" s="546"/>
      <c r="CV83" s="546"/>
      <c r="CW83" s="546"/>
      <c r="CX83" s="546"/>
      <c r="CY83" s="546"/>
      <c r="CZ83" s="546"/>
      <c r="DA83" s="546"/>
      <c r="DB83" s="546"/>
      <c r="DC83" s="546"/>
      <c r="DD83" s="545"/>
      <c r="DE83" s="554"/>
      <c r="DF83" s="546"/>
      <c r="DG83" s="546"/>
      <c r="DH83" s="546"/>
      <c r="DI83" s="546"/>
      <c r="DJ83" s="546"/>
      <c r="DK83" s="546"/>
      <c r="DL83" s="546"/>
      <c r="DM83" s="546"/>
      <c r="DN83" s="546"/>
      <c r="DO83" s="546"/>
      <c r="DP83" s="546"/>
      <c r="DQ83" s="546"/>
      <c r="DR83" s="546"/>
      <c r="DS83" s="546"/>
      <c r="DT83" s="546"/>
      <c r="DU83" s="546"/>
      <c r="DV83" s="546"/>
      <c r="DW83" s="546"/>
      <c r="DX83" s="546"/>
      <c r="DY83" s="551"/>
      <c r="DZ83" s="552"/>
      <c r="EA83" s="546"/>
      <c r="EB83" s="546"/>
      <c r="EC83" s="546"/>
      <c r="ED83" s="546"/>
      <c r="EE83" s="546"/>
      <c r="EF83" s="546"/>
      <c r="EG83" s="546"/>
      <c r="EH83" s="546"/>
      <c r="EI83" s="546"/>
      <c r="EJ83" s="546"/>
      <c r="EK83" s="546"/>
      <c r="EL83" s="546"/>
      <c r="EM83" s="546"/>
      <c r="EN83" s="546"/>
      <c r="EO83" s="546"/>
      <c r="EP83" s="546"/>
      <c r="EQ83" s="546"/>
      <c r="ER83" s="546"/>
      <c r="ES83" s="546"/>
      <c r="ET83" s="545"/>
      <c r="EU83" s="554">
        <f t="shared" si="296"/>
        <v>0</v>
      </c>
      <c r="EV83" s="546"/>
      <c r="EW83" s="546"/>
      <c r="EX83" s="546"/>
      <c r="EY83" s="546"/>
      <c r="EZ83" s="546"/>
      <c r="FA83" s="546"/>
      <c r="FB83" s="546"/>
      <c r="FC83" s="546"/>
      <c r="FD83" s="546"/>
      <c r="FE83" s="546"/>
      <c r="FF83" s="546"/>
      <c r="FG83" s="546"/>
      <c r="FH83" s="546"/>
      <c r="FI83" s="546"/>
      <c r="FJ83" s="546"/>
      <c r="FK83" s="546"/>
      <c r="FL83" s="546"/>
      <c r="FM83" s="546"/>
      <c r="FN83" s="546"/>
      <c r="FO83" s="551"/>
      <c r="FP83" s="552">
        <f t="shared" si="297"/>
        <v>64</v>
      </c>
      <c r="FQ83" s="547">
        <v>28</v>
      </c>
      <c r="FR83" s="547">
        <v>12</v>
      </c>
      <c r="FS83" s="547"/>
      <c r="FT83" s="547">
        <v>20</v>
      </c>
      <c r="FU83" s="547"/>
      <c r="FV83" s="547">
        <v>4</v>
      </c>
      <c r="FW83" s="547"/>
      <c r="FX83" s="547"/>
      <c r="FY83" s="547"/>
      <c r="FZ83" s="547"/>
      <c r="GA83" s="547"/>
      <c r="GB83" s="547"/>
      <c r="GC83" s="547"/>
      <c r="GD83" s="547"/>
      <c r="GE83" s="547"/>
      <c r="GF83" s="553">
        <v>36</v>
      </c>
      <c r="GG83" s="548"/>
      <c r="GH83" s="549"/>
      <c r="GI83" s="550">
        <f t="shared" si="313"/>
        <v>3.6666666666666665</v>
      </c>
      <c r="GJ83" s="545">
        <v>32</v>
      </c>
      <c r="GK83" s="554">
        <f t="shared" si="298"/>
        <v>64</v>
      </c>
      <c r="GL83" s="547">
        <v>16</v>
      </c>
      <c r="GM83" s="547">
        <v>14</v>
      </c>
      <c r="GN83" s="547"/>
      <c r="GO83" s="547">
        <v>32</v>
      </c>
      <c r="GP83" s="547"/>
      <c r="GQ83" s="547">
        <v>2</v>
      </c>
      <c r="GR83" s="547"/>
      <c r="GS83" s="547"/>
      <c r="GT83" s="547"/>
      <c r="GU83" s="547"/>
      <c r="GV83" s="547"/>
      <c r="GW83" s="547"/>
      <c r="GX83" s="547"/>
      <c r="GY83" s="547"/>
      <c r="GZ83" s="547"/>
      <c r="HA83" s="553"/>
      <c r="HB83" s="548"/>
      <c r="HC83" s="549"/>
      <c r="HD83" s="550">
        <f>(HA83+HB83+HC83+GK83+HE83)/36</f>
        <v>2.6666666666666665</v>
      </c>
      <c r="HE83" s="551">
        <v>32</v>
      </c>
      <c r="HF83" s="552">
        <f t="shared" si="299"/>
        <v>0</v>
      </c>
      <c r="HG83" s="546"/>
      <c r="HH83" s="546"/>
      <c r="HI83" s="546"/>
      <c r="HJ83" s="546"/>
      <c r="HK83" s="546"/>
      <c r="HL83" s="546"/>
      <c r="HM83" s="546"/>
      <c r="HN83" s="546"/>
      <c r="HO83" s="546"/>
      <c r="HP83" s="546"/>
      <c r="HQ83" s="546"/>
      <c r="HR83" s="546"/>
      <c r="HS83" s="546"/>
      <c r="HT83" s="546"/>
      <c r="HU83" s="546"/>
      <c r="HV83" s="546"/>
      <c r="HW83" s="546"/>
      <c r="HX83" s="546"/>
      <c r="HY83" s="546"/>
      <c r="HZ83" s="545"/>
      <c r="IA83" s="315" t="s">
        <v>60</v>
      </c>
      <c r="IB83" s="22"/>
      <c r="IC83" s="22"/>
      <c r="ID83" s="133"/>
      <c r="IE83" s="694">
        <v>8</v>
      </c>
    </row>
    <row r="84" spans="1:301" s="388" customFormat="1" ht="15" customHeight="1" x14ac:dyDescent="0.25">
      <c r="A84" s="131"/>
      <c r="B84" s="15"/>
      <c r="C84" s="261" t="s">
        <v>291</v>
      </c>
      <c r="D84" s="232"/>
      <c r="E84" s="21"/>
      <c r="F84" s="21">
        <f t="shared" si="290"/>
        <v>243</v>
      </c>
      <c r="G84" s="21">
        <f t="shared" si="291"/>
        <v>138</v>
      </c>
      <c r="H84" s="21">
        <f t="shared" si="292"/>
        <v>70</v>
      </c>
      <c r="I84" s="21">
        <f t="shared" si="292"/>
        <v>18</v>
      </c>
      <c r="J84" s="21">
        <f t="shared" si="292"/>
        <v>0</v>
      </c>
      <c r="K84" s="21">
        <f t="shared" si="292"/>
        <v>32</v>
      </c>
      <c r="L84" s="21">
        <f t="shared" si="292"/>
        <v>0</v>
      </c>
      <c r="M84" s="21">
        <f t="shared" si="292"/>
        <v>18</v>
      </c>
      <c r="N84" s="21">
        <f t="shared" si="292"/>
        <v>0</v>
      </c>
      <c r="O84" s="21">
        <f t="shared" si="292"/>
        <v>0</v>
      </c>
      <c r="P84" s="21">
        <f t="shared" si="292"/>
        <v>0</v>
      </c>
      <c r="Q84" s="21"/>
      <c r="R84" s="21">
        <f t="shared" si="293"/>
        <v>0</v>
      </c>
      <c r="S84" s="21">
        <f t="shared" si="294"/>
        <v>0</v>
      </c>
      <c r="T84" s="21">
        <f t="shared" si="294"/>
        <v>0</v>
      </c>
      <c r="U84" s="211">
        <f t="shared" si="294"/>
        <v>0</v>
      </c>
      <c r="V84" s="285">
        <f t="shared" si="295"/>
        <v>69</v>
      </c>
      <c r="W84" s="21"/>
      <c r="X84" s="557">
        <f t="shared" si="312"/>
        <v>36</v>
      </c>
      <c r="Y84" s="14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221"/>
      <c r="AT84" s="293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294"/>
      <c r="BO84" s="14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221"/>
      <c r="CJ84" s="293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294"/>
      <c r="DE84" s="14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221"/>
      <c r="DZ84" s="293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294"/>
      <c r="EU84" s="14">
        <f t="shared" si="296"/>
        <v>0</v>
      </c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221"/>
      <c r="FP84" s="293">
        <f t="shared" si="297"/>
        <v>138</v>
      </c>
      <c r="FQ84" s="16">
        <v>70</v>
      </c>
      <c r="FR84" s="16">
        <v>18</v>
      </c>
      <c r="FS84" s="16"/>
      <c r="FT84" s="16">
        <v>32</v>
      </c>
      <c r="FU84" s="16"/>
      <c r="FV84" s="16">
        <v>18</v>
      </c>
      <c r="FW84" s="16"/>
      <c r="FX84" s="16"/>
      <c r="FY84" s="16"/>
      <c r="FZ84" s="16"/>
      <c r="GA84" s="16"/>
      <c r="GB84" s="16"/>
      <c r="GC84" s="16"/>
      <c r="GD84" s="16"/>
      <c r="GE84" s="16"/>
      <c r="GF84" s="17">
        <v>36</v>
      </c>
      <c r="GG84" s="18"/>
      <c r="GH84" s="19"/>
      <c r="GI84" s="20">
        <f t="shared" ref="GI84:GI87" si="314">(GF84+GG84+GH84+FP84+GJ84)/36</f>
        <v>6.75</v>
      </c>
      <c r="GJ84" s="294">
        <v>69</v>
      </c>
      <c r="GK84" s="14">
        <f t="shared" si="298"/>
        <v>0</v>
      </c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221"/>
      <c r="HF84" s="293">
        <f t="shared" si="299"/>
        <v>0</v>
      </c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294"/>
      <c r="IA84" s="315" t="s">
        <v>60</v>
      </c>
      <c r="IB84" s="22"/>
      <c r="IC84" s="22"/>
      <c r="ID84" s="133"/>
      <c r="IE84" s="694">
        <v>8</v>
      </c>
    </row>
    <row r="85" spans="1:301" s="388" customFormat="1" ht="15" customHeight="1" x14ac:dyDescent="0.25">
      <c r="A85" s="558"/>
      <c r="B85" s="546"/>
      <c r="C85" s="261" t="s">
        <v>292</v>
      </c>
      <c r="D85" s="560"/>
      <c r="E85" s="556"/>
      <c r="F85" s="556">
        <f t="shared" si="290"/>
        <v>162</v>
      </c>
      <c r="G85" s="556">
        <f t="shared" si="291"/>
        <v>84</v>
      </c>
      <c r="H85" s="556">
        <f t="shared" si="292"/>
        <v>44</v>
      </c>
      <c r="I85" s="556">
        <f t="shared" si="292"/>
        <v>12</v>
      </c>
      <c r="J85" s="556">
        <f t="shared" si="292"/>
        <v>0</v>
      </c>
      <c r="K85" s="556">
        <f t="shared" si="292"/>
        <v>20</v>
      </c>
      <c r="L85" s="556">
        <f t="shared" si="292"/>
        <v>0</v>
      </c>
      <c r="M85" s="556">
        <f t="shared" si="292"/>
        <v>8</v>
      </c>
      <c r="N85" s="556">
        <f t="shared" si="292"/>
        <v>0</v>
      </c>
      <c r="O85" s="556">
        <f t="shared" si="292"/>
        <v>0</v>
      </c>
      <c r="P85" s="556">
        <f t="shared" si="292"/>
        <v>0</v>
      </c>
      <c r="Q85" s="556"/>
      <c r="R85" s="556">
        <f t="shared" si="293"/>
        <v>0</v>
      </c>
      <c r="S85" s="556">
        <f t="shared" si="294"/>
        <v>0</v>
      </c>
      <c r="T85" s="556">
        <f t="shared" si="294"/>
        <v>0</v>
      </c>
      <c r="U85" s="559">
        <f t="shared" si="294"/>
        <v>0</v>
      </c>
      <c r="V85" s="555">
        <f t="shared" si="295"/>
        <v>42</v>
      </c>
      <c r="W85" s="556"/>
      <c r="X85" s="557">
        <f t="shared" si="312"/>
        <v>36</v>
      </c>
      <c r="Y85" s="554"/>
      <c r="Z85" s="546"/>
      <c r="AA85" s="546"/>
      <c r="AB85" s="546"/>
      <c r="AC85" s="546"/>
      <c r="AD85" s="546"/>
      <c r="AE85" s="546"/>
      <c r="AF85" s="546"/>
      <c r="AG85" s="546"/>
      <c r="AH85" s="546"/>
      <c r="AI85" s="546"/>
      <c r="AJ85" s="546"/>
      <c r="AK85" s="546"/>
      <c r="AL85" s="546"/>
      <c r="AM85" s="546"/>
      <c r="AN85" s="546"/>
      <c r="AO85" s="546"/>
      <c r="AP85" s="546"/>
      <c r="AQ85" s="546"/>
      <c r="AR85" s="546"/>
      <c r="AS85" s="551"/>
      <c r="AT85" s="552"/>
      <c r="AU85" s="546"/>
      <c r="AV85" s="546"/>
      <c r="AW85" s="546"/>
      <c r="AX85" s="546"/>
      <c r="AY85" s="546"/>
      <c r="AZ85" s="546"/>
      <c r="BA85" s="546"/>
      <c r="BB85" s="546"/>
      <c r="BC85" s="546"/>
      <c r="BD85" s="546"/>
      <c r="BE85" s="546"/>
      <c r="BF85" s="546"/>
      <c r="BG85" s="546"/>
      <c r="BH85" s="546"/>
      <c r="BI85" s="546"/>
      <c r="BJ85" s="546"/>
      <c r="BK85" s="546"/>
      <c r="BL85" s="546"/>
      <c r="BM85" s="546"/>
      <c r="BN85" s="545"/>
      <c r="BO85" s="554"/>
      <c r="BP85" s="546"/>
      <c r="BQ85" s="546"/>
      <c r="BR85" s="546"/>
      <c r="BS85" s="546"/>
      <c r="BT85" s="546"/>
      <c r="BU85" s="546"/>
      <c r="BV85" s="546"/>
      <c r="BW85" s="546"/>
      <c r="BX85" s="546"/>
      <c r="BY85" s="546"/>
      <c r="BZ85" s="546"/>
      <c r="CA85" s="546"/>
      <c r="CB85" s="546"/>
      <c r="CC85" s="546"/>
      <c r="CD85" s="546"/>
      <c r="CE85" s="546"/>
      <c r="CF85" s="546"/>
      <c r="CG85" s="546"/>
      <c r="CH85" s="546"/>
      <c r="CI85" s="551"/>
      <c r="CJ85" s="552"/>
      <c r="CK85" s="546"/>
      <c r="CL85" s="546"/>
      <c r="CM85" s="546"/>
      <c r="CN85" s="546"/>
      <c r="CO85" s="546"/>
      <c r="CP85" s="546"/>
      <c r="CQ85" s="546"/>
      <c r="CR85" s="546"/>
      <c r="CS85" s="546"/>
      <c r="CT85" s="546"/>
      <c r="CU85" s="546"/>
      <c r="CV85" s="546"/>
      <c r="CW85" s="546"/>
      <c r="CX85" s="546"/>
      <c r="CY85" s="546"/>
      <c r="CZ85" s="546"/>
      <c r="DA85" s="546"/>
      <c r="DB85" s="546"/>
      <c r="DC85" s="546"/>
      <c r="DD85" s="545"/>
      <c r="DE85" s="554"/>
      <c r="DF85" s="546"/>
      <c r="DG85" s="546"/>
      <c r="DH85" s="546"/>
      <c r="DI85" s="546"/>
      <c r="DJ85" s="546"/>
      <c r="DK85" s="546"/>
      <c r="DL85" s="546"/>
      <c r="DM85" s="546"/>
      <c r="DN85" s="546"/>
      <c r="DO85" s="546"/>
      <c r="DP85" s="546"/>
      <c r="DQ85" s="546"/>
      <c r="DR85" s="546"/>
      <c r="DS85" s="546"/>
      <c r="DT85" s="546"/>
      <c r="DU85" s="546"/>
      <c r="DV85" s="546"/>
      <c r="DW85" s="546"/>
      <c r="DX85" s="546"/>
      <c r="DY85" s="551"/>
      <c r="DZ85" s="552"/>
      <c r="EA85" s="546"/>
      <c r="EB85" s="546"/>
      <c r="EC85" s="546"/>
      <c r="ED85" s="546"/>
      <c r="EE85" s="546"/>
      <c r="EF85" s="546"/>
      <c r="EG85" s="546"/>
      <c r="EH85" s="546"/>
      <c r="EI85" s="546"/>
      <c r="EJ85" s="546"/>
      <c r="EK85" s="546"/>
      <c r="EL85" s="546"/>
      <c r="EM85" s="546"/>
      <c r="EN85" s="546"/>
      <c r="EO85" s="546"/>
      <c r="EP85" s="546"/>
      <c r="EQ85" s="546"/>
      <c r="ER85" s="546"/>
      <c r="ES85" s="546"/>
      <c r="ET85" s="545"/>
      <c r="EU85" s="554">
        <f t="shared" si="296"/>
        <v>0</v>
      </c>
      <c r="EV85" s="546"/>
      <c r="EW85" s="546"/>
      <c r="EX85" s="546"/>
      <c r="EY85" s="546"/>
      <c r="EZ85" s="546"/>
      <c r="FA85" s="546"/>
      <c r="FB85" s="546"/>
      <c r="FC85" s="546"/>
      <c r="FD85" s="546"/>
      <c r="FE85" s="546"/>
      <c r="FF85" s="546"/>
      <c r="FG85" s="546"/>
      <c r="FH85" s="546"/>
      <c r="FI85" s="546"/>
      <c r="FJ85" s="546"/>
      <c r="FK85" s="546"/>
      <c r="FL85" s="546"/>
      <c r="FM85" s="546"/>
      <c r="FN85" s="546"/>
      <c r="FO85" s="551"/>
      <c r="FP85" s="552">
        <f t="shared" si="297"/>
        <v>84</v>
      </c>
      <c r="FQ85" s="547">
        <v>44</v>
      </c>
      <c r="FR85" s="547">
        <v>12</v>
      </c>
      <c r="FS85" s="547"/>
      <c r="FT85" s="547">
        <v>20</v>
      </c>
      <c r="FU85" s="547"/>
      <c r="FV85" s="547">
        <v>8</v>
      </c>
      <c r="FW85" s="547"/>
      <c r="FX85" s="547"/>
      <c r="FY85" s="547"/>
      <c r="FZ85" s="547"/>
      <c r="GA85" s="547"/>
      <c r="GB85" s="547"/>
      <c r="GC85" s="547"/>
      <c r="GD85" s="547"/>
      <c r="GE85" s="547"/>
      <c r="GF85" s="553">
        <v>36</v>
      </c>
      <c r="GG85" s="548"/>
      <c r="GH85" s="549"/>
      <c r="GI85" s="550">
        <f t="shared" si="314"/>
        <v>4.5</v>
      </c>
      <c r="GJ85" s="545">
        <v>42</v>
      </c>
      <c r="GK85" s="554">
        <f t="shared" si="298"/>
        <v>0</v>
      </c>
      <c r="GL85" s="546"/>
      <c r="GM85" s="546"/>
      <c r="GN85" s="546"/>
      <c r="GO85" s="546"/>
      <c r="GP85" s="546"/>
      <c r="GQ85" s="546"/>
      <c r="GR85" s="546"/>
      <c r="GS85" s="546"/>
      <c r="GT85" s="546"/>
      <c r="GU85" s="546"/>
      <c r="GV85" s="546"/>
      <c r="GW85" s="546"/>
      <c r="GX85" s="546"/>
      <c r="GY85" s="546"/>
      <c r="GZ85" s="546"/>
      <c r="HA85" s="546"/>
      <c r="HB85" s="546"/>
      <c r="HC85" s="546"/>
      <c r="HD85" s="546"/>
      <c r="HE85" s="551"/>
      <c r="HF85" s="552">
        <f t="shared" si="299"/>
        <v>0</v>
      </c>
      <c r="HG85" s="546"/>
      <c r="HH85" s="546"/>
      <c r="HI85" s="546"/>
      <c r="HJ85" s="546"/>
      <c r="HK85" s="546"/>
      <c r="HL85" s="546"/>
      <c r="HM85" s="546"/>
      <c r="HN85" s="546"/>
      <c r="HO85" s="546"/>
      <c r="HP85" s="546"/>
      <c r="HQ85" s="546"/>
      <c r="HR85" s="546"/>
      <c r="HS85" s="546"/>
      <c r="HT85" s="546"/>
      <c r="HU85" s="546"/>
      <c r="HV85" s="546"/>
      <c r="HW85" s="546"/>
      <c r="HX85" s="546"/>
      <c r="HY85" s="546"/>
      <c r="HZ85" s="545"/>
      <c r="IA85" s="315" t="s">
        <v>60</v>
      </c>
      <c r="IB85" s="22"/>
      <c r="IC85" s="22"/>
      <c r="ID85" s="133"/>
      <c r="IE85" s="694">
        <v>8</v>
      </c>
    </row>
    <row r="86" spans="1:301" s="388" customFormat="1" ht="15" customHeight="1" x14ac:dyDescent="0.25">
      <c r="A86" s="558"/>
      <c r="B86" s="546"/>
      <c r="C86" s="261" t="s">
        <v>293</v>
      </c>
      <c r="D86" s="560"/>
      <c r="E86" s="556"/>
      <c r="F86" s="556">
        <f t="shared" si="290"/>
        <v>213</v>
      </c>
      <c r="G86" s="556">
        <f t="shared" si="291"/>
        <v>118</v>
      </c>
      <c r="H86" s="556">
        <f t="shared" si="292"/>
        <v>56</v>
      </c>
      <c r="I86" s="556">
        <f t="shared" si="292"/>
        <v>10</v>
      </c>
      <c r="J86" s="556">
        <f t="shared" si="292"/>
        <v>0</v>
      </c>
      <c r="K86" s="556">
        <f t="shared" si="292"/>
        <v>44</v>
      </c>
      <c r="L86" s="556">
        <f t="shared" si="292"/>
        <v>0</v>
      </c>
      <c r="M86" s="556">
        <f t="shared" si="292"/>
        <v>8</v>
      </c>
      <c r="N86" s="556">
        <f t="shared" si="292"/>
        <v>0</v>
      </c>
      <c r="O86" s="556">
        <f t="shared" si="292"/>
        <v>0</v>
      </c>
      <c r="P86" s="556">
        <f t="shared" si="292"/>
        <v>0</v>
      </c>
      <c r="Q86" s="556"/>
      <c r="R86" s="556">
        <f t="shared" si="293"/>
        <v>0</v>
      </c>
      <c r="S86" s="556">
        <f t="shared" si="294"/>
        <v>0</v>
      </c>
      <c r="T86" s="556">
        <f t="shared" si="294"/>
        <v>0</v>
      </c>
      <c r="U86" s="559">
        <f t="shared" si="294"/>
        <v>0</v>
      </c>
      <c r="V86" s="555">
        <f t="shared" si="295"/>
        <v>59</v>
      </c>
      <c r="W86" s="556"/>
      <c r="X86" s="557">
        <f t="shared" si="312"/>
        <v>36</v>
      </c>
      <c r="Y86" s="554"/>
      <c r="Z86" s="546"/>
      <c r="AA86" s="546"/>
      <c r="AB86" s="546"/>
      <c r="AC86" s="546"/>
      <c r="AD86" s="546"/>
      <c r="AE86" s="546"/>
      <c r="AF86" s="546"/>
      <c r="AG86" s="546"/>
      <c r="AH86" s="546"/>
      <c r="AI86" s="546"/>
      <c r="AJ86" s="546"/>
      <c r="AK86" s="546"/>
      <c r="AL86" s="546"/>
      <c r="AM86" s="546"/>
      <c r="AN86" s="546"/>
      <c r="AO86" s="546"/>
      <c r="AP86" s="546"/>
      <c r="AQ86" s="546"/>
      <c r="AR86" s="546"/>
      <c r="AS86" s="551"/>
      <c r="AT86" s="552"/>
      <c r="AU86" s="546"/>
      <c r="AV86" s="546"/>
      <c r="AW86" s="546"/>
      <c r="AX86" s="546"/>
      <c r="AY86" s="546"/>
      <c r="AZ86" s="546"/>
      <c r="BA86" s="546"/>
      <c r="BB86" s="546"/>
      <c r="BC86" s="546"/>
      <c r="BD86" s="546"/>
      <c r="BE86" s="546"/>
      <c r="BF86" s="546"/>
      <c r="BG86" s="546"/>
      <c r="BH86" s="546"/>
      <c r="BI86" s="546"/>
      <c r="BJ86" s="546"/>
      <c r="BK86" s="546"/>
      <c r="BL86" s="546"/>
      <c r="BM86" s="546"/>
      <c r="BN86" s="545"/>
      <c r="BO86" s="554"/>
      <c r="BP86" s="546"/>
      <c r="BQ86" s="546"/>
      <c r="BR86" s="546"/>
      <c r="BS86" s="546"/>
      <c r="BT86" s="546"/>
      <c r="BU86" s="546"/>
      <c r="BV86" s="546"/>
      <c r="BW86" s="546"/>
      <c r="BX86" s="546"/>
      <c r="BY86" s="546"/>
      <c r="BZ86" s="546"/>
      <c r="CA86" s="546"/>
      <c r="CB86" s="546"/>
      <c r="CC86" s="546"/>
      <c r="CD86" s="546"/>
      <c r="CE86" s="546"/>
      <c r="CF86" s="546"/>
      <c r="CG86" s="546"/>
      <c r="CH86" s="546"/>
      <c r="CI86" s="551"/>
      <c r="CJ86" s="552"/>
      <c r="CK86" s="546"/>
      <c r="CL86" s="546"/>
      <c r="CM86" s="546"/>
      <c r="CN86" s="546"/>
      <c r="CO86" s="546"/>
      <c r="CP86" s="546"/>
      <c r="CQ86" s="546"/>
      <c r="CR86" s="546"/>
      <c r="CS86" s="546"/>
      <c r="CT86" s="546"/>
      <c r="CU86" s="546"/>
      <c r="CV86" s="546"/>
      <c r="CW86" s="546"/>
      <c r="CX86" s="546"/>
      <c r="CY86" s="546"/>
      <c r="CZ86" s="546"/>
      <c r="DA86" s="546"/>
      <c r="DB86" s="546"/>
      <c r="DC86" s="546"/>
      <c r="DD86" s="545"/>
      <c r="DE86" s="554"/>
      <c r="DF86" s="546"/>
      <c r="DG86" s="546"/>
      <c r="DH86" s="546"/>
      <c r="DI86" s="546"/>
      <c r="DJ86" s="546"/>
      <c r="DK86" s="546"/>
      <c r="DL86" s="546"/>
      <c r="DM86" s="546"/>
      <c r="DN86" s="546"/>
      <c r="DO86" s="546"/>
      <c r="DP86" s="546"/>
      <c r="DQ86" s="546"/>
      <c r="DR86" s="546"/>
      <c r="DS86" s="546"/>
      <c r="DT86" s="546"/>
      <c r="DU86" s="546"/>
      <c r="DV86" s="546"/>
      <c r="DW86" s="546"/>
      <c r="DX86" s="546"/>
      <c r="DY86" s="551"/>
      <c r="DZ86" s="552"/>
      <c r="EA86" s="546"/>
      <c r="EB86" s="546"/>
      <c r="EC86" s="546"/>
      <c r="ED86" s="546"/>
      <c r="EE86" s="546"/>
      <c r="EF86" s="546"/>
      <c r="EG86" s="546"/>
      <c r="EH86" s="546"/>
      <c r="EI86" s="546"/>
      <c r="EJ86" s="546"/>
      <c r="EK86" s="546"/>
      <c r="EL86" s="546"/>
      <c r="EM86" s="546"/>
      <c r="EN86" s="546"/>
      <c r="EO86" s="546"/>
      <c r="EP86" s="546"/>
      <c r="EQ86" s="546"/>
      <c r="ER86" s="546"/>
      <c r="ES86" s="546"/>
      <c r="ET86" s="545"/>
      <c r="EU86" s="554">
        <f t="shared" si="296"/>
        <v>0</v>
      </c>
      <c r="EV86" s="546"/>
      <c r="EW86" s="546"/>
      <c r="EX86" s="546"/>
      <c r="EY86" s="546"/>
      <c r="EZ86" s="546"/>
      <c r="FA86" s="546"/>
      <c r="FB86" s="546"/>
      <c r="FC86" s="546"/>
      <c r="FD86" s="546"/>
      <c r="FE86" s="546"/>
      <c r="FF86" s="546"/>
      <c r="FG86" s="546"/>
      <c r="FH86" s="546"/>
      <c r="FI86" s="546"/>
      <c r="FJ86" s="546"/>
      <c r="FK86" s="546"/>
      <c r="FL86" s="546"/>
      <c r="FM86" s="546"/>
      <c r="FN86" s="546"/>
      <c r="FO86" s="551"/>
      <c r="FP86" s="552">
        <f t="shared" si="297"/>
        <v>38</v>
      </c>
      <c r="FQ86" s="547">
        <v>28</v>
      </c>
      <c r="FR86" s="547">
        <v>8</v>
      </c>
      <c r="FS86" s="547"/>
      <c r="FT86" s="547"/>
      <c r="FU86" s="547"/>
      <c r="FV86" s="547">
        <v>2</v>
      </c>
      <c r="FW86" s="547"/>
      <c r="FX86" s="547"/>
      <c r="FY86" s="547"/>
      <c r="FZ86" s="547"/>
      <c r="GA86" s="547"/>
      <c r="GB86" s="547"/>
      <c r="GC86" s="547"/>
      <c r="GD86" s="547"/>
      <c r="GE86" s="547"/>
      <c r="GF86" s="553">
        <v>0</v>
      </c>
      <c r="GG86" s="548"/>
      <c r="GH86" s="549"/>
      <c r="GI86" s="550">
        <f t="shared" si="314"/>
        <v>1.5833333333333333</v>
      </c>
      <c r="GJ86" s="545">
        <v>19</v>
      </c>
      <c r="GK86" s="554">
        <f t="shared" si="298"/>
        <v>80</v>
      </c>
      <c r="GL86" s="547">
        <v>28</v>
      </c>
      <c r="GM86" s="547">
        <v>2</v>
      </c>
      <c r="GN86" s="547"/>
      <c r="GO86" s="547">
        <v>44</v>
      </c>
      <c r="GP86" s="547"/>
      <c r="GQ86" s="547">
        <v>6</v>
      </c>
      <c r="GR86" s="547"/>
      <c r="GS86" s="547"/>
      <c r="GT86" s="547"/>
      <c r="GU86" s="547"/>
      <c r="GV86" s="547"/>
      <c r="GW86" s="547"/>
      <c r="GX86" s="547"/>
      <c r="GY86" s="547"/>
      <c r="GZ86" s="547"/>
      <c r="HA86" s="553">
        <v>36</v>
      </c>
      <c r="HB86" s="548"/>
      <c r="HC86" s="549"/>
      <c r="HD86" s="550">
        <f>(HA86+HB86+HC86+GK86+HE86)/36</f>
        <v>4.333333333333333</v>
      </c>
      <c r="HE86" s="551">
        <v>40</v>
      </c>
      <c r="HF86" s="552">
        <f t="shared" si="299"/>
        <v>0</v>
      </c>
      <c r="HG86" s="546"/>
      <c r="HH86" s="546"/>
      <c r="HI86" s="546"/>
      <c r="HJ86" s="546"/>
      <c r="HK86" s="546"/>
      <c r="HL86" s="546"/>
      <c r="HM86" s="546"/>
      <c r="HN86" s="546"/>
      <c r="HO86" s="546"/>
      <c r="HP86" s="546"/>
      <c r="HQ86" s="546"/>
      <c r="HR86" s="546"/>
      <c r="HS86" s="546"/>
      <c r="HT86" s="546"/>
      <c r="HU86" s="546"/>
      <c r="HV86" s="546"/>
      <c r="HW86" s="546"/>
      <c r="HX86" s="546"/>
      <c r="HY86" s="546"/>
      <c r="HZ86" s="545"/>
      <c r="IA86" s="314" t="s">
        <v>144</v>
      </c>
      <c r="IB86" s="22"/>
      <c r="IC86" s="22"/>
      <c r="ID86" s="133"/>
      <c r="IE86" s="694">
        <v>8</v>
      </c>
    </row>
    <row r="87" spans="1:301" s="388" customFormat="1" ht="15" customHeight="1" x14ac:dyDescent="0.25">
      <c r="A87" s="131"/>
      <c r="B87" s="15"/>
      <c r="C87" s="261" t="s">
        <v>294</v>
      </c>
      <c r="D87" s="232"/>
      <c r="E87" s="21"/>
      <c r="F87" s="21">
        <f t="shared" si="290"/>
        <v>144</v>
      </c>
      <c r="G87" s="21">
        <f t="shared" si="291"/>
        <v>84</v>
      </c>
      <c r="H87" s="21">
        <f t="shared" si="292"/>
        <v>2</v>
      </c>
      <c r="I87" s="21">
        <f t="shared" si="292"/>
        <v>0</v>
      </c>
      <c r="J87" s="21">
        <f t="shared" si="292"/>
        <v>0</v>
      </c>
      <c r="K87" s="21">
        <f t="shared" si="292"/>
        <v>80</v>
      </c>
      <c r="L87" s="21">
        <f t="shared" si="292"/>
        <v>0</v>
      </c>
      <c r="M87" s="21">
        <f t="shared" si="292"/>
        <v>2</v>
      </c>
      <c r="N87" s="21">
        <f t="shared" si="292"/>
        <v>0</v>
      </c>
      <c r="O87" s="21">
        <f t="shared" si="292"/>
        <v>0</v>
      </c>
      <c r="P87" s="21">
        <f t="shared" si="292"/>
        <v>0</v>
      </c>
      <c r="Q87" s="21"/>
      <c r="R87" s="21">
        <f t="shared" si="293"/>
        <v>0</v>
      </c>
      <c r="S87" s="21">
        <f t="shared" si="294"/>
        <v>0</v>
      </c>
      <c r="T87" s="21">
        <f t="shared" si="294"/>
        <v>0</v>
      </c>
      <c r="U87" s="211">
        <f t="shared" si="294"/>
        <v>0</v>
      </c>
      <c r="V87" s="285">
        <f t="shared" si="295"/>
        <v>42</v>
      </c>
      <c r="W87" s="21"/>
      <c r="X87" s="557">
        <f t="shared" si="312"/>
        <v>18</v>
      </c>
      <c r="Y87" s="14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221"/>
      <c r="AT87" s="293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294"/>
      <c r="BO87" s="14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221"/>
      <c r="CJ87" s="293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294"/>
      <c r="DE87" s="14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221"/>
      <c r="DZ87" s="293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294"/>
      <c r="EU87" s="14">
        <f t="shared" si="296"/>
        <v>0</v>
      </c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221"/>
      <c r="FP87" s="552">
        <v>0</v>
      </c>
      <c r="FQ87" s="546"/>
      <c r="FR87" s="546"/>
      <c r="FS87" s="546"/>
      <c r="FT87" s="546"/>
      <c r="FU87" s="546"/>
      <c r="FV87" s="546"/>
      <c r="FW87" s="546"/>
      <c r="FX87" s="546"/>
      <c r="FY87" s="546"/>
      <c r="FZ87" s="546"/>
      <c r="GA87" s="546"/>
      <c r="GB87" s="546"/>
      <c r="GC87" s="546"/>
      <c r="GD87" s="546"/>
      <c r="GE87" s="546"/>
      <c r="GF87" s="546"/>
      <c r="GG87" s="546"/>
      <c r="GH87" s="546"/>
      <c r="GI87" s="546">
        <f t="shared" si="314"/>
        <v>0</v>
      </c>
      <c r="GJ87" s="545"/>
      <c r="GK87" s="14">
        <f t="shared" si="298"/>
        <v>84</v>
      </c>
      <c r="GL87" s="16">
        <v>2</v>
      </c>
      <c r="GM87" s="16">
        <v>0</v>
      </c>
      <c r="GN87" s="16"/>
      <c r="GO87" s="16">
        <v>80</v>
      </c>
      <c r="GP87" s="16"/>
      <c r="GQ87" s="16">
        <v>2</v>
      </c>
      <c r="GR87" s="16"/>
      <c r="GS87" s="16"/>
      <c r="GT87" s="16"/>
      <c r="GU87" s="16"/>
      <c r="GV87" s="16"/>
      <c r="GW87" s="16"/>
      <c r="GX87" s="16"/>
      <c r="GY87" s="16"/>
      <c r="GZ87" s="16"/>
      <c r="HA87" s="17"/>
      <c r="HB87" s="18">
        <v>18</v>
      </c>
      <c r="HC87" s="19"/>
      <c r="HD87" s="20">
        <f>(HA87+HB87+HC87+GK87+HE87)/36</f>
        <v>4</v>
      </c>
      <c r="HE87" s="221">
        <v>42</v>
      </c>
      <c r="HF87" s="293">
        <f t="shared" si="299"/>
        <v>0</v>
      </c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294"/>
      <c r="IA87" s="315"/>
      <c r="IB87" s="22" t="s">
        <v>144</v>
      </c>
      <c r="IC87" s="22"/>
      <c r="ID87" s="133"/>
      <c r="IE87" s="694">
        <v>8</v>
      </c>
    </row>
    <row r="88" spans="1:301" s="388" customFormat="1" ht="15" customHeight="1" x14ac:dyDescent="0.25">
      <c r="A88" s="134"/>
      <c r="B88" s="71"/>
      <c r="C88" s="262" t="s">
        <v>295</v>
      </c>
      <c r="D88" s="233"/>
      <c r="E88" s="72"/>
      <c r="F88" s="72">
        <f t="shared" si="290"/>
        <v>72</v>
      </c>
      <c r="G88" s="72">
        <f t="shared" si="291"/>
        <v>48</v>
      </c>
      <c r="H88" s="72">
        <f t="shared" ref="H88:P89" si="315">Z88+AU88+BP88+CK88+DF88+EA88+EV88+FQ88+GL88+HG88</f>
        <v>2</v>
      </c>
      <c r="I88" s="72">
        <f t="shared" si="315"/>
        <v>0</v>
      </c>
      <c r="J88" s="72">
        <f t="shared" si="315"/>
        <v>0</v>
      </c>
      <c r="K88" s="72">
        <f t="shared" si="315"/>
        <v>40</v>
      </c>
      <c r="L88" s="72">
        <f t="shared" si="315"/>
        <v>0</v>
      </c>
      <c r="M88" s="72">
        <f t="shared" si="315"/>
        <v>6</v>
      </c>
      <c r="N88" s="72">
        <f t="shared" si="315"/>
        <v>0</v>
      </c>
      <c r="O88" s="72">
        <f t="shared" si="315"/>
        <v>0</v>
      </c>
      <c r="P88" s="72">
        <f t="shared" si="315"/>
        <v>0</v>
      </c>
      <c r="Q88" s="72"/>
      <c r="R88" s="72">
        <f t="shared" si="293"/>
        <v>0</v>
      </c>
      <c r="S88" s="72">
        <f t="shared" ref="S88:U89" si="316">AL88+BG88+CB88+CW88+DR88+EM88+FH88+GC88+GX88+HS88</f>
        <v>0</v>
      </c>
      <c r="T88" s="72">
        <f t="shared" si="316"/>
        <v>0</v>
      </c>
      <c r="U88" s="212">
        <f t="shared" si="316"/>
        <v>0</v>
      </c>
      <c r="V88" s="287">
        <f t="shared" si="295"/>
        <v>24</v>
      </c>
      <c r="W88" s="72"/>
      <c r="X88" s="582">
        <f t="shared" si="312"/>
        <v>0</v>
      </c>
      <c r="Y88" s="242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222"/>
      <c r="AT88" s="295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296"/>
      <c r="BO88" s="242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222"/>
      <c r="CJ88" s="295"/>
      <c r="CK88" s="71"/>
      <c r="CL88" s="71"/>
      <c r="CM88" s="71"/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296"/>
      <c r="DE88" s="242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222"/>
      <c r="DZ88" s="295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296"/>
      <c r="EU88" s="242">
        <f t="shared" si="296"/>
        <v>0</v>
      </c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222"/>
      <c r="FP88" s="295">
        <f>SUM(FQ88:GA88)+SUM(GC88:GE88)</f>
        <v>0</v>
      </c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296"/>
      <c r="GK88" s="242">
        <f t="shared" si="298"/>
        <v>0</v>
      </c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222"/>
      <c r="HF88" s="295">
        <f t="shared" si="299"/>
        <v>48</v>
      </c>
      <c r="HG88" s="73">
        <v>2</v>
      </c>
      <c r="HH88" s="73"/>
      <c r="HI88" s="73"/>
      <c r="HJ88" s="73">
        <v>40</v>
      </c>
      <c r="HK88" s="73"/>
      <c r="HL88" s="73">
        <v>6</v>
      </c>
      <c r="HM88" s="73"/>
      <c r="HN88" s="73"/>
      <c r="HO88" s="73"/>
      <c r="HP88" s="73"/>
      <c r="HQ88" s="73"/>
      <c r="HR88" s="73"/>
      <c r="HS88" s="73"/>
      <c r="HT88" s="73"/>
      <c r="HU88" s="73"/>
      <c r="HV88" s="74"/>
      <c r="HW88" s="75"/>
      <c r="HX88" s="76"/>
      <c r="HY88" s="77">
        <f>(HV88+HW88+HX88+HF88+HZ88)/36</f>
        <v>2</v>
      </c>
      <c r="HZ88" s="296">
        <v>24</v>
      </c>
      <c r="IA88" s="317"/>
      <c r="IB88" s="78"/>
      <c r="IC88" s="78"/>
      <c r="ID88" s="135"/>
      <c r="IE88" s="694">
        <v>8</v>
      </c>
    </row>
    <row r="89" spans="1:301" s="385" customFormat="1" ht="15" customHeight="1" x14ac:dyDescent="0.25">
      <c r="A89" s="150">
        <v>47</v>
      </c>
      <c r="B89" s="88" t="s">
        <v>176</v>
      </c>
      <c r="C89" s="263" t="s">
        <v>247</v>
      </c>
      <c r="D89" s="235"/>
      <c r="E89" s="89">
        <f>F89/36</f>
        <v>7</v>
      </c>
      <c r="F89" s="89">
        <f t="shared" si="290"/>
        <v>252</v>
      </c>
      <c r="G89" s="89">
        <f t="shared" si="291"/>
        <v>132</v>
      </c>
      <c r="H89" s="89">
        <f t="shared" si="315"/>
        <v>24</v>
      </c>
      <c r="I89" s="89">
        <f t="shared" si="315"/>
        <v>6</v>
      </c>
      <c r="J89" s="89">
        <f t="shared" si="315"/>
        <v>0</v>
      </c>
      <c r="K89" s="89">
        <f t="shared" si="315"/>
        <v>62</v>
      </c>
      <c r="L89" s="89">
        <f t="shared" si="315"/>
        <v>0</v>
      </c>
      <c r="M89" s="89">
        <f t="shared" si="315"/>
        <v>38</v>
      </c>
      <c r="N89" s="89">
        <f t="shared" si="315"/>
        <v>0</v>
      </c>
      <c r="O89" s="89">
        <f t="shared" si="315"/>
        <v>0</v>
      </c>
      <c r="P89" s="89">
        <f t="shared" si="315"/>
        <v>0</v>
      </c>
      <c r="Q89" s="89"/>
      <c r="R89" s="89">
        <f t="shared" si="293"/>
        <v>0</v>
      </c>
      <c r="S89" s="89">
        <f t="shared" si="316"/>
        <v>0</v>
      </c>
      <c r="T89" s="89">
        <f t="shared" si="316"/>
        <v>0</v>
      </c>
      <c r="U89" s="213">
        <f t="shared" si="316"/>
        <v>2</v>
      </c>
      <c r="V89" s="274">
        <f t="shared" si="295"/>
        <v>66</v>
      </c>
      <c r="W89" s="89"/>
      <c r="X89" s="275">
        <v>54</v>
      </c>
      <c r="Y89" s="243">
        <f>SUM(Z89:AJ89)+SUM(AL89:AN89)</f>
        <v>0</v>
      </c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223"/>
      <c r="AT89" s="297">
        <f>SUM(AU89:BE89)+SUM(BG89:BI89)</f>
        <v>0</v>
      </c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298"/>
      <c r="BO89" s="243">
        <f>SUM(BP89:BZ89)+SUM(CB89:CD89)</f>
        <v>0</v>
      </c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223"/>
      <c r="CJ89" s="297">
        <f>SUM(CK89:CU89)+SUM(CW89:CY89)</f>
        <v>0</v>
      </c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298"/>
      <c r="DE89" s="243">
        <f>SUM(DF89:DP89)+SUM(DR89:DT89)</f>
        <v>0</v>
      </c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223"/>
      <c r="DZ89" s="297">
        <f>SUM(EA89:EK89)+SUM(EM89:EO89)</f>
        <v>0</v>
      </c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298"/>
      <c r="EU89" s="243">
        <f t="shared" si="296"/>
        <v>0</v>
      </c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223"/>
      <c r="FP89" s="297">
        <f t="shared" ref="FP89" si="317">SUM(FQ89:GA89)+SUM(GC89:GE89)</f>
        <v>60</v>
      </c>
      <c r="FQ89" s="90">
        <v>16</v>
      </c>
      <c r="FR89" s="90">
        <v>6</v>
      </c>
      <c r="FS89" s="90"/>
      <c r="FT89" s="90">
        <v>16</v>
      </c>
      <c r="FU89" s="90"/>
      <c r="FV89" s="90">
        <v>20</v>
      </c>
      <c r="FW89" s="90"/>
      <c r="FX89" s="90"/>
      <c r="FY89" s="90"/>
      <c r="FZ89" s="90"/>
      <c r="GA89" s="90"/>
      <c r="GB89" s="90"/>
      <c r="GC89" s="90"/>
      <c r="GD89" s="90"/>
      <c r="GE89" s="90">
        <v>2</v>
      </c>
      <c r="GF89" s="91"/>
      <c r="GG89" s="92">
        <v>18</v>
      </c>
      <c r="GH89" s="93"/>
      <c r="GI89" s="94">
        <f t="shared" ref="GI89" si="318">(GF89+GG89+GH89+FP89+GJ89)/36</f>
        <v>3</v>
      </c>
      <c r="GJ89" s="298">
        <v>30</v>
      </c>
      <c r="GK89" s="243">
        <f t="shared" si="298"/>
        <v>48</v>
      </c>
      <c r="GL89" s="90">
        <v>8</v>
      </c>
      <c r="GM89" s="90"/>
      <c r="GN89" s="90"/>
      <c r="GO89" s="90">
        <v>22</v>
      </c>
      <c r="GP89" s="90"/>
      <c r="GQ89" s="90">
        <v>18</v>
      </c>
      <c r="GR89" s="90"/>
      <c r="GS89" s="90"/>
      <c r="GT89" s="90"/>
      <c r="GU89" s="90"/>
      <c r="GV89" s="90"/>
      <c r="GW89" s="90"/>
      <c r="GX89" s="90"/>
      <c r="GY89" s="90"/>
      <c r="GZ89" s="90"/>
      <c r="HA89" s="91">
        <v>36</v>
      </c>
      <c r="HB89" s="92"/>
      <c r="HC89" s="93"/>
      <c r="HD89" s="94">
        <f t="shared" ref="HD89" si="319">(HA89+HB89+HC89+GK89+HE89)/36</f>
        <v>3</v>
      </c>
      <c r="HE89" s="223">
        <v>24</v>
      </c>
      <c r="HF89" s="297">
        <f t="shared" si="299"/>
        <v>24</v>
      </c>
      <c r="HG89" s="90"/>
      <c r="HH89" s="90"/>
      <c r="HI89" s="90"/>
      <c r="HJ89" s="90">
        <v>24</v>
      </c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1"/>
      <c r="HW89" s="92"/>
      <c r="HX89" s="93"/>
      <c r="HY89" s="94">
        <f t="shared" ref="HY89" si="320">(HV89+HW89+HX89+HF89+HZ89)/36</f>
        <v>1</v>
      </c>
      <c r="HZ89" s="298">
        <v>12</v>
      </c>
      <c r="IA89" s="336" t="s">
        <v>144</v>
      </c>
      <c r="IB89" s="99" t="s">
        <v>60</v>
      </c>
      <c r="IC89" s="99"/>
      <c r="ID89" s="203"/>
      <c r="IE89" s="54">
        <v>2</v>
      </c>
    </row>
    <row r="90" spans="1:301" s="378" customFormat="1" ht="15" customHeight="1" x14ac:dyDescent="0.25">
      <c r="A90" s="152"/>
      <c r="B90" s="46"/>
      <c r="C90" s="361" t="s">
        <v>227</v>
      </c>
      <c r="D90" s="54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224"/>
      <c r="V90" s="299"/>
      <c r="W90" s="46"/>
      <c r="X90" s="300"/>
      <c r="Y90" s="54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224"/>
      <c r="AT90" s="299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300"/>
      <c r="BO90" s="54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224"/>
      <c r="CJ90" s="299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300"/>
      <c r="DE90" s="54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224"/>
      <c r="DZ90" s="299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300"/>
      <c r="EU90" s="54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224"/>
      <c r="FP90" s="299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300"/>
      <c r="GK90" s="54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224"/>
      <c r="HF90" s="299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300"/>
      <c r="IA90" s="310"/>
      <c r="IB90" s="25"/>
      <c r="IC90" s="25"/>
      <c r="ID90" s="120"/>
      <c r="IE90" s="54"/>
    </row>
    <row r="91" spans="1:301" s="385" customFormat="1" ht="15" customHeight="1" x14ac:dyDescent="0.25">
      <c r="A91" s="152">
        <v>48</v>
      </c>
      <c r="B91" s="46" t="s">
        <v>177</v>
      </c>
      <c r="C91" s="264" t="s">
        <v>131</v>
      </c>
      <c r="D91" s="236"/>
      <c r="E91" s="48">
        <f>F91/36</f>
        <v>3</v>
      </c>
      <c r="F91" s="48">
        <f>G91+V91+W91+X91</f>
        <v>108</v>
      </c>
      <c r="G91" s="48">
        <f>SUM(H91:U91)</f>
        <v>66</v>
      </c>
      <c r="H91" s="48">
        <f t="shared" ref="H91:P94" si="321">Z91+AU91+BP91+CK91+DF91+EA91+EV91+FQ91+GL91+HG91</f>
        <v>18</v>
      </c>
      <c r="I91" s="48">
        <f t="shared" si="321"/>
        <v>0</v>
      </c>
      <c r="J91" s="48">
        <f t="shared" si="321"/>
        <v>0</v>
      </c>
      <c r="K91" s="48">
        <f t="shared" si="321"/>
        <v>48</v>
      </c>
      <c r="L91" s="48">
        <f t="shared" si="321"/>
        <v>0</v>
      </c>
      <c r="M91" s="48">
        <f t="shared" si="321"/>
        <v>0</v>
      </c>
      <c r="N91" s="48">
        <f t="shared" si="321"/>
        <v>0</v>
      </c>
      <c r="O91" s="48">
        <f t="shared" si="321"/>
        <v>0</v>
      </c>
      <c r="P91" s="48">
        <f t="shared" si="321"/>
        <v>0</v>
      </c>
      <c r="Q91" s="48"/>
      <c r="R91" s="48">
        <f>AJ91+BE91+BZ91+CU91+DP91+EK91+FF91+GA91+GV91+HQ91</f>
        <v>0</v>
      </c>
      <c r="S91" s="48">
        <f t="shared" ref="S91:U94" si="322">AL91+BG91+CB91+CW91+DR91+EM91+FH91+GC91+GX91+HS91</f>
        <v>0</v>
      </c>
      <c r="T91" s="48">
        <f t="shared" si="322"/>
        <v>0</v>
      </c>
      <c r="U91" s="214">
        <f t="shared" si="322"/>
        <v>0</v>
      </c>
      <c r="V91" s="276">
        <f t="shared" ref="V91:V94" si="323">AS91+BN91+CI91+DD91+DY91+ET91+FO91+GJ91+HE91+HZ91</f>
        <v>36</v>
      </c>
      <c r="W91" s="48">
        <f t="shared" ref="W91:W94" si="324">AQ91+BL91+CG91+DB91+DW91+ER91+FM91+GH91+HC91+HX91</f>
        <v>6</v>
      </c>
      <c r="X91" s="277">
        <f t="shared" ref="X91:X94" si="325">AO91+AP91+BJ91+BK91+CE91+CF91+CZ91+DA91+DU91+DV91+EP91+EQ91+FK91+FL91+GF91+GG91+HA91+HB91+HV91+HW91</f>
        <v>0</v>
      </c>
      <c r="Y91" s="54">
        <f>SUM(Z91:AJ91)+SUM(AL91:AN91)</f>
        <v>6</v>
      </c>
      <c r="Z91" s="49">
        <v>2</v>
      </c>
      <c r="AA91" s="49"/>
      <c r="AB91" s="49"/>
      <c r="AC91" s="49">
        <v>4</v>
      </c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50"/>
      <c r="AP91" s="51"/>
      <c r="AQ91" s="52"/>
      <c r="AR91" s="53">
        <f>(AO91+AP91+AQ91+Y91+AS91)/36</f>
        <v>0.25</v>
      </c>
      <c r="AS91" s="224">
        <v>3</v>
      </c>
      <c r="AT91" s="299">
        <f>SUM(AU91:BE91)+SUM(BG91:BI91)</f>
        <v>6</v>
      </c>
      <c r="AU91" s="49">
        <v>2</v>
      </c>
      <c r="AV91" s="49"/>
      <c r="AW91" s="49"/>
      <c r="AX91" s="49">
        <v>4</v>
      </c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50"/>
      <c r="BK91" s="51"/>
      <c r="BL91" s="52"/>
      <c r="BM91" s="53">
        <f>(BJ91+BK91+BL91+AT91+BN91)/36</f>
        <v>0.25</v>
      </c>
      <c r="BN91" s="300">
        <v>3</v>
      </c>
      <c r="BO91" s="54">
        <f>SUM(BP91:BZ91)+SUM(CB91:CD91)</f>
        <v>0</v>
      </c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>
        <f>(CE91+CF91+CG91+BO91+CI91)/36</f>
        <v>0</v>
      </c>
      <c r="CI91" s="224"/>
      <c r="CJ91" s="360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300"/>
      <c r="DE91" s="54">
        <f>SUM(DF91:DP91)+SUM(DR91:DT91)</f>
        <v>24</v>
      </c>
      <c r="DF91" s="49">
        <v>6</v>
      </c>
      <c r="DG91" s="49"/>
      <c r="DH91" s="49"/>
      <c r="DI91" s="49">
        <v>18</v>
      </c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50"/>
      <c r="DV91" s="51"/>
      <c r="DW91" s="52"/>
      <c r="DX91" s="53">
        <f t="shared" ref="DX91:DX92" si="326">(DU91+DV91+DW91+DE91+DY91)/36</f>
        <v>1</v>
      </c>
      <c r="DY91" s="224">
        <v>12</v>
      </c>
      <c r="DZ91" s="299">
        <f>SUM(EA91:EK91)+SUM(EM91:EO91)</f>
        <v>30</v>
      </c>
      <c r="EA91" s="49">
        <v>8</v>
      </c>
      <c r="EB91" s="49"/>
      <c r="EC91" s="49"/>
      <c r="ED91" s="49">
        <v>22</v>
      </c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50"/>
      <c r="EQ91" s="51"/>
      <c r="ER91" s="52">
        <v>6</v>
      </c>
      <c r="ES91" s="53">
        <f>(EP91+EQ91+ER91+DZ91+ET91)/36</f>
        <v>1.5</v>
      </c>
      <c r="ET91" s="300">
        <v>18</v>
      </c>
      <c r="EU91" s="54">
        <f>SUM(EV91:FF91)+SUM(FH91:FJ91)</f>
        <v>0</v>
      </c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>
        <f>(FK91+FL91+FM91+EU91+FO91)/36</f>
        <v>0</v>
      </c>
      <c r="FO91" s="224"/>
      <c r="FP91" s="299">
        <f>SUM(FQ91:GA91)+SUM(GC91:GE91)</f>
        <v>0</v>
      </c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>
        <f>(GF91+GG91+GH91+FP91+GJ91)/36</f>
        <v>0</v>
      </c>
      <c r="GJ91" s="300"/>
      <c r="GK91" s="54">
        <f>SUM(GL91:GV91)+SUM(GX91:GZ91)</f>
        <v>0</v>
      </c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>
        <f>(HA91+HB91+HC91+GK91+HE91)/36</f>
        <v>0</v>
      </c>
      <c r="HE91" s="224"/>
      <c r="HF91" s="299">
        <f>SUM(HG91:HQ91)+SUM(HS91:HU91)</f>
        <v>0</v>
      </c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300"/>
      <c r="IA91" s="310"/>
      <c r="IB91" s="40">
        <v>6</v>
      </c>
      <c r="IC91" s="25"/>
      <c r="ID91" s="120"/>
      <c r="IE91" s="54">
        <v>1</v>
      </c>
    </row>
    <row r="92" spans="1:301" s="390" customFormat="1" ht="15" customHeight="1" thickBot="1" x14ac:dyDescent="0.3">
      <c r="A92" s="152">
        <v>49</v>
      </c>
      <c r="B92" s="46" t="s">
        <v>190</v>
      </c>
      <c r="C92" s="248" t="s">
        <v>128</v>
      </c>
      <c r="D92" s="515"/>
      <c r="E92" s="516">
        <f>F92/36</f>
        <v>8</v>
      </c>
      <c r="F92" s="516">
        <f>G92+V92+W92+X92</f>
        <v>288</v>
      </c>
      <c r="G92" s="516">
        <f>SUM(H92:U92)</f>
        <v>186</v>
      </c>
      <c r="H92" s="516">
        <f t="shared" si="321"/>
        <v>32</v>
      </c>
      <c r="I92" s="516">
        <f t="shared" si="321"/>
        <v>0</v>
      </c>
      <c r="J92" s="516">
        <f t="shared" si="321"/>
        <v>24</v>
      </c>
      <c r="K92" s="516">
        <f t="shared" si="321"/>
        <v>94</v>
      </c>
      <c r="L92" s="516">
        <f t="shared" si="321"/>
        <v>0</v>
      </c>
      <c r="M92" s="516">
        <f t="shared" si="321"/>
        <v>34</v>
      </c>
      <c r="N92" s="516">
        <f t="shared" si="321"/>
        <v>0</v>
      </c>
      <c r="O92" s="516">
        <f t="shared" si="321"/>
        <v>0</v>
      </c>
      <c r="P92" s="516">
        <f t="shared" si="321"/>
        <v>2</v>
      </c>
      <c r="Q92" s="516"/>
      <c r="R92" s="516">
        <f>AJ92+BE92+BZ92+CU92+DP92+EK92+FF92+GA92+GV92+HQ92</f>
        <v>0</v>
      </c>
      <c r="S92" s="516">
        <f t="shared" si="322"/>
        <v>0</v>
      </c>
      <c r="T92" s="516">
        <f t="shared" si="322"/>
        <v>0</v>
      </c>
      <c r="U92" s="517">
        <f t="shared" si="322"/>
        <v>0</v>
      </c>
      <c r="V92" s="518">
        <f t="shared" si="323"/>
        <v>93</v>
      </c>
      <c r="W92" s="516">
        <f t="shared" si="324"/>
        <v>9</v>
      </c>
      <c r="X92" s="519">
        <f t="shared" si="325"/>
        <v>0</v>
      </c>
      <c r="Y92" s="520">
        <f>SUM(Z92:AJ92)+SUM(AL92:AN92)</f>
        <v>0</v>
      </c>
      <c r="Z92" s="513"/>
      <c r="AA92" s="513"/>
      <c r="AB92" s="513"/>
      <c r="AC92" s="513"/>
      <c r="AD92" s="513"/>
      <c r="AE92" s="513"/>
      <c r="AF92" s="513"/>
      <c r="AG92" s="513"/>
      <c r="AH92" s="513"/>
      <c r="AI92" s="513"/>
      <c r="AJ92" s="513"/>
      <c r="AK92" s="513"/>
      <c r="AL92" s="513"/>
      <c r="AM92" s="513"/>
      <c r="AN92" s="513"/>
      <c r="AO92" s="513"/>
      <c r="AP92" s="513"/>
      <c r="AQ92" s="513"/>
      <c r="AR92" s="513">
        <f t="shared" ref="AR92" si="327">(AO92+AP92+AQ92+Y92+AS92)/36</f>
        <v>0</v>
      </c>
      <c r="AS92" s="514"/>
      <c r="AT92" s="526">
        <f>SUM(AU92:BE92)+SUM(BG92:BI92)</f>
        <v>0</v>
      </c>
      <c r="AU92" s="513"/>
      <c r="AV92" s="513"/>
      <c r="AW92" s="513"/>
      <c r="AX92" s="513"/>
      <c r="AY92" s="513"/>
      <c r="AZ92" s="513"/>
      <c r="BA92" s="513"/>
      <c r="BB92" s="513"/>
      <c r="BC92" s="513"/>
      <c r="BD92" s="513"/>
      <c r="BE92" s="513"/>
      <c r="BF92" s="513"/>
      <c r="BG92" s="513"/>
      <c r="BH92" s="513"/>
      <c r="BI92" s="513"/>
      <c r="BJ92" s="513"/>
      <c r="BK92" s="513"/>
      <c r="BL92" s="513"/>
      <c r="BM92" s="513">
        <f t="shared" ref="BM92" si="328">(BJ92+BK92+BL92+AT92+BN92)/36</f>
        <v>0</v>
      </c>
      <c r="BN92" s="527"/>
      <c r="BO92" s="520">
        <f>SUM(BP92:BZ92)+SUM(CB92:CD92)</f>
        <v>0</v>
      </c>
      <c r="BP92" s="513"/>
      <c r="BQ92" s="513"/>
      <c r="BR92" s="513"/>
      <c r="BS92" s="513"/>
      <c r="BT92" s="513"/>
      <c r="BU92" s="513"/>
      <c r="BV92" s="513"/>
      <c r="BW92" s="513"/>
      <c r="BX92" s="513"/>
      <c r="BY92" s="513"/>
      <c r="BZ92" s="513"/>
      <c r="CA92" s="513"/>
      <c r="CB92" s="513"/>
      <c r="CC92" s="513"/>
      <c r="CD92" s="513"/>
      <c r="CE92" s="513"/>
      <c r="CF92" s="513"/>
      <c r="CG92" s="513"/>
      <c r="CH92" s="513">
        <f t="shared" ref="CH92" si="329">(CE92+CF92+CG92+BO92+CI92)/36</f>
        <v>0</v>
      </c>
      <c r="CI92" s="514"/>
      <c r="CJ92" s="526">
        <f>SUM(CK92:CU92)+SUM(CW92:CY92)</f>
        <v>72</v>
      </c>
      <c r="CK92" s="521">
        <v>28</v>
      </c>
      <c r="CL92" s="521"/>
      <c r="CM92" s="521"/>
      <c r="CN92" s="521">
        <v>8</v>
      </c>
      <c r="CO92" s="521"/>
      <c r="CP92" s="521">
        <v>34</v>
      </c>
      <c r="CQ92" s="521"/>
      <c r="CR92" s="521"/>
      <c r="CS92" s="521">
        <v>2</v>
      </c>
      <c r="CT92" s="521"/>
      <c r="CU92" s="521"/>
      <c r="CV92" s="521"/>
      <c r="CW92" s="521"/>
      <c r="CX92" s="521"/>
      <c r="CY92" s="521"/>
      <c r="CZ92" s="522"/>
      <c r="DA92" s="523"/>
      <c r="DB92" s="524"/>
      <c r="DC92" s="525">
        <f t="shared" ref="DC92" si="330">(CZ92+DA92+DB92+CJ92+DD92)/36</f>
        <v>3</v>
      </c>
      <c r="DD92" s="527">
        <v>36</v>
      </c>
      <c r="DE92" s="520">
        <f>SUM(DF92:DP92)+SUM(DR92:DT92)</f>
        <v>72</v>
      </c>
      <c r="DF92" s="521">
        <v>2</v>
      </c>
      <c r="DG92" s="521"/>
      <c r="DH92" s="521">
        <v>22</v>
      </c>
      <c r="DI92" s="521">
        <v>48</v>
      </c>
      <c r="DJ92" s="521"/>
      <c r="DK92" s="521"/>
      <c r="DL92" s="521"/>
      <c r="DM92" s="521"/>
      <c r="DN92" s="521"/>
      <c r="DO92" s="521"/>
      <c r="DP92" s="521"/>
      <c r="DQ92" s="521"/>
      <c r="DR92" s="521"/>
      <c r="DS92" s="521"/>
      <c r="DT92" s="521"/>
      <c r="DU92" s="522"/>
      <c r="DV92" s="523"/>
      <c r="DW92" s="524"/>
      <c r="DX92" s="525">
        <f t="shared" si="326"/>
        <v>3</v>
      </c>
      <c r="DY92" s="514">
        <v>36</v>
      </c>
      <c r="DZ92" s="526">
        <f>SUM(EA92:EK92)+SUM(EM92:EO92)</f>
        <v>42</v>
      </c>
      <c r="EA92" s="521">
        <v>2</v>
      </c>
      <c r="EB92" s="521"/>
      <c r="EC92" s="521">
        <v>2</v>
      </c>
      <c r="ED92" s="521">
        <v>38</v>
      </c>
      <c r="EE92" s="521"/>
      <c r="EF92" s="521"/>
      <c r="EG92" s="521"/>
      <c r="EH92" s="521"/>
      <c r="EI92" s="521"/>
      <c r="EJ92" s="521"/>
      <c r="EK92" s="521"/>
      <c r="EL92" s="521"/>
      <c r="EM92" s="521"/>
      <c r="EN92" s="521"/>
      <c r="EO92" s="521"/>
      <c r="EP92" s="522"/>
      <c r="EQ92" s="523"/>
      <c r="ER92" s="524">
        <v>9</v>
      </c>
      <c r="ES92" s="525">
        <f t="shared" ref="ES92" si="331">(EP92+EQ92+ER92+DZ92+ET92)/36</f>
        <v>2</v>
      </c>
      <c r="ET92" s="527">
        <v>21</v>
      </c>
      <c r="EU92" s="526">
        <f>SUM(EV92:FF92)+SUM(FH92:FJ92)</f>
        <v>0</v>
      </c>
      <c r="EV92" s="513"/>
      <c r="EW92" s="513"/>
      <c r="EX92" s="513"/>
      <c r="EY92" s="513"/>
      <c r="EZ92" s="513"/>
      <c r="FA92" s="513"/>
      <c r="FB92" s="513"/>
      <c r="FC92" s="513"/>
      <c r="FD92" s="513"/>
      <c r="FE92" s="513"/>
      <c r="FF92" s="513"/>
      <c r="FG92" s="513"/>
      <c r="FH92" s="513"/>
      <c r="FI92" s="513"/>
      <c r="FJ92" s="513"/>
      <c r="FK92" s="513"/>
      <c r="FL92" s="513"/>
      <c r="FM92" s="513"/>
      <c r="FN92" s="513">
        <f t="shared" ref="FN92" si="332">(FK92+FL92+FM92+EU92+FO92)/36</f>
        <v>0</v>
      </c>
      <c r="FO92" s="527"/>
      <c r="FP92" s="520">
        <f>SUM(FQ92:GA92)+SUM(GC92:GE92)</f>
        <v>0</v>
      </c>
      <c r="FQ92" s="513"/>
      <c r="FR92" s="513"/>
      <c r="FS92" s="513"/>
      <c r="FT92" s="513"/>
      <c r="FU92" s="513"/>
      <c r="FV92" s="513"/>
      <c r="FW92" s="513"/>
      <c r="FX92" s="513"/>
      <c r="FY92" s="513"/>
      <c r="FZ92" s="513"/>
      <c r="GA92" s="513"/>
      <c r="GB92" s="513"/>
      <c r="GC92" s="513"/>
      <c r="GD92" s="513"/>
      <c r="GE92" s="513"/>
      <c r="GF92" s="513"/>
      <c r="GG92" s="513"/>
      <c r="GH92" s="513"/>
      <c r="GI92" s="513">
        <f t="shared" ref="GI92" si="333">(GF92+GG92+GH92+FP92+GJ92)/36</f>
        <v>0</v>
      </c>
      <c r="GJ92" s="514"/>
      <c r="GK92" s="526">
        <f>SUM(GL92:GV92)+SUM(GX92:GZ92)</f>
        <v>0</v>
      </c>
      <c r="GL92" s="513"/>
      <c r="GM92" s="513"/>
      <c r="GN92" s="513"/>
      <c r="GO92" s="513"/>
      <c r="GP92" s="513"/>
      <c r="GQ92" s="513"/>
      <c r="GR92" s="513"/>
      <c r="GS92" s="513"/>
      <c r="GT92" s="513"/>
      <c r="GU92" s="513"/>
      <c r="GV92" s="513"/>
      <c r="GW92" s="513"/>
      <c r="GX92" s="513"/>
      <c r="GY92" s="513"/>
      <c r="GZ92" s="513"/>
      <c r="HA92" s="513"/>
      <c r="HB92" s="513"/>
      <c r="HC92" s="513"/>
      <c r="HD92" s="513">
        <f t="shared" ref="HD92" si="334">(HA92+HB92+HC92+GK92+HE92)/36</f>
        <v>0</v>
      </c>
      <c r="HE92" s="527"/>
      <c r="HF92" s="520">
        <f>SUM(HG92:HQ92)+SUM(HS92:HU92)</f>
        <v>0</v>
      </c>
      <c r="HG92" s="513"/>
      <c r="HH92" s="513"/>
      <c r="HI92" s="513"/>
      <c r="HJ92" s="513"/>
      <c r="HK92" s="513"/>
      <c r="HL92" s="513"/>
      <c r="HM92" s="513"/>
      <c r="HN92" s="513"/>
      <c r="HO92" s="513"/>
      <c r="HP92" s="513"/>
      <c r="HQ92" s="513"/>
      <c r="HR92" s="513"/>
      <c r="HS92" s="513"/>
      <c r="HT92" s="513"/>
      <c r="HU92" s="513"/>
      <c r="HV92" s="513"/>
      <c r="HW92" s="513"/>
      <c r="HX92" s="513"/>
      <c r="HY92" s="513"/>
      <c r="HZ92" s="514"/>
      <c r="IA92" s="322">
        <v>6</v>
      </c>
      <c r="IB92" s="25"/>
      <c r="IC92" s="25"/>
      <c r="ID92" s="120"/>
      <c r="IE92" s="54">
        <v>1</v>
      </c>
      <c r="IF92" s="385"/>
      <c r="IG92" s="385"/>
      <c r="IH92" s="385"/>
      <c r="II92" s="385"/>
      <c r="IJ92" s="385"/>
      <c r="IK92" s="385"/>
      <c r="IL92" s="385"/>
      <c r="IM92" s="385"/>
      <c r="IN92" s="385"/>
      <c r="IO92" s="385"/>
      <c r="IP92" s="385"/>
      <c r="IQ92" s="385"/>
      <c r="IR92" s="385"/>
      <c r="IS92" s="385"/>
      <c r="IT92" s="385"/>
      <c r="IU92" s="385"/>
      <c r="IV92" s="385"/>
      <c r="IW92" s="385"/>
      <c r="IX92" s="385"/>
      <c r="IY92" s="385"/>
      <c r="IZ92" s="385"/>
      <c r="JA92" s="385"/>
      <c r="JB92" s="385"/>
      <c r="JC92" s="385"/>
      <c r="JD92" s="385"/>
      <c r="JE92" s="385"/>
      <c r="JF92" s="385"/>
      <c r="JG92" s="385"/>
      <c r="JH92" s="385"/>
      <c r="JI92" s="385"/>
      <c r="JJ92" s="385"/>
      <c r="JK92" s="385"/>
      <c r="JL92" s="385"/>
      <c r="JM92" s="385"/>
      <c r="JN92" s="385"/>
      <c r="JO92" s="385"/>
      <c r="JP92" s="385"/>
      <c r="JQ92" s="385"/>
      <c r="JR92" s="385"/>
      <c r="JS92" s="385"/>
      <c r="JT92" s="385"/>
      <c r="JU92" s="385"/>
      <c r="JV92" s="385"/>
      <c r="JW92" s="385"/>
      <c r="JX92" s="385"/>
      <c r="JY92" s="385"/>
      <c r="JZ92" s="385"/>
      <c r="KA92" s="385"/>
      <c r="KB92" s="385"/>
      <c r="KC92" s="385"/>
      <c r="KD92" s="385"/>
      <c r="KE92" s="385"/>
      <c r="KF92" s="385"/>
      <c r="KG92" s="385"/>
      <c r="KH92" s="385"/>
      <c r="KI92" s="385"/>
      <c r="KJ92" s="385"/>
      <c r="KK92" s="385"/>
      <c r="KL92" s="385"/>
      <c r="KM92" s="385"/>
      <c r="KN92" s="385"/>
      <c r="KO92" s="385"/>
    </row>
    <row r="93" spans="1:301" s="385" customFormat="1" ht="15" customHeight="1" x14ac:dyDescent="0.25">
      <c r="A93" s="152">
        <v>50</v>
      </c>
      <c r="B93" s="46" t="s">
        <v>191</v>
      </c>
      <c r="C93" s="248" t="s">
        <v>133</v>
      </c>
      <c r="D93" s="236"/>
      <c r="E93" s="48">
        <f t="shared" ref="E93:E94" si="335">F93/36</f>
        <v>2</v>
      </c>
      <c r="F93" s="48">
        <f>G93+V93+W93+X93</f>
        <v>72</v>
      </c>
      <c r="G93" s="48">
        <f>SUM(H93:U93)</f>
        <v>44</v>
      </c>
      <c r="H93" s="48">
        <f t="shared" si="321"/>
        <v>16</v>
      </c>
      <c r="I93" s="48">
        <f t="shared" si="321"/>
        <v>2</v>
      </c>
      <c r="J93" s="48">
        <f t="shared" si="321"/>
        <v>0</v>
      </c>
      <c r="K93" s="48">
        <f t="shared" si="321"/>
        <v>18</v>
      </c>
      <c r="L93" s="48">
        <f t="shared" si="321"/>
        <v>4</v>
      </c>
      <c r="M93" s="48">
        <f t="shared" si="321"/>
        <v>4</v>
      </c>
      <c r="N93" s="48">
        <f t="shared" si="321"/>
        <v>0</v>
      </c>
      <c r="O93" s="48">
        <f t="shared" si="321"/>
        <v>0</v>
      </c>
      <c r="P93" s="48">
        <f t="shared" si="321"/>
        <v>0</v>
      </c>
      <c r="Q93" s="48"/>
      <c r="R93" s="48">
        <f>AJ93+BE93+BZ93+CU93+DP93+EK93+FF93+GA93+GV93+HQ93</f>
        <v>0</v>
      </c>
      <c r="S93" s="48">
        <f t="shared" si="322"/>
        <v>0</v>
      </c>
      <c r="T93" s="48">
        <f t="shared" si="322"/>
        <v>0</v>
      </c>
      <c r="U93" s="214">
        <f t="shared" si="322"/>
        <v>0</v>
      </c>
      <c r="V93" s="276">
        <f t="shared" si="323"/>
        <v>24</v>
      </c>
      <c r="W93" s="48">
        <f t="shared" si="324"/>
        <v>4</v>
      </c>
      <c r="X93" s="277">
        <f t="shared" si="325"/>
        <v>0</v>
      </c>
      <c r="Y93" s="54">
        <f>SUM(Z93:AJ93)+SUM(AL93:AN93)</f>
        <v>18</v>
      </c>
      <c r="Z93" s="49">
        <v>10</v>
      </c>
      <c r="AA93" s="49">
        <v>2</v>
      </c>
      <c r="AB93" s="49"/>
      <c r="AC93" s="49">
        <v>4</v>
      </c>
      <c r="AD93" s="49"/>
      <c r="AE93" s="49">
        <v>2</v>
      </c>
      <c r="AF93" s="49"/>
      <c r="AG93" s="49"/>
      <c r="AH93" s="49"/>
      <c r="AI93" s="49"/>
      <c r="AJ93" s="49"/>
      <c r="AK93" s="49"/>
      <c r="AL93" s="49"/>
      <c r="AM93" s="49"/>
      <c r="AN93" s="49"/>
      <c r="AO93" s="50"/>
      <c r="AP93" s="51"/>
      <c r="AQ93" s="52"/>
      <c r="AR93" s="53">
        <f>(AO93+AP93+AQ93+Y93+AS93)/36</f>
        <v>0.75</v>
      </c>
      <c r="AS93" s="224">
        <v>9</v>
      </c>
      <c r="AT93" s="299">
        <f>SUM(AU93:BE93)+SUM(BG93:BI93)</f>
        <v>6</v>
      </c>
      <c r="AU93" s="49"/>
      <c r="AV93" s="49"/>
      <c r="AW93" s="49"/>
      <c r="AX93" s="49">
        <v>4</v>
      </c>
      <c r="AY93" s="49"/>
      <c r="AZ93" s="49">
        <v>2</v>
      </c>
      <c r="BA93" s="49"/>
      <c r="BB93" s="49"/>
      <c r="BC93" s="49"/>
      <c r="BD93" s="49"/>
      <c r="BE93" s="49"/>
      <c r="BF93" s="49"/>
      <c r="BG93" s="49"/>
      <c r="BH93" s="49"/>
      <c r="BI93" s="49"/>
      <c r="BJ93" s="50"/>
      <c r="BK93" s="51"/>
      <c r="BL93" s="52"/>
      <c r="BM93" s="53">
        <f>(BJ93+BK93+BL93+AT93+BN93)/36</f>
        <v>0.25</v>
      </c>
      <c r="BN93" s="300">
        <v>3</v>
      </c>
      <c r="BO93" s="54">
        <f>SUM(BP93:BZ93)+SUM(CB93:CD93)</f>
        <v>0</v>
      </c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>
        <f>(CE93+CF93+CG93+BO93+CI93)/36</f>
        <v>0</v>
      </c>
      <c r="CI93" s="224"/>
      <c r="CJ93" s="299">
        <f>SUM(CK93:CU93)+SUM(CW93:CY93)</f>
        <v>20</v>
      </c>
      <c r="CK93" s="49">
        <v>6</v>
      </c>
      <c r="CL93" s="49"/>
      <c r="CM93" s="49"/>
      <c r="CN93" s="49">
        <v>10</v>
      </c>
      <c r="CO93" s="49">
        <v>4</v>
      </c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50"/>
      <c r="DA93" s="51"/>
      <c r="DB93" s="52">
        <v>4</v>
      </c>
      <c r="DC93" s="53">
        <f t="shared" ref="DC93:DC94" si="336">(CZ93+DA93+DB93+CJ93+DD93)/36</f>
        <v>1</v>
      </c>
      <c r="DD93" s="300">
        <v>12</v>
      </c>
      <c r="DE93" s="54">
        <f>SUM(DF93:DP93)+SUM(DR93:DT93)</f>
        <v>0</v>
      </c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>
        <f>(DU93+DV93+DW93+DE93+DY93)/36</f>
        <v>0</v>
      </c>
      <c r="DY93" s="224"/>
      <c r="DZ93" s="299">
        <f>SUM(EA93:EK93)+SUM(EM93:EO93)</f>
        <v>0</v>
      </c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>
        <f>(EP93+EQ93+ER93+DZ93+ET93)/36</f>
        <v>0</v>
      </c>
      <c r="ET93" s="300"/>
      <c r="EU93" s="54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>
        <f>(FK93+FL93+FM93+EU93+FO93)/36</f>
        <v>0</v>
      </c>
      <c r="FO93" s="224"/>
      <c r="FP93" s="299">
        <f>SUM(FQ93:GA93)+SUM(GC93:GE93)</f>
        <v>0</v>
      </c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>
        <f>(GF93+GG93+GH93+FP93+GJ93)/36</f>
        <v>0</v>
      </c>
      <c r="GJ93" s="300"/>
      <c r="GK93" s="54">
        <f>SUM(GL93:GV93)+SUM(GX93:GZ93)</f>
        <v>0</v>
      </c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>
        <f>(HA93+HB93+HC93+GK93+HE93)/36</f>
        <v>0</v>
      </c>
      <c r="HE93" s="224"/>
      <c r="HF93" s="299">
        <f>SUM(HG93:HQ93)+SUM(HS93:HU93)</f>
        <v>0</v>
      </c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300"/>
      <c r="IA93" s="310"/>
      <c r="IB93" s="40">
        <v>4</v>
      </c>
      <c r="IC93" s="25"/>
      <c r="ID93" s="120"/>
      <c r="IE93" s="54">
        <v>1</v>
      </c>
    </row>
    <row r="94" spans="1:301" s="394" customFormat="1" ht="15" customHeight="1" thickBot="1" x14ac:dyDescent="0.3">
      <c r="A94" s="766">
        <v>51</v>
      </c>
      <c r="B94" s="768" t="s">
        <v>218</v>
      </c>
      <c r="C94" s="249" t="s">
        <v>139</v>
      </c>
      <c r="D94" s="769"/>
      <c r="E94" s="761">
        <f t="shared" si="335"/>
        <v>2</v>
      </c>
      <c r="F94" s="761">
        <f>G94+V94+W94+X94</f>
        <v>72</v>
      </c>
      <c r="G94" s="761">
        <f>SUM(H94:U94)</f>
        <v>44</v>
      </c>
      <c r="H94" s="761">
        <f t="shared" si="321"/>
        <v>18</v>
      </c>
      <c r="I94" s="761">
        <f t="shared" si="321"/>
        <v>12</v>
      </c>
      <c r="J94" s="761">
        <f t="shared" si="321"/>
        <v>0</v>
      </c>
      <c r="K94" s="761">
        <f t="shared" si="321"/>
        <v>14</v>
      </c>
      <c r="L94" s="761">
        <f t="shared" si="321"/>
        <v>0</v>
      </c>
      <c r="M94" s="761">
        <f t="shared" si="321"/>
        <v>0</v>
      </c>
      <c r="N94" s="761">
        <f t="shared" si="321"/>
        <v>0</v>
      </c>
      <c r="O94" s="761">
        <f t="shared" si="321"/>
        <v>0</v>
      </c>
      <c r="P94" s="761">
        <f t="shared" si="321"/>
        <v>0</v>
      </c>
      <c r="Q94" s="761"/>
      <c r="R94" s="761">
        <f>AJ94+BE94+BZ94+CU94+DP94+EK94+FF94+GA94+GV94+HQ94</f>
        <v>0</v>
      </c>
      <c r="S94" s="761">
        <f t="shared" si="322"/>
        <v>0</v>
      </c>
      <c r="T94" s="761">
        <f t="shared" si="322"/>
        <v>0</v>
      </c>
      <c r="U94" s="762">
        <f t="shared" si="322"/>
        <v>0</v>
      </c>
      <c r="V94" s="763">
        <f t="shared" si="323"/>
        <v>24</v>
      </c>
      <c r="W94" s="761">
        <f t="shared" si="324"/>
        <v>4</v>
      </c>
      <c r="X94" s="764">
        <f t="shared" si="325"/>
        <v>0</v>
      </c>
      <c r="Y94" s="760">
        <f>SUM(Z94:AJ94)+SUM(AL94:AN94)</f>
        <v>0</v>
      </c>
      <c r="Z94" s="768"/>
      <c r="AA94" s="768"/>
      <c r="AB94" s="768"/>
      <c r="AC94" s="768"/>
      <c r="AD94" s="768"/>
      <c r="AE94" s="768"/>
      <c r="AF94" s="768"/>
      <c r="AG94" s="768"/>
      <c r="AH94" s="768"/>
      <c r="AI94" s="768"/>
      <c r="AJ94" s="768"/>
      <c r="AK94" s="768"/>
      <c r="AL94" s="768"/>
      <c r="AM94" s="768"/>
      <c r="AN94" s="768"/>
      <c r="AO94" s="768"/>
      <c r="AP94" s="768"/>
      <c r="AQ94" s="768"/>
      <c r="AR94" s="768">
        <f t="shared" ref="AR94" si="337">(AO94+AP94+AQ94+Y94+AS94)/36</f>
        <v>0</v>
      </c>
      <c r="AS94" s="758"/>
      <c r="AT94" s="759">
        <f>SUM(AU94:BE94)+SUM(BG94:BI94)</f>
        <v>0</v>
      </c>
      <c r="AU94" s="768"/>
      <c r="AV94" s="768"/>
      <c r="AW94" s="768"/>
      <c r="AX94" s="768"/>
      <c r="AY94" s="768"/>
      <c r="AZ94" s="768"/>
      <c r="BA94" s="768"/>
      <c r="BB94" s="768"/>
      <c r="BC94" s="768"/>
      <c r="BD94" s="768"/>
      <c r="BE94" s="768"/>
      <c r="BF94" s="768"/>
      <c r="BG94" s="768"/>
      <c r="BH94" s="768"/>
      <c r="BI94" s="768"/>
      <c r="BJ94" s="768"/>
      <c r="BK94" s="768"/>
      <c r="BL94" s="768"/>
      <c r="BM94" s="768">
        <f t="shared" ref="BM94" si="338">(BJ94+BK94+BL94+AT94+BN94)/36</f>
        <v>0</v>
      </c>
      <c r="BN94" s="757"/>
      <c r="BO94" s="760">
        <f>SUM(BP94:BZ94)+SUM(CB94:CD94)</f>
        <v>0</v>
      </c>
      <c r="BP94" s="768"/>
      <c r="BQ94" s="768"/>
      <c r="BR94" s="768"/>
      <c r="BS94" s="768"/>
      <c r="BT94" s="768"/>
      <c r="BU94" s="768"/>
      <c r="BV94" s="768"/>
      <c r="BW94" s="768"/>
      <c r="BX94" s="768"/>
      <c r="BY94" s="768"/>
      <c r="BZ94" s="768"/>
      <c r="CA94" s="768"/>
      <c r="CB94" s="768"/>
      <c r="CC94" s="768"/>
      <c r="CD94" s="768"/>
      <c r="CE94" s="768"/>
      <c r="CF94" s="768"/>
      <c r="CG94" s="768"/>
      <c r="CH94" s="768">
        <f t="shared" ref="CH94" si="339">(CE94+CF94+CG94+BO94+CI94)/36</f>
        <v>0</v>
      </c>
      <c r="CI94" s="758"/>
      <c r="CJ94" s="759">
        <f>SUM(CK94:CU94)+SUM(CW94:CY94)</f>
        <v>0</v>
      </c>
      <c r="CK94" s="768"/>
      <c r="CL94" s="768"/>
      <c r="CM94" s="768"/>
      <c r="CN94" s="768"/>
      <c r="CO94" s="768"/>
      <c r="CP94" s="768"/>
      <c r="CQ94" s="768"/>
      <c r="CR94" s="768"/>
      <c r="CS94" s="768"/>
      <c r="CT94" s="768"/>
      <c r="CU94" s="768"/>
      <c r="CV94" s="768"/>
      <c r="CW94" s="768"/>
      <c r="CX94" s="768"/>
      <c r="CY94" s="768"/>
      <c r="CZ94" s="768"/>
      <c r="DA94" s="768"/>
      <c r="DB94" s="768"/>
      <c r="DC94" s="768">
        <f t="shared" si="336"/>
        <v>0</v>
      </c>
      <c r="DD94" s="757"/>
      <c r="DE94" s="760">
        <f>SUM(DF94:DP94)+SUM(DR94:DT94)</f>
        <v>0</v>
      </c>
      <c r="DF94" s="768"/>
      <c r="DG94" s="768"/>
      <c r="DH94" s="768"/>
      <c r="DI94" s="768"/>
      <c r="DJ94" s="768"/>
      <c r="DK94" s="768"/>
      <c r="DL94" s="768"/>
      <c r="DM94" s="768"/>
      <c r="DN94" s="768"/>
      <c r="DO94" s="768"/>
      <c r="DP94" s="768"/>
      <c r="DQ94" s="768"/>
      <c r="DR94" s="768"/>
      <c r="DS94" s="768"/>
      <c r="DT94" s="768"/>
      <c r="DU94" s="768"/>
      <c r="DV94" s="768"/>
      <c r="DW94" s="768"/>
      <c r="DX94" s="768">
        <f t="shared" ref="DX94" si="340">(DU94+DV94+DW94+DE94+DY94)/36</f>
        <v>0</v>
      </c>
      <c r="DY94" s="758"/>
      <c r="DZ94" s="759">
        <f>SUM(EA94:EK94)+SUM(EM94:EO94)</f>
        <v>0</v>
      </c>
      <c r="EA94" s="768"/>
      <c r="EB94" s="768"/>
      <c r="EC94" s="768"/>
      <c r="ED94" s="768"/>
      <c r="EE94" s="768"/>
      <c r="EF94" s="768"/>
      <c r="EG94" s="768"/>
      <c r="EH94" s="768"/>
      <c r="EI94" s="768"/>
      <c r="EJ94" s="768"/>
      <c r="EK94" s="768"/>
      <c r="EL94" s="768"/>
      <c r="EM94" s="768"/>
      <c r="EN94" s="768"/>
      <c r="EO94" s="768"/>
      <c r="EP94" s="768"/>
      <c r="EQ94" s="768"/>
      <c r="ER94" s="768"/>
      <c r="ES94" s="768">
        <f t="shared" ref="ES94" si="341">(EP94+EQ94+ER94+DZ94+ET94)/36</f>
        <v>0</v>
      </c>
      <c r="ET94" s="757"/>
      <c r="EU94" s="760">
        <f>SUM(EV94:FF94)+SUM(FH94:FJ94)</f>
        <v>24</v>
      </c>
      <c r="EV94" s="752">
        <v>12</v>
      </c>
      <c r="EW94" s="752">
        <v>8</v>
      </c>
      <c r="EX94" s="752"/>
      <c r="EY94" s="752">
        <v>4</v>
      </c>
      <c r="EZ94" s="752"/>
      <c r="FA94" s="752"/>
      <c r="FB94" s="752"/>
      <c r="FC94" s="752"/>
      <c r="FD94" s="752"/>
      <c r="FE94" s="752"/>
      <c r="FF94" s="752"/>
      <c r="FG94" s="752"/>
      <c r="FH94" s="752"/>
      <c r="FI94" s="752"/>
      <c r="FJ94" s="752"/>
      <c r="FK94" s="753"/>
      <c r="FL94" s="754"/>
      <c r="FM94" s="755"/>
      <c r="FN94" s="756">
        <f t="shared" ref="FN94" si="342">(FK94+FL94+FM94+EU94+FO94)/36</f>
        <v>1</v>
      </c>
      <c r="FO94" s="758">
        <v>12</v>
      </c>
      <c r="FP94" s="759">
        <f>SUM(FQ94:GA94)+SUM(GC94:GE94)</f>
        <v>20</v>
      </c>
      <c r="FQ94" s="752">
        <v>6</v>
      </c>
      <c r="FR94" s="752">
        <v>4</v>
      </c>
      <c r="FS94" s="752"/>
      <c r="FT94" s="752">
        <v>10</v>
      </c>
      <c r="FU94" s="752"/>
      <c r="FV94" s="752"/>
      <c r="FW94" s="752"/>
      <c r="FX94" s="752"/>
      <c r="FY94" s="752"/>
      <c r="FZ94" s="752"/>
      <c r="GA94" s="752"/>
      <c r="GB94" s="752"/>
      <c r="GC94" s="752"/>
      <c r="GD94" s="752"/>
      <c r="GE94" s="752"/>
      <c r="GF94" s="753"/>
      <c r="GG94" s="754"/>
      <c r="GH94" s="755">
        <v>4</v>
      </c>
      <c r="GI94" s="756">
        <f t="shared" ref="GI94" si="343">(GF94+GG94+GH94+FP94+GJ94)/36</f>
        <v>1</v>
      </c>
      <c r="GJ94" s="757">
        <v>12</v>
      </c>
      <c r="GK94" s="760">
        <f>SUM(GL94:GV94)+SUM(GX94:GZ94)</f>
        <v>0</v>
      </c>
      <c r="GL94" s="768"/>
      <c r="GM94" s="768"/>
      <c r="GN94" s="768"/>
      <c r="GO94" s="768"/>
      <c r="GP94" s="768"/>
      <c r="GQ94" s="768"/>
      <c r="GR94" s="768"/>
      <c r="GS94" s="768"/>
      <c r="GT94" s="768"/>
      <c r="GU94" s="768"/>
      <c r="GV94" s="768"/>
      <c r="GW94" s="768"/>
      <c r="GX94" s="768"/>
      <c r="GY94" s="768"/>
      <c r="GZ94" s="768"/>
      <c r="HA94" s="768"/>
      <c r="HB94" s="768"/>
      <c r="HC94" s="768"/>
      <c r="HD94" s="768">
        <f t="shared" ref="HD94" si="344">(HA94+HB94+HC94+GK94+HE94)/36</f>
        <v>0</v>
      </c>
      <c r="HE94" s="758"/>
      <c r="HF94" s="759">
        <f>SUM(HG94:HQ94)+SUM(HS94:HU94)</f>
        <v>0</v>
      </c>
      <c r="HG94" s="768"/>
      <c r="HH94" s="768"/>
      <c r="HI94" s="768"/>
      <c r="HJ94" s="768"/>
      <c r="HK94" s="768"/>
      <c r="HL94" s="768"/>
      <c r="HM94" s="768"/>
      <c r="HN94" s="768"/>
      <c r="HO94" s="768"/>
      <c r="HP94" s="768"/>
      <c r="HQ94" s="768"/>
      <c r="HR94" s="768"/>
      <c r="HS94" s="768"/>
      <c r="HT94" s="768"/>
      <c r="HU94" s="768"/>
      <c r="HV94" s="768"/>
      <c r="HW94" s="768"/>
      <c r="HX94" s="768"/>
      <c r="HY94" s="768">
        <f t="shared" ref="HY94" si="345">(HV94+HW94+HX94+HF94+HZ94)/36</f>
        <v>0</v>
      </c>
      <c r="HZ94" s="757"/>
      <c r="IA94" s="337"/>
      <c r="IB94" s="192">
        <v>8</v>
      </c>
      <c r="IC94" s="137"/>
      <c r="ID94" s="139"/>
      <c r="IE94" s="751">
        <v>15</v>
      </c>
    </row>
    <row r="95" spans="1:301" s="377" customFormat="1" ht="15" customHeight="1" x14ac:dyDescent="0.25">
      <c r="A95" s="176"/>
      <c r="B95" s="126" t="s">
        <v>228</v>
      </c>
      <c r="C95" s="265" t="s">
        <v>229</v>
      </c>
      <c r="D95" s="238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216"/>
      <c r="V95" s="280"/>
      <c r="W95" s="126"/>
      <c r="X95" s="250"/>
      <c r="Y95" s="238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216"/>
      <c r="AT95" s="280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250"/>
      <c r="BO95" s="238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216"/>
      <c r="CJ95" s="280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250"/>
      <c r="DE95" s="238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216"/>
      <c r="DZ95" s="280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250"/>
      <c r="EU95" s="238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216"/>
      <c r="FP95" s="280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250"/>
      <c r="GK95" s="238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216"/>
      <c r="HF95" s="280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250"/>
      <c r="IA95" s="332"/>
      <c r="IB95" s="177"/>
      <c r="IC95" s="177"/>
      <c r="ID95" s="175"/>
      <c r="IE95" s="54"/>
      <c r="IF95" s="378"/>
      <c r="IG95" s="378"/>
      <c r="IH95" s="378"/>
      <c r="II95" s="378"/>
      <c r="IJ95" s="378"/>
      <c r="IK95" s="378"/>
      <c r="IL95" s="378"/>
      <c r="IM95" s="378"/>
      <c r="IN95" s="378"/>
      <c r="IO95" s="378"/>
      <c r="IP95" s="378"/>
      <c r="IQ95" s="378"/>
      <c r="IR95" s="378"/>
      <c r="IS95" s="378"/>
      <c r="IT95" s="378"/>
      <c r="IU95" s="378"/>
      <c r="IV95" s="378"/>
      <c r="IW95" s="378"/>
      <c r="IX95" s="378"/>
      <c r="IY95" s="378"/>
      <c r="IZ95" s="378"/>
      <c r="JA95" s="378"/>
      <c r="JB95" s="378"/>
      <c r="JC95" s="378"/>
      <c r="JD95" s="378"/>
      <c r="JE95" s="378"/>
      <c r="JF95" s="378"/>
      <c r="JG95" s="378"/>
      <c r="JH95" s="378"/>
      <c r="JI95" s="378"/>
      <c r="JJ95" s="378"/>
      <c r="JK95" s="378"/>
      <c r="JL95" s="378"/>
      <c r="JM95" s="378"/>
      <c r="JN95" s="378"/>
      <c r="JO95" s="378"/>
      <c r="JP95" s="378"/>
      <c r="JQ95" s="378"/>
      <c r="JR95" s="378"/>
      <c r="JS95" s="378"/>
      <c r="JT95" s="378"/>
      <c r="JU95" s="378"/>
      <c r="JV95" s="378"/>
      <c r="JW95" s="378"/>
      <c r="JX95" s="378"/>
      <c r="JY95" s="378"/>
      <c r="JZ95" s="378"/>
      <c r="KA95" s="378"/>
      <c r="KB95" s="378"/>
      <c r="KC95" s="378"/>
      <c r="KD95" s="378"/>
      <c r="KE95" s="378"/>
      <c r="KF95" s="378"/>
      <c r="KG95" s="378"/>
      <c r="KH95" s="378"/>
      <c r="KI95" s="378"/>
      <c r="KJ95" s="378"/>
      <c r="KK95" s="378"/>
      <c r="KL95" s="378"/>
      <c r="KM95" s="378"/>
      <c r="KN95" s="378"/>
      <c r="KO95" s="378"/>
    </row>
    <row r="96" spans="1:301" s="377" customFormat="1" ht="15" customHeight="1" x14ac:dyDescent="0.25">
      <c r="A96" s="712">
        <v>52</v>
      </c>
      <c r="B96" s="711" t="s">
        <v>183</v>
      </c>
      <c r="C96" s="260" t="s">
        <v>156</v>
      </c>
      <c r="D96" s="231">
        <f>SUM(D97:D99)</f>
        <v>6</v>
      </c>
      <c r="E96" s="64">
        <f t="shared" ref="E96:BP96" si="346">SUM(E97:E99)</f>
        <v>0</v>
      </c>
      <c r="F96" s="64">
        <f t="shared" si="346"/>
        <v>216</v>
      </c>
      <c r="G96" s="64">
        <f t="shared" si="346"/>
        <v>126</v>
      </c>
      <c r="H96" s="64">
        <f t="shared" si="346"/>
        <v>0</v>
      </c>
      <c r="I96" s="64">
        <f t="shared" si="346"/>
        <v>0</v>
      </c>
      <c r="J96" s="64">
        <f t="shared" si="346"/>
        <v>0</v>
      </c>
      <c r="K96" s="64">
        <f t="shared" si="346"/>
        <v>34</v>
      </c>
      <c r="L96" s="64">
        <f t="shared" si="346"/>
        <v>0</v>
      </c>
      <c r="M96" s="64">
        <f t="shared" si="346"/>
        <v>0</v>
      </c>
      <c r="N96" s="64">
        <f t="shared" si="346"/>
        <v>0</v>
      </c>
      <c r="O96" s="64">
        <f t="shared" si="346"/>
        <v>8</v>
      </c>
      <c r="P96" s="64">
        <f t="shared" si="346"/>
        <v>0</v>
      </c>
      <c r="Q96" s="64">
        <f t="shared" si="346"/>
        <v>84</v>
      </c>
      <c r="R96" s="64">
        <f t="shared" si="346"/>
        <v>0</v>
      </c>
      <c r="S96" s="64">
        <f t="shared" si="346"/>
        <v>0</v>
      </c>
      <c r="T96" s="64">
        <f t="shared" si="346"/>
        <v>0</v>
      </c>
      <c r="U96" s="218">
        <f t="shared" si="346"/>
        <v>0</v>
      </c>
      <c r="V96" s="283">
        <f t="shared" si="346"/>
        <v>72</v>
      </c>
      <c r="W96" s="64">
        <f t="shared" si="346"/>
        <v>18</v>
      </c>
      <c r="X96" s="284">
        <f t="shared" si="346"/>
        <v>0</v>
      </c>
      <c r="Y96" s="231">
        <f t="shared" si="346"/>
        <v>0</v>
      </c>
      <c r="Z96" s="64">
        <f t="shared" si="346"/>
        <v>0</v>
      </c>
      <c r="AA96" s="64">
        <f t="shared" si="346"/>
        <v>0</v>
      </c>
      <c r="AB96" s="64">
        <f t="shared" si="346"/>
        <v>0</v>
      </c>
      <c r="AC96" s="64">
        <f t="shared" si="346"/>
        <v>0</v>
      </c>
      <c r="AD96" s="64">
        <f t="shared" si="346"/>
        <v>0</v>
      </c>
      <c r="AE96" s="64">
        <f t="shared" si="346"/>
        <v>0</v>
      </c>
      <c r="AF96" s="64">
        <f t="shared" si="346"/>
        <v>0</v>
      </c>
      <c r="AG96" s="64">
        <f t="shared" si="346"/>
        <v>0</v>
      </c>
      <c r="AH96" s="64">
        <f t="shared" si="346"/>
        <v>0</v>
      </c>
      <c r="AI96" s="64">
        <f t="shared" si="346"/>
        <v>0</v>
      </c>
      <c r="AJ96" s="64">
        <f t="shared" si="346"/>
        <v>0</v>
      </c>
      <c r="AK96" s="64">
        <f t="shared" si="346"/>
        <v>0</v>
      </c>
      <c r="AL96" s="64">
        <f t="shared" si="346"/>
        <v>0</v>
      </c>
      <c r="AM96" s="64">
        <f t="shared" si="346"/>
        <v>0</v>
      </c>
      <c r="AN96" s="64">
        <f t="shared" si="346"/>
        <v>0</v>
      </c>
      <c r="AO96" s="64">
        <f t="shared" si="346"/>
        <v>0</v>
      </c>
      <c r="AP96" s="64">
        <f t="shared" si="346"/>
        <v>0</v>
      </c>
      <c r="AQ96" s="64">
        <f t="shared" si="346"/>
        <v>0</v>
      </c>
      <c r="AR96" s="64">
        <f t="shared" si="346"/>
        <v>0</v>
      </c>
      <c r="AS96" s="218">
        <f t="shared" si="346"/>
        <v>0</v>
      </c>
      <c r="AT96" s="283">
        <f t="shared" si="346"/>
        <v>42</v>
      </c>
      <c r="AU96" s="64">
        <f t="shared" si="346"/>
        <v>0</v>
      </c>
      <c r="AV96" s="64">
        <f t="shared" si="346"/>
        <v>0</v>
      </c>
      <c r="AW96" s="64">
        <f t="shared" si="346"/>
        <v>0</v>
      </c>
      <c r="AX96" s="64">
        <f t="shared" si="346"/>
        <v>34</v>
      </c>
      <c r="AY96" s="64">
        <f t="shared" si="346"/>
        <v>0</v>
      </c>
      <c r="AZ96" s="64">
        <f t="shared" si="346"/>
        <v>0</v>
      </c>
      <c r="BA96" s="64">
        <f t="shared" si="346"/>
        <v>0</v>
      </c>
      <c r="BB96" s="64">
        <f t="shared" si="346"/>
        <v>8</v>
      </c>
      <c r="BC96" s="64">
        <f t="shared" si="346"/>
        <v>0</v>
      </c>
      <c r="BD96" s="64">
        <f t="shared" si="346"/>
        <v>0</v>
      </c>
      <c r="BE96" s="64">
        <f t="shared" si="346"/>
        <v>0</v>
      </c>
      <c r="BF96" s="64">
        <f t="shared" si="346"/>
        <v>0</v>
      </c>
      <c r="BG96" s="64">
        <f t="shared" si="346"/>
        <v>0</v>
      </c>
      <c r="BH96" s="64">
        <f t="shared" si="346"/>
        <v>0</v>
      </c>
      <c r="BI96" s="64">
        <f t="shared" si="346"/>
        <v>0</v>
      </c>
      <c r="BJ96" s="64">
        <f t="shared" si="346"/>
        <v>0</v>
      </c>
      <c r="BK96" s="64">
        <f t="shared" si="346"/>
        <v>0</v>
      </c>
      <c r="BL96" s="64">
        <f t="shared" si="346"/>
        <v>6</v>
      </c>
      <c r="BM96" s="64">
        <f t="shared" si="346"/>
        <v>2</v>
      </c>
      <c r="BN96" s="284">
        <f t="shared" si="346"/>
        <v>24</v>
      </c>
      <c r="BO96" s="231">
        <f t="shared" si="346"/>
        <v>0</v>
      </c>
      <c r="BP96" s="64">
        <f t="shared" si="346"/>
        <v>0</v>
      </c>
      <c r="BQ96" s="64">
        <f t="shared" ref="BQ96:EB96" si="347">SUM(BQ97:BQ99)</f>
        <v>0</v>
      </c>
      <c r="BR96" s="64">
        <f t="shared" si="347"/>
        <v>0</v>
      </c>
      <c r="BS96" s="64">
        <f t="shared" si="347"/>
        <v>0</v>
      </c>
      <c r="BT96" s="64">
        <f t="shared" si="347"/>
        <v>0</v>
      </c>
      <c r="BU96" s="64">
        <f t="shared" si="347"/>
        <v>0</v>
      </c>
      <c r="BV96" s="64">
        <f t="shared" si="347"/>
        <v>0</v>
      </c>
      <c r="BW96" s="64">
        <f t="shared" si="347"/>
        <v>0</v>
      </c>
      <c r="BX96" s="64">
        <f t="shared" si="347"/>
        <v>0</v>
      </c>
      <c r="BY96" s="64">
        <f t="shared" si="347"/>
        <v>0</v>
      </c>
      <c r="BZ96" s="64">
        <f t="shared" si="347"/>
        <v>0</v>
      </c>
      <c r="CA96" s="64">
        <f t="shared" si="347"/>
        <v>0</v>
      </c>
      <c r="CB96" s="64">
        <f t="shared" si="347"/>
        <v>0</v>
      </c>
      <c r="CC96" s="64">
        <f t="shared" si="347"/>
        <v>0</v>
      </c>
      <c r="CD96" s="64">
        <f t="shared" si="347"/>
        <v>0</v>
      </c>
      <c r="CE96" s="64">
        <f t="shared" si="347"/>
        <v>0</v>
      </c>
      <c r="CF96" s="64">
        <f t="shared" si="347"/>
        <v>0</v>
      </c>
      <c r="CG96" s="64">
        <f t="shared" si="347"/>
        <v>0</v>
      </c>
      <c r="CH96" s="64">
        <f t="shared" si="347"/>
        <v>0</v>
      </c>
      <c r="CI96" s="218">
        <f t="shared" si="347"/>
        <v>0</v>
      </c>
      <c r="CJ96" s="283">
        <f t="shared" si="347"/>
        <v>0</v>
      </c>
      <c r="CK96" s="64">
        <f t="shared" si="347"/>
        <v>0</v>
      </c>
      <c r="CL96" s="64">
        <f t="shared" si="347"/>
        <v>0</v>
      </c>
      <c r="CM96" s="64">
        <f t="shared" si="347"/>
        <v>0</v>
      </c>
      <c r="CN96" s="64">
        <f t="shared" si="347"/>
        <v>0</v>
      </c>
      <c r="CO96" s="64">
        <f t="shared" si="347"/>
        <v>0</v>
      </c>
      <c r="CP96" s="64">
        <f t="shared" si="347"/>
        <v>0</v>
      </c>
      <c r="CQ96" s="64">
        <f t="shared" si="347"/>
        <v>0</v>
      </c>
      <c r="CR96" s="64">
        <f t="shared" si="347"/>
        <v>0</v>
      </c>
      <c r="CS96" s="64">
        <f t="shared" si="347"/>
        <v>0</v>
      </c>
      <c r="CT96" s="64">
        <f t="shared" si="347"/>
        <v>0</v>
      </c>
      <c r="CU96" s="64">
        <f t="shared" si="347"/>
        <v>0</v>
      </c>
      <c r="CV96" s="64">
        <f t="shared" si="347"/>
        <v>0</v>
      </c>
      <c r="CW96" s="64">
        <f t="shared" si="347"/>
        <v>0</v>
      </c>
      <c r="CX96" s="64">
        <f t="shared" si="347"/>
        <v>0</v>
      </c>
      <c r="CY96" s="64">
        <f t="shared" si="347"/>
        <v>0</v>
      </c>
      <c r="CZ96" s="64">
        <f t="shared" si="347"/>
        <v>0</v>
      </c>
      <c r="DA96" s="64">
        <f t="shared" si="347"/>
        <v>0</v>
      </c>
      <c r="DB96" s="64">
        <f t="shared" si="347"/>
        <v>0</v>
      </c>
      <c r="DC96" s="64">
        <f t="shared" si="347"/>
        <v>0</v>
      </c>
      <c r="DD96" s="284">
        <f t="shared" si="347"/>
        <v>0</v>
      </c>
      <c r="DE96" s="231">
        <f t="shared" si="347"/>
        <v>0</v>
      </c>
      <c r="DF96" s="64">
        <f t="shared" si="347"/>
        <v>0</v>
      </c>
      <c r="DG96" s="64">
        <f t="shared" si="347"/>
        <v>0</v>
      </c>
      <c r="DH96" s="64">
        <f t="shared" si="347"/>
        <v>0</v>
      </c>
      <c r="DI96" s="64">
        <f t="shared" si="347"/>
        <v>0</v>
      </c>
      <c r="DJ96" s="64">
        <f t="shared" si="347"/>
        <v>0</v>
      </c>
      <c r="DK96" s="64">
        <f t="shared" si="347"/>
        <v>0</v>
      </c>
      <c r="DL96" s="64">
        <f t="shared" si="347"/>
        <v>0</v>
      </c>
      <c r="DM96" s="64">
        <f t="shared" si="347"/>
        <v>0</v>
      </c>
      <c r="DN96" s="64">
        <f t="shared" si="347"/>
        <v>0</v>
      </c>
      <c r="DO96" s="64">
        <f t="shared" si="347"/>
        <v>0</v>
      </c>
      <c r="DP96" s="64">
        <f t="shared" si="347"/>
        <v>0</v>
      </c>
      <c r="DQ96" s="64">
        <f t="shared" si="347"/>
        <v>0</v>
      </c>
      <c r="DR96" s="64">
        <f t="shared" si="347"/>
        <v>0</v>
      </c>
      <c r="DS96" s="64">
        <f t="shared" si="347"/>
        <v>0</v>
      </c>
      <c r="DT96" s="64">
        <f t="shared" si="347"/>
        <v>0</v>
      </c>
      <c r="DU96" s="64">
        <f t="shared" si="347"/>
        <v>0</v>
      </c>
      <c r="DV96" s="64">
        <f t="shared" si="347"/>
        <v>0</v>
      </c>
      <c r="DW96" s="64">
        <f t="shared" si="347"/>
        <v>0</v>
      </c>
      <c r="DX96" s="64">
        <f t="shared" si="347"/>
        <v>0</v>
      </c>
      <c r="DY96" s="218">
        <f t="shared" si="347"/>
        <v>0</v>
      </c>
      <c r="DZ96" s="283">
        <f t="shared" si="347"/>
        <v>42</v>
      </c>
      <c r="EA96" s="64">
        <f t="shared" si="347"/>
        <v>0</v>
      </c>
      <c r="EB96" s="64">
        <f t="shared" si="347"/>
        <v>0</v>
      </c>
      <c r="EC96" s="64">
        <f t="shared" ref="EC96:GN96" si="348">SUM(EC97:EC99)</f>
        <v>0</v>
      </c>
      <c r="ED96" s="64">
        <f t="shared" si="348"/>
        <v>0</v>
      </c>
      <c r="EE96" s="64">
        <f t="shared" si="348"/>
        <v>0</v>
      </c>
      <c r="EF96" s="64">
        <f t="shared" si="348"/>
        <v>0</v>
      </c>
      <c r="EG96" s="64">
        <f t="shared" si="348"/>
        <v>0</v>
      </c>
      <c r="EH96" s="64">
        <f t="shared" si="348"/>
        <v>0</v>
      </c>
      <c r="EI96" s="64">
        <f t="shared" si="348"/>
        <v>0</v>
      </c>
      <c r="EJ96" s="64">
        <f t="shared" si="348"/>
        <v>42</v>
      </c>
      <c r="EK96" s="64">
        <f t="shared" si="348"/>
        <v>0</v>
      </c>
      <c r="EL96" s="64">
        <f t="shared" si="348"/>
        <v>0</v>
      </c>
      <c r="EM96" s="64">
        <f t="shared" si="348"/>
        <v>0</v>
      </c>
      <c r="EN96" s="64">
        <f t="shared" si="348"/>
        <v>0</v>
      </c>
      <c r="EO96" s="64">
        <f t="shared" si="348"/>
        <v>0</v>
      </c>
      <c r="EP96" s="64">
        <f t="shared" si="348"/>
        <v>0</v>
      </c>
      <c r="EQ96" s="64">
        <f t="shared" si="348"/>
        <v>0</v>
      </c>
      <c r="ER96" s="64">
        <f t="shared" si="348"/>
        <v>6</v>
      </c>
      <c r="ES96" s="64">
        <f t="shared" si="348"/>
        <v>2</v>
      </c>
      <c r="ET96" s="284">
        <f t="shared" si="348"/>
        <v>24</v>
      </c>
      <c r="EU96" s="231">
        <f t="shared" si="348"/>
        <v>24</v>
      </c>
      <c r="EV96" s="64">
        <f t="shared" si="348"/>
        <v>0</v>
      </c>
      <c r="EW96" s="64">
        <f t="shared" si="348"/>
        <v>0</v>
      </c>
      <c r="EX96" s="64">
        <f t="shared" si="348"/>
        <v>0</v>
      </c>
      <c r="EY96" s="64">
        <f t="shared" si="348"/>
        <v>0</v>
      </c>
      <c r="EZ96" s="64">
        <f t="shared" si="348"/>
        <v>0</v>
      </c>
      <c r="FA96" s="64">
        <f t="shared" si="348"/>
        <v>0</v>
      </c>
      <c r="FB96" s="64">
        <f t="shared" si="348"/>
        <v>0</v>
      </c>
      <c r="FC96" s="64">
        <f t="shared" si="348"/>
        <v>0</v>
      </c>
      <c r="FD96" s="64">
        <f t="shared" si="348"/>
        <v>0</v>
      </c>
      <c r="FE96" s="64">
        <f t="shared" si="348"/>
        <v>24</v>
      </c>
      <c r="FF96" s="64">
        <f t="shared" si="348"/>
        <v>0</v>
      </c>
      <c r="FG96" s="64">
        <f t="shared" si="348"/>
        <v>0</v>
      </c>
      <c r="FH96" s="64">
        <f t="shared" si="348"/>
        <v>0</v>
      </c>
      <c r="FI96" s="64">
        <f t="shared" si="348"/>
        <v>0</v>
      </c>
      <c r="FJ96" s="64">
        <f t="shared" si="348"/>
        <v>0</v>
      </c>
      <c r="FK96" s="64">
        <f t="shared" si="348"/>
        <v>0</v>
      </c>
      <c r="FL96" s="64">
        <f t="shared" si="348"/>
        <v>0</v>
      </c>
      <c r="FM96" s="64">
        <f t="shared" si="348"/>
        <v>0</v>
      </c>
      <c r="FN96" s="64">
        <f t="shared" si="348"/>
        <v>1</v>
      </c>
      <c r="FO96" s="218">
        <f t="shared" si="348"/>
        <v>12</v>
      </c>
      <c r="FP96" s="283">
        <f t="shared" si="348"/>
        <v>18</v>
      </c>
      <c r="FQ96" s="64">
        <f t="shared" si="348"/>
        <v>0</v>
      </c>
      <c r="FR96" s="64">
        <f t="shared" si="348"/>
        <v>0</v>
      </c>
      <c r="FS96" s="64">
        <f t="shared" si="348"/>
        <v>0</v>
      </c>
      <c r="FT96" s="64">
        <f t="shared" si="348"/>
        <v>0</v>
      </c>
      <c r="FU96" s="64">
        <f t="shared" si="348"/>
        <v>0</v>
      </c>
      <c r="FV96" s="64">
        <f t="shared" si="348"/>
        <v>0</v>
      </c>
      <c r="FW96" s="64">
        <f t="shared" si="348"/>
        <v>0</v>
      </c>
      <c r="FX96" s="64">
        <f t="shared" si="348"/>
        <v>0</v>
      </c>
      <c r="FY96" s="64">
        <f t="shared" si="348"/>
        <v>0</v>
      </c>
      <c r="FZ96" s="64">
        <f t="shared" si="348"/>
        <v>18</v>
      </c>
      <c r="GA96" s="64">
        <f t="shared" si="348"/>
        <v>0</v>
      </c>
      <c r="GB96" s="64">
        <f t="shared" si="348"/>
        <v>0</v>
      </c>
      <c r="GC96" s="64">
        <f t="shared" si="348"/>
        <v>0</v>
      </c>
      <c r="GD96" s="64">
        <f t="shared" si="348"/>
        <v>0</v>
      </c>
      <c r="GE96" s="64">
        <f t="shared" si="348"/>
        <v>0</v>
      </c>
      <c r="GF96" s="64">
        <f t="shared" si="348"/>
        <v>0</v>
      </c>
      <c r="GG96" s="64">
        <f t="shared" si="348"/>
        <v>0</v>
      </c>
      <c r="GH96" s="64">
        <f t="shared" si="348"/>
        <v>6</v>
      </c>
      <c r="GI96" s="64">
        <f t="shared" si="348"/>
        <v>1</v>
      </c>
      <c r="GJ96" s="284">
        <f t="shared" si="348"/>
        <v>12</v>
      </c>
      <c r="GK96" s="231">
        <f t="shared" si="348"/>
        <v>0</v>
      </c>
      <c r="GL96" s="64">
        <f t="shared" si="348"/>
        <v>0</v>
      </c>
      <c r="GM96" s="64">
        <f t="shared" si="348"/>
        <v>0</v>
      </c>
      <c r="GN96" s="64">
        <f t="shared" si="348"/>
        <v>0</v>
      </c>
      <c r="GO96" s="64">
        <f t="shared" ref="GO96:HZ96" si="349">SUM(GO97:GO99)</f>
        <v>0</v>
      </c>
      <c r="GP96" s="64">
        <f t="shared" si="349"/>
        <v>0</v>
      </c>
      <c r="GQ96" s="64">
        <f t="shared" si="349"/>
        <v>0</v>
      </c>
      <c r="GR96" s="64">
        <f t="shared" si="349"/>
        <v>0</v>
      </c>
      <c r="GS96" s="64">
        <f t="shared" si="349"/>
        <v>0</v>
      </c>
      <c r="GT96" s="64">
        <f t="shared" si="349"/>
        <v>0</v>
      </c>
      <c r="GU96" s="64">
        <f t="shared" si="349"/>
        <v>0</v>
      </c>
      <c r="GV96" s="64">
        <f t="shared" si="349"/>
        <v>0</v>
      </c>
      <c r="GW96" s="64">
        <f t="shared" si="349"/>
        <v>0</v>
      </c>
      <c r="GX96" s="64">
        <f t="shared" si="349"/>
        <v>0</v>
      </c>
      <c r="GY96" s="64">
        <f t="shared" si="349"/>
        <v>0</v>
      </c>
      <c r="GZ96" s="64">
        <f t="shared" si="349"/>
        <v>0</v>
      </c>
      <c r="HA96" s="64">
        <f t="shared" si="349"/>
        <v>0</v>
      </c>
      <c r="HB96" s="64">
        <f t="shared" si="349"/>
        <v>0</v>
      </c>
      <c r="HC96" s="64">
        <f t="shared" si="349"/>
        <v>0</v>
      </c>
      <c r="HD96" s="64">
        <f t="shared" si="349"/>
        <v>0</v>
      </c>
      <c r="HE96" s="218">
        <f t="shared" si="349"/>
        <v>0</v>
      </c>
      <c r="HF96" s="283">
        <f t="shared" si="349"/>
        <v>0</v>
      </c>
      <c r="HG96" s="64">
        <f t="shared" si="349"/>
        <v>0</v>
      </c>
      <c r="HH96" s="64">
        <f t="shared" si="349"/>
        <v>0</v>
      </c>
      <c r="HI96" s="64">
        <f t="shared" si="349"/>
        <v>0</v>
      </c>
      <c r="HJ96" s="64">
        <f t="shared" si="349"/>
        <v>0</v>
      </c>
      <c r="HK96" s="64">
        <f t="shared" si="349"/>
        <v>0</v>
      </c>
      <c r="HL96" s="64">
        <f t="shared" si="349"/>
        <v>0</v>
      </c>
      <c r="HM96" s="64">
        <f t="shared" si="349"/>
        <v>0</v>
      </c>
      <c r="HN96" s="64">
        <f t="shared" si="349"/>
        <v>0</v>
      </c>
      <c r="HO96" s="64">
        <f t="shared" si="349"/>
        <v>0</v>
      </c>
      <c r="HP96" s="64">
        <f t="shared" si="349"/>
        <v>0</v>
      </c>
      <c r="HQ96" s="64">
        <f t="shared" si="349"/>
        <v>0</v>
      </c>
      <c r="HR96" s="64">
        <f t="shared" si="349"/>
        <v>0</v>
      </c>
      <c r="HS96" s="64">
        <f t="shared" si="349"/>
        <v>0</v>
      </c>
      <c r="HT96" s="64">
        <f t="shared" si="349"/>
        <v>0</v>
      </c>
      <c r="HU96" s="64">
        <f t="shared" si="349"/>
        <v>0</v>
      </c>
      <c r="HV96" s="64">
        <f t="shared" si="349"/>
        <v>0</v>
      </c>
      <c r="HW96" s="64">
        <f t="shared" si="349"/>
        <v>0</v>
      </c>
      <c r="HX96" s="64">
        <f t="shared" si="349"/>
        <v>0</v>
      </c>
      <c r="HY96" s="64">
        <f t="shared" si="349"/>
        <v>0</v>
      </c>
      <c r="HZ96" s="284">
        <f t="shared" si="349"/>
        <v>0</v>
      </c>
      <c r="IA96" s="338"/>
      <c r="IB96" s="100"/>
      <c r="IC96" s="100"/>
      <c r="ID96" s="179"/>
      <c r="IE96" s="710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</row>
    <row r="97" spans="1:301" s="395" customFormat="1" ht="15" customHeight="1" x14ac:dyDescent="0.25">
      <c r="A97" s="199"/>
      <c r="B97" s="55"/>
      <c r="C97" s="261" t="s">
        <v>154</v>
      </c>
      <c r="D97" s="369">
        <f t="shared" ref="D97" si="350">F97/36</f>
        <v>2</v>
      </c>
      <c r="E97" s="61"/>
      <c r="F97" s="61">
        <f t="shared" ref="F97" si="351">G97+V97+W97+X97</f>
        <v>72</v>
      </c>
      <c r="G97" s="61">
        <f t="shared" ref="G97" si="352">SUM(H97:U97)</f>
        <v>42</v>
      </c>
      <c r="H97" s="61">
        <f t="shared" ref="H97:R97" si="353">Z97+AU97+BP97+CK97+DF97+EA97+EV97+FQ97+GL97+HG97</f>
        <v>0</v>
      </c>
      <c r="I97" s="61">
        <f t="shared" si="353"/>
        <v>0</v>
      </c>
      <c r="J97" s="61">
        <f t="shared" si="353"/>
        <v>0</v>
      </c>
      <c r="K97" s="61">
        <f t="shared" si="353"/>
        <v>34</v>
      </c>
      <c r="L97" s="61">
        <f t="shared" si="353"/>
        <v>0</v>
      </c>
      <c r="M97" s="61">
        <f t="shared" si="353"/>
        <v>0</v>
      </c>
      <c r="N97" s="61">
        <f t="shared" si="353"/>
        <v>0</v>
      </c>
      <c r="O97" s="61">
        <f t="shared" si="353"/>
        <v>8</v>
      </c>
      <c r="P97" s="61">
        <f t="shared" si="353"/>
        <v>0</v>
      </c>
      <c r="Q97" s="61">
        <f t="shared" si="353"/>
        <v>0</v>
      </c>
      <c r="R97" s="61">
        <f t="shared" si="353"/>
        <v>0</v>
      </c>
      <c r="S97" s="61">
        <f t="shared" ref="S97:U97" si="354">AL97+BG97+CB97+CW97+DR97+EM97+FH97+GC97+GX97+HS97</f>
        <v>0</v>
      </c>
      <c r="T97" s="61">
        <f t="shared" si="354"/>
        <v>0</v>
      </c>
      <c r="U97" s="367">
        <f t="shared" si="354"/>
        <v>0</v>
      </c>
      <c r="V97" s="354">
        <f t="shared" ref="V97" si="355">AS97+BN97+CI97+DD97+DY97+ET97+FO97+GJ97+HE97+HZ97</f>
        <v>24</v>
      </c>
      <c r="W97" s="61">
        <f t="shared" ref="W97" si="356">AQ97+BL97+CG97+DB97+DW97+ER97+FM97+GH97+HC97+HX97</f>
        <v>6</v>
      </c>
      <c r="X97" s="355">
        <f t="shared" ref="X97" si="357">AO97+AP97+BJ97+BK97+CE97+CF97+CZ97+DA97+DU97+DV97+EP97+EQ97+FK97+FL97+GF97+GG97+HA97+HB97+HV97+HW97</f>
        <v>0</v>
      </c>
      <c r="Y97" s="346">
        <f t="shared" ref="Y97" si="358">SUM(Z97:AJ97)+SUM(AL97:AN97)</f>
        <v>0</v>
      </c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342"/>
      <c r="AT97" s="360">
        <f t="shared" ref="AT97" si="359">SUM(AU97:BE97)+SUM(BG97:BI97)</f>
        <v>42</v>
      </c>
      <c r="AU97" s="56"/>
      <c r="AV97" s="56"/>
      <c r="AW97" s="56"/>
      <c r="AX97" s="56">
        <v>34</v>
      </c>
      <c r="AY97" s="56"/>
      <c r="AZ97" s="56"/>
      <c r="BA97" s="56"/>
      <c r="BB97" s="56">
        <v>8</v>
      </c>
      <c r="BC97" s="56"/>
      <c r="BD97" s="56"/>
      <c r="BE97" s="56"/>
      <c r="BF97" s="56"/>
      <c r="BG97" s="56"/>
      <c r="BH97" s="56"/>
      <c r="BI97" s="56"/>
      <c r="BJ97" s="60"/>
      <c r="BK97" s="57"/>
      <c r="BL97" s="58">
        <v>6</v>
      </c>
      <c r="BM97" s="59">
        <f t="shared" ref="BM97" si="360">(BJ97+BK97+BL97+AT97+BN97)/36</f>
        <v>2</v>
      </c>
      <c r="BN97" s="361">
        <v>24</v>
      </c>
      <c r="BO97" s="346">
        <f t="shared" ref="BO97" si="361">SUM(BP97:BZ97)+SUM(CB97:CD97)</f>
        <v>0</v>
      </c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342"/>
      <c r="CJ97" s="360">
        <f t="shared" ref="CJ97" si="362">SUM(CK97:CU97)+SUM(CW97:CY97)</f>
        <v>0</v>
      </c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361"/>
      <c r="DE97" s="346">
        <f t="shared" ref="DE97" si="363">SUM(DF97:DP97)+SUM(DR97:DT97)</f>
        <v>0</v>
      </c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342"/>
      <c r="DZ97" s="360">
        <f t="shared" ref="DZ97" si="364">SUM(EA97:EK97)+SUM(EM97:EO97)</f>
        <v>0</v>
      </c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361"/>
      <c r="EU97" s="346">
        <f t="shared" ref="EU97" si="365">SUM(EV97:FF97)+SUM(FH97:FJ97)</f>
        <v>0</v>
      </c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342"/>
      <c r="FP97" s="360">
        <f t="shared" ref="FP97" si="366">SUM(FQ97:GA97)+SUM(GC97:GE97)</f>
        <v>0</v>
      </c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361"/>
      <c r="GK97" s="346">
        <f t="shared" ref="GK97" si="367">SUM(GL97:GV97)+SUM(GX97:GZ97)</f>
        <v>0</v>
      </c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342"/>
      <c r="HF97" s="360">
        <f t="shared" ref="HF97" si="368">SUM(HG97:HQ97)+SUM(HS97:HU97)</f>
        <v>0</v>
      </c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361"/>
      <c r="IA97" s="328"/>
      <c r="IB97" s="27">
        <v>2</v>
      </c>
      <c r="IC97" s="27"/>
      <c r="ID97" s="119"/>
      <c r="IE97" s="346">
        <v>1</v>
      </c>
      <c r="IF97" s="392"/>
      <c r="IG97" s="392"/>
      <c r="IH97" s="392"/>
      <c r="II97" s="392"/>
      <c r="IJ97" s="392"/>
      <c r="IK97" s="392"/>
      <c r="IL97" s="392"/>
      <c r="IM97" s="392"/>
      <c r="IN97" s="392"/>
      <c r="IO97" s="392"/>
      <c r="IP97" s="392"/>
      <c r="IQ97" s="392"/>
      <c r="IR97" s="392"/>
      <c r="IS97" s="392"/>
      <c r="IT97" s="392"/>
      <c r="IU97" s="392"/>
      <c r="IV97" s="392"/>
      <c r="IW97" s="392"/>
      <c r="IX97" s="392"/>
      <c r="IY97" s="392"/>
      <c r="IZ97" s="392"/>
      <c r="JA97" s="392"/>
      <c r="JB97" s="392"/>
      <c r="JC97" s="392"/>
      <c r="JD97" s="392"/>
      <c r="JE97" s="392"/>
      <c r="JF97" s="392"/>
      <c r="JG97" s="392"/>
      <c r="JH97" s="392"/>
      <c r="JI97" s="392"/>
      <c r="JJ97" s="392"/>
      <c r="JK97" s="392"/>
      <c r="JL97" s="392"/>
      <c r="JM97" s="392"/>
      <c r="JN97" s="392"/>
      <c r="JO97" s="392"/>
      <c r="JP97" s="392"/>
      <c r="JQ97" s="392"/>
      <c r="JR97" s="392"/>
      <c r="JS97" s="392"/>
      <c r="JT97" s="392"/>
      <c r="JU97" s="392"/>
      <c r="JV97" s="392"/>
      <c r="JW97" s="392"/>
      <c r="JX97" s="392"/>
      <c r="JY97" s="392"/>
      <c r="JZ97" s="392"/>
      <c r="KA97" s="392"/>
      <c r="KB97" s="392"/>
      <c r="KC97" s="392"/>
      <c r="KD97" s="392"/>
      <c r="KE97" s="392"/>
      <c r="KF97" s="392"/>
      <c r="KG97" s="392"/>
      <c r="KH97" s="392"/>
      <c r="KI97" s="392"/>
      <c r="KJ97" s="392"/>
      <c r="KK97" s="392"/>
      <c r="KL97" s="392"/>
      <c r="KM97" s="392"/>
      <c r="KN97" s="392"/>
      <c r="KO97" s="392"/>
    </row>
    <row r="98" spans="1:301" s="395" customFormat="1" ht="15" customHeight="1" x14ac:dyDescent="0.25">
      <c r="A98" s="199"/>
      <c r="B98" s="55"/>
      <c r="C98" s="261" t="s">
        <v>155</v>
      </c>
      <c r="D98" s="369">
        <f t="shared" ref="D98:D105" si="369">F98/36</f>
        <v>2</v>
      </c>
      <c r="E98" s="61"/>
      <c r="F98" s="61">
        <f t="shared" ref="F98:F105" si="370">G98+V98+W98+X98</f>
        <v>72</v>
      </c>
      <c r="G98" s="61">
        <f t="shared" ref="G98:G105" si="371">SUM(H98:U98)</f>
        <v>42</v>
      </c>
      <c r="H98" s="61">
        <f t="shared" ref="H98:R105" si="372">Z98+AU98+BP98+CK98+DF98+EA98+EV98+FQ98+GL98+HG98</f>
        <v>0</v>
      </c>
      <c r="I98" s="61">
        <f t="shared" si="372"/>
        <v>0</v>
      </c>
      <c r="J98" s="61">
        <f t="shared" si="372"/>
        <v>0</v>
      </c>
      <c r="K98" s="61">
        <f t="shared" si="372"/>
        <v>0</v>
      </c>
      <c r="L98" s="61">
        <f t="shared" si="372"/>
        <v>0</v>
      </c>
      <c r="M98" s="61">
        <f t="shared" si="372"/>
        <v>0</v>
      </c>
      <c r="N98" s="61">
        <f t="shared" si="372"/>
        <v>0</v>
      </c>
      <c r="O98" s="61">
        <f t="shared" si="372"/>
        <v>0</v>
      </c>
      <c r="P98" s="61">
        <f t="shared" si="372"/>
        <v>0</v>
      </c>
      <c r="Q98" s="61">
        <f t="shared" si="372"/>
        <v>42</v>
      </c>
      <c r="R98" s="61">
        <f t="shared" si="372"/>
        <v>0</v>
      </c>
      <c r="S98" s="61">
        <f t="shared" ref="S98:U105" si="373">AL98+BG98+CB98+CW98+DR98+EM98+FH98+GC98+GX98+HS98</f>
        <v>0</v>
      </c>
      <c r="T98" s="61">
        <f t="shared" si="373"/>
        <v>0</v>
      </c>
      <c r="U98" s="367">
        <f t="shared" si="373"/>
        <v>0</v>
      </c>
      <c r="V98" s="354">
        <f t="shared" ref="V98:V99" si="374">AS98+BN98+CI98+DD98+DY98+ET98+FO98+GJ98+HE98+HZ98</f>
        <v>24</v>
      </c>
      <c r="W98" s="61">
        <f t="shared" ref="W98:W99" si="375">AQ98+BL98+CG98+DB98+DW98+ER98+FM98+GH98+HC98+HX98</f>
        <v>6</v>
      </c>
      <c r="X98" s="355">
        <f t="shared" ref="X98:X99" si="376">AO98+AP98+BJ98+BK98+CE98+CF98+CZ98+DA98+DU98+DV98+EP98+EQ98+FK98+FL98+GF98+GG98+HA98+HB98+HV98+HW98</f>
        <v>0</v>
      </c>
      <c r="Y98" s="346">
        <f t="shared" ref="Y98:Y105" si="377">SUM(Z98:AJ98)+SUM(AL98:AN98)</f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 t="shared" ref="AT98:AT101" si="378">SUM(AU98:BE98)+SUM(BG98:BI98)</f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361"/>
      <c r="BO98" s="346">
        <f t="shared" ref="BO98:BO101" si="379"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 t="shared" ref="CJ98:CJ101" si="380"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 t="shared" ref="DE98:DE101" si="381"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 t="shared" ref="DZ98:DZ101" si="382"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 t="shared" ref="EU98:EU101" si="383">SUM(EV98:FF98)+SUM(FH98:FJ98)</f>
        <v>24</v>
      </c>
      <c r="EV98" s="56"/>
      <c r="EW98" s="56"/>
      <c r="EX98" s="56"/>
      <c r="EY98" s="56"/>
      <c r="EZ98" s="56"/>
      <c r="FA98" s="56"/>
      <c r="FB98" s="56"/>
      <c r="FC98" s="56"/>
      <c r="FD98" s="56"/>
      <c r="FE98" s="56">
        <v>24</v>
      </c>
      <c r="FF98" s="56"/>
      <c r="FG98" s="56"/>
      <c r="FH98" s="56"/>
      <c r="FI98" s="56"/>
      <c r="FJ98" s="56"/>
      <c r="FK98" s="60"/>
      <c r="FL98" s="57"/>
      <c r="FM98" s="58"/>
      <c r="FN98" s="59">
        <f t="shared" ref="FN98" si="384">(FK98+FL98+FM98+EU98+FO98)/36</f>
        <v>1</v>
      </c>
      <c r="FO98" s="342">
        <v>12</v>
      </c>
      <c r="FP98" s="360">
        <f t="shared" ref="FP98:FP101" si="385">SUM(FQ98:GA98)+SUM(GC98:GE98)</f>
        <v>18</v>
      </c>
      <c r="FQ98" s="56"/>
      <c r="FR98" s="56"/>
      <c r="FS98" s="56"/>
      <c r="FT98" s="56"/>
      <c r="FU98" s="56"/>
      <c r="FV98" s="56"/>
      <c r="FW98" s="56"/>
      <c r="FX98" s="56"/>
      <c r="FY98" s="56"/>
      <c r="FZ98" s="56">
        <v>18</v>
      </c>
      <c r="GA98" s="56"/>
      <c r="GB98" s="56"/>
      <c r="GC98" s="56"/>
      <c r="GD98" s="56"/>
      <c r="GE98" s="56"/>
      <c r="GF98" s="60"/>
      <c r="GG98" s="57"/>
      <c r="GH98" s="58">
        <v>6</v>
      </c>
      <c r="GI98" s="59">
        <f t="shared" ref="GI98" si="386">(GF98+GG98+GH98+FP98+GJ98)/36</f>
        <v>1</v>
      </c>
      <c r="GJ98" s="361">
        <v>12</v>
      </c>
      <c r="GK98" s="346">
        <f t="shared" ref="GK98:GK105" si="387">SUM(GL98:GV98)+SUM(GX98:GZ98)</f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ref="HF98:HF105" si="388">SUM(HG98:HQ98)+SUM(HS98:HU98)</f>
        <v>0</v>
      </c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361"/>
      <c r="IA98" s="328"/>
      <c r="IB98" s="44">
        <v>8</v>
      </c>
      <c r="IC98" s="27"/>
      <c r="ID98" s="119"/>
      <c r="IE98" s="346">
        <v>15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200"/>
      <c r="B99" s="102"/>
      <c r="C99" s="262" t="s">
        <v>230</v>
      </c>
      <c r="D99" s="370">
        <f t="shared" si="369"/>
        <v>2</v>
      </c>
      <c r="E99" s="103"/>
      <c r="F99" s="103">
        <f t="shared" si="370"/>
        <v>72</v>
      </c>
      <c r="G99" s="103">
        <f t="shared" si="371"/>
        <v>42</v>
      </c>
      <c r="H99" s="103">
        <f t="shared" si="372"/>
        <v>0</v>
      </c>
      <c r="I99" s="103">
        <f t="shared" si="372"/>
        <v>0</v>
      </c>
      <c r="J99" s="103">
        <f t="shared" si="372"/>
        <v>0</v>
      </c>
      <c r="K99" s="103">
        <f t="shared" si="372"/>
        <v>0</v>
      </c>
      <c r="L99" s="103">
        <f t="shared" si="372"/>
        <v>0</v>
      </c>
      <c r="M99" s="103">
        <f t="shared" si="372"/>
        <v>0</v>
      </c>
      <c r="N99" s="103">
        <f t="shared" si="372"/>
        <v>0</v>
      </c>
      <c r="O99" s="103">
        <f t="shared" si="372"/>
        <v>0</v>
      </c>
      <c r="P99" s="103">
        <f t="shared" si="372"/>
        <v>0</v>
      </c>
      <c r="Q99" s="103">
        <f t="shared" si="372"/>
        <v>42</v>
      </c>
      <c r="R99" s="103">
        <f t="shared" si="372"/>
        <v>0</v>
      </c>
      <c r="S99" s="103">
        <f t="shared" si="373"/>
        <v>0</v>
      </c>
      <c r="T99" s="103">
        <f t="shared" si="373"/>
        <v>0</v>
      </c>
      <c r="U99" s="368">
        <f t="shared" si="373"/>
        <v>0</v>
      </c>
      <c r="V99" s="372">
        <f t="shared" si="374"/>
        <v>24</v>
      </c>
      <c r="W99" s="103">
        <f t="shared" si="375"/>
        <v>6</v>
      </c>
      <c r="X99" s="373">
        <f t="shared" si="376"/>
        <v>0</v>
      </c>
      <c r="Y99" s="371">
        <f t="shared" si="377"/>
        <v>0</v>
      </c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374"/>
      <c r="AT99" s="375">
        <f t="shared" si="378"/>
        <v>0</v>
      </c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376"/>
      <c r="BO99" s="371">
        <f t="shared" si="379"/>
        <v>0</v>
      </c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374"/>
      <c r="CJ99" s="375">
        <f t="shared" si="380"/>
        <v>0</v>
      </c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376"/>
      <c r="DE99" s="371">
        <f t="shared" si="381"/>
        <v>0</v>
      </c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374"/>
      <c r="DZ99" s="375">
        <f t="shared" si="382"/>
        <v>42</v>
      </c>
      <c r="EA99" s="82"/>
      <c r="EB99" s="82"/>
      <c r="EC99" s="82"/>
      <c r="ED99" s="82"/>
      <c r="EE99" s="82"/>
      <c r="EF99" s="82"/>
      <c r="EG99" s="82"/>
      <c r="EH99" s="82"/>
      <c r="EI99" s="82"/>
      <c r="EJ99" s="82">
        <v>42</v>
      </c>
      <c r="EK99" s="82"/>
      <c r="EL99" s="82"/>
      <c r="EM99" s="82"/>
      <c r="EN99" s="82"/>
      <c r="EO99" s="82"/>
      <c r="EP99" s="83"/>
      <c r="EQ99" s="84"/>
      <c r="ER99" s="85">
        <v>6</v>
      </c>
      <c r="ES99" s="86">
        <f t="shared" ref="ES99" si="389">(EP99+EQ99+ER99+DZ99+ET99)/36</f>
        <v>2</v>
      </c>
      <c r="ET99" s="376">
        <v>24</v>
      </c>
      <c r="EU99" s="371">
        <f t="shared" si="383"/>
        <v>0</v>
      </c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374"/>
      <c r="FP99" s="375">
        <f t="shared" si="385"/>
        <v>0</v>
      </c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376"/>
      <c r="GK99" s="371">
        <f t="shared" si="387"/>
        <v>0</v>
      </c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374"/>
      <c r="HF99" s="375">
        <f t="shared" si="388"/>
        <v>0</v>
      </c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376"/>
      <c r="IA99" s="326"/>
      <c r="IB99" s="87">
        <v>6</v>
      </c>
      <c r="IC99" s="87"/>
      <c r="ID99" s="148"/>
      <c r="IE99" s="346">
        <v>3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77" customFormat="1" ht="15" customHeight="1" x14ac:dyDescent="0.25">
      <c r="A100" s="712">
        <v>53</v>
      </c>
      <c r="B100" s="711" t="s">
        <v>184</v>
      </c>
      <c r="C100" s="260" t="s">
        <v>231</v>
      </c>
      <c r="D100" s="231">
        <f>SUM(D101:D105)</f>
        <v>27</v>
      </c>
      <c r="E100" s="64">
        <f t="shared" ref="E100:BP100" si="390">SUM(E101:E105)</f>
        <v>0</v>
      </c>
      <c r="F100" s="64">
        <f t="shared" si="390"/>
        <v>972</v>
      </c>
      <c r="G100" s="64">
        <f t="shared" si="390"/>
        <v>612</v>
      </c>
      <c r="H100" s="64">
        <f t="shared" si="390"/>
        <v>0</v>
      </c>
      <c r="I100" s="64">
        <f t="shared" si="390"/>
        <v>0</v>
      </c>
      <c r="J100" s="64">
        <f t="shared" si="390"/>
        <v>0</v>
      </c>
      <c r="K100" s="64">
        <f t="shared" si="390"/>
        <v>0</v>
      </c>
      <c r="L100" s="64">
        <f t="shared" si="390"/>
        <v>0</v>
      </c>
      <c r="M100" s="64">
        <f t="shared" si="390"/>
        <v>0</v>
      </c>
      <c r="N100" s="64">
        <f t="shared" si="390"/>
        <v>0</v>
      </c>
      <c r="O100" s="64">
        <f t="shared" si="390"/>
        <v>0</v>
      </c>
      <c r="P100" s="64">
        <f t="shared" si="390"/>
        <v>0</v>
      </c>
      <c r="Q100" s="64">
        <f t="shared" si="390"/>
        <v>612</v>
      </c>
      <c r="R100" s="64">
        <f t="shared" si="390"/>
        <v>0</v>
      </c>
      <c r="S100" s="64">
        <f t="shared" si="390"/>
        <v>0</v>
      </c>
      <c r="T100" s="64">
        <f t="shared" si="390"/>
        <v>0</v>
      </c>
      <c r="U100" s="218">
        <f t="shared" si="390"/>
        <v>0</v>
      </c>
      <c r="V100" s="283">
        <f t="shared" si="390"/>
        <v>324</v>
      </c>
      <c r="W100" s="64">
        <f t="shared" si="390"/>
        <v>36</v>
      </c>
      <c r="X100" s="284">
        <f t="shared" si="390"/>
        <v>0</v>
      </c>
      <c r="Y100" s="231">
        <f t="shared" si="390"/>
        <v>0</v>
      </c>
      <c r="Z100" s="64">
        <f t="shared" si="390"/>
        <v>0</v>
      </c>
      <c r="AA100" s="64">
        <f t="shared" si="390"/>
        <v>0</v>
      </c>
      <c r="AB100" s="64">
        <f t="shared" si="390"/>
        <v>0</v>
      </c>
      <c r="AC100" s="64">
        <f t="shared" si="390"/>
        <v>0</v>
      </c>
      <c r="AD100" s="64">
        <f t="shared" si="390"/>
        <v>0</v>
      </c>
      <c r="AE100" s="64">
        <f t="shared" si="390"/>
        <v>0</v>
      </c>
      <c r="AF100" s="64">
        <f t="shared" si="390"/>
        <v>0</v>
      </c>
      <c r="AG100" s="64">
        <f t="shared" si="390"/>
        <v>0</v>
      </c>
      <c r="AH100" s="64">
        <f t="shared" si="390"/>
        <v>0</v>
      </c>
      <c r="AI100" s="64">
        <f t="shared" si="390"/>
        <v>0</v>
      </c>
      <c r="AJ100" s="64">
        <f t="shared" si="390"/>
        <v>0</v>
      </c>
      <c r="AK100" s="64">
        <f t="shared" si="390"/>
        <v>0</v>
      </c>
      <c r="AL100" s="64">
        <f t="shared" si="390"/>
        <v>0</v>
      </c>
      <c r="AM100" s="64">
        <f t="shared" si="390"/>
        <v>0</v>
      </c>
      <c r="AN100" s="64">
        <f t="shared" si="390"/>
        <v>0</v>
      </c>
      <c r="AO100" s="64">
        <f t="shared" si="390"/>
        <v>0</v>
      </c>
      <c r="AP100" s="64">
        <f t="shared" si="390"/>
        <v>0</v>
      </c>
      <c r="AQ100" s="64">
        <f t="shared" si="390"/>
        <v>0</v>
      </c>
      <c r="AR100" s="64">
        <f t="shared" si="390"/>
        <v>0</v>
      </c>
      <c r="AS100" s="218">
        <f t="shared" si="390"/>
        <v>0</v>
      </c>
      <c r="AT100" s="283">
        <f t="shared" si="390"/>
        <v>0</v>
      </c>
      <c r="AU100" s="64">
        <f t="shared" si="390"/>
        <v>0</v>
      </c>
      <c r="AV100" s="64">
        <f t="shared" si="390"/>
        <v>0</v>
      </c>
      <c r="AW100" s="64">
        <f t="shared" si="390"/>
        <v>0</v>
      </c>
      <c r="AX100" s="64">
        <f t="shared" si="390"/>
        <v>0</v>
      </c>
      <c r="AY100" s="64">
        <f t="shared" si="390"/>
        <v>0</v>
      </c>
      <c r="AZ100" s="64">
        <f t="shared" si="390"/>
        <v>0</v>
      </c>
      <c r="BA100" s="64">
        <f t="shared" si="390"/>
        <v>0</v>
      </c>
      <c r="BB100" s="64">
        <f t="shared" si="390"/>
        <v>0</v>
      </c>
      <c r="BC100" s="64">
        <f t="shared" si="390"/>
        <v>0</v>
      </c>
      <c r="BD100" s="64">
        <f t="shared" si="390"/>
        <v>0</v>
      </c>
      <c r="BE100" s="64">
        <f t="shared" si="390"/>
        <v>0</v>
      </c>
      <c r="BF100" s="64">
        <f t="shared" si="390"/>
        <v>0</v>
      </c>
      <c r="BG100" s="64">
        <f t="shared" si="390"/>
        <v>0</v>
      </c>
      <c r="BH100" s="64">
        <f t="shared" si="390"/>
        <v>0</v>
      </c>
      <c r="BI100" s="64">
        <f t="shared" si="390"/>
        <v>0</v>
      </c>
      <c r="BJ100" s="64">
        <f t="shared" si="390"/>
        <v>0</v>
      </c>
      <c r="BK100" s="64">
        <f t="shared" si="390"/>
        <v>0</v>
      </c>
      <c r="BL100" s="64">
        <f t="shared" si="390"/>
        <v>0</v>
      </c>
      <c r="BM100" s="64">
        <f t="shared" si="390"/>
        <v>0</v>
      </c>
      <c r="BN100" s="284">
        <f t="shared" si="390"/>
        <v>0</v>
      </c>
      <c r="BO100" s="231">
        <f t="shared" si="390"/>
        <v>0</v>
      </c>
      <c r="BP100" s="64">
        <f t="shared" si="390"/>
        <v>0</v>
      </c>
      <c r="BQ100" s="64">
        <f t="shared" ref="BQ100:EB100" si="391">SUM(BQ101:BQ105)</f>
        <v>0</v>
      </c>
      <c r="BR100" s="64">
        <f t="shared" si="391"/>
        <v>0</v>
      </c>
      <c r="BS100" s="64">
        <f t="shared" si="391"/>
        <v>0</v>
      </c>
      <c r="BT100" s="64">
        <f t="shared" si="391"/>
        <v>0</v>
      </c>
      <c r="BU100" s="64">
        <f t="shared" si="391"/>
        <v>0</v>
      </c>
      <c r="BV100" s="64">
        <f t="shared" si="391"/>
        <v>0</v>
      </c>
      <c r="BW100" s="64">
        <f t="shared" si="391"/>
        <v>0</v>
      </c>
      <c r="BX100" s="64">
        <f t="shared" si="391"/>
        <v>0</v>
      </c>
      <c r="BY100" s="64">
        <f t="shared" si="391"/>
        <v>0</v>
      </c>
      <c r="BZ100" s="64">
        <f t="shared" si="391"/>
        <v>0</v>
      </c>
      <c r="CA100" s="64">
        <f t="shared" si="391"/>
        <v>0</v>
      </c>
      <c r="CB100" s="64">
        <f t="shared" si="391"/>
        <v>0</v>
      </c>
      <c r="CC100" s="64">
        <f t="shared" si="391"/>
        <v>0</v>
      </c>
      <c r="CD100" s="64">
        <f t="shared" si="391"/>
        <v>0</v>
      </c>
      <c r="CE100" s="64">
        <f t="shared" si="391"/>
        <v>0</v>
      </c>
      <c r="CF100" s="64">
        <f t="shared" si="391"/>
        <v>0</v>
      </c>
      <c r="CG100" s="64">
        <f t="shared" si="391"/>
        <v>0</v>
      </c>
      <c r="CH100" s="64">
        <f t="shared" si="391"/>
        <v>0</v>
      </c>
      <c r="CI100" s="218">
        <f t="shared" si="391"/>
        <v>0</v>
      </c>
      <c r="CJ100" s="283">
        <f t="shared" si="391"/>
        <v>0</v>
      </c>
      <c r="CK100" s="64">
        <f t="shared" si="391"/>
        <v>0</v>
      </c>
      <c r="CL100" s="64">
        <f t="shared" si="391"/>
        <v>0</v>
      </c>
      <c r="CM100" s="64">
        <f t="shared" si="391"/>
        <v>0</v>
      </c>
      <c r="CN100" s="64">
        <f t="shared" si="391"/>
        <v>0</v>
      </c>
      <c r="CO100" s="64">
        <f t="shared" si="391"/>
        <v>0</v>
      </c>
      <c r="CP100" s="64">
        <f t="shared" si="391"/>
        <v>0</v>
      </c>
      <c r="CQ100" s="64">
        <f t="shared" si="391"/>
        <v>0</v>
      </c>
      <c r="CR100" s="64">
        <f t="shared" si="391"/>
        <v>0</v>
      </c>
      <c r="CS100" s="64">
        <f t="shared" si="391"/>
        <v>0</v>
      </c>
      <c r="CT100" s="64">
        <f t="shared" si="391"/>
        <v>0</v>
      </c>
      <c r="CU100" s="64">
        <f t="shared" si="391"/>
        <v>0</v>
      </c>
      <c r="CV100" s="64">
        <f t="shared" si="391"/>
        <v>0</v>
      </c>
      <c r="CW100" s="64">
        <f t="shared" si="391"/>
        <v>0</v>
      </c>
      <c r="CX100" s="64">
        <f t="shared" si="391"/>
        <v>0</v>
      </c>
      <c r="CY100" s="64">
        <f t="shared" si="391"/>
        <v>0</v>
      </c>
      <c r="CZ100" s="64">
        <f t="shared" si="391"/>
        <v>0</v>
      </c>
      <c r="DA100" s="64">
        <f t="shared" si="391"/>
        <v>0</v>
      </c>
      <c r="DB100" s="64">
        <f t="shared" si="391"/>
        <v>0</v>
      </c>
      <c r="DC100" s="64">
        <f t="shared" si="391"/>
        <v>0</v>
      </c>
      <c r="DD100" s="284">
        <f t="shared" si="391"/>
        <v>0</v>
      </c>
      <c r="DE100" s="231">
        <f t="shared" si="391"/>
        <v>0</v>
      </c>
      <c r="DF100" s="64">
        <f t="shared" si="391"/>
        <v>0</v>
      </c>
      <c r="DG100" s="64">
        <f t="shared" si="391"/>
        <v>0</v>
      </c>
      <c r="DH100" s="64">
        <f t="shared" si="391"/>
        <v>0</v>
      </c>
      <c r="DI100" s="64">
        <f t="shared" si="391"/>
        <v>0</v>
      </c>
      <c r="DJ100" s="64">
        <f t="shared" si="391"/>
        <v>0</v>
      </c>
      <c r="DK100" s="64">
        <f t="shared" si="391"/>
        <v>0</v>
      </c>
      <c r="DL100" s="64">
        <f t="shared" si="391"/>
        <v>0</v>
      </c>
      <c r="DM100" s="64">
        <f t="shared" si="391"/>
        <v>0</v>
      </c>
      <c r="DN100" s="64">
        <f t="shared" si="391"/>
        <v>0</v>
      </c>
      <c r="DO100" s="64">
        <f t="shared" si="391"/>
        <v>0</v>
      </c>
      <c r="DP100" s="64">
        <f t="shared" si="391"/>
        <v>0</v>
      </c>
      <c r="DQ100" s="64">
        <f t="shared" si="391"/>
        <v>0</v>
      </c>
      <c r="DR100" s="64">
        <f t="shared" si="391"/>
        <v>0</v>
      </c>
      <c r="DS100" s="64">
        <f t="shared" si="391"/>
        <v>0</v>
      </c>
      <c r="DT100" s="64">
        <f t="shared" si="391"/>
        <v>0</v>
      </c>
      <c r="DU100" s="64">
        <f t="shared" si="391"/>
        <v>0</v>
      </c>
      <c r="DV100" s="64">
        <f t="shared" si="391"/>
        <v>0</v>
      </c>
      <c r="DW100" s="64">
        <f t="shared" si="391"/>
        <v>0</v>
      </c>
      <c r="DX100" s="64">
        <f t="shared" si="391"/>
        <v>0</v>
      </c>
      <c r="DY100" s="218">
        <f t="shared" si="391"/>
        <v>0</v>
      </c>
      <c r="DZ100" s="283">
        <f t="shared" si="391"/>
        <v>0</v>
      </c>
      <c r="EA100" s="64">
        <f t="shared" si="391"/>
        <v>0</v>
      </c>
      <c r="EB100" s="64">
        <f t="shared" si="391"/>
        <v>0</v>
      </c>
      <c r="EC100" s="64">
        <f t="shared" ref="EC100:GN100" si="392">SUM(EC101:EC105)</f>
        <v>0</v>
      </c>
      <c r="ED100" s="64">
        <f t="shared" si="392"/>
        <v>0</v>
      </c>
      <c r="EE100" s="64">
        <f t="shared" si="392"/>
        <v>0</v>
      </c>
      <c r="EF100" s="64">
        <f t="shared" si="392"/>
        <v>0</v>
      </c>
      <c r="EG100" s="64">
        <f t="shared" si="392"/>
        <v>0</v>
      </c>
      <c r="EH100" s="64">
        <f t="shared" si="392"/>
        <v>0</v>
      </c>
      <c r="EI100" s="64">
        <f t="shared" si="392"/>
        <v>0</v>
      </c>
      <c r="EJ100" s="64">
        <f t="shared" si="392"/>
        <v>0</v>
      </c>
      <c r="EK100" s="64">
        <f t="shared" si="392"/>
        <v>0</v>
      </c>
      <c r="EL100" s="64">
        <f t="shared" si="392"/>
        <v>0</v>
      </c>
      <c r="EM100" s="64">
        <f t="shared" si="392"/>
        <v>0</v>
      </c>
      <c r="EN100" s="64">
        <f t="shared" si="392"/>
        <v>0</v>
      </c>
      <c r="EO100" s="64">
        <f t="shared" si="392"/>
        <v>0</v>
      </c>
      <c r="EP100" s="64">
        <f t="shared" si="392"/>
        <v>0</v>
      </c>
      <c r="EQ100" s="64">
        <f t="shared" si="392"/>
        <v>0</v>
      </c>
      <c r="ER100" s="64">
        <f t="shared" si="392"/>
        <v>0</v>
      </c>
      <c r="ES100" s="64">
        <f t="shared" si="392"/>
        <v>0</v>
      </c>
      <c r="ET100" s="284">
        <f t="shared" si="392"/>
        <v>0</v>
      </c>
      <c r="EU100" s="231">
        <f t="shared" si="392"/>
        <v>0</v>
      </c>
      <c r="EV100" s="64">
        <f t="shared" si="392"/>
        <v>0</v>
      </c>
      <c r="EW100" s="64">
        <f t="shared" si="392"/>
        <v>0</v>
      </c>
      <c r="EX100" s="64">
        <f t="shared" si="392"/>
        <v>0</v>
      </c>
      <c r="EY100" s="64">
        <f t="shared" si="392"/>
        <v>0</v>
      </c>
      <c r="EZ100" s="64">
        <f t="shared" si="392"/>
        <v>0</v>
      </c>
      <c r="FA100" s="64">
        <f t="shared" si="392"/>
        <v>0</v>
      </c>
      <c r="FB100" s="64">
        <f t="shared" si="392"/>
        <v>0</v>
      </c>
      <c r="FC100" s="64">
        <f t="shared" si="392"/>
        <v>0</v>
      </c>
      <c r="FD100" s="64">
        <f t="shared" si="392"/>
        <v>0</v>
      </c>
      <c r="FE100" s="64">
        <f t="shared" si="392"/>
        <v>0</v>
      </c>
      <c r="FF100" s="64">
        <f t="shared" si="392"/>
        <v>0</v>
      </c>
      <c r="FG100" s="64">
        <f t="shared" si="392"/>
        <v>0</v>
      </c>
      <c r="FH100" s="64">
        <f t="shared" si="392"/>
        <v>0</v>
      </c>
      <c r="FI100" s="64">
        <f t="shared" si="392"/>
        <v>0</v>
      </c>
      <c r="FJ100" s="64">
        <f t="shared" si="392"/>
        <v>0</v>
      </c>
      <c r="FK100" s="64">
        <f t="shared" si="392"/>
        <v>0</v>
      </c>
      <c r="FL100" s="64">
        <f t="shared" si="392"/>
        <v>0</v>
      </c>
      <c r="FM100" s="64">
        <f t="shared" si="392"/>
        <v>0</v>
      </c>
      <c r="FN100" s="64">
        <f t="shared" si="392"/>
        <v>0</v>
      </c>
      <c r="FO100" s="218">
        <f t="shared" si="392"/>
        <v>0</v>
      </c>
      <c r="FP100" s="283">
        <f t="shared" si="392"/>
        <v>24</v>
      </c>
      <c r="FQ100" s="64">
        <f t="shared" si="392"/>
        <v>0</v>
      </c>
      <c r="FR100" s="64">
        <f t="shared" si="392"/>
        <v>0</v>
      </c>
      <c r="FS100" s="64">
        <f t="shared" si="392"/>
        <v>0</v>
      </c>
      <c r="FT100" s="64">
        <f t="shared" si="392"/>
        <v>0</v>
      </c>
      <c r="FU100" s="64">
        <f t="shared" si="392"/>
        <v>0</v>
      </c>
      <c r="FV100" s="64">
        <f t="shared" si="392"/>
        <v>0</v>
      </c>
      <c r="FW100" s="64">
        <f t="shared" si="392"/>
        <v>0</v>
      </c>
      <c r="FX100" s="64">
        <f t="shared" si="392"/>
        <v>0</v>
      </c>
      <c r="FY100" s="64">
        <f t="shared" si="392"/>
        <v>0</v>
      </c>
      <c r="FZ100" s="64">
        <f t="shared" si="392"/>
        <v>24</v>
      </c>
      <c r="GA100" s="64">
        <f t="shared" si="392"/>
        <v>0</v>
      </c>
      <c r="GB100" s="64">
        <f t="shared" si="392"/>
        <v>0</v>
      </c>
      <c r="GC100" s="64">
        <f t="shared" si="392"/>
        <v>0</v>
      </c>
      <c r="GD100" s="64">
        <f t="shared" si="392"/>
        <v>0</v>
      </c>
      <c r="GE100" s="64">
        <f t="shared" si="392"/>
        <v>0</v>
      </c>
      <c r="GF100" s="64">
        <f t="shared" si="392"/>
        <v>0</v>
      </c>
      <c r="GG100" s="64">
        <f t="shared" si="392"/>
        <v>0</v>
      </c>
      <c r="GH100" s="64">
        <f t="shared" si="392"/>
        <v>0</v>
      </c>
      <c r="GI100" s="64">
        <f t="shared" si="392"/>
        <v>1</v>
      </c>
      <c r="GJ100" s="284">
        <f t="shared" si="392"/>
        <v>12</v>
      </c>
      <c r="GK100" s="231">
        <f t="shared" si="392"/>
        <v>60</v>
      </c>
      <c r="GL100" s="64">
        <f t="shared" si="392"/>
        <v>0</v>
      </c>
      <c r="GM100" s="64">
        <f t="shared" si="392"/>
        <v>0</v>
      </c>
      <c r="GN100" s="64">
        <f t="shared" si="392"/>
        <v>0</v>
      </c>
      <c r="GO100" s="64">
        <f t="shared" ref="GO100:HZ100" si="393">SUM(GO101:GO105)</f>
        <v>0</v>
      </c>
      <c r="GP100" s="64">
        <f t="shared" si="393"/>
        <v>0</v>
      </c>
      <c r="GQ100" s="64">
        <f t="shared" si="393"/>
        <v>0</v>
      </c>
      <c r="GR100" s="64">
        <f t="shared" si="393"/>
        <v>0</v>
      </c>
      <c r="GS100" s="64">
        <f t="shared" si="393"/>
        <v>0</v>
      </c>
      <c r="GT100" s="64">
        <f t="shared" si="393"/>
        <v>0</v>
      </c>
      <c r="GU100" s="64">
        <f t="shared" si="393"/>
        <v>60</v>
      </c>
      <c r="GV100" s="64">
        <f t="shared" si="393"/>
        <v>0</v>
      </c>
      <c r="GW100" s="64">
        <f t="shared" si="393"/>
        <v>0</v>
      </c>
      <c r="GX100" s="64">
        <f t="shared" si="393"/>
        <v>0</v>
      </c>
      <c r="GY100" s="64">
        <f t="shared" si="393"/>
        <v>0</v>
      </c>
      <c r="GZ100" s="64">
        <f t="shared" si="393"/>
        <v>0</v>
      </c>
      <c r="HA100" s="64">
        <f t="shared" si="393"/>
        <v>0</v>
      </c>
      <c r="HB100" s="64">
        <f t="shared" si="393"/>
        <v>0</v>
      </c>
      <c r="HC100" s="64">
        <f t="shared" si="393"/>
        <v>12</v>
      </c>
      <c r="HD100" s="64">
        <f t="shared" si="393"/>
        <v>3</v>
      </c>
      <c r="HE100" s="218">
        <f t="shared" si="393"/>
        <v>36</v>
      </c>
      <c r="HF100" s="283">
        <f t="shared" si="393"/>
        <v>528</v>
      </c>
      <c r="HG100" s="64">
        <f t="shared" si="393"/>
        <v>0</v>
      </c>
      <c r="HH100" s="64">
        <f t="shared" si="393"/>
        <v>0</v>
      </c>
      <c r="HI100" s="64">
        <f t="shared" si="393"/>
        <v>0</v>
      </c>
      <c r="HJ100" s="64">
        <f t="shared" si="393"/>
        <v>0</v>
      </c>
      <c r="HK100" s="64">
        <f t="shared" si="393"/>
        <v>0</v>
      </c>
      <c r="HL100" s="64">
        <f t="shared" si="393"/>
        <v>0</v>
      </c>
      <c r="HM100" s="64">
        <f t="shared" si="393"/>
        <v>0</v>
      </c>
      <c r="HN100" s="64">
        <f t="shared" si="393"/>
        <v>0</v>
      </c>
      <c r="HO100" s="64">
        <f t="shared" si="393"/>
        <v>0</v>
      </c>
      <c r="HP100" s="64">
        <f t="shared" si="393"/>
        <v>528</v>
      </c>
      <c r="HQ100" s="64">
        <f t="shared" si="393"/>
        <v>0</v>
      </c>
      <c r="HR100" s="64">
        <f t="shared" si="393"/>
        <v>0</v>
      </c>
      <c r="HS100" s="64">
        <f t="shared" si="393"/>
        <v>0</v>
      </c>
      <c r="HT100" s="64">
        <f t="shared" si="393"/>
        <v>0</v>
      </c>
      <c r="HU100" s="64">
        <f t="shared" si="393"/>
        <v>0</v>
      </c>
      <c r="HV100" s="64">
        <f t="shared" si="393"/>
        <v>0</v>
      </c>
      <c r="HW100" s="64">
        <f t="shared" si="393"/>
        <v>0</v>
      </c>
      <c r="HX100" s="64">
        <f t="shared" si="393"/>
        <v>24</v>
      </c>
      <c r="HY100" s="64">
        <f t="shared" si="393"/>
        <v>23</v>
      </c>
      <c r="HZ100" s="284">
        <f t="shared" si="393"/>
        <v>276</v>
      </c>
      <c r="IA100" s="338"/>
      <c r="IB100" s="70"/>
      <c r="IC100" s="100"/>
      <c r="ID100" s="179"/>
      <c r="IE100" s="710"/>
      <c r="IF100" s="378"/>
      <c r="IG100" s="378"/>
      <c r="IH100" s="378"/>
      <c r="II100" s="378"/>
      <c r="IJ100" s="378"/>
      <c r="IK100" s="378"/>
      <c r="IL100" s="378"/>
      <c r="IM100" s="378"/>
      <c r="IN100" s="378"/>
      <c r="IO100" s="378"/>
      <c r="IP100" s="378"/>
      <c r="IQ100" s="378"/>
      <c r="IR100" s="378"/>
      <c r="IS100" s="378"/>
      <c r="IT100" s="378"/>
      <c r="IU100" s="378"/>
      <c r="IV100" s="378"/>
      <c r="IW100" s="378"/>
      <c r="IX100" s="378"/>
      <c r="IY100" s="378"/>
      <c r="IZ100" s="378"/>
      <c r="JA100" s="378"/>
      <c r="JB100" s="378"/>
      <c r="JC100" s="378"/>
      <c r="JD100" s="378"/>
      <c r="JE100" s="378"/>
      <c r="JF100" s="378"/>
      <c r="JG100" s="378"/>
      <c r="JH100" s="378"/>
      <c r="JI100" s="378"/>
      <c r="JJ100" s="378"/>
      <c r="JK100" s="378"/>
      <c r="JL100" s="378"/>
      <c r="JM100" s="378"/>
      <c r="JN100" s="378"/>
      <c r="JO100" s="378"/>
      <c r="JP100" s="378"/>
      <c r="JQ100" s="378"/>
      <c r="JR100" s="378"/>
      <c r="JS100" s="378"/>
      <c r="JT100" s="378"/>
      <c r="JU100" s="378"/>
      <c r="JV100" s="378"/>
      <c r="JW100" s="378"/>
      <c r="JX100" s="378"/>
      <c r="JY100" s="378"/>
      <c r="JZ100" s="378"/>
      <c r="KA100" s="378"/>
      <c r="KB100" s="378"/>
      <c r="KC100" s="378"/>
      <c r="KD100" s="378"/>
      <c r="KE100" s="378"/>
      <c r="KF100" s="378"/>
      <c r="KG100" s="378"/>
      <c r="KH100" s="378"/>
      <c r="KI100" s="378"/>
      <c r="KJ100" s="378"/>
      <c r="KK100" s="378"/>
      <c r="KL100" s="378"/>
      <c r="KM100" s="378"/>
      <c r="KN100" s="378"/>
      <c r="KO100" s="378"/>
    </row>
    <row r="101" spans="1:301" s="395" customFormat="1" ht="15" customHeight="1" x14ac:dyDescent="0.25">
      <c r="A101" s="199"/>
      <c r="B101" s="55"/>
      <c r="C101" s="261" t="s">
        <v>157</v>
      </c>
      <c r="D101" s="369">
        <f t="shared" si="369"/>
        <v>2</v>
      </c>
      <c r="E101" s="61"/>
      <c r="F101" s="61">
        <f t="shared" si="370"/>
        <v>72</v>
      </c>
      <c r="G101" s="61">
        <f t="shared" si="371"/>
        <v>42</v>
      </c>
      <c r="H101" s="61">
        <f t="shared" si="372"/>
        <v>0</v>
      </c>
      <c r="I101" s="61">
        <f t="shared" si="372"/>
        <v>0</v>
      </c>
      <c r="J101" s="61">
        <f t="shared" si="372"/>
        <v>0</v>
      </c>
      <c r="K101" s="61">
        <f t="shared" si="372"/>
        <v>0</v>
      </c>
      <c r="L101" s="61">
        <f t="shared" si="372"/>
        <v>0</v>
      </c>
      <c r="M101" s="61">
        <f t="shared" si="372"/>
        <v>0</v>
      </c>
      <c r="N101" s="61">
        <f t="shared" si="372"/>
        <v>0</v>
      </c>
      <c r="O101" s="61">
        <f t="shared" si="372"/>
        <v>0</v>
      </c>
      <c r="P101" s="61">
        <f t="shared" si="372"/>
        <v>0</v>
      </c>
      <c r="Q101" s="61">
        <f t="shared" si="372"/>
        <v>42</v>
      </c>
      <c r="R101" s="61">
        <f t="shared" si="372"/>
        <v>0</v>
      </c>
      <c r="S101" s="61">
        <f t="shared" si="373"/>
        <v>0</v>
      </c>
      <c r="T101" s="61">
        <f t="shared" si="373"/>
        <v>0</v>
      </c>
      <c r="U101" s="367">
        <f t="shared" si="373"/>
        <v>0</v>
      </c>
      <c r="V101" s="354">
        <f t="shared" ref="V101:V105" si="394">AS101+BN101+CI101+DD101+DY101+ET101+FO101+GJ101+HE101+HZ101</f>
        <v>24</v>
      </c>
      <c r="W101" s="61">
        <f t="shared" ref="W101:W105" si="395">AQ101+BL101+CG101+DB101+DW101+ER101+FM101+GH101+HC101+HX101</f>
        <v>6</v>
      </c>
      <c r="X101" s="355">
        <f t="shared" ref="X101:X105" si="396">AO101+AP101+BJ101+BK101+CE101+CF101+CZ101+DA101+DU101+DV101+EP101+EQ101+FK101+FL101+GF101+GG101+HA101+HB101+HV101+HW101</f>
        <v>0</v>
      </c>
      <c r="Y101" s="346">
        <f t="shared" si="377"/>
        <v>0</v>
      </c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342"/>
      <c r="AT101" s="360">
        <f t="shared" si="378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361"/>
      <c r="BO101" s="346">
        <f t="shared" si="379"/>
        <v>0</v>
      </c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342"/>
      <c r="CJ101" s="360">
        <f t="shared" si="380"/>
        <v>0</v>
      </c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361"/>
      <c r="DE101" s="346">
        <f t="shared" si="381"/>
        <v>0</v>
      </c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342"/>
      <c r="DZ101" s="360">
        <f t="shared" si="382"/>
        <v>0</v>
      </c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361"/>
      <c r="EU101" s="346">
        <f t="shared" si="383"/>
        <v>0</v>
      </c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342"/>
      <c r="FP101" s="360">
        <f t="shared" si="385"/>
        <v>24</v>
      </c>
      <c r="FQ101" s="56"/>
      <c r="FR101" s="56"/>
      <c r="FS101" s="56"/>
      <c r="FT101" s="56"/>
      <c r="FU101" s="56"/>
      <c r="FV101" s="56"/>
      <c r="FW101" s="56"/>
      <c r="FX101" s="56"/>
      <c r="FY101" s="56"/>
      <c r="FZ101" s="56">
        <v>24</v>
      </c>
      <c r="GA101" s="56"/>
      <c r="GB101" s="56"/>
      <c r="GC101" s="56"/>
      <c r="GD101" s="56"/>
      <c r="GE101" s="56"/>
      <c r="GF101" s="60"/>
      <c r="GG101" s="57"/>
      <c r="GH101" s="58"/>
      <c r="GI101" s="59">
        <f t="shared" ref="GI101" si="397">(GF101+GG101+GH101+FP101+GJ101)/36</f>
        <v>1</v>
      </c>
      <c r="GJ101" s="361">
        <v>12</v>
      </c>
      <c r="GK101" s="346">
        <f t="shared" ref="GK101" si="398">SUM(GL101:GV101)+SUM(GX101:GZ101)</f>
        <v>18</v>
      </c>
      <c r="GL101" s="56"/>
      <c r="GM101" s="56"/>
      <c r="GN101" s="56"/>
      <c r="GO101" s="56"/>
      <c r="GP101" s="56"/>
      <c r="GQ101" s="56"/>
      <c r="GR101" s="56"/>
      <c r="GS101" s="56"/>
      <c r="GT101" s="56"/>
      <c r="GU101" s="56">
        <v>18</v>
      </c>
      <c r="GV101" s="56"/>
      <c r="GW101" s="56"/>
      <c r="GX101" s="56"/>
      <c r="GY101" s="56"/>
      <c r="GZ101" s="56"/>
      <c r="HA101" s="60"/>
      <c r="HB101" s="57"/>
      <c r="HC101" s="58">
        <v>6</v>
      </c>
      <c r="HD101" s="59">
        <f t="shared" ref="HD101:HD102" si="399">(HA101+HB101+HC101+GK101+HE101)/36</f>
        <v>1</v>
      </c>
      <c r="HE101" s="342">
        <v>12</v>
      </c>
      <c r="HF101" s="360">
        <f t="shared" si="388"/>
        <v>0</v>
      </c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361"/>
      <c r="IA101" s="328"/>
      <c r="IB101" s="27">
        <v>9</v>
      </c>
      <c r="IC101" s="27"/>
      <c r="ID101" s="119"/>
      <c r="IE101" s="346">
        <v>7</v>
      </c>
      <c r="IF101" s="392"/>
      <c r="IG101" s="392"/>
      <c r="IH101" s="392"/>
      <c r="II101" s="392"/>
      <c r="IJ101" s="392"/>
      <c r="IK101" s="392"/>
      <c r="IL101" s="392"/>
      <c r="IM101" s="392"/>
      <c r="IN101" s="392"/>
      <c r="IO101" s="392"/>
      <c r="IP101" s="392"/>
      <c r="IQ101" s="392"/>
      <c r="IR101" s="392"/>
      <c r="IS101" s="392"/>
      <c r="IT101" s="392"/>
      <c r="IU101" s="392"/>
      <c r="IV101" s="392"/>
      <c r="IW101" s="392"/>
      <c r="IX101" s="392"/>
      <c r="IY101" s="392"/>
      <c r="IZ101" s="392"/>
      <c r="JA101" s="392"/>
      <c r="JB101" s="392"/>
      <c r="JC101" s="392"/>
      <c r="JD101" s="392"/>
      <c r="JE101" s="392"/>
      <c r="JF101" s="392"/>
      <c r="JG101" s="392"/>
      <c r="JH101" s="392"/>
      <c r="JI101" s="392"/>
      <c r="JJ101" s="392"/>
      <c r="JK101" s="392"/>
      <c r="JL101" s="392"/>
      <c r="JM101" s="392"/>
      <c r="JN101" s="392"/>
      <c r="JO101" s="392"/>
      <c r="JP101" s="392"/>
      <c r="JQ101" s="392"/>
      <c r="JR101" s="392"/>
      <c r="JS101" s="392"/>
      <c r="JT101" s="392"/>
      <c r="JU101" s="392"/>
      <c r="JV101" s="392"/>
      <c r="JW101" s="392"/>
      <c r="JX101" s="392"/>
      <c r="JY101" s="392"/>
      <c r="JZ101" s="392"/>
      <c r="KA101" s="392"/>
      <c r="KB101" s="392"/>
      <c r="KC101" s="392"/>
      <c r="KD101" s="392"/>
      <c r="KE101" s="392"/>
      <c r="KF101" s="392"/>
      <c r="KG101" s="392"/>
      <c r="KH101" s="392"/>
      <c r="KI101" s="392"/>
      <c r="KJ101" s="392"/>
      <c r="KK101" s="392"/>
      <c r="KL101" s="392"/>
      <c r="KM101" s="392"/>
      <c r="KN101" s="392"/>
      <c r="KO101" s="392"/>
    </row>
    <row r="102" spans="1:301" s="395" customFormat="1" ht="15" customHeight="1" x14ac:dyDescent="0.25">
      <c r="A102" s="199"/>
      <c r="B102" s="55"/>
      <c r="C102" s="261" t="s">
        <v>158</v>
      </c>
      <c r="D102" s="369">
        <f t="shared" si="369"/>
        <v>2</v>
      </c>
      <c r="E102" s="61"/>
      <c r="F102" s="61">
        <f t="shared" si="370"/>
        <v>72</v>
      </c>
      <c r="G102" s="61">
        <f t="shared" si="371"/>
        <v>42</v>
      </c>
      <c r="H102" s="61">
        <f t="shared" si="372"/>
        <v>0</v>
      </c>
      <c r="I102" s="61">
        <f t="shared" si="372"/>
        <v>0</v>
      </c>
      <c r="J102" s="61">
        <f t="shared" si="372"/>
        <v>0</v>
      </c>
      <c r="K102" s="61">
        <f t="shared" si="372"/>
        <v>0</v>
      </c>
      <c r="L102" s="61">
        <f t="shared" si="372"/>
        <v>0</v>
      </c>
      <c r="M102" s="61">
        <f t="shared" si="372"/>
        <v>0</v>
      </c>
      <c r="N102" s="61">
        <f t="shared" si="372"/>
        <v>0</v>
      </c>
      <c r="O102" s="61">
        <f t="shared" si="372"/>
        <v>0</v>
      </c>
      <c r="P102" s="61">
        <f t="shared" si="372"/>
        <v>0</v>
      </c>
      <c r="Q102" s="61">
        <f t="shared" si="372"/>
        <v>42</v>
      </c>
      <c r="R102" s="61">
        <f t="shared" si="372"/>
        <v>0</v>
      </c>
      <c r="S102" s="61">
        <f t="shared" si="373"/>
        <v>0</v>
      </c>
      <c r="T102" s="61">
        <f t="shared" si="373"/>
        <v>0</v>
      </c>
      <c r="U102" s="367">
        <f t="shared" si="373"/>
        <v>0</v>
      </c>
      <c r="V102" s="354">
        <f t="shared" si="394"/>
        <v>24</v>
      </c>
      <c r="W102" s="61">
        <f t="shared" si="395"/>
        <v>6</v>
      </c>
      <c r="X102" s="355">
        <f t="shared" si="396"/>
        <v>0</v>
      </c>
      <c r="Y102" s="346">
        <f t="shared" si="377"/>
        <v>0</v>
      </c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342"/>
      <c r="AT102" s="360">
        <f>SUM(AU102:BE102)+SUM(BG102:BI102)</f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361"/>
      <c r="BO102" s="346">
        <f>SUM(BP102:BZ102)+SUM(CB102:CD102)</f>
        <v>0</v>
      </c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342"/>
      <c r="CJ102" s="360">
        <f>SUM(CK102:CU102)+SUM(CW102:CY102)</f>
        <v>0</v>
      </c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361"/>
      <c r="DE102" s="346">
        <f>SUM(DF102:DP102)+SUM(DR102:DT102)</f>
        <v>0</v>
      </c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342"/>
      <c r="DZ102" s="360">
        <f>SUM(EA102:EK102)+SUM(EM102:EO102)</f>
        <v>0</v>
      </c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361"/>
      <c r="EU102" s="346">
        <f>SUM(EV102:FF102)+SUM(FH102:FJ102)</f>
        <v>0</v>
      </c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342"/>
      <c r="FP102" s="360">
        <f>SUM(FQ102:GA102)+SUM(GC102:GE102)</f>
        <v>0</v>
      </c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361"/>
      <c r="GK102" s="346">
        <f t="shared" si="387"/>
        <v>42</v>
      </c>
      <c r="GL102" s="56"/>
      <c r="GM102" s="56"/>
      <c r="GN102" s="56"/>
      <c r="GO102" s="56"/>
      <c r="GP102" s="56"/>
      <c r="GQ102" s="56"/>
      <c r="GR102" s="56"/>
      <c r="GS102" s="56"/>
      <c r="GT102" s="56"/>
      <c r="GU102" s="56">
        <v>42</v>
      </c>
      <c r="GV102" s="56"/>
      <c r="GW102" s="56"/>
      <c r="GX102" s="56"/>
      <c r="GY102" s="56"/>
      <c r="GZ102" s="56"/>
      <c r="HA102" s="60"/>
      <c r="HB102" s="57"/>
      <c r="HC102" s="58">
        <v>6</v>
      </c>
      <c r="HD102" s="59">
        <f t="shared" si="399"/>
        <v>2</v>
      </c>
      <c r="HE102" s="342">
        <v>24</v>
      </c>
      <c r="HF102" s="360">
        <f t="shared" si="388"/>
        <v>0</v>
      </c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361"/>
      <c r="IA102" s="328"/>
      <c r="IB102" s="27">
        <v>9</v>
      </c>
      <c r="IC102" s="27"/>
      <c r="ID102" s="119"/>
      <c r="IE102" s="346">
        <v>7</v>
      </c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</row>
    <row r="103" spans="1:301" s="395" customFormat="1" ht="15" customHeight="1" x14ac:dyDescent="0.25">
      <c r="A103" s="199"/>
      <c r="B103" s="55"/>
      <c r="C103" s="261" t="s">
        <v>159</v>
      </c>
      <c r="D103" s="369">
        <f t="shared" si="369"/>
        <v>6</v>
      </c>
      <c r="E103" s="61"/>
      <c r="F103" s="61">
        <f t="shared" si="370"/>
        <v>216</v>
      </c>
      <c r="G103" s="61">
        <f t="shared" si="371"/>
        <v>138</v>
      </c>
      <c r="H103" s="61">
        <f t="shared" si="372"/>
        <v>0</v>
      </c>
      <c r="I103" s="61">
        <f t="shared" si="372"/>
        <v>0</v>
      </c>
      <c r="J103" s="61">
        <f t="shared" si="372"/>
        <v>0</v>
      </c>
      <c r="K103" s="61">
        <f t="shared" si="372"/>
        <v>0</v>
      </c>
      <c r="L103" s="61">
        <f t="shared" si="372"/>
        <v>0</v>
      </c>
      <c r="M103" s="61">
        <f t="shared" si="372"/>
        <v>0</v>
      </c>
      <c r="N103" s="61">
        <f t="shared" si="372"/>
        <v>0</v>
      </c>
      <c r="O103" s="61">
        <f t="shared" si="372"/>
        <v>0</v>
      </c>
      <c r="P103" s="61">
        <f t="shared" si="372"/>
        <v>0</v>
      </c>
      <c r="Q103" s="61">
        <f t="shared" si="372"/>
        <v>138</v>
      </c>
      <c r="R103" s="61">
        <f t="shared" si="372"/>
        <v>0</v>
      </c>
      <c r="S103" s="61">
        <f t="shared" si="373"/>
        <v>0</v>
      </c>
      <c r="T103" s="61">
        <f t="shared" si="373"/>
        <v>0</v>
      </c>
      <c r="U103" s="367">
        <f t="shared" si="373"/>
        <v>0</v>
      </c>
      <c r="V103" s="354">
        <f t="shared" si="394"/>
        <v>72</v>
      </c>
      <c r="W103" s="61">
        <f t="shared" si="395"/>
        <v>6</v>
      </c>
      <c r="X103" s="355">
        <f t="shared" si="396"/>
        <v>0</v>
      </c>
      <c r="Y103" s="346">
        <f t="shared" si="377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>SUM(AU103:BE103)+SUM(BG103:BI103)</f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>SUM(BP103:BZ103)+SUM(CB103:CD103)</f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>SUM(CK103:CU103)+SUM(CW103:CY103)</f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>SUM(DF103:DP103)+SUM(DR103:DT103)</f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>SUM(EA103:EK103)+SUM(EM103:EO103)</f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>SUM(EV103:FF103)+SUM(FH103:FJ103)</f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>SUM(FQ103:GA103)+SUM(GC103:GE103)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361"/>
      <c r="GK103" s="346">
        <f t="shared" si="387"/>
        <v>0</v>
      </c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342"/>
      <c r="HF103" s="360">
        <f t="shared" si="388"/>
        <v>138</v>
      </c>
      <c r="HG103" s="56"/>
      <c r="HH103" s="56"/>
      <c r="HI103" s="56"/>
      <c r="HJ103" s="56"/>
      <c r="HK103" s="56"/>
      <c r="HL103" s="56"/>
      <c r="HM103" s="56"/>
      <c r="HN103" s="56"/>
      <c r="HO103" s="56"/>
      <c r="HP103" s="56">
        <v>138</v>
      </c>
      <c r="HQ103" s="56"/>
      <c r="HR103" s="56"/>
      <c r="HS103" s="56"/>
      <c r="HT103" s="56"/>
      <c r="HU103" s="56"/>
      <c r="HV103" s="60"/>
      <c r="HW103" s="57"/>
      <c r="HX103" s="58">
        <v>6</v>
      </c>
      <c r="HY103" s="59">
        <f t="shared" ref="HY103:HY105" si="400">(HV103+HW103+HX103+HF103+HZ103)/36</f>
        <v>6</v>
      </c>
      <c r="HZ103" s="361">
        <v>72</v>
      </c>
      <c r="IA103" s="328"/>
      <c r="IB103" s="44">
        <v>10</v>
      </c>
      <c r="IC103" s="27"/>
      <c r="ID103" s="119"/>
      <c r="IE103" s="346">
        <v>15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160</v>
      </c>
      <c r="D104" s="369">
        <f t="shared" si="369"/>
        <v>2</v>
      </c>
      <c r="E104" s="61"/>
      <c r="F104" s="61">
        <f t="shared" si="370"/>
        <v>72</v>
      </c>
      <c r="G104" s="61">
        <f t="shared" si="371"/>
        <v>42</v>
      </c>
      <c r="H104" s="61">
        <f t="shared" si="372"/>
        <v>0</v>
      </c>
      <c r="I104" s="61">
        <f t="shared" si="372"/>
        <v>0</v>
      </c>
      <c r="J104" s="61">
        <f t="shared" si="372"/>
        <v>0</v>
      </c>
      <c r="K104" s="61">
        <f t="shared" si="372"/>
        <v>0</v>
      </c>
      <c r="L104" s="61">
        <f t="shared" si="372"/>
        <v>0</v>
      </c>
      <c r="M104" s="61">
        <f t="shared" si="372"/>
        <v>0</v>
      </c>
      <c r="N104" s="61">
        <f t="shared" si="372"/>
        <v>0</v>
      </c>
      <c r="O104" s="61">
        <f t="shared" si="372"/>
        <v>0</v>
      </c>
      <c r="P104" s="61">
        <f t="shared" si="372"/>
        <v>0</v>
      </c>
      <c r="Q104" s="61">
        <f t="shared" si="372"/>
        <v>42</v>
      </c>
      <c r="R104" s="61">
        <f t="shared" si="372"/>
        <v>0</v>
      </c>
      <c r="S104" s="61">
        <f t="shared" si="373"/>
        <v>0</v>
      </c>
      <c r="T104" s="61">
        <f t="shared" si="373"/>
        <v>0</v>
      </c>
      <c r="U104" s="367">
        <f t="shared" si="373"/>
        <v>0</v>
      </c>
      <c r="V104" s="354">
        <f t="shared" si="394"/>
        <v>24</v>
      </c>
      <c r="W104" s="61">
        <f t="shared" si="395"/>
        <v>6</v>
      </c>
      <c r="X104" s="355">
        <f t="shared" si="396"/>
        <v>0</v>
      </c>
      <c r="Y104" s="346">
        <f t="shared" si="377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387"/>
        <v>0</v>
      </c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342"/>
      <c r="HF104" s="360">
        <f>SUBTOTAL(9,HG104:HU104)</f>
        <v>42</v>
      </c>
      <c r="HG104" s="56"/>
      <c r="HH104" s="56"/>
      <c r="HI104" s="56"/>
      <c r="HJ104" s="56"/>
      <c r="HK104" s="56"/>
      <c r="HL104" s="56"/>
      <c r="HM104" s="56"/>
      <c r="HN104" s="56"/>
      <c r="HO104" s="56"/>
      <c r="HP104" s="56">
        <v>42</v>
      </c>
      <c r="HQ104" s="56"/>
      <c r="HR104" s="56"/>
      <c r="HS104" s="56"/>
      <c r="HT104" s="56"/>
      <c r="HU104" s="56"/>
      <c r="HV104" s="60"/>
      <c r="HW104" s="57"/>
      <c r="HX104" s="58">
        <v>6</v>
      </c>
      <c r="HY104" s="59">
        <f t="shared" si="400"/>
        <v>2</v>
      </c>
      <c r="HZ104" s="361">
        <v>24</v>
      </c>
      <c r="IA104" s="328"/>
      <c r="IB104" s="27"/>
      <c r="IC104" s="27" t="s">
        <v>54</v>
      </c>
      <c r="ID104" s="119"/>
      <c r="IE104" s="346">
        <v>2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thickBot="1" x14ac:dyDescent="0.3">
      <c r="A105" s="180"/>
      <c r="B105" s="181"/>
      <c r="C105" s="786" t="s">
        <v>161</v>
      </c>
      <c r="D105" s="240">
        <f t="shared" si="369"/>
        <v>15</v>
      </c>
      <c r="E105" s="182"/>
      <c r="F105" s="182">
        <f t="shared" si="370"/>
        <v>540</v>
      </c>
      <c r="G105" s="182">
        <f t="shared" si="371"/>
        <v>348</v>
      </c>
      <c r="H105" s="182">
        <f t="shared" si="372"/>
        <v>0</v>
      </c>
      <c r="I105" s="182">
        <f t="shared" si="372"/>
        <v>0</v>
      </c>
      <c r="J105" s="182">
        <f t="shared" si="372"/>
        <v>0</v>
      </c>
      <c r="K105" s="182">
        <f t="shared" si="372"/>
        <v>0</v>
      </c>
      <c r="L105" s="182">
        <f t="shared" si="372"/>
        <v>0</v>
      </c>
      <c r="M105" s="182">
        <f t="shared" si="372"/>
        <v>0</v>
      </c>
      <c r="N105" s="182">
        <f t="shared" si="372"/>
        <v>0</v>
      </c>
      <c r="O105" s="182">
        <f t="shared" si="372"/>
        <v>0</v>
      </c>
      <c r="P105" s="182">
        <f t="shared" si="372"/>
        <v>0</v>
      </c>
      <c r="Q105" s="182">
        <f t="shared" si="372"/>
        <v>348</v>
      </c>
      <c r="R105" s="182">
        <f t="shared" si="372"/>
        <v>0</v>
      </c>
      <c r="S105" s="182">
        <f t="shared" si="373"/>
        <v>0</v>
      </c>
      <c r="T105" s="182">
        <f t="shared" si="373"/>
        <v>0</v>
      </c>
      <c r="U105" s="219">
        <f t="shared" si="373"/>
        <v>0</v>
      </c>
      <c r="V105" s="289">
        <f t="shared" si="394"/>
        <v>180</v>
      </c>
      <c r="W105" s="182">
        <f t="shared" si="395"/>
        <v>12</v>
      </c>
      <c r="X105" s="290">
        <f t="shared" si="396"/>
        <v>0</v>
      </c>
      <c r="Y105" s="245">
        <f t="shared" si="377"/>
        <v>0</v>
      </c>
      <c r="Z105" s="181"/>
      <c r="AA105" s="181"/>
      <c r="AB105" s="181"/>
      <c r="AC105" s="181"/>
      <c r="AD105" s="181"/>
      <c r="AE105" s="181"/>
      <c r="AF105" s="181"/>
      <c r="AG105" s="181"/>
      <c r="AH105" s="181"/>
      <c r="AI105" s="181"/>
      <c r="AJ105" s="181"/>
      <c r="AK105" s="181"/>
      <c r="AL105" s="181"/>
      <c r="AM105" s="181"/>
      <c r="AN105" s="181"/>
      <c r="AO105" s="181"/>
      <c r="AP105" s="181"/>
      <c r="AQ105" s="181"/>
      <c r="AR105" s="181"/>
      <c r="AS105" s="226"/>
      <c r="AT105" s="303">
        <f>SUM(AU105:BE105)+SUM(BG105:BI105)</f>
        <v>0</v>
      </c>
      <c r="AU105" s="181"/>
      <c r="AV105" s="181"/>
      <c r="AW105" s="181"/>
      <c r="AX105" s="181"/>
      <c r="AY105" s="181"/>
      <c r="AZ105" s="181"/>
      <c r="BA105" s="181"/>
      <c r="BB105" s="181"/>
      <c r="BC105" s="181"/>
      <c r="BD105" s="181"/>
      <c r="BE105" s="181"/>
      <c r="BF105" s="181"/>
      <c r="BG105" s="181"/>
      <c r="BH105" s="181"/>
      <c r="BI105" s="181"/>
      <c r="BJ105" s="181"/>
      <c r="BK105" s="181"/>
      <c r="BL105" s="181"/>
      <c r="BM105" s="181"/>
      <c r="BN105" s="304"/>
      <c r="BO105" s="245">
        <f>SUM(BP105:BZ105)+SUM(CB105:CD105)</f>
        <v>0</v>
      </c>
      <c r="BP105" s="181"/>
      <c r="BQ105" s="181"/>
      <c r="BR105" s="181"/>
      <c r="BS105" s="181"/>
      <c r="BT105" s="181"/>
      <c r="BU105" s="181"/>
      <c r="BV105" s="181"/>
      <c r="BW105" s="181"/>
      <c r="BX105" s="181"/>
      <c r="BY105" s="181"/>
      <c r="BZ105" s="181"/>
      <c r="CA105" s="181"/>
      <c r="CB105" s="181"/>
      <c r="CC105" s="181"/>
      <c r="CD105" s="181"/>
      <c r="CE105" s="181"/>
      <c r="CF105" s="181"/>
      <c r="CG105" s="181"/>
      <c r="CH105" s="181"/>
      <c r="CI105" s="226"/>
      <c r="CJ105" s="303">
        <f>SUM(CK105:CU105)+SUM(CW105:CY105)</f>
        <v>0</v>
      </c>
      <c r="CK105" s="181"/>
      <c r="CL105" s="181"/>
      <c r="CM105" s="181"/>
      <c r="CN105" s="181"/>
      <c r="CO105" s="181"/>
      <c r="CP105" s="181"/>
      <c r="CQ105" s="181"/>
      <c r="CR105" s="181"/>
      <c r="CS105" s="181"/>
      <c r="CT105" s="181"/>
      <c r="CU105" s="181"/>
      <c r="CV105" s="181"/>
      <c r="CW105" s="181"/>
      <c r="CX105" s="181"/>
      <c r="CY105" s="181"/>
      <c r="CZ105" s="181"/>
      <c r="DA105" s="181"/>
      <c r="DB105" s="181"/>
      <c r="DC105" s="181"/>
      <c r="DD105" s="304"/>
      <c r="DE105" s="245">
        <f>SUM(DF105:DP105)+SUM(DR105:DT105)</f>
        <v>0</v>
      </c>
      <c r="DF105" s="181"/>
      <c r="DG105" s="181"/>
      <c r="DH105" s="181"/>
      <c r="DI105" s="181"/>
      <c r="DJ105" s="181"/>
      <c r="DK105" s="181"/>
      <c r="DL105" s="181"/>
      <c r="DM105" s="181"/>
      <c r="DN105" s="181"/>
      <c r="DO105" s="181"/>
      <c r="DP105" s="181"/>
      <c r="DQ105" s="181"/>
      <c r="DR105" s="181"/>
      <c r="DS105" s="181"/>
      <c r="DT105" s="181"/>
      <c r="DU105" s="181"/>
      <c r="DV105" s="181"/>
      <c r="DW105" s="181"/>
      <c r="DX105" s="181"/>
      <c r="DY105" s="226"/>
      <c r="DZ105" s="303">
        <f>SUM(EA105:EK105)+SUM(EM105:EO105)</f>
        <v>0</v>
      </c>
      <c r="EA105" s="181"/>
      <c r="EB105" s="181"/>
      <c r="EC105" s="181"/>
      <c r="ED105" s="181"/>
      <c r="EE105" s="181"/>
      <c r="EF105" s="181"/>
      <c r="EG105" s="181"/>
      <c r="EH105" s="181"/>
      <c r="EI105" s="181"/>
      <c r="EJ105" s="181"/>
      <c r="EK105" s="181"/>
      <c r="EL105" s="181"/>
      <c r="EM105" s="181"/>
      <c r="EN105" s="181"/>
      <c r="EO105" s="181"/>
      <c r="EP105" s="181"/>
      <c r="EQ105" s="181"/>
      <c r="ER105" s="181"/>
      <c r="ES105" s="181"/>
      <c r="ET105" s="304"/>
      <c r="EU105" s="245">
        <f>SUM(EV105:FF105)+SUM(FH105:FJ105)</f>
        <v>0</v>
      </c>
      <c r="EV105" s="181"/>
      <c r="EW105" s="181"/>
      <c r="EX105" s="181"/>
      <c r="EY105" s="181"/>
      <c r="EZ105" s="181"/>
      <c r="FA105" s="181"/>
      <c r="FB105" s="181"/>
      <c r="FC105" s="181"/>
      <c r="FD105" s="181"/>
      <c r="FE105" s="181"/>
      <c r="FF105" s="181"/>
      <c r="FG105" s="181"/>
      <c r="FH105" s="181"/>
      <c r="FI105" s="181"/>
      <c r="FJ105" s="181"/>
      <c r="FK105" s="181"/>
      <c r="FL105" s="181"/>
      <c r="FM105" s="181"/>
      <c r="FN105" s="181"/>
      <c r="FO105" s="226"/>
      <c r="FP105" s="303">
        <f>SUM(FQ105:GA105)+SUM(GC105:GE105)</f>
        <v>0</v>
      </c>
      <c r="FQ105" s="181"/>
      <c r="FR105" s="181"/>
      <c r="FS105" s="181"/>
      <c r="FT105" s="181"/>
      <c r="FU105" s="181"/>
      <c r="FV105" s="181"/>
      <c r="FW105" s="181"/>
      <c r="FX105" s="181"/>
      <c r="FY105" s="181"/>
      <c r="FZ105" s="181"/>
      <c r="GA105" s="181"/>
      <c r="GB105" s="181"/>
      <c r="GC105" s="181"/>
      <c r="GD105" s="181"/>
      <c r="GE105" s="181"/>
      <c r="GF105" s="181"/>
      <c r="GG105" s="181"/>
      <c r="GH105" s="181"/>
      <c r="GI105" s="181"/>
      <c r="GJ105" s="304"/>
      <c r="GK105" s="245">
        <f t="shared" si="387"/>
        <v>0</v>
      </c>
      <c r="GL105" s="181"/>
      <c r="GM105" s="181"/>
      <c r="GN105" s="181"/>
      <c r="GO105" s="181"/>
      <c r="GP105" s="181"/>
      <c r="GQ105" s="181"/>
      <c r="GR105" s="181"/>
      <c r="GS105" s="181"/>
      <c r="GT105" s="181"/>
      <c r="GU105" s="181"/>
      <c r="GV105" s="181"/>
      <c r="GW105" s="181"/>
      <c r="GX105" s="181"/>
      <c r="GY105" s="181"/>
      <c r="GZ105" s="181"/>
      <c r="HA105" s="181"/>
      <c r="HB105" s="181"/>
      <c r="HC105" s="181"/>
      <c r="HD105" s="181"/>
      <c r="HE105" s="226"/>
      <c r="HF105" s="303">
        <f t="shared" si="388"/>
        <v>348</v>
      </c>
      <c r="HG105" s="183"/>
      <c r="HH105" s="183"/>
      <c r="HI105" s="183"/>
      <c r="HJ105" s="183"/>
      <c r="HK105" s="183"/>
      <c r="HL105" s="183"/>
      <c r="HM105" s="183"/>
      <c r="HN105" s="183"/>
      <c r="HO105" s="183"/>
      <c r="HP105" s="183">
        <v>348</v>
      </c>
      <c r="HQ105" s="183"/>
      <c r="HR105" s="183"/>
      <c r="HS105" s="183"/>
      <c r="HT105" s="183"/>
      <c r="HU105" s="183"/>
      <c r="HV105" s="184"/>
      <c r="HW105" s="185"/>
      <c r="HX105" s="186">
        <v>12</v>
      </c>
      <c r="HY105" s="187">
        <f t="shared" si="400"/>
        <v>15</v>
      </c>
      <c r="HZ105" s="304">
        <v>180</v>
      </c>
      <c r="IA105" s="339"/>
      <c r="IB105" s="188"/>
      <c r="IC105" s="188">
        <v>10</v>
      </c>
      <c r="ID105" s="189"/>
      <c r="IE105" s="346">
        <v>7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77" customFormat="1" ht="15" customHeight="1" x14ac:dyDescent="0.25">
      <c r="A106" s="114"/>
      <c r="B106" s="115" t="s">
        <v>232</v>
      </c>
      <c r="C106" s="266" t="s">
        <v>233</v>
      </c>
      <c r="D106" s="228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207"/>
      <c r="V106" s="267"/>
      <c r="W106" s="115"/>
      <c r="X106" s="247"/>
      <c r="Y106" s="228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207"/>
      <c r="AT106" s="267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247"/>
      <c r="BO106" s="228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207"/>
      <c r="CJ106" s="267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247"/>
      <c r="DE106" s="228"/>
      <c r="DF106" s="115"/>
      <c r="DG106" s="115"/>
      <c r="DH106" s="115"/>
      <c r="DI106" s="115"/>
      <c r="DJ106" s="115"/>
      <c r="DK106" s="115"/>
      <c r="DL106" s="115"/>
      <c r="DM106" s="115"/>
      <c r="DN106" s="115"/>
      <c r="DO106" s="115"/>
      <c r="DP106" s="115"/>
      <c r="DQ106" s="115"/>
      <c r="DR106" s="115"/>
      <c r="DS106" s="115"/>
      <c r="DT106" s="115"/>
      <c r="DU106" s="115"/>
      <c r="DV106" s="115"/>
      <c r="DW106" s="115"/>
      <c r="DX106" s="115"/>
      <c r="DY106" s="207"/>
      <c r="DZ106" s="267"/>
      <c r="EA106" s="115"/>
      <c r="EB106" s="115"/>
      <c r="EC106" s="115"/>
      <c r="ED106" s="115"/>
      <c r="EE106" s="115"/>
      <c r="EF106" s="115"/>
      <c r="EG106" s="115"/>
      <c r="EH106" s="115"/>
      <c r="EI106" s="115"/>
      <c r="EJ106" s="115"/>
      <c r="EK106" s="115"/>
      <c r="EL106" s="115"/>
      <c r="EM106" s="115"/>
      <c r="EN106" s="115"/>
      <c r="EO106" s="115"/>
      <c r="EP106" s="115"/>
      <c r="EQ106" s="115"/>
      <c r="ER106" s="115"/>
      <c r="ES106" s="115"/>
      <c r="ET106" s="247"/>
      <c r="EU106" s="228"/>
      <c r="EV106" s="115"/>
      <c r="EW106" s="115"/>
      <c r="EX106" s="115"/>
      <c r="EY106" s="115"/>
      <c r="EZ106" s="115"/>
      <c r="FA106" s="115"/>
      <c r="FB106" s="115"/>
      <c r="FC106" s="115"/>
      <c r="FD106" s="115"/>
      <c r="FE106" s="115"/>
      <c r="FF106" s="115"/>
      <c r="FG106" s="115"/>
      <c r="FH106" s="115"/>
      <c r="FI106" s="115"/>
      <c r="FJ106" s="115"/>
      <c r="FK106" s="115"/>
      <c r="FL106" s="115"/>
      <c r="FM106" s="115"/>
      <c r="FN106" s="115"/>
      <c r="FO106" s="207"/>
      <c r="FP106" s="267"/>
      <c r="FQ106" s="115"/>
      <c r="FR106" s="115"/>
      <c r="FS106" s="115"/>
      <c r="FT106" s="115"/>
      <c r="FU106" s="115"/>
      <c r="FV106" s="115"/>
      <c r="FW106" s="115"/>
      <c r="FX106" s="115"/>
      <c r="FY106" s="115"/>
      <c r="FZ106" s="115"/>
      <c r="GA106" s="115"/>
      <c r="GB106" s="115"/>
      <c r="GC106" s="115"/>
      <c r="GD106" s="115"/>
      <c r="GE106" s="115"/>
      <c r="GF106" s="115"/>
      <c r="GG106" s="115"/>
      <c r="GH106" s="115"/>
      <c r="GI106" s="115"/>
      <c r="GJ106" s="247"/>
      <c r="GK106" s="228"/>
      <c r="GL106" s="115"/>
      <c r="GM106" s="115"/>
      <c r="GN106" s="115"/>
      <c r="GO106" s="115"/>
      <c r="GP106" s="115"/>
      <c r="GQ106" s="115"/>
      <c r="GR106" s="115"/>
      <c r="GS106" s="115"/>
      <c r="GT106" s="115"/>
      <c r="GU106" s="115"/>
      <c r="GV106" s="115"/>
      <c r="GW106" s="115"/>
      <c r="GX106" s="115"/>
      <c r="GY106" s="115"/>
      <c r="GZ106" s="115"/>
      <c r="HA106" s="115"/>
      <c r="HB106" s="115"/>
      <c r="HC106" s="115"/>
      <c r="HD106" s="115"/>
      <c r="HE106" s="207"/>
      <c r="HF106" s="267"/>
      <c r="HG106" s="115"/>
      <c r="HH106" s="115"/>
      <c r="HI106" s="115"/>
      <c r="HJ106" s="115"/>
      <c r="HK106" s="115"/>
      <c r="HL106" s="115"/>
      <c r="HM106" s="115"/>
      <c r="HN106" s="115"/>
      <c r="HO106" s="115"/>
      <c r="HP106" s="115"/>
      <c r="HQ106" s="115"/>
      <c r="HR106" s="115"/>
      <c r="HS106" s="115"/>
      <c r="HT106" s="115"/>
      <c r="HU106" s="115"/>
      <c r="HV106" s="115"/>
      <c r="HW106" s="115"/>
      <c r="HX106" s="115"/>
      <c r="HY106" s="115"/>
      <c r="HZ106" s="247"/>
      <c r="IA106" s="340"/>
      <c r="IB106" s="174"/>
      <c r="IC106" s="174"/>
      <c r="ID106" s="175"/>
      <c r="IE106" s="54"/>
      <c r="IF106" s="378"/>
      <c r="IG106" s="378"/>
      <c r="IH106" s="378"/>
      <c r="II106" s="378"/>
      <c r="IJ106" s="378"/>
      <c r="IK106" s="378"/>
      <c r="IL106" s="378"/>
      <c r="IM106" s="378"/>
      <c r="IN106" s="378"/>
      <c r="IO106" s="378"/>
      <c r="IP106" s="378"/>
      <c r="IQ106" s="378"/>
      <c r="IR106" s="378"/>
      <c r="IS106" s="378"/>
      <c r="IT106" s="378"/>
      <c r="IU106" s="378"/>
      <c r="IV106" s="378"/>
      <c r="IW106" s="378"/>
      <c r="IX106" s="378"/>
      <c r="IY106" s="378"/>
      <c r="IZ106" s="378"/>
      <c r="JA106" s="378"/>
      <c r="JB106" s="378"/>
      <c r="JC106" s="378"/>
      <c r="JD106" s="378"/>
      <c r="JE106" s="378"/>
      <c r="JF106" s="378"/>
      <c r="JG106" s="378"/>
      <c r="JH106" s="378"/>
      <c r="JI106" s="378"/>
      <c r="JJ106" s="378"/>
      <c r="JK106" s="378"/>
      <c r="JL106" s="378"/>
      <c r="JM106" s="378"/>
      <c r="JN106" s="378"/>
      <c r="JO106" s="378"/>
      <c r="JP106" s="378"/>
      <c r="JQ106" s="378"/>
      <c r="JR106" s="378"/>
      <c r="JS106" s="378"/>
      <c r="JT106" s="378"/>
      <c r="JU106" s="378"/>
      <c r="JV106" s="378"/>
      <c r="JW106" s="378"/>
      <c r="JX106" s="378"/>
      <c r="JY106" s="378"/>
      <c r="JZ106" s="378"/>
      <c r="KA106" s="378"/>
      <c r="KB106" s="378"/>
      <c r="KC106" s="378"/>
      <c r="KD106" s="378"/>
      <c r="KE106" s="378"/>
      <c r="KF106" s="378"/>
      <c r="KG106" s="378"/>
      <c r="KH106" s="378"/>
      <c r="KI106" s="378"/>
      <c r="KJ106" s="378"/>
      <c r="KK106" s="378"/>
      <c r="KL106" s="378"/>
      <c r="KM106" s="378"/>
      <c r="KN106" s="378"/>
      <c r="KO106" s="378"/>
    </row>
    <row r="107" spans="1:301" ht="15" customHeight="1" x14ac:dyDescent="0.25">
      <c r="A107" s="152">
        <v>54</v>
      </c>
      <c r="B107" s="46" t="s">
        <v>185</v>
      </c>
      <c r="C107" s="257" t="s">
        <v>162</v>
      </c>
      <c r="D107" s="236">
        <f t="shared" ref="D107:D109" si="401">F107/36</f>
        <v>1</v>
      </c>
      <c r="E107" s="48"/>
      <c r="F107" s="48">
        <v>36</v>
      </c>
      <c r="G107" s="48">
        <f t="shared" ref="G107:G109" si="402">SUM(H107:U107)</f>
        <v>0</v>
      </c>
      <c r="H107" s="48">
        <f t="shared" ref="H107:P109" si="403">Z107+AU107+BP107+CK107+DF107+EA107+EV107+FQ107+GL107+HG107</f>
        <v>0</v>
      </c>
      <c r="I107" s="48">
        <f t="shared" si="403"/>
        <v>0</v>
      </c>
      <c r="J107" s="48">
        <f t="shared" si="403"/>
        <v>0</v>
      </c>
      <c r="K107" s="48">
        <f t="shared" si="403"/>
        <v>0</v>
      </c>
      <c r="L107" s="48">
        <f t="shared" si="403"/>
        <v>0</v>
      </c>
      <c r="M107" s="48">
        <f t="shared" si="403"/>
        <v>0</v>
      </c>
      <c r="N107" s="48">
        <f t="shared" si="403"/>
        <v>0</v>
      </c>
      <c r="O107" s="48">
        <f t="shared" si="403"/>
        <v>0</v>
      </c>
      <c r="P107" s="48">
        <f t="shared" si="403"/>
        <v>0</v>
      </c>
      <c r="Q107" s="48"/>
      <c r="R107" s="48">
        <f>AJ107+BE107+BZ107+CU107+DP107+EK107+FF107+GA107+GV107+HQ107</f>
        <v>0</v>
      </c>
      <c r="S107" s="48">
        <f t="shared" ref="S107:U109" si="404">AL107+BG107+CB107+CW107+DR107+EM107+FH107+GC107+GX107+HS107</f>
        <v>0</v>
      </c>
      <c r="T107" s="48">
        <f t="shared" si="404"/>
        <v>0</v>
      </c>
      <c r="U107" s="214">
        <f t="shared" si="404"/>
        <v>0</v>
      </c>
      <c r="V107" s="276">
        <f>AS107+BN107+CI107+DD107+DY107+ET107+FO107+GJ107+HE107+HZ107</f>
        <v>0</v>
      </c>
      <c r="W107" s="48"/>
      <c r="X107" s="277"/>
      <c r="Y107" s="54">
        <f>SUM(Z107:AJ107)+SUM(AL107:AN107)</f>
        <v>0</v>
      </c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224"/>
      <c r="AT107" s="299">
        <f>SUM(AU107:BE107)+SUM(BG107:BI107)</f>
        <v>0</v>
      </c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300"/>
      <c r="BO107" s="54">
        <f>SUM(BP107:BZ107)+SUM(CB107:CD107)</f>
        <v>0</v>
      </c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224"/>
      <c r="CJ107" s="299">
        <f>SUM(CK107:CU107)+SUM(CW107:CY107)</f>
        <v>0</v>
      </c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300"/>
      <c r="DE107" s="54">
        <f>SUM(DF107:DP107)+SUM(DR107:DT107)</f>
        <v>0</v>
      </c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224"/>
      <c r="DZ107" s="299">
        <f>SUM(EA107:EK107)+SUM(EM107:EO107)</f>
        <v>0</v>
      </c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300"/>
      <c r="EU107" s="54">
        <f>SUM(EV107:FF107)+SUM(FH107:FJ107)</f>
        <v>0</v>
      </c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224"/>
      <c r="FP107" s="299">
        <f>SUM(FQ107:GA107)+SUM(GC107:GE107)</f>
        <v>0</v>
      </c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300"/>
      <c r="GK107" s="54">
        <f>SUM(GL107:GV107)+SUM(GX107:GZ107)</f>
        <v>0</v>
      </c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224"/>
      <c r="HF107" s="299">
        <f>SUM(HG107:HQ107)+SUM(HS107:HU107)</f>
        <v>0</v>
      </c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50"/>
      <c r="HW107" s="51"/>
      <c r="HX107" s="52"/>
      <c r="HY107" s="53">
        <f>D107</f>
        <v>1</v>
      </c>
      <c r="HZ107" s="300"/>
      <c r="IA107" s="322" t="s">
        <v>54</v>
      </c>
      <c r="IB107" s="25"/>
      <c r="IC107" s="25"/>
      <c r="ID107" s="120"/>
      <c r="IE107" s="54">
        <v>7</v>
      </c>
    </row>
    <row r="108" spans="1:301" ht="15" customHeight="1" x14ac:dyDescent="0.25">
      <c r="A108" s="152">
        <v>55</v>
      </c>
      <c r="B108" s="46" t="s">
        <v>186</v>
      </c>
      <c r="C108" s="257" t="s">
        <v>163</v>
      </c>
      <c r="D108" s="236">
        <f t="shared" si="401"/>
        <v>1</v>
      </c>
      <c r="E108" s="48"/>
      <c r="F108" s="48">
        <v>36</v>
      </c>
      <c r="G108" s="48">
        <f t="shared" si="402"/>
        <v>0</v>
      </c>
      <c r="H108" s="48">
        <f t="shared" si="403"/>
        <v>0</v>
      </c>
      <c r="I108" s="48">
        <f t="shared" si="403"/>
        <v>0</v>
      </c>
      <c r="J108" s="48">
        <f t="shared" si="403"/>
        <v>0</v>
      </c>
      <c r="K108" s="48">
        <f t="shared" si="403"/>
        <v>0</v>
      </c>
      <c r="L108" s="48">
        <f t="shared" si="403"/>
        <v>0</v>
      </c>
      <c r="M108" s="48">
        <f t="shared" si="403"/>
        <v>0</v>
      </c>
      <c r="N108" s="48">
        <f t="shared" si="403"/>
        <v>0</v>
      </c>
      <c r="O108" s="48">
        <f t="shared" si="403"/>
        <v>0</v>
      </c>
      <c r="P108" s="48">
        <f t="shared" si="403"/>
        <v>0</v>
      </c>
      <c r="Q108" s="48"/>
      <c r="R108" s="48">
        <f>AJ108+BE108+BZ108+CU108+DP108+EK108+FF108+GA108+GV108+HQ108</f>
        <v>0</v>
      </c>
      <c r="S108" s="48">
        <f t="shared" si="404"/>
        <v>0</v>
      </c>
      <c r="T108" s="48">
        <f t="shared" si="404"/>
        <v>0</v>
      </c>
      <c r="U108" s="214">
        <f t="shared" si="404"/>
        <v>0</v>
      </c>
      <c r="V108" s="276">
        <f>AS108+BN108+CI108+DD108+DY108+ET108+FO108+GJ108+HE108+HZ108</f>
        <v>0</v>
      </c>
      <c r="W108" s="48"/>
      <c r="X108" s="277"/>
      <c r="Y108" s="54">
        <f>SUM(Z108:AJ108)+SUM(AL108:AN108)</f>
        <v>0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224"/>
      <c r="AT108" s="299">
        <f>SUM(AU108:BE108)+SUM(BG108:BI108)</f>
        <v>0</v>
      </c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300"/>
      <c r="BO108" s="54">
        <f>SUM(BP108:BZ108)+SUM(CB108:CD108)</f>
        <v>0</v>
      </c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224"/>
      <c r="CJ108" s="299">
        <f>SUM(CK108:CU108)+SUM(CW108:CY108)</f>
        <v>0</v>
      </c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300"/>
      <c r="DE108" s="54">
        <f>SUM(DF108:DP108)+SUM(DR108:DT108)</f>
        <v>0</v>
      </c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224"/>
      <c r="DZ108" s="299">
        <f>SUM(EA108:EK108)+SUM(EM108:EO108)</f>
        <v>0</v>
      </c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300"/>
      <c r="EU108" s="54">
        <f>SUM(EV108:FF108)+SUM(FH108:FJ108)</f>
        <v>0</v>
      </c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224"/>
      <c r="FP108" s="299">
        <f>SUM(FQ108:GA108)+SUM(GC108:GE108)</f>
        <v>0</v>
      </c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300"/>
      <c r="GK108" s="54">
        <f>SUM(GL108:GV108)+SUM(GX108:GZ108)</f>
        <v>0</v>
      </c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224"/>
      <c r="HF108" s="299">
        <f>SUM(HG108:HQ108)+SUM(HS108:HU108)</f>
        <v>0</v>
      </c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50"/>
      <c r="HW108" s="51"/>
      <c r="HX108" s="52"/>
      <c r="HY108" s="53">
        <f t="shared" ref="HY108" si="405">D108</f>
        <v>1</v>
      </c>
      <c r="HZ108" s="300"/>
      <c r="IA108" s="322" t="s">
        <v>54</v>
      </c>
      <c r="IB108" s="25"/>
      <c r="IC108" s="25"/>
      <c r="ID108" s="120"/>
      <c r="IE108" s="54">
        <v>11</v>
      </c>
    </row>
    <row r="109" spans="1:301" ht="15" customHeight="1" thickBot="1" x14ac:dyDescent="0.3">
      <c r="A109" s="153">
        <v>56</v>
      </c>
      <c r="B109" s="154" t="s">
        <v>187</v>
      </c>
      <c r="C109" s="258" t="s">
        <v>164</v>
      </c>
      <c r="D109" s="345">
        <f t="shared" si="401"/>
        <v>4</v>
      </c>
      <c r="E109" s="155"/>
      <c r="F109" s="155">
        <v>144</v>
      </c>
      <c r="G109" s="155">
        <f t="shared" si="402"/>
        <v>0</v>
      </c>
      <c r="H109" s="155">
        <f t="shared" si="403"/>
        <v>0</v>
      </c>
      <c r="I109" s="155">
        <f t="shared" si="403"/>
        <v>0</v>
      </c>
      <c r="J109" s="155">
        <f t="shared" si="403"/>
        <v>0</v>
      </c>
      <c r="K109" s="155">
        <f t="shared" si="403"/>
        <v>0</v>
      </c>
      <c r="L109" s="155">
        <f t="shared" si="403"/>
        <v>0</v>
      </c>
      <c r="M109" s="155">
        <f t="shared" si="403"/>
        <v>0</v>
      </c>
      <c r="N109" s="155">
        <f t="shared" si="403"/>
        <v>0</v>
      </c>
      <c r="O109" s="155">
        <f t="shared" si="403"/>
        <v>0</v>
      </c>
      <c r="P109" s="155">
        <f t="shared" si="403"/>
        <v>0</v>
      </c>
      <c r="Q109" s="155"/>
      <c r="R109" s="155">
        <f>AJ109+BE109+BZ109+CU109+DP109+EK109+FF109+GA109+GV109+HQ109</f>
        <v>0</v>
      </c>
      <c r="S109" s="155">
        <f t="shared" si="404"/>
        <v>0</v>
      </c>
      <c r="T109" s="155">
        <f t="shared" si="404"/>
        <v>0</v>
      </c>
      <c r="U109" s="341">
        <f t="shared" si="404"/>
        <v>0</v>
      </c>
      <c r="V109" s="352">
        <f>AS109+BN109+CI109+DD109+DY109+ET109+FO109+GJ109+HE109+HZ109</f>
        <v>0</v>
      </c>
      <c r="W109" s="155"/>
      <c r="X109" s="353"/>
      <c r="Y109" s="348">
        <f>SUM(Z109:AJ109)+SUM(AL109:AN109)</f>
        <v>0</v>
      </c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344"/>
      <c r="AT109" s="358">
        <f>SUM(AU109:BE109)+SUM(BG109:BI109)</f>
        <v>0</v>
      </c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359"/>
      <c r="BO109" s="348">
        <f>SUM(BP109:BZ109)+SUM(CB109:CD109)</f>
        <v>0</v>
      </c>
      <c r="BP109" s="154"/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  <c r="CG109" s="154"/>
      <c r="CH109" s="154"/>
      <c r="CI109" s="344"/>
      <c r="CJ109" s="358">
        <f>SUM(CK109:CU109)+SUM(CW109:CY109)</f>
        <v>0</v>
      </c>
      <c r="CK109" s="154"/>
      <c r="CL109" s="154"/>
      <c r="CM109" s="154"/>
      <c r="CN109" s="154"/>
      <c r="CO109" s="154"/>
      <c r="CP109" s="154"/>
      <c r="CQ109" s="154"/>
      <c r="CR109" s="154"/>
      <c r="CS109" s="154"/>
      <c r="CT109" s="154"/>
      <c r="CU109" s="154"/>
      <c r="CV109" s="154"/>
      <c r="CW109" s="154"/>
      <c r="CX109" s="154"/>
      <c r="CY109" s="154"/>
      <c r="CZ109" s="154"/>
      <c r="DA109" s="154"/>
      <c r="DB109" s="154"/>
      <c r="DC109" s="154"/>
      <c r="DD109" s="359"/>
      <c r="DE109" s="348">
        <f>SUM(DF109:DP109)+SUM(DR109:DT109)</f>
        <v>0</v>
      </c>
      <c r="DF109" s="154"/>
      <c r="DG109" s="154"/>
      <c r="DH109" s="154"/>
      <c r="DI109" s="154"/>
      <c r="DJ109" s="154"/>
      <c r="DK109" s="154"/>
      <c r="DL109" s="154"/>
      <c r="DM109" s="154"/>
      <c r="DN109" s="154"/>
      <c r="DO109" s="154"/>
      <c r="DP109" s="154"/>
      <c r="DQ109" s="154"/>
      <c r="DR109" s="154"/>
      <c r="DS109" s="154"/>
      <c r="DT109" s="154"/>
      <c r="DU109" s="154"/>
      <c r="DV109" s="154"/>
      <c r="DW109" s="154"/>
      <c r="DX109" s="154"/>
      <c r="DY109" s="344"/>
      <c r="DZ109" s="358">
        <f>SUM(EA109:EK109)+SUM(EM109:EO109)</f>
        <v>0</v>
      </c>
      <c r="EA109" s="154"/>
      <c r="EB109" s="154"/>
      <c r="EC109" s="154"/>
      <c r="ED109" s="154"/>
      <c r="EE109" s="154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54"/>
      <c r="ET109" s="359"/>
      <c r="EU109" s="348">
        <f>SUM(EV109:FF109)+SUM(FH109:FJ109)</f>
        <v>0</v>
      </c>
      <c r="EV109" s="154"/>
      <c r="EW109" s="154"/>
      <c r="EX109" s="154"/>
      <c r="EY109" s="154"/>
      <c r="EZ109" s="154"/>
      <c r="FA109" s="154"/>
      <c r="FB109" s="154"/>
      <c r="FC109" s="154"/>
      <c r="FD109" s="15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344"/>
      <c r="FP109" s="358">
        <f>SUM(FQ109:GA109)+SUM(GC109:GE109)</f>
        <v>0</v>
      </c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359"/>
      <c r="GK109" s="348">
        <f>SUM(GL109:GV109)+SUM(GX109:GZ109)</f>
        <v>0</v>
      </c>
      <c r="GL109" s="154"/>
      <c r="GM109" s="154"/>
      <c r="GN109" s="154"/>
      <c r="GO109" s="154"/>
      <c r="GP109" s="154"/>
      <c r="GQ109" s="154"/>
      <c r="GR109" s="154"/>
      <c r="GS109" s="154"/>
      <c r="GT109" s="154"/>
      <c r="GU109" s="154"/>
      <c r="GV109" s="154"/>
      <c r="GW109" s="154"/>
      <c r="GX109" s="154"/>
      <c r="GY109" s="154"/>
      <c r="GZ109" s="154"/>
      <c r="HA109" s="154"/>
      <c r="HB109" s="154"/>
      <c r="HC109" s="154"/>
      <c r="HD109" s="154"/>
      <c r="HE109" s="344"/>
      <c r="HF109" s="358">
        <f>SUM(HG109:HQ109)+SUM(HS109:HU109)</f>
        <v>0</v>
      </c>
      <c r="HG109" s="156"/>
      <c r="HH109" s="156"/>
      <c r="HI109" s="156"/>
      <c r="HJ109" s="156"/>
      <c r="HK109" s="156"/>
      <c r="HL109" s="156"/>
      <c r="HM109" s="156"/>
      <c r="HN109" s="156"/>
      <c r="HO109" s="156"/>
      <c r="HP109" s="156"/>
      <c r="HQ109" s="156"/>
      <c r="HR109" s="156"/>
      <c r="HS109" s="156"/>
      <c r="HT109" s="156"/>
      <c r="HU109" s="156"/>
      <c r="HV109" s="157"/>
      <c r="HW109" s="158"/>
      <c r="HX109" s="159"/>
      <c r="HY109" s="160">
        <v>4</v>
      </c>
      <c r="HZ109" s="359"/>
      <c r="IA109" s="331" t="s">
        <v>54</v>
      </c>
      <c r="IB109" s="137"/>
      <c r="IC109" s="137"/>
      <c r="ID109" s="139"/>
      <c r="IE109" s="54">
        <v>7</v>
      </c>
    </row>
    <row r="110" spans="1:301" s="385" customFormat="1" ht="15" customHeight="1" thickBot="1" x14ac:dyDescent="0.3">
      <c r="A110" s="971" t="s">
        <v>165</v>
      </c>
      <c r="B110" s="972"/>
      <c r="C110" s="973"/>
      <c r="D110" s="347">
        <f t="shared" ref="D110:BO110" si="406">D109+D108+D107+D105+D104+D103+D102+D101+D99+D98+D97+D69+D68+D67+D66+D65+D77+D89+D80+D94+D53+D93+D91+D50+D92+D49+D48+D47+D46+D45+D44+D43+D42+D41+D40+D39+D38+D37+D36+D35+D34+D33+D32+D31+D30+D28+D27+D26+D20+D74+D73+D18+D17+D16+D15+D14+D13+D12+D11+D59+D70+D79</f>
        <v>225</v>
      </c>
      <c r="E110" s="171">
        <f t="shared" si="406"/>
        <v>75</v>
      </c>
      <c r="F110" s="171">
        <f t="shared" si="406"/>
        <v>10800</v>
      </c>
      <c r="G110" s="171">
        <f t="shared" si="406"/>
        <v>6028</v>
      </c>
      <c r="H110" s="171">
        <f t="shared" si="406"/>
        <v>2036</v>
      </c>
      <c r="I110" s="171">
        <f t="shared" si="406"/>
        <v>528</v>
      </c>
      <c r="J110" s="171">
        <f t="shared" si="406"/>
        <v>162</v>
      </c>
      <c r="K110" s="171">
        <f t="shared" si="406"/>
        <v>1944</v>
      </c>
      <c r="L110" s="171">
        <f t="shared" si="406"/>
        <v>66</v>
      </c>
      <c r="M110" s="171">
        <f t="shared" si="406"/>
        <v>142</v>
      </c>
      <c r="N110" s="171">
        <f t="shared" si="406"/>
        <v>58</v>
      </c>
      <c r="O110" s="171">
        <f t="shared" si="406"/>
        <v>8</v>
      </c>
      <c r="P110" s="171">
        <f t="shared" si="406"/>
        <v>86</v>
      </c>
      <c r="Q110" s="171">
        <f t="shared" si="406"/>
        <v>696</v>
      </c>
      <c r="R110" s="171">
        <f t="shared" si="406"/>
        <v>196</v>
      </c>
      <c r="S110" s="171">
        <f t="shared" si="406"/>
        <v>22</v>
      </c>
      <c r="T110" s="171">
        <f t="shared" si="406"/>
        <v>56</v>
      </c>
      <c r="U110" s="343">
        <f t="shared" si="406"/>
        <v>28</v>
      </c>
      <c r="V110" s="356">
        <f t="shared" si="406"/>
        <v>3126</v>
      </c>
      <c r="W110" s="171">
        <f t="shared" si="406"/>
        <v>314</v>
      </c>
      <c r="X110" s="357">
        <f t="shared" si="406"/>
        <v>1116</v>
      </c>
      <c r="Y110" s="349">
        <f t="shared" si="406"/>
        <v>546</v>
      </c>
      <c r="Z110" s="194">
        <f t="shared" si="406"/>
        <v>224</v>
      </c>
      <c r="AA110" s="194">
        <f t="shared" si="406"/>
        <v>42</v>
      </c>
      <c r="AB110" s="194">
        <f t="shared" si="406"/>
        <v>2</v>
      </c>
      <c r="AC110" s="194">
        <f t="shared" si="406"/>
        <v>234</v>
      </c>
      <c r="AD110" s="194">
        <f t="shared" si="406"/>
        <v>0</v>
      </c>
      <c r="AE110" s="194">
        <f t="shared" si="406"/>
        <v>10</v>
      </c>
      <c r="AF110" s="194">
        <f t="shared" si="406"/>
        <v>4</v>
      </c>
      <c r="AG110" s="194">
        <f t="shared" si="406"/>
        <v>0</v>
      </c>
      <c r="AH110" s="194">
        <f t="shared" si="406"/>
        <v>18</v>
      </c>
      <c r="AI110" s="194">
        <f t="shared" si="406"/>
        <v>0</v>
      </c>
      <c r="AJ110" s="194">
        <f t="shared" si="406"/>
        <v>10</v>
      </c>
      <c r="AK110" s="194">
        <f t="shared" si="406"/>
        <v>5</v>
      </c>
      <c r="AL110" s="194">
        <f t="shared" si="406"/>
        <v>0</v>
      </c>
      <c r="AM110" s="194">
        <f t="shared" si="406"/>
        <v>0</v>
      </c>
      <c r="AN110" s="194">
        <f t="shared" si="406"/>
        <v>2</v>
      </c>
      <c r="AO110" s="195">
        <f t="shared" si="406"/>
        <v>0</v>
      </c>
      <c r="AP110" s="196">
        <f t="shared" si="406"/>
        <v>0</v>
      </c>
      <c r="AQ110" s="197">
        <f t="shared" si="406"/>
        <v>30</v>
      </c>
      <c r="AR110" s="198">
        <f t="shared" si="406"/>
        <v>24</v>
      </c>
      <c r="AS110" s="366">
        <f t="shared" si="406"/>
        <v>288</v>
      </c>
      <c r="AT110" s="365">
        <f t="shared" si="406"/>
        <v>724</v>
      </c>
      <c r="AU110" s="194">
        <f t="shared" si="406"/>
        <v>244</v>
      </c>
      <c r="AV110" s="194">
        <f t="shared" si="406"/>
        <v>38</v>
      </c>
      <c r="AW110" s="194">
        <f t="shared" si="406"/>
        <v>18</v>
      </c>
      <c r="AX110" s="194">
        <f t="shared" si="406"/>
        <v>344</v>
      </c>
      <c r="AY110" s="194">
        <f t="shared" si="406"/>
        <v>8</v>
      </c>
      <c r="AZ110" s="194">
        <f t="shared" si="406"/>
        <v>4</v>
      </c>
      <c r="BA110" s="194">
        <f t="shared" si="406"/>
        <v>16</v>
      </c>
      <c r="BB110" s="194">
        <f t="shared" si="406"/>
        <v>8</v>
      </c>
      <c r="BC110" s="194">
        <f t="shared" si="406"/>
        <v>18</v>
      </c>
      <c r="BD110" s="194">
        <f t="shared" si="406"/>
        <v>0</v>
      </c>
      <c r="BE110" s="194">
        <f t="shared" si="406"/>
        <v>20</v>
      </c>
      <c r="BF110" s="194">
        <f t="shared" si="406"/>
        <v>10</v>
      </c>
      <c r="BG110" s="194">
        <f t="shared" si="406"/>
        <v>0</v>
      </c>
      <c r="BH110" s="194">
        <f t="shared" si="406"/>
        <v>6</v>
      </c>
      <c r="BI110" s="194">
        <f t="shared" si="406"/>
        <v>0</v>
      </c>
      <c r="BJ110" s="195">
        <f t="shared" si="406"/>
        <v>144</v>
      </c>
      <c r="BK110" s="196">
        <f t="shared" si="406"/>
        <v>36</v>
      </c>
      <c r="BL110" s="197">
        <f t="shared" si="406"/>
        <v>23</v>
      </c>
      <c r="BM110" s="198">
        <f t="shared" si="406"/>
        <v>36</v>
      </c>
      <c r="BN110" s="173">
        <f t="shared" si="406"/>
        <v>369</v>
      </c>
      <c r="BO110" s="349">
        <f t="shared" si="406"/>
        <v>494</v>
      </c>
      <c r="BP110" s="194">
        <f t="shared" ref="BP110:EA110" si="407">BP109+BP108+BP107+BP105+BP104+BP103+BP102+BP101+BP99+BP98+BP97+BP69+BP68+BP67+BP66+BP65+BP77+BP89+BP80+BP94+BP53+BP93+BP91+BP50+BP92+BP49+BP48+BP47+BP46+BP45+BP44+BP43+BP42+BP41+BP40+BP39+BP38+BP37+BP36+BP35+BP34+BP33+BP32+BP31+BP30+BP28+BP27+BP26+BP20+BP74+BP73+BP18+BP17+BP16+BP15+BP14+BP13+BP12+BP11+BP59+BP70+BP79</f>
        <v>194</v>
      </c>
      <c r="BQ110" s="194">
        <f t="shared" si="407"/>
        <v>30</v>
      </c>
      <c r="BR110" s="194">
        <f t="shared" si="407"/>
        <v>22</v>
      </c>
      <c r="BS110" s="194">
        <f t="shared" si="407"/>
        <v>188</v>
      </c>
      <c r="BT110" s="194">
        <f t="shared" si="407"/>
        <v>2</v>
      </c>
      <c r="BU110" s="194">
        <f t="shared" si="407"/>
        <v>0</v>
      </c>
      <c r="BV110" s="194">
        <f t="shared" si="407"/>
        <v>22</v>
      </c>
      <c r="BW110" s="194">
        <f t="shared" si="407"/>
        <v>0</v>
      </c>
      <c r="BX110" s="194">
        <f t="shared" si="407"/>
        <v>16</v>
      </c>
      <c r="BY110" s="194">
        <f t="shared" si="407"/>
        <v>0</v>
      </c>
      <c r="BZ110" s="194">
        <f t="shared" si="407"/>
        <v>20</v>
      </c>
      <c r="CA110" s="194">
        <f t="shared" si="407"/>
        <v>10</v>
      </c>
      <c r="CB110" s="194">
        <f t="shared" si="407"/>
        <v>0</v>
      </c>
      <c r="CC110" s="194">
        <f t="shared" si="407"/>
        <v>0</v>
      </c>
      <c r="CD110" s="194">
        <f t="shared" si="407"/>
        <v>0</v>
      </c>
      <c r="CE110" s="195">
        <f t="shared" si="407"/>
        <v>36</v>
      </c>
      <c r="CF110" s="196">
        <f t="shared" si="407"/>
        <v>54</v>
      </c>
      <c r="CG110" s="197">
        <f t="shared" si="407"/>
        <v>22</v>
      </c>
      <c r="CH110" s="198">
        <f t="shared" si="407"/>
        <v>24</v>
      </c>
      <c r="CI110" s="366">
        <f t="shared" si="407"/>
        <v>258</v>
      </c>
      <c r="CJ110" s="365">
        <f t="shared" si="407"/>
        <v>752</v>
      </c>
      <c r="CK110" s="194">
        <f t="shared" si="407"/>
        <v>288</v>
      </c>
      <c r="CL110" s="194">
        <f t="shared" si="407"/>
        <v>100</v>
      </c>
      <c r="CM110" s="194">
        <f t="shared" si="407"/>
        <v>22</v>
      </c>
      <c r="CN110" s="194">
        <f t="shared" si="407"/>
        <v>244</v>
      </c>
      <c r="CO110" s="194">
        <f t="shared" si="407"/>
        <v>8</v>
      </c>
      <c r="CP110" s="194">
        <f t="shared" si="407"/>
        <v>42</v>
      </c>
      <c r="CQ110" s="194">
        <f t="shared" si="407"/>
        <v>0</v>
      </c>
      <c r="CR110" s="194">
        <f t="shared" si="407"/>
        <v>0</v>
      </c>
      <c r="CS110" s="194">
        <f t="shared" si="407"/>
        <v>6</v>
      </c>
      <c r="CT110" s="194">
        <f t="shared" si="407"/>
        <v>0</v>
      </c>
      <c r="CU110" s="194">
        <f t="shared" si="407"/>
        <v>42</v>
      </c>
      <c r="CV110" s="194">
        <f t="shared" si="407"/>
        <v>20</v>
      </c>
      <c r="CW110" s="194">
        <f t="shared" si="407"/>
        <v>0</v>
      </c>
      <c r="CX110" s="194">
        <f t="shared" si="407"/>
        <v>0</v>
      </c>
      <c r="CY110" s="194">
        <f t="shared" si="407"/>
        <v>0</v>
      </c>
      <c r="CZ110" s="195">
        <f t="shared" si="407"/>
        <v>108</v>
      </c>
      <c r="DA110" s="196">
        <f t="shared" si="407"/>
        <v>18</v>
      </c>
      <c r="DB110" s="197">
        <f t="shared" si="407"/>
        <v>31</v>
      </c>
      <c r="DC110" s="198">
        <f t="shared" si="407"/>
        <v>36</v>
      </c>
      <c r="DD110" s="173">
        <f t="shared" si="407"/>
        <v>387</v>
      </c>
      <c r="DE110" s="349">
        <f t="shared" si="407"/>
        <v>462</v>
      </c>
      <c r="DF110" s="194">
        <f t="shared" si="407"/>
        <v>166</v>
      </c>
      <c r="DG110" s="194">
        <f t="shared" si="407"/>
        <v>44</v>
      </c>
      <c r="DH110" s="194">
        <f t="shared" si="407"/>
        <v>48</v>
      </c>
      <c r="DI110" s="194">
        <f t="shared" si="407"/>
        <v>142</v>
      </c>
      <c r="DJ110" s="194">
        <f t="shared" si="407"/>
        <v>0</v>
      </c>
      <c r="DK110" s="194">
        <f t="shared" si="407"/>
        <v>0</v>
      </c>
      <c r="DL110" s="194">
        <f t="shared" si="407"/>
        <v>0</v>
      </c>
      <c r="DM110" s="194">
        <f t="shared" si="407"/>
        <v>0</v>
      </c>
      <c r="DN110" s="194">
        <f t="shared" si="407"/>
        <v>2</v>
      </c>
      <c r="DO110" s="194">
        <f t="shared" si="407"/>
        <v>0</v>
      </c>
      <c r="DP110" s="194">
        <f t="shared" si="407"/>
        <v>34</v>
      </c>
      <c r="DQ110" s="194">
        <f t="shared" si="407"/>
        <v>15</v>
      </c>
      <c r="DR110" s="194">
        <f t="shared" si="407"/>
        <v>0</v>
      </c>
      <c r="DS110" s="194">
        <f t="shared" si="407"/>
        <v>20</v>
      </c>
      <c r="DT110" s="194">
        <f t="shared" si="407"/>
        <v>6</v>
      </c>
      <c r="DU110" s="195">
        <f t="shared" si="407"/>
        <v>108</v>
      </c>
      <c r="DV110" s="196">
        <f t="shared" si="407"/>
        <v>36</v>
      </c>
      <c r="DW110" s="197">
        <f t="shared" si="407"/>
        <v>18</v>
      </c>
      <c r="DX110" s="198">
        <f t="shared" si="407"/>
        <v>24</v>
      </c>
      <c r="DY110" s="366">
        <f t="shared" si="407"/>
        <v>240</v>
      </c>
      <c r="DZ110" s="365">
        <f t="shared" si="407"/>
        <v>702</v>
      </c>
      <c r="EA110" s="194">
        <f t="shared" si="407"/>
        <v>296</v>
      </c>
      <c r="EB110" s="194">
        <f t="shared" ref="EB110:GM110" si="408">EB109+EB108+EB107+EB105+EB104+EB103+EB102+EB101+EB99+EB98+EB97+EB69+EB68+EB67+EB66+EB65+EB77+EB89+EB80+EB94+EB53+EB93+EB91+EB50+EB92+EB49+EB48+EB47+EB46+EB45+EB44+EB43+EB42+EB41+EB40+EB39+EB38+EB37+EB36+EB35+EB34+EB33+EB32+EB31+EB30+EB28+EB27+EB26+EB20+EB74+EB73+EB18+EB17+EB16+EB15+EB14+EB13+EB12+EB11+EB59+EB70+EB79</f>
        <v>64</v>
      </c>
      <c r="EC110" s="194">
        <f t="shared" si="408"/>
        <v>26</v>
      </c>
      <c r="ED110" s="194">
        <f t="shared" si="408"/>
        <v>184</v>
      </c>
      <c r="EE110" s="194">
        <f t="shared" si="408"/>
        <v>4</v>
      </c>
      <c r="EF110" s="194">
        <f t="shared" si="408"/>
        <v>0</v>
      </c>
      <c r="EG110" s="194">
        <f t="shared" si="408"/>
        <v>4</v>
      </c>
      <c r="EH110" s="194">
        <f t="shared" si="408"/>
        <v>0</v>
      </c>
      <c r="EI110" s="194">
        <f t="shared" si="408"/>
        <v>12</v>
      </c>
      <c r="EJ110" s="194">
        <f t="shared" si="408"/>
        <v>42</v>
      </c>
      <c r="EK110" s="194">
        <f t="shared" si="408"/>
        <v>56</v>
      </c>
      <c r="EL110" s="194">
        <f t="shared" si="408"/>
        <v>18</v>
      </c>
      <c r="EM110" s="194">
        <f t="shared" si="408"/>
        <v>0</v>
      </c>
      <c r="EN110" s="194">
        <f t="shared" si="408"/>
        <v>0</v>
      </c>
      <c r="EO110" s="194">
        <f t="shared" si="408"/>
        <v>14</v>
      </c>
      <c r="EP110" s="195">
        <f t="shared" si="408"/>
        <v>144</v>
      </c>
      <c r="EQ110" s="196">
        <f t="shared" si="408"/>
        <v>0</v>
      </c>
      <c r="ER110" s="197">
        <f t="shared" si="408"/>
        <v>84</v>
      </c>
      <c r="ES110" s="198">
        <f t="shared" si="408"/>
        <v>36</v>
      </c>
      <c r="ET110" s="173">
        <f t="shared" si="408"/>
        <v>366</v>
      </c>
      <c r="EU110" s="349">
        <f t="shared" si="408"/>
        <v>480</v>
      </c>
      <c r="EV110" s="194">
        <f t="shared" si="408"/>
        <v>232</v>
      </c>
      <c r="EW110" s="194">
        <f t="shared" si="408"/>
        <v>70</v>
      </c>
      <c r="EX110" s="194">
        <f t="shared" si="408"/>
        <v>14</v>
      </c>
      <c r="EY110" s="194">
        <f t="shared" si="408"/>
        <v>100</v>
      </c>
      <c r="EZ110" s="194">
        <f t="shared" si="408"/>
        <v>0</v>
      </c>
      <c r="FA110" s="194">
        <f t="shared" si="408"/>
        <v>0</v>
      </c>
      <c r="FB110" s="194">
        <f t="shared" si="408"/>
        <v>8</v>
      </c>
      <c r="FC110" s="194">
        <f t="shared" si="408"/>
        <v>0</v>
      </c>
      <c r="FD110" s="194">
        <f t="shared" si="408"/>
        <v>8</v>
      </c>
      <c r="FE110" s="194">
        <f t="shared" si="408"/>
        <v>24</v>
      </c>
      <c r="FF110" s="194">
        <f t="shared" si="408"/>
        <v>14</v>
      </c>
      <c r="FG110" s="194">
        <f t="shared" si="408"/>
        <v>5</v>
      </c>
      <c r="FH110" s="194">
        <f t="shared" si="408"/>
        <v>6</v>
      </c>
      <c r="FI110" s="194">
        <f t="shared" si="408"/>
        <v>0</v>
      </c>
      <c r="FJ110" s="194">
        <f t="shared" si="408"/>
        <v>4</v>
      </c>
      <c r="FK110" s="195">
        <f t="shared" si="408"/>
        <v>108</v>
      </c>
      <c r="FL110" s="196">
        <f t="shared" si="408"/>
        <v>18</v>
      </c>
      <c r="FM110" s="197">
        <f t="shared" si="408"/>
        <v>12</v>
      </c>
      <c r="FN110" s="198">
        <f t="shared" si="408"/>
        <v>24</v>
      </c>
      <c r="FO110" s="366">
        <f t="shared" si="408"/>
        <v>246</v>
      </c>
      <c r="FP110" s="365">
        <f t="shared" si="408"/>
        <v>740</v>
      </c>
      <c r="FQ110" s="194">
        <f t="shared" si="408"/>
        <v>304</v>
      </c>
      <c r="FR110" s="194">
        <f t="shared" si="408"/>
        <v>110</v>
      </c>
      <c r="FS110" s="194">
        <f t="shared" si="408"/>
        <v>8</v>
      </c>
      <c r="FT110" s="194">
        <f t="shared" si="408"/>
        <v>188</v>
      </c>
      <c r="FU110" s="194">
        <f t="shared" si="408"/>
        <v>10</v>
      </c>
      <c r="FV110" s="194">
        <f t="shared" si="408"/>
        <v>52</v>
      </c>
      <c r="FW110" s="194">
        <f t="shared" si="408"/>
        <v>4</v>
      </c>
      <c r="FX110" s="194">
        <f t="shared" si="408"/>
        <v>0</v>
      </c>
      <c r="FY110" s="194">
        <f t="shared" si="408"/>
        <v>4</v>
      </c>
      <c r="FZ110" s="194">
        <f t="shared" si="408"/>
        <v>42</v>
      </c>
      <c r="GA110" s="194">
        <f t="shared" si="408"/>
        <v>0</v>
      </c>
      <c r="GB110" s="194">
        <f t="shared" si="408"/>
        <v>0</v>
      </c>
      <c r="GC110" s="194">
        <f t="shared" si="408"/>
        <v>16</v>
      </c>
      <c r="GD110" s="194">
        <f t="shared" si="408"/>
        <v>0</v>
      </c>
      <c r="GE110" s="194">
        <f t="shared" si="408"/>
        <v>2</v>
      </c>
      <c r="GF110" s="195">
        <f t="shared" si="408"/>
        <v>108</v>
      </c>
      <c r="GG110" s="196">
        <f t="shared" si="408"/>
        <v>36</v>
      </c>
      <c r="GH110" s="197">
        <f t="shared" si="408"/>
        <v>31</v>
      </c>
      <c r="GI110" s="198">
        <f t="shared" si="408"/>
        <v>36</v>
      </c>
      <c r="GJ110" s="173">
        <f t="shared" si="408"/>
        <v>381</v>
      </c>
      <c r="GK110" s="349">
        <f t="shared" si="408"/>
        <v>444</v>
      </c>
      <c r="GL110" s="194">
        <f t="shared" si="408"/>
        <v>66</v>
      </c>
      <c r="GM110" s="194">
        <f t="shared" si="408"/>
        <v>22</v>
      </c>
      <c r="GN110" s="194">
        <f t="shared" ref="GN110:HZ110" si="409">GN109+GN108+GN107+GN105+GN104+GN103+GN102+GN101+GN99+GN98+GN97+GN69+GN68+GN67+GN66+GN65+GN77+GN89+GN80+GN94+GN53+GN93+GN91+GN50+GN92+GN49+GN48+GN47+GN46+GN45+GN44+GN43+GN42+GN41+GN40+GN39+GN38+GN37+GN36+GN35+GN34+GN33+GN32+GN31+GN30+GN28+GN27+GN26+GN20+GN74+GN73+GN18+GN17+GN16+GN15+GN14+GN13+GN12+GN11+GN59+GN70+GN79</f>
        <v>2</v>
      </c>
      <c r="GO110" s="194">
        <f t="shared" si="409"/>
        <v>202</v>
      </c>
      <c r="GP110" s="194">
        <f t="shared" si="409"/>
        <v>34</v>
      </c>
      <c r="GQ110" s="194">
        <f t="shared" si="409"/>
        <v>28</v>
      </c>
      <c r="GR110" s="194">
        <f t="shared" si="409"/>
        <v>0</v>
      </c>
      <c r="GS110" s="194">
        <f t="shared" si="409"/>
        <v>0</v>
      </c>
      <c r="GT110" s="194">
        <f t="shared" si="409"/>
        <v>0</v>
      </c>
      <c r="GU110" s="194">
        <f t="shared" si="409"/>
        <v>60</v>
      </c>
      <c r="GV110" s="194">
        <f t="shared" si="409"/>
        <v>0</v>
      </c>
      <c r="GW110" s="194">
        <f t="shared" si="409"/>
        <v>0</v>
      </c>
      <c r="GX110" s="194">
        <f t="shared" si="409"/>
        <v>0</v>
      </c>
      <c r="GY110" s="194">
        <f t="shared" si="409"/>
        <v>30</v>
      </c>
      <c r="GZ110" s="194">
        <f t="shared" si="409"/>
        <v>0</v>
      </c>
      <c r="HA110" s="195">
        <f t="shared" si="409"/>
        <v>144</v>
      </c>
      <c r="HB110" s="196">
        <f t="shared" si="409"/>
        <v>18</v>
      </c>
      <c r="HC110" s="197">
        <f t="shared" si="409"/>
        <v>24</v>
      </c>
      <c r="HD110" s="198">
        <f t="shared" si="409"/>
        <v>24</v>
      </c>
      <c r="HE110" s="366">
        <f t="shared" si="409"/>
        <v>234</v>
      </c>
      <c r="HF110" s="365">
        <f t="shared" si="409"/>
        <v>684</v>
      </c>
      <c r="HG110" s="194">
        <f t="shared" si="409"/>
        <v>22</v>
      </c>
      <c r="HH110" s="194">
        <f t="shared" si="409"/>
        <v>8</v>
      </c>
      <c r="HI110" s="194">
        <f t="shared" si="409"/>
        <v>0</v>
      </c>
      <c r="HJ110" s="194">
        <f t="shared" si="409"/>
        <v>118</v>
      </c>
      <c r="HK110" s="194">
        <f t="shared" si="409"/>
        <v>0</v>
      </c>
      <c r="HL110" s="194">
        <f t="shared" si="409"/>
        <v>6</v>
      </c>
      <c r="HM110" s="194">
        <f t="shared" si="409"/>
        <v>0</v>
      </c>
      <c r="HN110" s="194">
        <f t="shared" si="409"/>
        <v>0</v>
      </c>
      <c r="HO110" s="194">
        <f t="shared" si="409"/>
        <v>2</v>
      </c>
      <c r="HP110" s="194">
        <f t="shared" si="409"/>
        <v>528</v>
      </c>
      <c r="HQ110" s="194">
        <f t="shared" si="409"/>
        <v>0</v>
      </c>
      <c r="HR110" s="194">
        <f t="shared" si="409"/>
        <v>0</v>
      </c>
      <c r="HS110" s="194">
        <f t="shared" si="409"/>
        <v>0</v>
      </c>
      <c r="HT110" s="194">
        <f t="shared" si="409"/>
        <v>0</v>
      </c>
      <c r="HU110" s="194">
        <f t="shared" si="409"/>
        <v>0</v>
      </c>
      <c r="HV110" s="195">
        <f t="shared" si="409"/>
        <v>0</v>
      </c>
      <c r="HW110" s="196">
        <f t="shared" si="409"/>
        <v>0</v>
      </c>
      <c r="HX110" s="197">
        <f t="shared" si="409"/>
        <v>39</v>
      </c>
      <c r="HY110" s="198">
        <f t="shared" si="409"/>
        <v>36</v>
      </c>
      <c r="HZ110" s="173">
        <f t="shared" si="409"/>
        <v>357</v>
      </c>
      <c r="IA110" s="365"/>
      <c r="IB110" s="172"/>
      <c r="IC110" s="172"/>
      <c r="ID110" s="173"/>
      <c r="IE110" s="11"/>
    </row>
    <row r="111" spans="1:301" s="378" customFormat="1" ht="15" customHeight="1" thickBot="1" x14ac:dyDescent="0.3">
      <c r="A111" s="893" t="s">
        <v>50</v>
      </c>
      <c r="B111" s="893"/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  <c r="R111" s="893"/>
      <c r="S111" s="893"/>
      <c r="T111" s="893"/>
      <c r="U111" s="893"/>
      <c r="V111" s="893"/>
      <c r="W111" s="893"/>
      <c r="X111" s="893"/>
      <c r="Y111" s="893"/>
      <c r="Z111" s="893"/>
      <c r="AA111" s="893"/>
      <c r="AB111" s="893"/>
      <c r="AC111" s="893"/>
      <c r="AD111" s="893"/>
      <c r="AE111" s="893"/>
      <c r="AF111" s="893"/>
      <c r="AG111" s="893"/>
      <c r="AH111" s="893"/>
      <c r="AI111" s="893"/>
      <c r="AJ111" s="893"/>
      <c r="AK111" s="893"/>
      <c r="AL111" s="893"/>
      <c r="AM111" s="893"/>
      <c r="AN111" s="893"/>
      <c r="AO111" s="893"/>
      <c r="AP111" s="893"/>
      <c r="AQ111" s="893"/>
      <c r="AR111" s="893"/>
      <c r="AS111" s="893"/>
      <c r="AT111" s="893"/>
      <c r="AU111" s="893"/>
      <c r="AV111" s="893"/>
      <c r="AW111" s="893"/>
      <c r="AX111" s="893"/>
      <c r="AY111" s="893"/>
      <c r="AZ111" s="893"/>
      <c r="BA111" s="893"/>
      <c r="BB111" s="893"/>
      <c r="BC111" s="893"/>
      <c r="BD111" s="893"/>
      <c r="BE111" s="893"/>
      <c r="BF111" s="893"/>
      <c r="BG111" s="893"/>
      <c r="BH111" s="893"/>
      <c r="BI111" s="893"/>
      <c r="BJ111" s="893"/>
      <c r="BK111" s="893"/>
      <c r="BL111" s="893"/>
      <c r="BM111" s="893"/>
      <c r="BN111" s="893"/>
      <c r="BO111" s="893"/>
      <c r="BP111" s="893"/>
      <c r="BQ111" s="893"/>
      <c r="BR111" s="893"/>
      <c r="BS111" s="893"/>
      <c r="BT111" s="893"/>
      <c r="BU111" s="893"/>
      <c r="BV111" s="893"/>
      <c r="BW111" s="893"/>
      <c r="BX111" s="893"/>
      <c r="BY111" s="893"/>
      <c r="BZ111" s="893"/>
      <c r="CA111" s="893"/>
      <c r="CB111" s="893"/>
      <c r="CC111" s="893"/>
      <c r="CD111" s="893"/>
      <c r="CE111" s="893"/>
      <c r="CF111" s="893"/>
      <c r="CG111" s="893"/>
      <c r="CH111" s="893"/>
      <c r="CI111" s="893"/>
      <c r="CJ111" s="893"/>
      <c r="CK111" s="893"/>
      <c r="CL111" s="893"/>
      <c r="CM111" s="893"/>
      <c r="CN111" s="893"/>
      <c r="CO111" s="893"/>
      <c r="CP111" s="893"/>
      <c r="CQ111" s="893"/>
      <c r="CR111" s="893"/>
      <c r="CS111" s="893"/>
      <c r="CT111" s="893"/>
      <c r="CU111" s="893"/>
      <c r="CV111" s="893"/>
      <c r="CW111" s="893"/>
      <c r="CX111" s="893"/>
      <c r="CY111" s="893"/>
      <c r="CZ111" s="893"/>
      <c r="DA111" s="893"/>
      <c r="DB111" s="893"/>
      <c r="DC111" s="893"/>
      <c r="DD111" s="893"/>
      <c r="DE111" s="893"/>
      <c r="DF111" s="893"/>
      <c r="DG111" s="893"/>
      <c r="DH111" s="893"/>
      <c r="DI111" s="893"/>
      <c r="DJ111" s="893"/>
      <c r="DK111" s="893"/>
      <c r="DL111" s="893"/>
      <c r="DM111" s="893"/>
      <c r="DN111" s="893"/>
      <c r="DO111" s="893"/>
      <c r="DP111" s="893"/>
      <c r="DQ111" s="893"/>
      <c r="DR111" s="893"/>
      <c r="DS111" s="893"/>
      <c r="DT111" s="893"/>
      <c r="DU111" s="893"/>
      <c r="DV111" s="893"/>
      <c r="DW111" s="893"/>
      <c r="DX111" s="893"/>
      <c r="DY111" s="893"/>
      <c r="DZ111" s="893"/>
      <c r="EA111" s="893"/>
      <c r="EB111" s="893"/>
      <c r="EC111" s="893"/>
      <c r="ED111" s="893"/>
      <c r="EE111" s="893"/>
      <c r="EF111" s="893"/>
      <c r="EG111" s="893"/>
      <c r="EH111" s="893"/>
      <c r="EI111" s="893"/>
      <c r="EJ111" s="893"/>
      <c r="EK111" s="893"/>
      <c r="EL111" s="893"/>
      <c r="EM111" s="893"/>
      <c r="EN111" s="893"/>
      <c r="EO111" s="893"/>
      <c r="EP111" s="893"/>
      <c r="EQ111" s="893"/>
      <c r="ER111" s="893"/>
      <c r="ES111" s="893"/>
      <c r="ET111" s="893"/>
      <c r="EU111" s="893"/>
      <c r="EV111" s="893"/>
      <c r="EW111" s="893"/>
      <c r="EX111" s="893"/>
      <c r="EY111" s="893"/>
      <c r="EZ111" s="893"/>
      <c r="FA111" s="893"/>
      <c r="FB111" s="893"/>
      <c r="FC111" s="893"/>
      <c r="FD111" s="893"/>
      <c r="FE111" s="893"/>
      <c r="FF111" s="893"/>
      <c r="FG111" s="893"/>
      <c r="FH111" s="893"/>
      <c r="FI111" s="893"/>
      <c r="FJ111" s="893"/>
      <c r="FK111" s="893"/>
      <c r="FL111" s="893"/>
      <c r="FM111" s="893"/>
      <c r="FN111" s="893"/>
      <c r="FO111" s="893"/>
      <c r="FP111" s="893"/>
      <c r="FQ111" s="893"/>
      <c r="FR111" s="893"/>
      <c r="FS111" s="893"/>
      <c r="FT111" s="893"/>
      <c r="FU111" s="893"/>
      <c r="FV111" s="893"/>
      <c r="FW111" s="893"/>
      <c r="FX111" s="893"/>
      <c r="FY111" s="893"/>
      <c r="FZ111" s="893"/>
      <c r="GA111" s="893"/>
      <c r="GB111" s="893"/>
      <c r="GC111" s="893"/>
      <c r="GD111" s="893"/>
      <c r="GE111" s="893"/>
      <c r="GF111" s="893"/>
      <c r="GG111" s="893"/>
      <c r="GH111" s="893"/>
      <c r="GI111" s="893"/>
      <c r="GJ111" s="893"/>
      <c r="GK111" s="893"/>
      <c r="GL111" s="893"/>
      <c r="GM111" s="893"/>
      <c r="GN111" s="893"/>
      <c r="GO111" s="893"/>
      <c r="GP111" s="893"/>
      <c r="GQ111" s="893"/>
      <c r="GR111" s="893"/>
      <c r="GS111" s="893"/>
      <c r="GT111" s="893"/>
      <c r="GU111" s="893"/>
      <c r="GV111" s="893"/>
      <c r="GW111" s="893"/>
      <c r="GX111" s="893"/>
      <c r="GY111" s="893"/>
      <c r="GZ111" s="893"/>
      <c r="HA111" s="893"/>
      <c r="HB111" s="893"/>
      <c r="HC111" s="893"/>
      <c r="HD111" s="893"/>
      <c r="HE111" s="893"/>
      <c r="HF111" s="893"/>
      <c r="HG111" s="893"/>
      <c r="HH111" s="893"/>
      <c r="HI111" s="893"/>
      <c r="HJ111" s="893"/>
      <c r="HK111" s="893"/>
      <c r="HL111" s="893"/>
      <c r="HM111" s="893"/>
      <c r="HN111" s="893"/>
      <c r="HO111" s="893"/>
      <c r="HP111" s="893"/>
      <c r="HQ111" s="893"/>
      <c r="HR111" s="893"/>
      <c r="HS111" s="893"/>
      <c r="HT111" s="893"/>
      <c r="HU111" s="893"/>
      <c r="HV111" s="893"/>
      <c r="HW111" s="893"/>
      <c r="HX111" s="893"/>
      <c r="HY111" s="893"/>
      <c r="HZ111" s="893"/>
      <c r="IA111" s="893"/>
      <c r="IB111" s="893"/>
      <c r="IC111" s="893"/>
      <c r="ID111" s="893"/>
    </row>
    <row r="112" spans="1:301" s="378" customFormat="1" ht="15" customHeight="1" x14ac:dyDescent="0.25">
      <c r="A112" s="915" t="s">
        <v>166</v>
      </c>
      <c r="B112" s="916"/>
      <c r="C112" s="917"/>
      <c r="D112" s="910">
        <f>COUNT(F26:F50)+COUNT(F89:F94)+COUNT(F11:F20)+COUNT(F53)+COUNT(F59:F80)</f>
        <v>51</v>
      </c>
      <c r="E112" s="911"/>
      <c r="F112" s="911"/>
      <c r="G112" s="911"/>
      <c r="H112" s="911"/>
      <c r="I112" s="911"/>
      <c r="J112" s="911"/>
      <c r="K112" s="911"/>
      <c r="L112" s="911"/>
      <c r="M112" s="911"/>
      <c r="N112" s="911"/>
      <c r="O112" s="911"/>
      <c r="P112" s="911"/>
      <c r="Q112" s="911"/>
      <c r="R112" s="911"/>
      <c r="S112" s="911"/>
      <c r="T112" s="911"/>
      <c r="U112" s="911"/>
      <c r="V112" s="911"/>
      <c r="W112" s="911"/>
      <c r="X112" s="912"/>
      <c r="Y112" s="918">
        <f>COUNT(AS26:AS50)+COUNT(AS89:AS94)+COUNT(AS11:AS20)+COUNT(AS53)+COUNT(AS59:AS80)</f>
        <v>11</v>
      </c>
      <c r="Z112" s="911"/>
      <c r="AA112" s="911"/>
      <c r="AB112" s="911"/>
      <c r="AC112" s="911"/>
      <c r="AD112" s="911"/>
      <c r="AE112" s="911"/>
      <c r="AF112" s="911"/>
      <c r="AG112" s="911"/>
      <c r="AH112" s="911"/>
      <c r="AI112" s="911"/>
      <c r="AJ112" s="911"/>
      <c r="AK112" s="911"/>
      <c r="AL112" s="911"/>
      <c r="AM112" s="911"/>
      <c r="AN112" s="911"/>
      <c r="AO112" s="911"/>
      <c r="AP112" s="911"/>
      <c r="AQ112" s="911"/>
      <c r="AR112" s="911"/>
      <c r="AS112" s="911"/>
      <c r="AT112" s="918">
        <f>COUNT(BN26:BN50)+COUNT(BN89:BN94)+COUNT(BN11:BN20)+COUNT(BN53)+COUNT(BN59:BN80)</f>
        <v>12</v>
      </c>
      <c r="AU112" s="911"/>
      <c r="AV112" s="911"/>
      <c r="AW112" s="911"/>
      <c r="AX112" s="911"/>
      <c r="AY112" s="911"/>
      <c r="AZ112" s="911"/>
      <c r="BA112" s="911"/>
      <c r="BB112" s="911"/>
      <c r="BC112" s="911"/>
      <c r="BD112" s="911"/>
      <c r="BE112" s="911"/>
      <c r="BF112" s="911"/>
      <c r="BG112" s="911"/>
      <c r="BH112" s="911"/>
      <c r="BI112" s="911"/>
      <c r="BJ112" s="911"/>
      <c r="BK112" s="911"/>
      <c r="BL112" s="911"/>
      <c r="BM112" s="911"/>
      <c r="BN112" s="911"/>
      <c r="BO112" s="918">
        <f>COUNT(CI26:CI50)+COUNT(CI89:CI94)+COUNT(CI11:CI20)+COUNT(CI53)+COUNT(CI59:CI80)</f>
        <v>10</v>
      </c>
      <c r="BP112" s="911"/>
      <c r="BQ112" s="911"/>
      <c r="BR112" s="911"/>
      <c r="BS112" s="911"/>
      <c r="BT112" s="911"/>
      <c r="BU112" s="911"/>
      <c r="BV112" s="911"/>
      <c r="BW112" s="911"/>
      <c r="BX112" s="911"/>
      <c r="BY112" s="911"/>
      <c r="BZ112" s="911"/>
      <c r="CA112" s="911"/>
      <c r="CB112" s="911"/>
      <c r="CC112" s="911"/>
      <c r="CD112" s="911"/>
      <c r="CE112" s="911"/>
      <c r="CF112" s="911"/>
      <c r="CG112" s="911"/>
      <c r="CH112" s="911"/>
      <c r="CI112" s="911"/>
      <c r="CJ112" s="918">
        <f>COUNT(DD26:DD50)+COUNT(DD89:DD94)+COUNT(DD11:DD20)+COUNT(DD53)+COUNT(DD59:DD80)</f>
        <v>15</v>
      </c>
      <c r="CK112" s="911"/>
      <c r="CL112" s="911"/>
      <c r="CM112" s="911"/>
      <c r="CN112" s="911"/>
      <c r="CO112" s="911"/>
      <c r="CP112" s="911"/>
      <c r="CQ112" s="911"/>
      <c r="CR112" s="911"/>
      <c r="CS112" s="911"/>
      <c r="CT112" s="911"/>
      <c r="CU112" s="911"/>
      <c r="CV112" s="911"/>
      <c r="CW112" s="911"/>
      <c r="CX112" s="911"/>
      <c r="CY112" s="911"/>
      <c r="CZ112" s="911"/>
      <c r="DA112" s="911"/>
      <c r="DB112" s="911"/>
      <c r="DC112" s="911"/>
      <c r="DD112" s="911"/>
      <c r="DE112" s="918">
        <f>COUNT(DY26:DY50)+COUNT(DY89:DY94)+COUNT(DY11:DY20)+COUNT(DY53)+COUNT(DY59:DY80)</f>
        <v>11</v>
      </c>
      <c r="DF112" s="911"/>
      <c r="DG112" s="911"/>
      <c r="DH112" s="911"/>
      <c r="DI112" s="911"/>
      <c r="DJ112" s="911"/>
      <c r="DK112" s="911"/>
      <c r="DL112" s="911"/>
      <c r="DM112" s="911"/>
      <c r="DN112" s="911"/>
      <c r="DO112" s="911"/>
      <c r="DP112" s="911"/>
      <c r="DQ112" s="911"/>
      <c r="DR112" s="911"/>
      <c r="DS112" s="911"/>
      <c r="DT112" s="911"/>
      <c r="DU112" s="911"/>
      <c r="DV112" s="911"/>
      <c r="DW112" s="911"/>
      <c r="DX112" s="911"/>
      <c r="DY112" s="911"/>
      <c r="DZ112" s="918">
        <f>COUNT(ET26:ET50)+COUNT(ET89:ET94)+COUNT(ET11:ET20)+COUNT(ET53)+COUNT(ET59:ET80)</f>
        <v>13</v>
      </c>
      <c r="EA112" s="911"/>
      <c r="EB112" s="911"/>
      <c r="EC112" s="911"/>
      <c r="ED112" s="911"/>
      <c r="EE112" s="911"/>
      <c r="EF112" s="911"/>
      <c r="EG112" s="911"/>
      <c r="EH112" s="911"/>
      <c r="EI112" s="911"/>
      <c r="EJ112" s="911"/>
      <c r="EK112" s="911"/>
      <c r="EL112" s="911"/>
      <c r="EM112" s="911"/>
      <c r="EN112" s="911"/>
      <c r="EO112" s="911"/>
      <c r="EP112" s="911"/>
      <c r="EQ112" s="911"/>
      <c r="ER112" s="911"/>
      <c r="ES112" s="911"/>
      <c r="ET112" s="911"/>
      <c r="EU112" s="918">
        <f>COUNT(FO26:FO50)+COUNT(FO89:FO94)+COUNT(FO11:FO20)+COUNT(FO53)+COUNT(FO59:FO80)</f>
        <v>12</v>
      </c>
      <c r="EV112" s="911"/>
      <c r="EW112" s="911"/>
      <c r="EX112" s="911"/>
      <c r="EY112" s="911"/>
      <c r="EZ112" s="911"/>
      <c r="FA112" s="911"/>
      <c r="FB112" s="911"/>
      <c r="FC112" s="911"/>
      <c r="FD112" s="911"/>
      <c r="FE112" s="911"/>
      <c r="FF112" s="911"/>
      <c r="FG112" s="911"/>
      <c r="FH112" s="911"/>
      <c r="FI112" s="911"/>
      <c r="FJ112" s="911"/>
      <c r="FK112" s="911"/>
      <c r="FL112" s="911"/>
      <c r="FM112" s="911"/>
      <c r="FN112" s="911"/>
      <c r="FO112" s="911"/>
      <c r="FP112" s="918">
        <f>COUNT(GJ26:GJ50)+COUNT(GJ89:GJ94)+COUNT(GJ11:GJ20)+COUNT(GJ53)+COUNT(GJ59:GJ80)</f>
        <v>9</v>
      </c>
      <c r="FQ112" s="911"/>
      <c r="FR112" s="911"/>
      <c r="FS112" s="911"/>
      <c r="FT112" s="911"/>
      <c r="FU112" s="911"/>
      <c r="FV112" s="911"/>
      <c r="FW112" s="911"/>
      <c r="FX112" s="911"/>
      <c r="FY112" s="911"/>
      <c r="FZ112" s="911"/>
      <c r="GA112" s="911"/>
      <c r="GB112" s="911"/>
      <c r="GC112" s="911"/>
      <c r="GD112" s="911"/>
      <c r="GE112" s="911"/>
      <c r="GF112" s="911"/>
      <c r="GG112" s="911"/>
      <c r="GH112" s="911"/>
      <c r="GI112" s="911"/>
      <c r="GJ112" s="911"/>
      <c r="GK112" s="918">
        <f>COUNT(HE26:HE50)+COUNT(HE89:HE94)+COUNT(HE11:HE20)+COUNT(HE53)+COUNT(HE59:HE80)</f>
        <v>6</v>
      </c>
      <c r="GL112" s="911"/>
      <c r="GM112" s="911"/>
      <c r="GN112" s="911"/>
      <c r="GO112" s="911"/>
      <c r="GP112" s="911"/>
      <c r="GQ112" s="911"/>
      <c r="GR112" s="911"/>
      <c r="GS112" s="911"/>
      <c r="GT112" s="911"/>
      <c r="GU112" s="911"/>
      <c r="GV112" s="911"/>
      <c r="GW112" s="911"/>
      <c r="GX112" s="911"/>
      <c r="GY112" s="911"/>
      <c r="GZ112" s="911"/>
      <c r="HA112" s="911"/>
      <c r="HB112" s="911"/>
      <c r="HC112" s="911"/>
      <c r="HD112" s="911"/>
      <c r="HE112" s="911"/>
      <c r="HF112" s="918">
        <f>COUNT(HZ26:HZ50)+COUNT(HZ89:HZ94)+COUNT(HZ11:HZ20)+COUNT(HZ53)+COUNT(HZ59:HZ80)</f>
        <v>6</v>
      </c>
      <c r="HG112" s="911"/>
      <c r="HH112" s="911"/>
      <c r="HI112" s="911"/>
      <c r="HJ112" s="911"/>
      <c r="HK112" s="911"/>
      <c r="HL112" s="911"/>
      <c r="HM112" s="911"/>
      <c r="HN112" s="911"/>
      <c r="HO112" s="911"/>
      <c r="HP112" s="911"/>
      <c r="HQ112" s="911"/>
      <c r="HR112" s="911"/>
      <c r="HS112" s="911"/>
      <c r="HT112" s="911"/>
      <c r="HU112" s="911"/>
      <c r="HV112" s="911"/>
      <c r="HW112" s="911"/>
      <c r="HX112" s="911"/>
      <c r="HY112" s="911"/>
      <c r="HZ112" s="919"/>
      <c r="IA112" s="910" t="s">
        <v>168</v>
      </c>
      <c r="IB112" s="911"/>
      <c r="IC112" s="911"/>
      <c r="ID112" s="912"/>
    </row>
    <row r="113" spans="1:301" s="378" customFormat="1" ht="15" customHeight="1" x14ac:dyDescent="0.25">
      <c r="A113" s="894" t="s">
        <v>167</v>
      </c>
      <c r="B113" s="895"/>
      <c r="C113" s="896"/>
      <c r="D113" s="908">
        <f>SUM(Y113:HZ113)</f>
        <v>35</v>
      </c>
      <c r="E113" s="902"/>
      <c r="F113" s="902"/>
      <c r="G113" s="902"/>
      <c r="H113" s="902"/>
      <c r="I113" s="902"/>
      <c r="J113" s="902"/>
      <c r="K113" s="902"/>
      <c r="L113" s="902"/>
      <c r="M113" s="902"/>
      <c r="N113" s="902"/>
      <c r="O113" s="902"/>
      <c r="P113" s="902"/>
      <c r="Q113" s="902"/>
      <c r="R113" s="902"/>
      <c r="S113" s="902"/>
      <c r="T113" s="902"/>
      <c r="U113" s="902"/>
      <c r="V113" s="902"/>
      <c r="W113" s="902"/>
      <c r="X113" s="909"/>
      <c r="Y113" s="914">
        <f>COUNTIF(IA10:IA109,1)</f>
        <v>0</v>
      </c>
      <c r="Z113" s="902"/>
      <c r="AA113" s="902"/>
      <c r="AB113" s="902"/>
      <c r="AC113" s="902"/>
      <c r="AD113" s="902"/>
      <c r="AE113" s="902"/>
      <c r="AF113" s="902"/>
      <c r="AG113" s="902"/>
      <c r="AH113" s="902"/>
      <c r="AI113" s="902"/>
      <c r="AJ113" s="902"/>
      <c r="AK113" s="902"/>
      <c r="AL113" s="902"/>
      <c r="AM113" s="902"/>
      <c r="AN113" s="902"/>
      <c r="AO113" s="902"/>
      <c r="AP113" s="902"/>
      <c r="AQ113" s="902"/>
      <c r="AR113" s="902"/>
      <c r="AS113" s="902"/>
      <c r="AT113" s="902">
        <f>COUNTIF(IA10:IA109,2)</f>
        <v>5</v>
      </c>
      <c r="AU113" s="902"/>
      <c r="AV113" s="902"/>
      <c r="AW113" s="902"/>
      <c r="AX113" s="902"/>
      <c r="AY113" s="902"/>
      <c r="AZ113" s="902"/>
      <c r="BA113" s="902"/>
      <c r="BB113" s="902"/>
      <c r="BC113" s="902"/>
      <c r="BD113" s="902"/>
      <c r="BE113" s="902"/>
      <c r="BF113" s="902"/>
      <c r="BG113" s="902"/>
      <c r="BH113" s="902"/>
      <c r="BI113" s="902"/>
      <c r="BJ113" s="902"/>
      <c r="BK113" s="902"/>
      <c r="BL113" s="902"/>
      <c r="BM113" s="902"/>
      <c r="BN113" s="902"/>
      <c r="BO113" s="902">
        <f>COUNTIF(IA10:IA109,3)</f>
        <v>1</v>
      </c>
      <c r="BP113" s="902"/>
      <c r="BQ113" s="902"/>
      <c r="BR113" s="902"/>
      <c r="BS113" s="902"/>
      <c r="BT113" s="902"/>
      <c r="BU113" s="902"/>
      <c r="BV113" s="902"/>
      <c r="BW113" s="902"/>
      <c r="BX113" s="902"/>
      <c r="BY113" s="902"/>
      <c r="BZ113" s="902"/>
      <c r="CA113" s="902"/>
      <c r="CB113" s="902"/>
      <c r="CC113" s="902"/>
      <c r="CD113" s="902"/>
      <c r="CE113" s="902"/>
      <c r="CF113" s="902"/>
      <c r="CG113" s="902"/>
      <c r="CH113" s="902"/>
      <c r="CI113" s="902"/>
      <c r="CJ113" s="902">
        <f>COUNTIF(IA10:IA109,4)</f>
        <v>4</v>
      </c>
      <c r="CK113" s="902"/>
      <c r="CL113" s="902"/>
      <c r="CM113" s="902"/>
      <c r="CN113" s="902"/>
      <c r="CO113" s="902"/>
      <c r="CP113" s="902"/>
      <c r="CQ113" s="902"/>
      <c r="CR113" s="902"/>
      <c r="CS113" s="902"/>
      <c r="CT113" s="902"/>
      <c r="CU113" s="902"/>
      <c r="CV113" s="902"/>
      <c r="CW113" s="902"/>
      <c r="CX113" s="902"/>
      <c r="CY113" s="902"/>
      <c r="CZ113" s="902"/>
      <c r="DA113" s="902"/>
      <c r="DB113" s="902"/>
      <c r="DC113" s="902"/>
      <c r="DD113" s="902"/>
      <c r="DE113" s="902">
        <f>COUNTIF(IA10:IA109,5)</f>
        <v>3</v>
      </c>
      <c r="DF113" s="902"/>
      <c r="DG113" s="902"/>
      <c r="DH113" s="902"/>
      <c r="DI113" s="902"/>
      <c r="DJ113" s="902"/>
      <c r="DK113" s="902"/>
      <c r="DL113" s="902"/>
      <c r="DM113" s="902"/>
      <c r="DN113" s="902"/>
      <c r="DO113" s="902"/>
      <c r="DP113" s="902"/>
      <c r="DQ113" s="902"/>
      <c r="DR113" s="902"/>
      <c r="DS113" s="902"/>
      <c r="DT113" s="902"/>
      <c r="DU113" s="902"/>
      <c r="DV113" s="902"/>
      <c r="DW113" s="902"/>
      <c r="DX113" s="902"/>
      <c r="DY113" s="902"/>
      <c r="DZ113" s="902">
        <f>COUNTIF(IA10:IA109,6)</f>
        <v>7</v>
      </c>
      <c r="EA113" s="902"/>
      <c r="EB113" s="902"/>
      <c r="EC113" s="902"/>
      <c r="ED113" s="902"/>
      <c r="EE113" s="902"/>
      <c r="EF113" s="902"/>
      <c r="EG113" s="902"/>
      <c r="EH113" s="902"/>
      <c r="EI113" s="902"/>
      <c r="EJ113" s="902"/>
      <c r="EK113" s="902"/>
      <c r="EL113" s="902"/>
      <c r="EM113" s="902"/>
      <c r="EN113" s="902"/>
      <c r="EO113" s="902"/>
      <c r="EP113" s="902"/>
      <c r="EQ113" s="902"/>
      <c r="ER113" s="902"/>
      <c r="ES113" s="902"/>
      <c r="ET113" s="902"/>
      <c r="EU113" s="902">
        <f>COUNTIF(IA10:IA109,7)</f>
        <v>3</v>
      </c>
      <c r="EV113" s="902"/>
      <c r="EW113" s="902"/>
      <c r="EX113" s="902"/>
      <c r="EY113" s="902"/>
      <c r="EZ113" s="902"/>
      <c r="FA113" s="902"/>
      <c r="FB113" s="902"/>
      <c r="FC113" s="902"/>
      <c r="FD113" s="902"/>
      <c r="FE113" s="902"/>
      <c r="FF113" s="902"/>
      <c r="FG113" s="902"/>
      <c r="FH113" s="902"/>
      <c r="FI113" s="902"/>
      <c r="FJ113" s="902"/>
      <c r="FK113" s="902"/>
      <c r="FL113" s="902"/>
      <c r="FM113" s="902"/>
      <c r="FN113" s="902"/>
      <c r="FO113" s="902"/>
      <c r="FP113" s="902">
        <f>COUNTIF(IA10:IA109,8)</f>
        <v>4</v>
      </c>
      <c r="FQ113" s="902"/>
      <c r="FR113" s="902"/>
      <c r="FS113" s="902"/>
      <c r="FT113" s="902"/>
      <c r="FU113" s="902"/>
      <c r="FV113" s="902"/>
      <c r="FW113" s="902"/>
      <c r="FX113" s="902"/>
      <c r="FY113" s="902"/>
      <c r="FZ113" s="902"/>
      <c r="GA113" s="902"/>
      <c r="GB113" s="902"/>
      <c r="GC113" s="902"/>
      <c r="GD113" s="902"/>
      <c r="GE113" s="902"/>
      <c r="GF113" s="902"/>
      <c r="GG113" s="902"/>
      <c r="GH113" s="902"/>
      <c r="GI113" s="902"/>
      <c r="GJ113" s="902"/>
      <c r="GK113" s="902">
        <f>COUNTIF(IA10:IA109,9)</f>
        <v>4</v>
      </c>
      <c r="GL113" s="902"/>
      <c r="GM113" s="902"/>
      <c r="GN113" s="902"/>
      <c r="GO113" s="902"/>
      <c r="GP113" s="902"/>
      <c r="GQ113" s="902"/>
      <c r="GR113" s="902"/>
      <c r="GS113" s="902"/>
      <c r="GT113" s="902"/>
      <c r="GU113" s="902"/>
      <c r="GV113" s="902"/>
      <c r="GW113" s="902"/>
      <c r="GX113" s="902"/>
      <c r="GY113" s="902"/>
      <c r="GZ113" s="902"/>
      <c r="HA113" s="902"/>
      <c r="HB113" s="902"/>
      <c r="HC113" s="902"/>
      <c r="HD113" s="902"/>
      <c r="HE113" s="902"/>
      <c r="HF113" s="902">
        <f>COUNTIF(IA10:IA109,10)</f>
        <v>4</v>
      </c>
      <c r="HG113" s="902"/>
      <c r="HH113" s="902"/>
      <c r="HI113" s="902"/>
      <c r="HJ113" s="902"/>
      <c r="HK113" s="902"/>
      <c r="HL113" s="902"/>
      <c r="HM113" s="902"/>
      <c r="HN113" s="902"/>
      <c r="HO113" s="902"/>
      <c r="HP113" s="902"/>
      <c r="HQ113" s="902"/>
      <c r="HR113" s="902"/>
      <c r="HS113" s="902"/>
      <c r="HT113" s="902"/>
      <c r="HU113" s="902"/>
      <c r="HV113" s="902"/>
      <c r="HW113" s="902"/>
      <c r="HX113" s="902"/>
      <c r="HY113" s="902"/>
      <c r="HZ113" s="904"/>
      <c r="IA113" s="908"/>
      <c r="IB113" s="902"/>
      <c r="IC113" s="902"/>
      <c r="ID113" s="909"/>
    </row>
    <row r="114" spans="1:301" s="378" customFormat="1" ht="15" customHeight="1" x14ac:dyDescent="0.25">
      <c r="A114" s="894" t="s">
        <v>169</v>
      </c>
      <c r="B114" s="895"/>
      <c r="C114" s="896"/>
      <c r="D114" s="908">
        <f>SUM(Y114:HZ114)</f>
        <v>47</v>
      </c>
      <c r="E114" s="902"/>
      <c r="F114" s="902"/>
      <c r="G114" s="902"/>
      <c r="H114" s="902"/>
      <c r="I114" s="902"/>
      <c r="J114" s="902"/>
      <c r="K114" s="902"/>
      <c r="L114" s="902"/>
      <c r="M114" s="902"/>
      <c r="N114" s="902"/>
      <c r="O114" s="902"/>
      <c r="P114" s="902"/>
      <c r="Q114" s="902"/>
      <c r="R114" s="902"/>
      <c r="S114" s="902"/>
      <c r="T114" s="902"/>
      <c r="U114" s="902"/>
      <c r="V114" s="902"/>
      <c r="W114" s="902"/>
      <c r="X114" s="909"/>
      <c r="Y114" s="914">
        <f>COUNTIF(IB10:IB109,1)</f>
        <v>5</v>
      </c>
      <c r="Z114" s="902"/>
      <c r="AA114" s="902"/>
      <c r="AB114" s="902"/>
      <c r="AC114" s="902"/>
      <c r="AD114" s="902"/>
      <c r="AE114" s="902"/>
      <c r="AF114" s="902"/>
      <c r="AG114" s="902"/>
      <c r="AH114" s="902"/>
      <c r="AI114" s="902"/>
      <c r="AJ114" s="902"/>
      <c r="AK114" s="902"/>
      <c r="AL114" s="902"/>
      <c r="AM114" s="902"/>
      <c r="AN114" s="902"/>
      <c r="AO114" s="902"/>
      <c r="AP114" s="902"/>
      <c r="AQ114" s="902"/>
      <c r="AR114" s="902"/>
      <c r="AS114" s="902"/>
      <c r="AT114" s="902">
        <f>COUNTIF(IB10:IB109,2)</f>
        <v>5</v>
      </c>
      <c r="AU114" s="902"/>
      <c r="AV114" s="902"/>
      <c r="AW114" s="902"/>
      <c r="AX114" s="902"/>
      <c r="AY114" s="902"/>
      <c r="AZ114" s="902"/>
      <c r="BA114" s="902"/>
      <c r="BB114" s="902"/>
      <c r="BC114" s="902"/>
      <c r="BD114" s="902"/>
      <c r="BE114" s="902"/>
      <c r="BF114" s="902"/>
      <c r="BG114" s="902"/>
      <c r="BH114" s="902"/>
      <c r="BI114" s="902"/>
      <c r="BJ114" s="902"/>
      <c r="BK114" s="902"/>
      <c r="BL114" s="902"/>
      <c r="BM114" s="902"/>
      <c r="BN114" s="902"/>
      <c r="BO114" s="902">
        <f>COUNTIF(IB10:IB109,3)</f>
        <v>6</v>
      </c>
      <c r="BP114" s="902"/>
      <c r="BQ114" s="902"/>
      <c r="BR114" s="902"/>
      <c r="BS114" s="902"/>
      <c r="BT114" s="902"/>
      <c r="BU114" s="902"/>
      <c r="BV114" s="902"/>
      <c r="BW114" s="902"/>
      <c r="BX114" s="902"/>
      <c r="BY114" s="902"/>
      <c r="BZ114" s="902"/>
      <c r="CA114" s="902"/>
      <c r="CB114" s="902"/>
      <c r="CC114" s="902"/>
      <c r="CD114" s="902"/>
      <c r="CE114" s="902"/>
      <c r="CF114" s="902"/>
      <c r="CG114" s="902"/>
      <c r="CH114" s="902"/>
      <c r="CI114" s="902"/>
      <c r="CJ114" s="902">
        <f>COUNTIF(IB10:IB109,4)</f>
        <v>6</v>
      </c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2"/>
      <c r="CU114" s="902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>
        <f>COUNTIF(IB10:IB109,5)</f>
        <v>4</v>
      </c>
      <c r="DF114" s="902"/>
      <c r="DG114" s="902"/>
      <c r="DH114" s="902"/>
      <c r="DI114" s="902"/>
      <c r="DJ114" s="902"/>
      <c r="DK114" s="902"/>
      <c r="DL114" s="902"/>
      <c r="DM114" s="902"/>
      <c r="DN114" s="902"/>
      <c r="DO114" s="902"/>
      <c r="DP114" s="902"/>
      <c r="DQ114" s="902"/>
      <c r="DR114" s="902"/>
      <c r="DS114" s="902"/>
      <c r="DT114" s="902"/>
      <c r="DU114" s="902"/>
      <c r="DV114" s="902"/>
      <c r="DW114" s="902"/>
      <c r="DX114" s="902"/>
      <c r="DY114" s="902"/>
      <c r="DZ114" s="902">
        <f>COUNTIF(IB10:IB109,6)</f>
        <v>6</v>
      </c>
      <c r="EA114" s="902"/>
      <c r="EB114" s="902"/>
      <c r="EC114" s="902"/>
      <c r="ED114" s="902"/>
      <c r="EE114" s="902"/>
      <c r="EF114" s="902"/>
      <c r="EG114" s="902"/>
      <c r="EH114" s="902"/>
      <c r="EI114" s="902"/>
      <c r="EJ114" s="902"/>
      <c r="EK114" s="902"/>
      <c r="EL114" s="902"/>
      <c r="EM114" s="902"/>
      <c r="EN114" s="902"/>
      <c r="EO114" s="902"/>
      <c r="EP114" s="902"/>
      <c r="EQ114" s="902"/>
      <c r="ER114" s="902"/>
      <c r="ES114" s="902"/>
      <c r="ET114" s="902"/>
      <c r="EU114" s="902">
        <f>COUNTIF(IB10:IB109,7)</f>
        <v>3</v>
      </c>
      <c r="EV114" s="902"/>
      <c r="EW114" s="902"/>
      <c r="EX114" s="902"/>
      <c r="EY114" s="902"/>
      <c r="EZ114" s="902"/>
      <c r="FA114" s="902"/>
      <c r="FB114" s="902"/>
      <c r="FC114" s="902"/>
      <c r="FD114" s="902"/>
      <c r="FE114" s="902"/>
      <c r="FF114" s="902"/>
      <c r="FG114" s="902"/>
      <c r="FH114" s="902"/>
      <c r="FI114" s="902"/>
      <c r="FJ114" s="902"/>
      <c r="FK114" s="902"/>
      <c r="FL114" s="902"/>
      <c r="FM114" s="902"/>
      <c r="FN114" s="902"/>
      <c r="FO114" s="902"/>
      <c r="FP114" s="902">
        <f>COUNTIF(IB10:IB109,8)</f>
        <v>6</v>
      </c>
      <c r="FQ114" s="902"/>
      <c r="FR114" s="902"/>
      <c r="FS114" s="902"/>
      <c r="FT114" s="902"/>
      <c r="FU114" s="902"/>
      <c r="FV114" s="902"/>
      <c r="FW114" s="902"/>
      <c r="FX114" s="902"/>
      <c r="FY114" s="902"/>
      <c r="FZ114" s="902"/>
      <c r="GA114" s="902"/>
      <c r="GB114" s="902"/>
      <c r="GC114" s="902"/>
      <c r="GD114" s="902"/>
      <c r="GE114" s="902"/>
      <c r="GF114" s="902"/>
      <c r="GG114" s="902"/>
      <c r="GH114" s="902"/>
      <c r="GI114" s="902"/>
      <c r="GJ114" s="902"/>
      <c r="GK114" s="902">
        <f>COUNTIF(IB10:IB109,9)</f>
        <v>4</v>
      </c>
      <c r="GL114" s="902"/>
      <c r="GM114" s="902"/>
      <c r="GN114" s="902"/>
      <c r="GO114" s="902"/>
      <c r="GP114" s="902"/>
      <c r="GQ114" s="902"/>
      <c r="GR114" s="902"/>
      <c r="GS114" s="902"/>
      <c r="GT114" s="902"/>
      <c r="GU114" s="902"/>
      <c r="GV114" s="902"/>
      <c r="GW114" s="902"/>
      <c r="GX114" s="902"/>
      <c r="GY114" s="902"/>
      <c r="GZ114" s="902"/>
      <c r="HA114" s="902"/>
      <c r="HB114" s="902"/>
      <c r="HC114" s="902"/>
      <c r="HD114" s="902"/>
      <c r="HE114" s="902"/>
      <c r="HF114" s="902">
        <f>COUNTIF(IB10:IB109,10)</f>
        <v>2</v>
      </c>
      <c r="HG114" s="902"/>
      <c r="HH114" s="902"/>
      <c r="HI114" s="902"/>
      <c r="HJ114" s="902"/>
      <c r="HK114" s="902"/>
      <c r="HL114" s="902"/>
      <c r="HM114" s="902"/>
      <c r="HN114" s="902"/>
      <c r="HO114" s="902"/>
      <c r="HP114" s="902"/>
      <c r="HQ114" s="902"/>
      <c r="HR114" s="902"/>
      <c r="HS114" s="902"/>
      <c r="HT114" s="902"/>
      <c r="HU114" s="902"/>
      <c r="HV114" s="902"/>
      <c r="HW114" s="902"/>
      <c r="HX114" s="902"/>
      <c r="HY114" s="902"/>
      <c r="HZ114" s="904"/>
      <c r="IA114" s="908"/>
      <c r="IB114" s="902"/>
      <c r="IC114" s="902"/>
      <c r="ID114" s="909"/>
    </row>
    <row r="115" spans="1:301" s="378" customFormat="1" ht="15" customHeight="1" thickBot="1" x14ac:dyDescent="0.3">
      <c r="A115" s="897" t="s">
        <v>170</v>
      </c>
      <c r="B115" s="898"/>
      <c r="C115" s="899"/>
      <c r="D115" s="906">
        <f>SUM(Y115:HZ115)</f>
        <v>5</v>
      </c>
      <c r="E115" s="903"/>
      <c r="F115" s="903"/>
      <c r="G115" s="903"/>
      <c r="H115" s="903"/>
      <c r="I115" s="903"/>
      <c r="J115" s="903"/>
      <c r="K115" s="903"/>
      <c r="L115" s="903"/>
      <c r="M115" s="903"/>
      <c r="N115" s="903"/>
      <c r="O115" s="903"/>
      <c r="P115" s="903"/>
      <c r="Q115" s="903"/>
      <c r="R115" s="903"/>
      <c r="S115" s="903"/>
      <c r="T115" s="903"/>
      <c r="U115" s="903"/>
      <c r="V115" s="903"/>
      <c r="W115" s="903"/>
      <c r="X115" s="907"/>
      <c r="Y115" s="913">
        <f>COUNTIF(IC10:IC109,1)</f>
        <v>1</v>
      </c>
      <c r="Z115" s="903"/>
      <c r="AA115" s="903"/>
      <c r="AB115" s="903"/>
      <c r="AC115" s="903"/>
      <c r="AD115" s="903"/>
      <c r="AE115" s="903"/>
      <c r="AF115" s="903"/>
      <c r="AG115" s="903"/>
      <c r="AH115" s="903"/>
      <c r="AI115" s="903"/>
      <c r="AJ115" s="903"/>
      <c r="AK115" s="903"/>
      <c r="AL115" s="903"/>
      <c r="AM115" s="903"/>
      <c r="AN115" s="903"/>
      <c r="AO115" s="903"/>
      <c r="AP115" s="903"/>
      <c r="AQ115" s="903"/>
      <c r="AR115" s="903"/>
      <c r="AS115" s="903"/>
      <c r="AT115" s="903">
        <f>COUNTIF(IC12:IC109,2)</f>
        <v>0</v>
      </c>
      <c r="AU115" s="903"/>
      <c r="AV115" s="903"/>
      <c r="AW115" s="903"/>
      <c r="AX115" s="903"/>
      <c r="AY115" s="903"/>
      <c r="AZ115" s="903"/>
      <c r="BA115" s="903"/>
      <c r="BB115" s="903"/>
      <c r="BC115" s="903"/>
      <c r="BD115" s="903"/>
      <c r="BE115" s="903"/>
      <c r="BF115" s="903"/>
      <c r="BG115" s="903"/>
      <c r="BH115" s="903"/>
      <c r="BI115" s="903"/>
      <c r="BJ115" s="903"/>
      <c r="BK115" s="903"/>
      <c r="BL115" s="903"/>
      <c r="BM115" s="903"/>
      <c r="BN115" s="903"/>
      <c r="BO115" s="903">
        <f>COUNTIF(IC10:IC109,3)</f>
        <v>1</v>
      </c>
      <c r="BP115" s="903"/>
      <c r="BQ115" s="903"/>
      <c r="BR115" s="903"/>
      <c r="BS115" s="903"/>
      <c r="BT115" s="903"/>
      <c r="BU115" s="903"/>
      <c r="BV115" s="903"/>
      <c r="BW115" s="903"/>
      <c r="BX115" s="903"/>
      <c r="BY115" s="903"/>
      <c r="BZ115" s="903"/>
      <c r="CA115" s="903"/>
      <c r="CB115" s="903"/>
      <c r="CC115" s="903"/>
      <c r="CD115" s="903"/>
      <c r="CE115" s="903"/>
      <c r="CF115" s="903"/>
      <c r="CG115" s="903"/>
      <c r="CH115" s="903"/>
      <c r="CI115" s="903"/>
      <c r="CJ115" s="903">
        <f>COUNTIF(IC10:IC109,4)</f>
        <v>0</v>
      </c>
      <c r="CK115" s="903"/>
      <c r="CL115" s="903"/>
      <c r="CM115" s="903"/>
      <c r="CN115" s="903"/>
      <c r="CO115" s="903"/>
      <c r="CP115" s="903"/>
      <c r="CQ115" s="903"/>
      <c r="CR115" s="903"/>
      <c r="CS115" s="903"/>
      <c r="CT115" s="903"/>
      <c r="CU115" s="903"/>
      <c r="CV115" s="903"/>
      <c r="CW115" s="903"/>
      <c r="CX115" s="903"/>
      <c r="CY115" s="903"/>
      <c r="CZ115" s="903"/>
      <c r="DA115" s="903"/>
      <c r="DB115" s="903"/>
      <c r="DC115" s="903"/>
      <c r="DD115" s="903"/>
      <c r="DE115" s="903">
        <f>COUNTIF(IC10:IC109,5)</f>
        <v>1</v>
      </c>
      <c r="DF115" s="903"/>
      <c r="DG115" s="903"/>
      <c r="DH115" s="903"/>
      <c r="DI115" s="903"/>
      <c r="DJ115" s="903"/>
      <c r="DK115" s="903"/>
      <c r="DL115" s="903"/>
      <c r="DM115" s="903"/>
      <c r="DN115" s="903"/>
      <c r="DO115" s="903"/>
      <c r="DP115" s="903"/>
      <c r="DQ115" s="903"/>
      <c r="DR115" s="903"/>
      <c r="DS115" s="903"/>
      <c r="DT115" s="903"/>
      <c r="DU115" s="903"/>
      <c r="DV115" s="903"/>
      <c r="DW115" s="903"/>
      <c r="DX115" s="903"/>
      <c r="DY115" s="903"/>
      <c r="DZ115" s="903">
        <f>COUNTIF(IC10:IC109,6)</f>
        <v>0</v>
      </c>
      <c r="EA115" s="903"/>
      <c r="EB115" s="903"/>
      <c r="EC115" s="903"/>
      <c r="ED115" s="903"/>
      <c r="EE115" s="903"/>
      <c r="EF115" s="903"/>
      <c r="EG115" s="903"/>
      <c r="EH115" s="903"/>
      <c r="EI115" s="903"/>
      <c r="EJ115" s="903"/>
      <c r="EK115" s="903"/>
      <c r="EL115" s="903"/>
      <c r="EM115" s="903"/>
      <c r="EN115" s="903"/>
      <c r="EO115" s="903"/>
      <c r="EP115" s="903"/>
      <c r="EQ115" s="903"/>
      <c r="ER115" s="903"/>
      <c r="ES115" s="903"/>
      <c r="ET115" s="903"/>
      <c r="EU115" s="903">
        <f>COUNTIF(IC10:IC109,7)</f>
        <v>0</v>
      </c>
      <c r="EV115" s="903"/>
      <c r="EW115" s="903"/>
      <c r="EX115" s="903"/>
      <c r="EY115" s="903"/>
      <c r="EZ115" s="903"/>
      <c r="FA115" s="903"/>
      <c r="FB115" s="903"/>
      <c r="FC115" s="903"/>
      <c r="FD115" s="903"/>
      <c r="FE115" s="903"/>
      <c r="FF115" s="903"/>
      <c r="FG115" s="903"/>
      <c r="FH115" s="903"/>
      <c r="FI115" s="903"/>
      <c r="FJ115" s="903"/>
      <c r="FK115" s="903"/>
      <c r="FL115" s="903"/>
      <c r="FM115" s="903"/>
      <c r="FN115" s="903"/>
      <c r="FO115" s="903"/>
      <c r="FP115" s="903">
        <f>COUNTIF(IC10:IC109,8)</f>
        <v>0</v>
      </c>
      <c r="FQ115" s="903"/>
      <c r="FR115" s="903"/>
      <c r="FS115" s="903"/>
      <c r="FT115" s="903"/>
      <c r="FU115" s="903"/>
      <c r="FV115" s="903"/>
      <c r="FW115" s="903"/>
      <c r="FX115" s="903"/>
      <c r="FY115" s="903"/>
      <c r="FZ115" s="903"/>
      <c r="GA115" s="903"/>
      <c r="GB115" s="903"/>
      <c r="GC115" s="903"/>
      <c r="GD115" s="903"/>
      <c r="GE115" s="903"/>
      <c r="GF115" s="903"/>
      <c r="GG115" s="903"/>
      <c r="GH115" s="903"/>
      <c r="GI115" s="903"/>
      <c r="GJ115" s="903"/>
      <c r="GK115" s="903">
        <f>COUNTIF(IC10:IC109,9)</f>
        <v>0</v>
      </c>
      <c r="GL115" s="903"/>
      <c r="GM115" s="903"/>
      <c r="GN115" s="903"/>
      <c r="GO115" s="903"/>
      <c r="GP115" s="903"/>
      <c r="GQ115" s="903"/>
      <c r="GR115" s="903"/>
      <c r="GS115" s="903"/>
      <c r="GT115" s="903"/>
      <c r="GU115" s="903"/>
      <c r="GV115" s="903"/>
      <c r="GW115" s="903"/>
      <c r="GX115" s="903"/>
      <c r="GY115" s="903"/>
      <c r="GZ115" s="903"/>
      <c r="HA115" s="903"/>
      <c r="HB115" s="903"/>
      <c r="HC115" s="903"/>
      <c r="HD115" s="903"/>
      <c r="HE115" s="903"/>
      <c r="HF115" s="903">
        <f>COUNTIF(IC10:IC109,10)</f>
        <v>2</v>
      </c>
      <c r="HG115" s="903"/>
      <c r="HH115" s="903"/>
      <c r="HI115" s="903"/>
      <c r="HJ115" s="903"/>
      <c r="HK115" s="903"/>
      <c r="HL115" s="903"/>
      <c r="HM115" s="903"/>
      <c r="HN115" s="903"/>
      <c r="HO115" s="903"/>
      <c r="HP115" s="903"/>
      <c r="HQ115" s="903"/>
      <c r="HR115" s="903"/>
      <c r="HS115" s="903"/>
      <c r="HT115" s="903"/>
      <c r="HU115" s="903"/>
      <c r="HV115" s="903"/>
      <c r="HW115" s="903"/>
      <c r="HX115" s="903"/>
      <c r="HY115" s="903"/>
      <c r="HZ115" s="905"/>
      <c r="IA115" s="906"/>
      <c r="IB115" s="903"/>
      <c r="IC115" s="903"/>
      <c r="ID115" s="907"/>
    </row>
    <row r="116" spans="1:301" s="377" customFormat="1" ht="15" customHeight="1" x14ac:dyDescent="0.25">
      <c r="A116" s="30"/>
      <c r="B116" s="31"/>
      <c r="C116" s="42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  <c r="AS116" s="378"/>
      <c r="AT116" s="378"/>
      <c r="AU116" s="378"/>
      <c r="AV116" s="378"/>
      <c r="AW116" s="378"/>
      <c r="AX116" s="378"/>
      <c r="AY116" s="378"/>
      <c r="AZ116" s="378"/>
      <c r="BA116" s="378"/>
      <c r="BB116" s="378"/>
      <c r="BC116" s="378"/>
      <c r="BD116" s="378"/>
      <c r="BE116" s="378"/>
      <c r="BF116" s="378"/>
      <c r="BG116" s="378"/>
      <c r="BH116" s="378"/>
      <c r="BI116" s="378"/>
      <c r="BJ116" s="378"/>
      <c r="BK116" s="378"/>
      <c r="BL116" s="378"/>
      <c r="BM116" s="378"/>
      <c r="BN116" s="378"/>
      <c r="BO116" s="378"/>
      <c r="BP116" s="378"/>
      <c r="BQ116" s="378"/>
      <c r="BR116" s="378"/>
      <c r="BS116" s="378"/>
      <c r="BT116" s="378"/>
      <c r="BU116" s="378"/>
      <c r="BV116" s="378"/>
      <c r="BW116" s="378"/>
      <c r="BX116" s="378"/>
      <c r="BY116" s="378"/>
      <c r="BZ116" s="378"/>
      <c r="CA116" s="378"/>
      <c r="CB116" s="378"/>
      <c r="CC116" s="378"/>
      <c r="CD116" s="378"/>
      <c r="CE116" s="378"/>
      <c r="CF116" s="378"/>
      <c r="CG116" s="378"/>
      <c r="CH116" s="378"/>
      <c r="CI116" s="378"/>
      <c r="CJ116" s="378"/>
      <c r="CK116" s="378"/>
      <c r="CL116" s="378"/>
      <c r="CM116" s="378"/>
      <c r="CN116" s="378"/>
      <c r="CO116" s="378"/>
      <c r="CP116" s="378"/>
      <c r="CQ116" s="378"/>
      <c r="CR116" s="378"/>
      <c r="CS116" s="378"/>
      <c r="CT116" s="378"/>
      <c r="CU116" s="378"/>
      <c r="CV116" s="378"/>
      <c r="CW116" s="378"/>
      <c r="CX116" s="378"/>
      <c r="CY116" s="378"/>
      <c r="CZ116" s="378"/>
      <c r="DA116" s="378"/>
      <c r="DB116" s="378"/>
      <c r="DC116" s="378"/>
      <c r="DD116" s="378"/>
      <c r="DE116" s="378"/>
      <c r="DF116" s="378"/>
      <c r="DG116" s="378"/>
      <c r="DH116" s="378"/>
      <c r="DI116" s="378"/>
      <c r="DJ116" s="378"/>
      <c r="DK116" s="378"/>
      <c r="DL116" s="378"/>
      <c r="DM116" s="378"/>
      <c r="DN116" s="378"/>
      <c r="DO116" s="378"/>
      <c r="DP116" s="378"/>
      <c r="DQ116" s="378"/>
      <c r="DR116" s="378"/>
      <c r="DS116" s="378"/>
      <c r="DT116" s="378"/>
      <c r="DU116" s="378"/>
      <c r="DV116" s="378"/>
      <c r="DW116" s="378"/>
      <c r="DX116" s="378"/>
      <c r="DY116" s="378"/>
      <c r="DZ116" s="378"/>
      <c r="EA116" s="378"/>
      <c r="EB116" s="378"/>
      <c r="EC116" s="378"/>
      <c r="ED116" s="378"/>
      <c r="EE116" s="378"/>
      <c r="EF116" s="378"/>
      <c r="EG116" s="378"/>
      <c r="EH116" s="378"/>
      <c r="EI116" s="378"/>
      <c r="EJ116" s="378"/>
      <c r="EK116" s="378"/>
      <c r="EL116" s="378"/>
      <c r="EM116" s="378"/>
      <c r="EN116" s="378"/>
      <c r="EO116" s="378"/>
      <c r="EP116" s="378"/>
      <c r="EQ116" s="378"/>
      <c r="ER116" s="378"/>
      <c r="ES116" s="378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  <c r="FO116" s="378"/>
      <c r="FP116" s="378"/>
      <c r="FQ116" s="378"/>
      <c r="FR116" s="378"/>
      <c r="FS116" s="378"/>
      <c r="FT116" s="378"/>
      <c r="FU116" s="378"/>
      <c r="FV116" s="378"/>
      <c r="FW116" s="378"/>
      <c r="FX116" s="378"/>
      <c r="FY116" s="378"/>
      <c r="FZ116" s="378"/>
      <c r="GA116" s="378"/>
      <c r="GB116" s="378"/>
      <c r="GC116" s="378"/>
      <c r="GD116" s="378"/>
      <c r="GE116" s="378"/>
      <c r="GF116" s="378"/>
      <c r="GG116" s="378"/>
      <c r="GH116" s="378"/>
      <c r="GI116" s="378"/>
      <c r="GJ116" s="378"/>
      <c r="GK116" s="378"/>
      <c r="GL116" s="378"/>
      <c r="GM116" s="378"/>
      <c r="GN116" s="378"/>
      <c r="GO116" s="378"/>
      <c r="GP116" s="378"/>
      <c r="GQ116" s="378"/>
      <c r="GR116" s="378"/>
      <c r="GS116" s="378"/>
      <c r="GT116" s="378"/>
      <c r="GU116" s="378"/>
      <c r="GV116" s="378"/>
      <c r="GW116" s="378"/>
      <c r="GX116" s="378"/>
      <c r="GY116" s="378"/>
      <c r="GZ116" s="378"/>
      <c r="HA116" s="378"/>
      <c r="HB116" s="378"/>
      <c r="HC116" s="378"/>
      <c r="HD116" s="378"/>
      <c r="HE116" s="378"/>
      <c r="HF116" s="378"/>
      <c r="HG116" s="378"/>
      <c r="HH116" s="378"/>
      <c r="HI116" s="378"/>
      <c r="HJ116" s="378"/>
      <c r="HK116" s="378"/>
      <c r="HL116" s="378"/>
      <c r="HM116" s="378"/>
      <c r="HN116" s="378"/>
      <c r="HO116" s="378"/>
      <c r="HP116" s="378"/>
      <c r="HQ116" s="378"/>
      <c r="HR116" s="378"/>
      <c r="HS116" s="378"/>
      <c r="HT116" s="378"/>
      <c r="HU116" s="378"/>
      <c r="HV116" s="378"/>
      <c r="HW116" s="378"/>
      <c r="HX116" s="378"/>
      <c r="HY116" s="378"/>
      <c r="HZ116" s="378"/>
      <c r="IA116" s="378"/>
      <c r="IB116" s="378"/>
      <c r="IC116" s="378"/>
      <c r="ID116" s="378"/>
      <c r="IF116" s="378"/>
      <c r="IG116" s="378"/>
      <c r="IH116" s="378"/>
      <c r="II116" s="378"/>
      <c r="IJ116" s="378"/>
      <c r="IK116" s="378"/>
      <c r="IL116" s="378"/>
      <c r="IM116" s="378"/>
      <c r="IN116" s="378"/>
      <c r="IO116" s="378"/>
      <c r="IP116" s="378"/>
      <c r="IQ116" s="378"/>
      <c r="IR116" s="378"/>
      <c r="IS116" s="378"/>
      <c r="IT116" s="378"/>
      <c r="IU116" s="378"/>
      <c r="IV116" s="378"/>
      <c r="IW116" s="378"/>
      <c r="IX116" s="378"/>
      <c r="IY116" s="378"/>
      <c r="IZ116" s="378"/>
      <c r="JA116" s="378"/>
      <c r="JB116" s="378"/>
      <c r="JC116" s="378"/>
      <c r="JD116" s="378"/>
      <c r="JE116" s="378"/>
      <c r="JF116" s="378"/>
      <c r="JG116" s="378"/>
      <c r="JH116" s="378"/>
      <c r="JI116" s="378"/>
      <c r="JJ116" s="378"/>
      <c r="JK116" s="378"/>
      <c r="JL116" s="378"/>
      <c r="JM116" s="378"/>
      <c r="JN116" s="378"/>
      <c r="JO116" s="378"/>
      <c r="JP116" s="378"/>
      <c r="JQ116" s="378"/>
      <c r="JR116" s="378"/>
      <c r="JS116" s="378"/>
      <c r="JT116" s="378"/>
      <c r="JU116" s="378"/>
      <c r="JV116" s="378"/>
      <c r="JW116" s="378"/>
      <c r="JX116" s="378"/>
      <c r="JY116" s="378"/>
      <c r="JZ116" s="378"/>
      <c r="KA116" s="378"/>
      <c r="KB116" s="378"/>
      <c r="KC116" s="378"/>
      <c r="KD116" s="378"/>
      <c r="KE116" s="378"/>
      <c r="KF116" s="378"/>
      <c r="KG116" s="378"/>
      <c r="KH116" s="378"/>
      <c r="KI116" s="378"/>
      <c r="KJ116" s="378"/>
      <c r="KK116" s="378"/>
      <c r="KL116" s="378"/>
      <c r="KM116" s="378"/>
      <c r="KN116" s="378"/>
      <c r="KO116" s="378"/>
    </row>
    <row r="117" spans="1:301" s="377" customFormat="1" ht="15" customHeight="1" x14ac:dyDescent="0.25">
      <c r="A117" s="900" t="s">
        <v>261</v>
      </c>
      <c r="B117" s="900"/>
      <c r="C117" s="900"/>
      <c r="D117" s="900"/>
      <c r="E117" s="900"/>
      <c r="F117" s="900"/>
      <c r="G117" s="900"/>
      <c r="H117" s="900"/>
      <c r="I117" s="900"/>
      <c r="J117" s="900"/>
      <c r="K117" s="900"/>
      <c r="L117" s="900"/>
      <c r="M117" s="900"/>
      <c r="N117" s="900"/>
      <c r="O117" s="900"/>
      <c r="P117" s="900"/>
      <c r="Q117" s="900"/>
      <c r="R117" s="900"/>
      <c r="S117" s="900"/>
      <c r="T117" s="900"/>
      <c r="U117" s="900"/>
      <c r="V117" s="900"/>
      <c r="W117" s="900"/>
      <c r="X117" s="900"/>
      <c r="Y117" s="900"/>
      <c r="Z117" s="900"/>
      <c r="AA117" s="900"/>
      <c r="AB117" s="900"/>
      <c r="AC117" s="900"/>
      <c r="AD117" s="900"/>
      <c r="AE117" s="900"/>
      <c r="AF117" s="900"/>
      <c r="AG117" s="900"/>
      <c r="AH117" s="900"/>
      <c r="AI117" s="900"/>
      <c r="AJ117" s="900"/>
      <c r="AK117" s="900"/>
      <c r="AL117" s="900"/>
      <c r="AM117" s="900"/>
      <c r="AN117" s="900"/>
      <c r="AO117" s="900"/>
      <c r="AP117" s="900"/>
      <c r="AQ117" s="900"/>
      <c r="AR117" s="900"/>
      <c r="AS117" s="900"/>
      <c r="AT117" s="900"/>
      <c r="AU117" s="900"/>
      <c r="AV117" s="900"/>
      <c r="AW117" s="900"/>
      <c r="AX117" s="900"/>
      <c r="AY117" s="900"/>
      <c r="AZ117" s="900"/>
      <c r="BA117" s="900"/>
      <c r="BB117" s="900"/>
      <c r="BC117" s="900"/>
      <c r="BD117" s="900"/>
      <c r="BE117" s="900"/>
      <c r="BF117" s="900"/>
      <c r="BG117" s="900"/>
      <c r="BH117" s="900"/>
      <c r="BI117" s="900"/>
      <c r="BJ117" s="900"/>
      <c r="BK117" s="900"/>
      <c r="BL117" s="900"/>
      <c r="BM117" s="900"/>
      <c r="BN117" s="900"/>
      <c r="BO117" s="900"/>
      <c r="BP117" s="900"/>
      <c r="BQ117" s="900"/>
      <c r="BR117" s="900"/>
      <c r="BS117" s="900"/>
      <c r="BT117" s="900"/>
      <c r="BU117" s="900"/>
      <c r="BV117" s="900"/>
      <c r="BW117" s="900"/>
      <c r="BX117" s="900"/>
      <c r="BY117" s="900"/>
      <c r="BZ117" s="900"/>
      <c r="CA117" s="900"/>
      <c r="CB117" s="900"/>
      <c r="CC117" s="900"/>
      <c r="CD117" s="900"/>
      <c r="CE117" s="900"/>
      <c r="CF117" s="900"/>
      <c r="CG117" s="900"/>
      <c r="CH117" s="900"/>
      <c r="CI117" s="900"/>
      <c r="CJ117" s="900"/>
      <c r="CK117" s="900"/>
      <c r="CL117" s="900"/>
      <c r="CM117" s="900"/>
      <c r="CN117" s="900"/>
      <c r="CO117" s="900"/>
      <c r="CP117" s="900"/>
      <c r="CQ117" s="900"/>
      <c r="CR117" s="900"/>
      <c r="CS117" s="900"/>
      <c r="CT117" s="900"/>
      <c r="CU117" s="900"/>
      <c r="CV117" s="900"/>
      <c r="CW117" s="900"/>
      <c r="CX117" s="900"/>
      <c r="CY117" s="900"/>
      <c r="CZ117" s="900"/>
      <c r="DA117" s="900"/>
      <c r="DB117" s="900"/>
      <c r="DC117" s="900"/>
      <c r="DD117" s="900"/>
      <c r="DE117" s="900"/>
      <c r="DF117" s="900"/>
      <c r="DG117" s="900"/>
      <c r="DH117" s="900"/>
      <c r="DI117" s="900"/>
      <c r="DJ117" s="900"/>
      <c r="DK117" s="900"/>
      <c r="DL117" s="900"/>
      <c r="DM117" s="900"/>
      <c r="DN117" s="900"/>
      <c r="DO117" s="900"/>
      <c r="DP117" s="900"/>
      <c r="DQ117" s="900"/>
      <c r="DR117" s="900"/>
      <c r="DS117" s="900"/>
      <c r="DT117" s="900"/>
      <c r="DU117" s="900"/>
      <c r="DV117" s="900"/>
      <c r="DW117" s="900"/>
      <c r="DX117" s="900"/>
      <c r="DY117" s="900"/>
      <c r="DZ117" s="900"/>
      <c r="EA117" s="900"/>
      <c r="EB117" s="900"/>
      <c r="EC117" s="900"/>
      <c r="ED117" s="900"/>
      <c r="EE117" s="900"/>
      <c r="EF117" s="900"/>
      <c r="EG117" s="900"/>
      <c r="EH117" s="900"/>
      <c r="EI117" s="900"/>
      <c r="EJ117" s="900"/>
      <c r="EK117" s="900"/>
      <c r="EL117" s="900"/>
      <c r="EM117" s="900"/>
      <c r="EN117" s="900"/>
      <c r="EO117" s="900"/>
      <c r="EP117" s="900"/>
      <c r="EQ117" s="900"/>
      <c r="ER117" s="900"/>
      <c r="ES117" s="900"/>
      <c r="ET117" s="900"/>
      <c r="EU117" s="900"/>
      <c r="EV117" s="900"/>
      <c r="EW117" s="900"/>
      <c r="EX117" s="900"/>
      <c r="EY117" s="900"/>
      <c r="EZ117" s="900"/>
      <c r="FA117" s="900"/>
      <c r="FB117" s="900"/>
      <c r="FC117" s="900"/>
      <c r="FD117" s="900"/>
      <c r="FE117" s="900"/>
      <c r="FF117" s="900"/>
      <c r="FG117" s="900"/>
      <c r="FH117" s="900"/>
      <c r="FI117" s="900"/>
      <c r="FJ117" s="900"/>
      <c r="FK117" s="900"/>
      <c r="FL117" s="900"/>
      <c r="FM117" s="900"/>
      <c r="FN117" s="900"/>
      <c r="FO117" s="900"/>
      <c r="FP117" s="900"/>
      <c r="FQ117" s="900"/>
      <c r="FR117" s="900"/>
      <c r="FS117" s="900"/>
      <c r="FT117" s="900"/>
      <c r="FU117" s="900"/>
      <c r="FV117" s="900"/>
      <c r="FW117" s="900"/>
      <c r="FX117" s="900"/>
      <c r="FY117" s="900"/>
      <c r="FZ117" s="900"/>
      <c r="GA117" s="900"/>
      <c r="GB117" s="900"/>
      <c r="GC117" s="900"/>
      <c r="GD117" s="900"/>
      <c r="GE117" s="900"/>
      <c r="GF117" s="900"/>
      <c r="GG117" s="900"/>
      <c r="GH117" s="900"/>
      <c r="GI117" s="900"/>
      <c r="GJ117" s="900"/>
      <c r="GK117" s="900"/>
      <c r="GL117" s="900"/>
      <c r="GM117" s="900"/>
      <c r="GN117" s="900"/>
      <c r="GO117" s="900"/>
      <c r="GP117" s="900"/>
      <c r="GQ117" s="900"/>
      <c r="GR117" s="900"/>
      <c r="GS117" s="900"/>
      <c r="GT117" s="900"/>
      <c r="GU117" s="900"/>
      <c r="GV117" s="900"/>
      <c r="GW117" s="900"/>
      <c r="GX117" s="900"/>
      <c r="GY117" s="900"/>
      <c r="GZ117" s="900"/>
      <c r="HA117" s="900"/>
      <c r="HB117" s="900"/>
      <c r="HC117" s="900"/>
      <c r="HD117" s="900"/>
      <c r="HE117" s="900"/>
      <c r="HF117" s="900"/>
      <c r="HG117" s="900"/>
      <c r="HH117" s="900"/>
      <c r="HI117" s="900"/>
      <c r="HJ117" s="900"/>
      <c r="HK117" s="900"/>
      <c r="HL117" s="900"/>
      <c r="HM117" s="900"/>
      <c r="HN117" s="900"/>
      <c r="HO117" s="900"/>
      <c r="HP117" s="900"/>
      <c r="HQ117" s="900"/>
      <c r="HR117" s="900"/>
      <c r="HS117" s="900"/>
      <c r="HT117" s="900"/>
      <c r="HU117" s="900"/>
      <c r="HV117" s="900"/>
      <c r="HW117" s="900"/>
      <c r="HX117" s="900"/>
      <c r="HY117" s="900"/>
      <c r="HZ117" s="900"/>
      <c r="IA117" s="900"/>
      <c r="IB117" s="900"/>
      <c r="IC117" s="900"/>
      <c r="ID117" s="900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8.75" x14ac:dyDescent="0.25">
      <c r="A118" s="901" t="s">
        <v>306</v>
      </c>
      <c r="B118" s="901"/>
      <c r="C118" s="901"/>
      <c r="D118" s="901"/>
      <c r="E118" s="901"/>
      <c r="F118" s="901"/>
      <c r="G118" s="901"/>
      <c r="H118" s="901"/>
      <c r="I118" s="901"/>
      <c r="J118" s="901"/>
      <c r="K118" s="901"/>
      <c r="L118" s="901"/>
      <c r="M118" s="901"/>
      <c r="N118" s="901"/>
      <c r="O118" s="901"/>
      <c r="P118" s="901"/>
      <c r="Q118" s="901"/>
      <c r="R118" s="901"/>
      <c r="S118" s="901"/>
      <c r="T118" s="901"/>
      <c r="U118" s="901"/>
      <c r="V118" s="901"/>
      <c r="W118" s="901"/>
      <c r="X118" s="901"/>
      <c r="Y118" s="901"/>
      <c r="Z118" s="901"/>
      <c r="AA118" s="901"/>
      <c r="AB118" s="901"/>
      <c r="AC118" s="901"/>
      <c r="AD118" s="901"/>
      <c r="AE118" s="901"/>
      <c r="AF118" s="901"/>
      <c r="AG118" s="901"/>
      <c r="AH118" s="901"/>
      <c r="AI118" s="901"/>
      <c r="AJ118" s="901"/>
      <c r="AK118" s="901"/>
      <c r="AL118" s="901"/>
      <c r="AM118" s="901"/>
      <c r="AN118" s="901"/>
      <c r="AO118" s="901"/>
      <c r="AP118" s="901"/>
      <c r="AQ118" s="901"/>
      <c r="AR118" s="901"/>
      <c r="AS118" s="901"/>
      <c r="AT118" s="901"/>
      <c r="AU118" s="901"/>
      <c r="AV118" s="901"/>
      <c r="AW118" s="901"/>
      <c r="AX118" s="901"/>
      <c r="AY118" s="901"/>
      <c r="AZ118" s="901"/>
      <c r="BA118" s="901"/>
      <c r="BB118" s="901"/>
      <c r="BC118" s="901"/>
      <c r="BD118" s="901"/>
      <c r="BE118" s="901"/>
      <c r="BF118" s="901"/>
      <c r="BG118" s="901"/>
      <c r="BH118" s="901"/>
      <c r="BI118" s="901"/>
      <c r="BJ118" s="901"/>
      <c r="BK118" s="901"/>
      <c r="BL118" s="901"/>
      <c r="BM118" s="901"/>
      <c r="BN118" s="901"/>
      <c r="BO118" s="901"/>
      <c r="BP118" s="901"/>
      <c r="BQ118" s="901"/>
      <c r="BR118" s="901"/>
      <c r="BS118" s="901"/>
      <c r="BT118" s="901"/>
      <c r="BU118" s="901"/>
      <c r="BV118" s="901"/>
      <c r="BW118" s="901"/>
      <c r="BX118" s="901"/>
      <c r="BY118" s="901"/>
      <c r="BZ118" s="901"/>
      <c r="CA118" s="901"/>
      <c r="CB118" s="901"/>
      <c r="CC118" s="901"/>
      <c r="CD118" s="901"/>
      <c r="CE118" s="901"/>
      <c r="CF118" s="901"/>
      <c r="CG118" s="901"/>
      <c r="CH118" s="901"/>
      <c r="CI118" s="901"/>
      <c r="CJ118" s="901"/>
      <c r="CK118" s="901"/>
      <c r="CL118" s="901"/>
      <c r="CM118" s="901"/>
      <c r="CN118" s="901"/>
      <c r="CO118" s="901"/>
      <c r="CP118" s="901"/>
      <c r="CQ118" s="901"/>
      <c r="CR118" s="901"/>
      <c r="CS118" s="901"/>
      <c r="CT118" s="901"/>
      <c r="CU118" s="901"/>
      <c r="CV118" s="901"/>
      <c r="CW118" s="901"/>
      <c r="CX118" s="901"/>
      <c r="CY118" s="901"/>
      <c r="CZ118" s="901"/>
      <c r="DA118" s="901"/>
      <c r="DB118" s="901"/>
      <c r="DC118" s="901"/>
      <c r="DD118" s="901"/>
      <c r="DE118" s="901"/>
      <c r="DF118" s="901"/>
      <c r="DG118" s="901"/>
      <c r="DH118" s="901"/>
      <c r="DI118" s="901"/>
      <c r="DJ118" s="901"/>
      <c r="DK118" s="901"/>
      <c r="DL118" s="901"/>
      <c r="DM118" s="901"/>
      <c r="DN118" s="901"/>
      <c r="DO118" s="901"/>
      <c r="DP118" s="901"/>
      <c r="DQ118" s="901"/>
      <c r="DR118" s="901"/>
      <c r="DS118" s="901"/>
      <c r="DT118" s="901"/>
      <c r="DU118" s="901"/>
      <c r="DV118" s="901"/>
      <c r="DW118" s="901"/>
      <c r="DX118" s="901"/>
      <c r="DY118" s="901"/>
      <c r="DZ118" s="901"/>
      <c r="EA118" s="901"/>
      <c r="EB118" s="901"/>
      <c r="EC118" s="901"/>
      <c r="ED118" s="901"/>
      <c r="EE118" s="901"/>
      <c r="EF118" s="901"/>
      <c r="EG118" s="901"/>
      <c r="EH118" s="901"/>
      <c r="EI118" s="901"/>
      <c r="EJ118" s="901"/>
      <c r="EK118" s="901"/>
      <c r="EL118" s="901"/>
      <c r="EM118" s="901"/>
      <c r="EN118" s="901"/>
      <c r="EO118" s="901"/>
      <c r="EP118" s="901"/>
      <c r="EQ118" s="901"/>
      <c r="ER118" s="901"/>
      <c r="ES118" s="901"/>
      <c r="ET118" s="901"/>
      <c r="EU118" s="901"/>
      <c r="EV118" s="901"/>
      <c r="EW118" s="901"/>
      <c r="EX118" s="901"/>
      <c r="EY118" s="901"/>
      <c r="EZ118" s="901"/>
      <c r="FA118" s="901"/>
      <c r="FB118" s="901"/>
      <c r="FC118" s="901"/>
      <c r="FD118" s="901"/>
      <c r="FE118" s="901"/>
      <c r="FF118" s="901"/>
      <c r="FG118" s="901"/>
      <c r="FH118" s="901"/>
      <c r="FI118" s="901"/>
      <c r="FJ118" s="901"/>
      <c r="FK118" s="901"/>
      <c r="FL118" s="901"/>
      <c r="FM118" s="901"/>
      <c r="FN118" s="901"/>
      <c r="FO118" s="901"/>
      <c r="FP118" s="901"/>
      <c r="FQ118" s="901"/>
      <c r="FR118" s="901"/>
      <c r="FS118" s="901"/>
      <c r="FT118" s="901"/>
      <c r="FU118" s="901"/>
      <c r="FV118" s="901"/>
      <c r="FW118" s="901"/>
      <c r="FX118" s="901"/>
      <c r="FY118" s="901"/>
      <c r="FZ118" s="901"/>
      <c r="GA118" s="901"/>
      <c r="GB118" s="901"/>
      <c r="GC118" s="901"/>
      <c r="GD118" s="901"/>
      <c r="GE118" s="901"/>
      <c r="GF118" s="901"/>
      <c r="GG118" s="901"/>
      <c r="GH118" s="901"/>
      <c r="GI118" s="901"/>
      <c r="GJ118" s="901"/>
      <c r="GK118" s="901"/>
      <c r="GL118" s="901"/>
      <c r="GM118" s="901"/>
      <c r="GN118" s="901"/>
      <c r="GO118" s="901"/>
      <c r="GP118" s="901"/>
      <c r="GQ118" s="901"/>
      <c r="GR118" s="901"/>
      <c r="GS118" s="901"/>
      <c r="GT118" s="901"/>
      <c r="GU118" s="901"/>
      <c r="GV118" s="901"/>
      <c r="GW118" s="901"/>
      <c r="GX118" s="901"/>
      <c r="GY118" s="901"/>
      <c r="GZ118" s="901"/>
      <c r="HA118" s="901"/>
      <c r="HB118" s="901"/>
      <c r="HC118" s="901"/>
      <c r="HD118" s="901"/>
      <c r="HE118" s="901"/>
      <c r="HF118" s="901"/>
      <c r="HG118" s="901"/>
      <c r="HH118" s="901"/>
      <c r="HI118" s="901"/>
      <c r="HJ118" s="901"/>
      <c r="HK118" s="901"/>
      <c r="HL118" s="901"/>
      <c r="HM118" s="901"/>
      <c r="HN118" s="901"/>
      <c r="HO118" s="901"/>
      <c r="HP118" s="901"/>
      <c r="HQ118" s="901"/>
      <c r="HR118" s="901"/>
      <c r="HS118" s="901"/>
      <c r="HT118" s="901"/>
      <c r="HU118" s="901"/>
      <c r="HV118" s="901"/>
      <c r="HW118" s="901"/>
      <c r="HX118" s="901"/>
      <c r="HY118" s="901"/>
      <c r="HZ118" s="901"/>
      <c r="IA118" s="901"/>
      <c r="IB118" s="901"/>
      <c r="IC118" s="901"/>
      <c r="ID118" s="901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8.75" x14ac:dyDescent="0.25">
      <c r="A119" s="901" t="s">
        <v>307</v>
      </c>
      <c r="B119" s="901"/>
      <c r="C119" s="901"/>
      <c r="D119" s="901"/>
      <c r="E119" s="901"/>
      <c r="F119" s="901"/>
      <c r="G119" s="901"/>
      <c r="H119" s="901"/>
      <c r="I119" s="901"/>
      <c r="J119" s="901"/>
      <c r="K119" s="901"/>
      <c r="L119" s="901"/>
      <c r="M119" s="901"/>
      <c r="N119" s="901"/>
      <c r="O119" s="901"/>
      <c r="P119" s="901"/>
      <c r="Q119" s="901"/>
      <c r="R119" s="901"/>
      <c r="S119" s="901"/>
      <c r="T119" s="901"/>
      <c r="U119" s="901"/>
      <c r="V119" s="901"/>
      <c r="W119" s="901"/>
      <c r="X119" s="901"/>
      <c r="Y119" s="901"/>
      <c r="Z119" s="901"/>
      <c r="AA119" s="901"/>
      <c r="AB119" s="901"/>
      <c r="AC119" s="901"/>
      <c r="AD119" s="901"/>
      <c r="AE119" s="901"/>
      <c r="AF119" s="901"/>
      <c r="AG119" s="901"/>
      <c r="AH119" s="901"/>
      <c r="AI119" s="901"/>
      <c r="AJ119" s="901"/>
      <c r="AK119" s="901"/>
      <c r="AL119" s="901"/>
      <c r="AM119" s="901"/>
      <c r="AN119" s="901"/>
      <c r="AO119" s="901"/>
      <c r="AP119" s="901"/>
      <c r="AQ119" s="901"/>
      <c r="AR119" s="901"/>
      <c r="AS119" s="901"/>
      <c r="AT119" s="901"/>
      <c r="AU119" s="901"/>
      <c r="AV119" s="901"/>
      <c r="AW119" s="901"/>
      <c r="AX119" s="901"/>
      <c r="AY119" s="901"/>
      <c r="AZ119" s="901"/>
      <c r="BA119" s="901"/>
      <c r="BB119" s="901"/>
      <c r="BC119" s="901"/>
      <c r="BD119" s="901"/>
      <c r="BE119" s="901"/>
      <c r="BF119" s="901"/>
      <c r="BG119" s="901"/>
      <c r="BH119" s="901"/>
      <c r="BI119" s="901"/>
      <c r="BJ119" s="901"/>
      <c r="BK119" s="901"/>
      <c r="BL119" s="901"/>
      <c r="BM119" s="901"/>
      <c r="BN119" s="901"/>
      <c r="BO119" s="901"/>
      <c r="BP119" s="901"/>
      <c r="BQ119" s="901"/>
      <c r="BR119" s="901"/>
      <c r="BS119" s="901"/>
      <c r="BT119" s="901"/>
      <c r="BU119" s="901"/>
      <c r="BV119" s="901"/>
      <c r="BW119" s="901"/>
      <c r="BX119" s="901"/>
      <c r="BY119" s="901"/>
      <c r="BZ119" s="901"/>
      <c r="CA119" s="901"/>
      <c r="CB119" s="901"/>
      <c r="CC119" s="901"/>
      <c r="CD119" s="901"/>
      <c r="CE119" s="901"/>
      <c r="CF119" s="901"/>
      <c r="CG119" s="901"/>
      <c r="CH119" s="901"/>
      <c r="CI119" s="901"/>
      <c r="CJ119" s="901"/>
      <c r="CK119" s="901"/>
      <c r="CL119" s="901"/>
      <c r="CM119" s="901"/>
      <c r="CN119" s="901"/>
      <c r="CO119" s="901"/>
      <c r="CP119" s="901"/>
      <c r="CQ119" s="901"/>
      <c r="CR119" s="901"/>
      <c r="CS119" s="901"/>
      <c r="CT119" s="901"/>
      <c r="CU119" s="901"/>
      <c r="CV119" s="901"/>
      <c r="CW119" s="901"/>
      <c r="CX119" s="901"/>
      <c r="CY119" s="901"/>
      <c r="CZ119" s="901"/>
      <c r="DA119" s="901"/>
      <c r="DB119" s="901"/>
      <c r="DC119" s="901"/>
      <c r="DD119" s="901"/>
      <c r="DE119" s="901"/>
      <c r="DF119" s="901"/>
      <c r="DG119" s="901"/>
      <c r="DH119" s="901"/>
      <c r="DI119" s="901"/>
      <c r="DJ119" s="901"/>
      <c r="DK119" s="901"/>
      <c r="DL119" s="901"/>
      <c r="DM119" s="901"/>
      <c r="DN119" s="901"/>
      <c r="DO119" s="901"/>
      <c r="DP119" s="901"/>
      <c r="DQ119" s="901"/>
      <c r="DR119" s="901"/>
      <c r="DS119" s="901"/>
      <c r="DT119" s="901"/>
      <c r="DU119" s="901"/>
      <c r="DV119" s="901"/>
      <c r="DW119" s="901"/>
      <c r="DX119" s="901"/>
      <c r="DY119" s="901"/>
      <c r="DZ119" s="901"/>
      <c r="EA119" s="901"/>
      <c r="EB119" s="901"/>
      <c r="EC119" s="901"/>
      <c r="ED119" s="901"/>
      <c r="EE119" s="901"/>
      <c r="EF119" s="901"/>
      <c r="EG119" s="901"/>
      <c r="EH119" s="901"/>
      <c r="EI119" s="901"/>
      <c r="EJ119" s="901"/>
      <c r="EK119" s="901"/>
      <c r="EL119" s="901"/>
      <c r="EM119" s="901"/>
      <c r="EN119" s="901"/>
      <c r="EO119" s="901"/>
      <c r="EP119" s="901"/>
      <c r="EQ119" s="901"/>
      <c r="ER119" s="901"/>
      <c r="ES119" s="901"/>
      <c r="ET119" s="901"/>
      <c r="EU119" s="901"/>
      <c r="EV119" s="901"/>
      <c r="EW119" s="901"/>
      <c r="EX119" s="901"/>
      <c r="EY119" s="901"/>
      <c r="EZ119" s="901"/>
      <c r="FA119" s="901"/>
      <c r="FB119" s="901"/>
      <c r="FC119" s="901"/>
      <c r="FD119" s="901"/>
      <c r="FE119" s="901"/>
      <c r="FF119" s="901"/>
      <c r="FG119" s="901"/>
      <c r="FH119" s="901"/>
      <c r="FI119" s="901"/>
      <c r="FJ119" s="901"/>
      <c r="FK119" s="901"/>
      <c r="FL119" s="901"/>
      <c r="FM119" s="901"/>
      <c r="FN119" s="901"/>
      <c r="FO119" s="901"/>
      <c r="FP119" s="901"/>
      <c r="FQ119" s="901"/>
      <c r="FR119" s="901"/>
      <c r="FS119" s="901"/>
      <c r="FT119" s="901"/>
      <c r="FU119" s="901"/>
      <c r="FV119" s="901"/>
      <c r="FW119" s="901"/>
      <c r="FX119" s="901"/>
      <c r="FY119" s="901"/>
      <c r="FZ119" s="901"/>
      <c r="GA119" s="901"/>
      <c r="GB119" s="901"/>
      <c r="GC119" s="901"/>
      <c r="GD119" s="901"/>
      <c r="GE119" s="901"/>
      <c r="GF119" s="901"/>
      <c r="GG119" s="901"/>
      <c r="GH119" s="901"/>
      <c r="GI119" s="901"/>
      <c r="GJ119" s="901"/>
      <c r="GK119" s="901"/>
      <c r="GL119" s="901"/>
      <c r="GM119" s="901"/>
      <c r="GN119" s="901"/>
      <c r="GO119" s="901"/>
      <c r="GP119" s="901"/>
      <c r="GQ119" s="901"/>
      <c r="GR119" s="901"/>
      <c r="GS119" s="901"/>
      <c r="GT119" s="901"/>
      <c r="GU119" s="901"/>
      <c r="GV119" s="901"/>
      <c r="GW119" s="901"/>
      <c r="GX119" s="901"/>
      <c r="GY119" s="901"/>
      <c r="GZ119" s="901"/>
      <c r="HA119" s="901"/>
      <c r="HB119" s="901"/>
      <c r="HC119" s="901"/>
      <c r="HD119" s="901"/>
      <c r="HE119" s="901"/>
      <c r="HF119" s="901"/>
      <c r="HG119" s="901"/>
      <c r="HH119" s="901"/>
      <c r="HI119" s="901"/>
      <c r="HJ119" s="901"/>
      <c r="HK119" s="901"/>
      <c r="HL119" s="901"/>
      <c r="HM119" s="901"/>
      <c r="HN119" s="901"/>
      <c r="HO119" s="901"/>
      <c r="HP119" s="901"/>
      <c r="HQ119" s="901"/>
      <c r="HR119" s="901"/>
      <c r="HS119" s="901"/>
      <c r="HT119" s="901"/>
      <c r="HU119" s="901"/>
      <c r="HV119" s="901"/>
      <c r="HW119" s="901"/>
      <c r="HX119" s="901"/>
      <c r="HY119" s="901"/>
      <c r="HZ119" s="901"/>
      <c r="IA119" s="901"/>
      <c r="IB119" s="901"/>
      <c r="IC119" s="901"/>
      <c r="ID119" s="901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5" customHeight="1" x14ac:dyDescent="0.25">
      <c r="A120" s="30"/>
      <c r="B120" s="31"/>
      <c r="C120" s="403"/>
      <c r="D120" s="378"/>
      <c r="E120" s="378"/>
      <c r="F120" s="32"/>
      <c r="G120" s="32" t="s">
        <v>211</v>
      </c>
      <c r="H120" s="32" t="s">
        <v>212</v>
      </c>
      <c r="I120" s="32" t="s">
        <v>213</v>
      </c>
      <c r="J120" s="32" t="s">
        <v>214</v>
      </c>
      <c r="K120" s="32" t="s">
        <v>201</v>
      </c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5" customHeight="1" x14ac:dyDescent="0.25">
      <c r="A121" s="30"/>
      <c r="B121" s="31"/>
      <c r="C121" s="403"/>
      <c r="D121" s="378"/>
      <c r="E121" s="378"/>
      <c r="F121" s="32" t="s">
        <v>26</v>
      </c>
      <c r="G121" s="32">
        <f>K121*36-H121-I121-J121</f>
        <v>1908</v>
      </c>
      <c r="H121" s="32">
        <f>AP110+AO110+BK110+BJ110</f>
        <v>180</v>
      </c>
      <c r="I121" s="32">
        <f>(AR96+AR100+BM96+BM100)*36</f>
        <v>72</v>
      </c>
      <c r="J121" s="32"/>
      <c r="K121" s="32">
        <f>AR110+BM110</f>
        <v>60</v>
      </c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03"/>
      <c r="D122" s="378"/>
      <c r="E122" s="378"/>
      <c r="F122" s="32" t="s">
        <v>27</v>
      </c>
      <c r="G122" s="32">
        <f>K122*36-H122-I122-J122</f>
        <v>1944</v>
      </c>
      <c r="H122" s="32">
        <f>CE110+CF110+CZ110+DA110</f>
        <v>216</v>
      </c>
      <c r="I122" s="32">
        <f>(CH96+CH100+DC96+DC100)*36</f>
        <v>0</v>
      </c>
      <c r="J122" s="32"/>
      <c r="K122" s="32">
        <f>CH110+DC110</f>
        <v>60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03"/>
      <c r="D123" s="378"/>
      <c r="E123" s="378"/>
      <c r="F123" s="32" t="s">
        <v>28</v>
      </c>
      <c r="G123" s="32">
        <f>K123*36-H123-I123-J123</f>
        <v>1800</v>
      </c>
      <c r="H123" s="32">
        <f>DU110+DV110+EP110+EQ110</f>
        <v>288</v>
      </c>
      <c r="I123" s="32">
        <f>(DX96+DX100+ES96+ES100)*36</f>
        <v>72</v>
      </c>
      <c r="J123" s="32"/>
      <c r="K123" s="32">
        <f>DX110+ES110</f>
        <v>60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thickBot="1" x14ac:dyDescent="0.3">
      <c r="A124" s="30"/>
      <c r="B124" s="31"/>
      <c r="C124" s="403"/>
      <c r="D124" s="378"/>
      <c r="E124" s="378"/>
      <c r="F124" s="32" t="s">
        <v>29</v>
      </c>
      <c r="G124" s="32">
        <f>K124*36-H124-I124-J124</f>
        <v>1782</v>
      </c>
      <c r="H124" s="32">
        <f>FK110+FL110+GF110+GG110</f>
        <v>270</v>
      </c>
      <c r="I124" s="32">
        <f>(FN96+FN100+GI96+GI100)*36</f>
        <v>108</v>
      </c>
      <c r="J124" s="32"/>
      <c r="K124" s="32">
        <f>FN110+GI110</f>
        <v>60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ht="15" customHeight="1" thickBot="1" x14ac:dyDescent="0.3">
      <c r="A125" s="30"/>
      <c r="B125" s="31"/>
      <c r="C125" s="403"/>
      <c r="D125" s="385"/>
      <c r="F125" s="33" t="s">
        <v>30</v>
      </c>
      <c r="G125" s="33">
        <f>K125*36-H125-I125-J125</f>
        <v>846</v>
      </c>
      <c r="H125" s="33">
        <f>HA110+HB110+HV110+HW110</f>
        <v>162</v>
      </c>
      <c r="I125" s="33">
        <f>(HD96+HD100+HY96+HY100)*36</f>
        <v>936</v>
      </c>
      <c r="J125" s="33">
        <f>F107+F108+F109</f>
        <v>216</v>
      </c>
      <c r="K125" s="33">
        <f>HD110+HY110</f>
        <v>60</v>
      </c>
      <c r="GM125" s="12">
        <v>108</v>
      </c>
      <c r="GN125" s="13">
        <v>78</v>
      </c>
      <c r="GO125" s="13">
        <v>24</v>
      </c>
      <c r="GP125" s="13">
        <v>16</v>
      </c>
      <c r="GQ125" s="13">
        <v>12</v>
      </c>
      <c r="GR125" s="13">
        <v>22</v>
      </c>
      <c r="GS125" s="13">
        <v>4</v>
      </c>
      <c r="GT125" s="13">
        <v>30</v>
      </c>
      <c r="GU125" s="13">
        <v>18</v>
      </c>
    </row>
    <row r="126" spans="1:301" ht="15" customHeight="1" x14ac:dyDescent="0.25">
      <c r="A126" s="30"/>
      <c r="B126" s="31"/>
      <c r="C126" s="403"/>
      <c r="D126" s="385"/>
      <c r="F126" s="385"/>
      <c r="G126" s="385"/>
      <c r="H126" s="385"/>
    </row>
    <row r="127" spans="1:301" ht="15" customHeight="1" x14ac:dyDescent="0.25">
      <c r="A127" s="30"/>
      <c r="B127" s="31"/>
      <c r="C127" s="403"/>
      <c r="D127" s="385"/>
      <c r="F127" s="385"/>
      <c r="G127" s="385"/>
      <c r="H127" s="385"/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03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03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03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03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03"/>
      <c r="D228" s="385"/>
      <c r="F228" s="385"/>
      <c r="G228" s="385"/>
      <c r="H228" s="385"/>
    </row>
    <row r="229" spans="1:8" x14ac:dyDescent="0.25">
      <c r="A229" s="30"/>
      <c r="B229" s="31"/>
      <c r="C229" s="403"/>
      <c r="D229" s="385"/>
      <c r="F229" s="385"/>
      <c r="G229" s="385"/>
      <c r="H229" s="385"/>
    </row>
    <row r="230" spans="1:8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  <row r="5700" spans="1:8" x14ac:dyDescent="0.25">
      <c r="A5700" s="30"/>
      <c r="B5700" s="31"/>
      <c r="C5700" s="403"/>
      <c r="D5700" s="385"/>
      <c r="F5700" s="385"/>
      <c r="G5700" s="385"/>
      <c r="H5700" s="385"/>
    </row>
    <row r="5701" spans="1:8" x14ac:dyDescent="0.25">
      <c r="A5701" s="30"/>
      <c r="B5701" s="31"/>
      <c r="C5701" s="403"/>
      <c r="D5701" s="385"/>
      <c r="F5701" s="385"/>
      <c r="G5701" s="385"/>
      <c r="H5701" s="385"/>
    </row>
    <row r="5702" spans="1:8" x14ac:dyDescent="0.25">
      <c r="A5702" s="30"/>
      <c r="B5702" s="31"/>
      <c r="C5702" s="403"/>
      <c r="D5702" s="385"/>
      <c r="F5702" s="385"/>
      <c r="G5702" s="385"/>
      <c r="H5702" s="385"/>
    </row>
    <row r="5703" spans="1:8" x14ac:dyDescent="0.25">
      <c r="A5703" s="30"/>
      <c r="B5703" s="31"/>
      <c r="C5703" s="403"/>
      <c r="D5703" s="385"/>
      <c r="F5703" s="385"/>
      <c r="G5703" s="385"/>
      <c r="H5703" s="385"/>
    </row>
    <row r="5704" spans="1:8" x14ac:dyDescent="0.25">
      <c r="A5704" s="30"/>
      <c r="B5704" s="31"/>
      <c r="C5704" s="403"/>
      <c r="D5704" s="385"/>
      <c r="F5704" s="385"/>
      <c r="G5704" s="385"/>
      <c r="H5704" s="385"/>
    </row>
  </sheetData>
  <autoFilter ref="A7:IE115"/>
  <mergeCells count="540">
    <mergeCell ref="AT115:BN115"/>
    <mergeCell ref="BO115:CI115"/>
    <mergeCell ref="CJ115:DD115"/>
    <mergeCell ref="DE113:DY113"/>
    <mergeCell ref="Y113:AS113"/>
    <mergeCell ref="AT113:BN113"/>
    <mergeCell ref="A110:C110"/>
    <mergeCell ref="DZ113:ET113"/>
    <mergeCell ref="HF113:HZ113"/>
    <mergeCell ref="GK114:HE114"/>
    <mergeCell ref="HF114:HZ114"/>
    <mergeCell ref="A114:C114"/>
    <mergeCell ref="D115:X115"/>
    <mergeCell ref="Y115:AS115"/>
    <mergeCell ref="CJ112:DD112"/>
    <mergeCell ref="A113:C113"/>
    <mergeCell ref="D113:X113"/>
    <mergeCell ref="EU113:FO113"/>
    <mergeCell ref="DE114:DY114"/>
    <mergeCell ref="CJ114:DD114"/>
    <mergeCell ref="FP113:GJ113"/>
    <mergeCell ref="GK113:HE113"/>
    <mergeCell ref="DE112:DY112"/>
    <mergeCell ref="DZ112:ET112"/>
    <mergeCell ref="EU112:FO112"/>
    <mergeCell ref="A111:ID111"/>
    <mergeCell ref="D114:X114"/>
    <mergeCell ref="Y114:AS114"/>
    <mergeCell ref="AT114:BN114"/>
    <mergeCell ref="BO114:CI114"/>
    <mergeCell ref="A117:ID117"/>
    <mergeCell ref="A118:ID118"/>
    <mergeCell ref="A119:ID119"/>
    <mergeCell ref="DE115:DY115"/>
    <mergeCell ref="DZ115:ET115"/>
    <mergeCell ref="EU115:FO115"/>
    <mergeCell ref="FP115:GJ115"/>
    <mergeCell ref="GK115:HE115"/>
    <mergeCell ref="HF115:HZ115"/>
    <mergeCell ref="A115:C115"/>
    <mergeCell ref="IA112:ID115"/>
    <mergeCell ref="FP112:GJ112"/>
    <mergeCell ref="GK112:HE112"/>
    <mergeCell ref="HF112:HZ112"/>
    <mergeCell ref="A112:C112"/>
    <mergeCell ref="D112:X112"/>
    <mergeCell ref="Y112:AS112"/>
    <mergeCell ref="AT112:BN112"/>
    <mergeCell ref="BO112:CI112"/>
    <mergeCell ref="BO113:CI113"/>
    <mergeCell ref="CJ113:DD113"/>
    <mergeCell ref="DZ114:ET114"/>
    <mergeCell ref="EU114:FO114"/>
    <mergeCell ref="FP114:GJ114"/>
    <mergeCell ref="HU59:HU63"/>
    <mergeCell ref="HV59:HV63"/>
    <mergeCell ref="HW59:HW63"/>
    <mergeCell ref="FY59:FY63"/>
    <mergeCell ref="EU59:EU63"/>
    <mergeCell ref="EV59:EV63"/>
    <mergeCell ref="EW59:EW63"/>
    <mergeCell ref="EX59:EX63"/>
    <mergeCell ref="EY59:EY63"/>
    <mergeCell ref="EZ59:EZ63"/>
    <mergeCell ref="FA59:FA63"/>
    <mergeCell ref="FB59:FB63"/>
    <mergeCell ref="FC59:FC63"/>
    <mergeCell ref="FD59:FD63"/>
    <mergeCell ref="FE59:FE63"/>
    <mergeCell ref="FF59:FF63"/>
    <mergeCell ref="GO59:GO63"/>
    <mergeCell ref="GP59:GP63"/>
    <mergeCell ref="HX59:HX63"/>
    <mergeCell ref="HY59:HY63"/>
    <mergeCell ref="FZ59:FZ63"/>
    <mergeCell ref="GA59:GA63"/>
    <mergeCell ref="GB59:GB63"/>
    <mergeCell ref="GC59:GC63"/>
    <mergeCell ref="GD59:GD63"/>
    <mergeCell ref="GE59:GE63"/>
    <mergeCell ref="GF59:GF63"/>
    <mergeCell ref="GG59:GG63"/>
    <mergeCell ref="GH59:GH63"/>
    <mergeCell ref="GI59:GI63"/>
    <mergeCell ref="GJ59:GJ63"/>
    <mergeCell ref="GK59:GK63"/>
    <mergeCell ref="GL59:GL63"/>
    <mergeCell ref="GM59:GM63"/>
    <mergeCell ref="GN59:GN63"/>
    <mergeCell ref="HM59:HM63"/>
    <mergeCell ref="HN59:HN63"/>
    <mergeCell ref="HO59:HO63"/>
    <mergeCell ref="HP59:HP63"/>
    <mergeCell ref="HR59:HR63"/>
    <mergeCell ref="HS59:HS63"/>
    <mergeCell ref="HT59:HT63"/>
    <mergeCell ref="HZ59:HZ63"/>
    <mergeCell ref="IE59:IE63"/>
    <mergeCell ref="GR59:GR63"/>
    <mergeCell ref="GS59:GS63"/>
    <mergeCell ref="GT59:GT63"/>
    <mergeCell ref="GU59:GU63"/>
    <mergeCell ref="GV59:GV63"/>
    <mergeCell ref="GW59:GW63"/>
    <mergeCell ref="GX59:GX63"/>
    <mergeCell ref="GY59:GY63"/>
    <mergeCell ref="GZ59:GZ63"/>
    <mergeCell ref="HA59:HA63"/>
    <mergeCell ref="HB59:HB63"/>
    <mergeCell ref="HC59:HC63"/>
    <mergeCell ref="HD59:HD63"/>
    <mergeCell ref="HE59:HE63"/>
    <mergeCell ref="HF59:HF63"/>
    <mergeCell ref="HG59:HG63"/>
    <mergeCell ref="HH59:HH63"/>
    <mergeCell ref="HI59:HI63"/>
    <mergeCell ref="HJ59:HJ63"/>
    <mergeCell ref="HK59:HK63"/>
    <mergeCell ref="HL59:HL63"/>
    <mergeCell ref="HQ59:HQ63"/>
    <mergeCell ref="GQ59:GQ63"/>
    <mergeCell ref="FH59:FH63"/>
    <mergeCell ref="FI59:FI63"/>
    <mergeCell ref="FJ59:FJ63"/>
    <mergeCell ref="FK59:FK63"/>
    <mergeCell ref="FL59:FL63"/>
    <mergeCell ref="FM59:FM63"/>
    <mergeCell ref="FN59:FN63"/>
    <mergeCell ref="FO59:FO63"/>
    <mergeCell ref="FP59:FP63"/>
    <mergeCell ref="FQ59:FQ63"/>
    <mergeCell ref="FR59:FR63"/>
    <mergeCell ref="FS59:FS63"/>
    <mergeCell ref="FT59:FT63"/>
    <mergeCell ref="FU59:FU63"/>
    <mergeCell ref="FV59:FV63"/>
    <mergeCell ref="FW59:FW63"/>
    <mergeCell ref="FX59:FX63"/>
    <mergeCell ref="FG59:FG63"/>
    <mergeCell ref="DX59:DX63"/>
    <mergeCell ref="DY59:DY63"/>
    <mergeCell ref="DZ59:DZ63"/>
    <mergeCell ref="EA59:EA63"/>
    <mergeCell ref="EB59:EB63"/>
    <mergeCell ref="EC59:EC63"/>
    <mergeCell ref="ED59:ED63"/>
    <mergeCell ref="EE59:EE63"/>
    <mergeCell ref="EF59:EF63"/>
    <mergeCell ref="EG59:EG63"/>
    <mergeCell ref="EH59:EH63"/>
    <mergeCell ref="EI59:EI63"/>
    <mergeCell ref="ET59:ET63"/>
    <mergeCell ref="EJ59:EJ63"/>
    <mergeCell ref="ES59:ES63"/>
    <mergeCell ref="EK59:EK63"/>
    <mergeCell ref="EL59:EL63"/>
    <mergeCell ref="EM59:EM63"/>
    <mergeCell ref="EN59:EN63"/>
    <mergeCell ref="EO59:EO63"/>
    <mergeCell ref="EP59:EP63"/>
    <mergeCell ref="EQ59:EQ63"/>
    <mergeCell ref="ER59:ER63"/>
    <mergeCell ref="CY59:CY63"/>
    <mergeCell ref="CZ59:CZ63"/>
    <mergeCell ref="DA59:DA63"/>
    <mergeCell ref="DB59:DB63"/>
    <mergeCell ref="DC59:DC63"/>
    <mergeCell ref="DD59:DD63"/>
    <mergeCell ref="DF59:DF63"/>
    <mergeCell ref="DG59:DG63"/>
    <mergeCell ref="DO59:DO63"/>
    <mergeCell ref="DH59:DH63"/>
    <mergeCell ref="DI59:DI63"/>
    <mergeCell ref="DJ59:DJ63"/>
    <mergeCell ref="DK59:DK63"/>
    <mergeCell ref="DL59:DL63"/>
    <mergeCell ref="DM59:DM63"/>
    <mergeCell ref="DW59:DW63"/>
    <mergeCell ref="DP59:DP63"/>
    <mergeCell ref="DQ59:DQ63"/>
    <mergeCell ref="DR59:DR63"/>
    <mergeCell ref="DS59:DS63"/>
    <mergeCell ref="DT59:DT63"/>
    <mergeCell ref="DU59:DU63"/>
    <mergeCell ref="DV59:DV63"/>
    <mergeCell ref="BR59:BR63"/>
    <mergeCell ref="BS59:BS63"/>
    <mergeCell ref="BT59:BT63"/>
    <mergeCell ref="BU59:BU63"/>
    <mergeCell ref="BV59:BV63"/>
    <mergeCell ref="BW59:BW63"/>
    <mergeCell ref="BX59:BX63"/>
    <mergeCell ref="BY59:BY63"/>
    <mergeCell ref="DE59:DE63"/>
    <mergeCell ref="CI59:CI63"/>
    <mergeCell ref="CJ59:CJ63"/>
    <mergeCell ref="CK59:CK63"/>
    <mergeCell ref="CL59:CL63"/>
    <mergeCell ref="CN59:CN63"/>
    <mergeCell ref="CO59:CO63"/>
    <mergeCell ref="CP59:CP63"/>
    <mergeCell ref="CQ59:CQ63"/>
    <mergeCell ref="CR59:CR63"/>
    <mergeCell ref="CS59:CS63"/>
    <mergeCell ref="CT59:CT63"/>
    <mergeCell ref="CU59:CU63"/>
    <mergeCell ref="CV59:CV63"/>
    <mergeCell ref="CW59:CW63"/>
    <mergeCell ref="CX59:CX63"/>
    <mergeCell ref="AC59:AC63"/>
    <mergeCell ref="AD59:AD63"/>
    <mergeCell ref="AE59:AE63"/>
    <mergeCell ref="AL59:AL63"/>
    <mergeCell ref="AM59:AM63"/>
    <mergeCell ref="AN59:AN63"/>
    <mergeCell ref="AO59:AO63"/>
    <mergeCell ref="AP59:AP63"/>
    <mergeCell ref="AQ59:AQ63"/>
    <mergeCell ref="AF59:AF63"/>
    <mergeCell ref="AG59:AG63"/>
    <mergeCell ref="AH59:AH63"/>
    <mergeCell ref="AI59:AI63"/>
    <mergeCell ref="AJ59:AJ63"/>
    <mergeCell ref="AK59:AK63"/>
    <mergeCell ref="AX59:AX63"/>
    <mergeCell ref="T59:T63"/>
    <mergeCell ref="U59:U63"/>
    <mergeCell ref="V59:V63"/>
    <mergeCell ref="W59:W63"/>
    <mergeCell ref="X59:X63"/>
    <mergeCell ref="Y59:Y63"/>
    <mergeCell ref="Z59:Z63"/>
    <mergeCell ref="AA59:AA63"/>
    <mergeCell ref="AB59:AB63"/>
    <mergeCell ref="HD6:HD7"/>
    <mergeCell ref="HE6:HE7"/>
    <mergeCell ref="GN6:GN7"/>
    <mergeCell ref="GO6:GO7"/>
    <mergeCell ref="BC59:BC63"/>
    <mergeCell ref="AR59:AR63"/>
    <mergeCell ref="AS59:AS63"/>
    <mergeCell ref="AT59:AT63"/>
    <mergeCell ref="AU59:AU63"/>
    <mergeCell ref="AV59:AV63"/>
    <mergeCell ref="AW59:AW63"/>
    <mergeCell ref="AZ59:AZ63"/>
    <mergeCell ref="BA59:BA63"/>
    <mergeCell ref="BB59:BB63"/>
    <mergeCell ref="BZ59:BZ63"/>
    <mergeCell ref="CA59:CA63"/>
    <mergeCell ref="CB59:CB63"/>
    <mergeCell ref="CC59:CC63"/>
    <mergeCell ref="CD59:CD63"/>
    <mergeCell ref="CE59:CE63"/>
    <mergeCell ref="CF59:CF63"/>
    <mergeCell ref="CG59:CG63"/>
    <mergeCell ref="CH59:CH63"/>
    <mergeCell ref="DN59:DN63"/>
    <mergeCell ref="GD6:GD7"/>
    <mergeCell ref="GE6:GE7"/>
    <mergeCell ref="GX6:GX7"/>
    <mergeCell ref="GY6:GY7"/>
    <mergeCell ref="GZ6:GZ7"/>
    <mergeCell ref="HA6:HA7"/>
    <mergeCell ref="HB6:HB7"/>
    <mergeCell ref="HC6:HC7"/>
    <mergeCell ref="GP6:GP7"/>
    <mergeCell ref="GQ6:GQ7"/>
    <mergeCell ref="GR6:GR7"/>
    <mergeCell ref="GS6:GS7"/>
    <mergeCell ref="GH6:GH7"/>
    <mergeCell ref="GI6:GI7"/>
    <mergeCell ref="GJ6:GJ7"/>
    <mergeCell ref="GK6:GK7"/>
    <mergeCell ref="GL6:GL7"/>
    <mergeCell ref="GM6:GM7"/>
    <mergeCell ref="AY59:AY63"/>
    <mergeCell ref="GA6:GB6"/>
    <mergeCell ref="CM59:CM63"/>
    <mergeCell ref="BD59:BD63"/>
    <mergeCell ref="BE59:BE63"/>
    <mergeCell ref="BF59:BF63"/>
    <mergeCell ref="BG59:BG63"/>
    <mergeCell ref="BH59:BH63"/>
    <mergeCell ref="BI59:BI63"/>
    <mergeCell ref="BJ59:BJ63"/>
    <mergeCell ref="BK59:BK63"/>
    <mergeCell ref="BL59:BL63"/>
    <mergeCell ref="BM59:BM63"/>
    <mergeCell ref="BN59:BN63"/>
    <mergeCell ref="BO59:BO63"/>
    <mergeCell ref="BP59:BP63"/>
    <mergeCell ref="BQ59:BQ63"/>
    <mergeCell ref="FI6:FI7"/>
    <mergeCell ref="FJ6:FJ7"/>
    <mergeCell ref="FK6:FK7"/>
    <mergeCell ref="FL6:FL7"/>
    <mergeCell ref="FM6:FM7"/>
    <mergeCell ref="FN6:FN7"/>
    <mergeCell ref="FX6:FX7"/>
    <mergeCell ref="HT6:HT7"/>
    <mergeCell ref="HU6:HU7"/>
    <mergeCell ref="HV6:HV7"/>
    <mergeCell ref="HW6:HW7"/>
    <mergeCell ref="HX6:HX7"/>
    <mergeCell ref="HY6:HY7"/>
    <mergeCell ref="HZ6:HZ7"/>
    <mergeCell ref="HF6:HF7"/>
    <mergeCell ref="HQ6:HR6"/>
    <mergeCell ref="HS6:HS7"/>
    <mergeCell ref="HG6:HG7"/>
    <mergeCell ref="HH6:HH7"/>
    <mergeCell ref="HI6:HI7"/>
    <mergeCell ref="HJ6:HJ7"/>
    <mergeCell ref="HK6:HK7"/>
    <mergeCell ref="HL6:HL7"/>
    <mergeCell ref="HM6:HM7"/>
    <mergeCell ref="HN6:HN7"/>
    <mergeCell ref="HO6:HO7"/>
    <mergeCell ref="HP6:HP7"/>
    <mergeCell ref="IB6:IB7"/>
    <mergeCell ref="IC6:IC7"/>
    <mergeCell ref="A59:A63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K59:K63"/>
    <mergeCell ref="L59:L63"/>
    <mergeCell ref="M59:M63"/>
    <mergeCell ref="N59:N63"/>
    <mergeCell ref="O59:O63"/>
    <mergeCell ref="P59:P63"/>
    <mergeCell ref="Q59:Q63"/>
    <mergeCell ref="R59:R63"/>
    <mergeCell ref="S59:S63"/>
    <mergeCell ref="GT6:GT7"/>
    <mergeCell ref="GU6:GU7"/>
    <mergeCell ref="GV6:GW6"/>
    <mergeCell ref="FY6:FY7"/>
    <mergeCell ref="FZ6:FZ7"/>
    <mergeCell ref="GF6:GF7"/>
    <mergeCell ref="GG6:GG7"/>
    <mergeCell ref="EX6:EX7"/>
    <mergeCell ref="EY6:EY7"/>
    <mergeCell ref="EZ6:EZ7"/>
    <mergeCell ref="FA6:FA7"/>
    <mergeCell ref="FB6:FB7"/>
    <mergeCell ref="FC6:FC7"/>
    <mergeCell ref="FD6:FD7"/>
    <mergeCell ref="FE6:FE7"/>
    <mergeCell ref="FF6:FG6"/>
    <mergeCell ref="FO6:FO7"/>
    <mergeCell ref="FP6:FP7"/>
    <mergeCell ref="FQ6:FQ7"/>
    <mergeCell ref="FR6:FR7"/>
    <mergeCell ref="FS6:FS7"/>
    <mergeCell ref="FT6:FT7"/>
    <mergeCell ref="FU6:FU7"/>
    <mergeCell ref="FV6:FV7"/>
    <mergeCell ref="FW6:FW7"/>
    <mergeCell ref="GC6:GC7"/>
    <mergeCell ref="FH6:FH7"/>
    <mergeCell ref="DW6:DW7"/>
    <mergeCell ref="DX6:DX7"/>
    <mergeCell ref="DY6:DY7"/>
    <mergeCell ref="DZ6:DZ7"/>
    <mergeCell ref="EA6:EA7"/>
    <mergeCell ref="EB6:EB7"/>
    <mergeCell ref="EC6:EC7"/>
    <mergeCell ref="ED6:ED7"/>
    <mergeCell ref="EE6:EE7"/>
    <mergeCell ref="EF6:EF7"/>
    <mergeCell ref="EG6:EG7"/>
    <mergeCell ref="EH6:EH7"/>
    <mergeCell ref="EV6:EV7"/>
    <mergeCell ref="EW6:EW7"/>
    <mergeCell ref="EI6:EI7"/>
    <mergeCell ref="EJ6:EJ7"/>
    <mergeCell ref="EK6:EL6"/>
    <mergeCell ref="DL6:DL7"/>
    <mergeCell ref="DM6:DM7"/>
    <mergeCell ref="DN6:DN7"/>
    <mergeCell ref="DO6:DO7"/>
    <mergeCell ref="DV6:DV7"/>
    <mergeCell ref="DP6:DQ6"/>
    <mergeCell ref="DR6:DR7"/>
    <mergeCell ref="DS6:DS7"/>
    <mergeCell ref="DT6:DT7"/>
    <mergeCell ref="DU6:DU7"/>
    <mergeCell ref="ES6:ES7"/>
    <mergeCell ref="ET6:ET7"/>
    <mergeCell ref="EU6:EU7"/>
    <mergeCell ref="EM6:EM7"/>
    <mergeCell ref="EN6:EN7"/>
    <mergeCell ref="EO6:EO7"/>
    <mergeCell ref="EP6:EP7"/>
    <mergeCell ref="EQ6:EQ7"/>
    <mergeCell ref="ER6:ER7"/>
    <mergeCell ref="BR6:BR7"/>
    <mergeCell ref="BS6:BS7"/>
    <mergeCell ref="BT6:BT7"/>
    <mergeCell ref="BU6:BU7"/>
    <mergeCell ref="BV6:BV7"/>
    <mergeCell ref="BW6:BW7"/>
    <mergeCell ref="BX6:BX7"/>
    <mergeCell ref="BY6:BY7"/>
    <mergeCell ref="DK6:DK7"/>
    <mergeCell ref="CY6:CY7"/>
    <mergeCell ref="CZ6:CZ7"/>
    <mergeCell ref="DA6:DA7"/>
    <mergeCell ref="DB6:DB7"/>
    <mergeCell ref="DF6:DF7"/>
    <mergeCell ref="DG6:DG7"/>
    <mergeCell ref="DH6:DH7"/>
    <mergeCell ref="DI6:DI7"/>
    <mergeCell ref="DJ6:DJ7"/>
    <mergeCell ref="DC6:DC7"/>
    <mergeCell ref="CS6:CS7"/>
    <mergeCell ref="CT6:CT7"/>
    <mergeCell ref="CI6:CI7"/>
    <mergeCell ref="CK6:CK7"/>
    <mergeCell ref="CL6:CL7"/>
    <mergeCell ref="CM6:CM7"/>
    <mergeCell ref="CN6:CN7"/>
    <mergeCell ref="CO6:CO7"/>
    <mergeCell ref="CP6:CP7"/>
    <mergeCell ref="CQ6:CQ7"/>
    <mergeCell ref="CR6:CR7"/>
    <mergeCell ref="BN6:BN7"/>
    <mergeCell ref="BZ6:CA6"/>
    <mergeCell ref="CB6:CB7"/>
    <mergeCell ref="CC6:CC7"/>
    <mergeCell ref="CD6:CD7"/>
    <mergeCell ref="CE6:CE7"/>
    <mergeCell ref="CF6:CF7"/>
    <mergeCell ref="CG6:CG7"/>
    <mergeCell ref="CH6:CH7"/>
    <mergeCell ref="BQ6:BQ7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O4:O7"/>
    <mergeCell ref="P4:P7"/>
    <mergeCell ref="Q4:Q7"/>
    <mergeCell ref="R4:R7"/>
    <mergeCell ref="S4:S7"/>
    <mergeCell ref="T4:T7"/>
    <mergeCell ref="U4:U7"/>
    <mergeCell ref="Y4:BN4"/>
    <mergeCell ref="BO4:DD4"/>
    <mergeCell ref="AH6:AH7"/>
    <mergeCell ref="AI6:AI7"/>
    <mergeCell ref="AJ6:AK6"/>
    <mergeCell ref="AL6:AL7"/>
    <mergeCell ref="DE4:ET4"/>
    <mergeCell ref="A1:ID1"/>
    <mergeCell ref="A3:A7"/>
    <mergeCell ref="B3:B7"/>
    <mergeCell ref="C3:C7"/>
    <mergeCell ref="D3:E3"/>
    <mergeCell ref="F3:F7"/>
    <mergeCell ref="G3:G7"/>
    <mergeCell ref="H3:U3"/>
    <mergeCell ref="V3:V7"/>
    <mergeCell ref="W3:W7"/>
    <mergeCell ref="X3:X7"/>
    <mergeCell ref="Y3:HZ3"/>
    <mergeCell ref="IA3:ID3"/>
    <mergeCell ref="DE5:DY5"/>
    <mergeCell ref="DZ5:ET5"/>
    <mergeCell ref="EU5:FO5"/>
    <mergeCell ref="DD6:DD7"/>
    <mergeCell ref="DE6:DE7"/>
    <mergeCell ref="BO6:BO7"/>
    <mergeCell ref="BP6:BP7"/>
    <mergeCell ref="AF6:AF7"/>
    <mergeCell ref="AG6:AG7"/>
    <mergeCell ref="AM6:AM7"/>
    <mergeCell ref="AN6:AN7"/>
    <mergeCell ref="EU4:GJ4"/>
    <mergeCell ref="GK4:HZ4"/>
    <mergeCell ref="IA4:IA7"/>
    <mergeCell ref="IB4:ID4"/>
    <mergeCell ref="Y5:AS5"/>
    <mergeCell ref="AT5:BN5"/>
    <mergeCell ref="BO5:CI5"/>
    <mergeCell ref="CJ5:DD5"/>
    <mergeCell ref="AO6:AO7"/>
    <mergeCell ref="AP6:AP7"/>
    <mergeCell ref="AQ6:AQ7"/>
    <mergeCell ref="AR6:AR7"/>
    <mergeCell ref="AS6:AS7"/>
    <mergeCell ref="BE6:BF6"/>
    <mergeCell ref="BG6:BG7"/>
    <mergeCell ref="BH6:BH7"/>
    <mergeCell ref="BI6:BI7"/>
    <mergeCell ref="BJ6:BJ7"/>
    <mergeCell ref="BK6:BK7"/>
    <mergeCell ref="BL6:BL7"/>
    <mergeCell ref="BM6:BM7"/>
    <mergeCell ref="CU6:CV6"/>
    <mergeCell ref="CW6:CW7"/>
    <mergeCell ref="CX6:CX7"/>
    <mergeCell ref="FP5:GJ5"/>
    <mergeCell ref="GK5:HE5"/>
    <mergeCell ref="HF5:HZ5"/>
    <mergeCell ref="IB5:IC5"/>
    <mergeCell ref="ID5:ID7"/>
    <mergeCell ref="Y6:Y7"/>
    <mergeCell ref="Z6:Z7"/>
    <mergeCell ref="AA6:AA7"/>
    <mergeCell ref="AB6:AB7"/>
    <mergeCell ref="AC6:AC7"/>
    <mergeCell ref="AD6:AD7"/>
    <mergeCell ref="AE6:AE7"/>
    <mergeCell ref="AT6:AT7"/>
    <mergeCell ref="AU6:AU7"/>
    <mergeCell ref="AV6:AV7"/>
    <mergeCell ref="AW6:AW7"/>
    <mergeCell ref="AX6:AX7"/>
    <mergeCell ref="CJ6:CJ7"/>
    <mergeCell ref="AY6:AY7"/>
    <mergeCell ref="AZ6:AZ7"/>
    <mergeCell ref="BA6:BA7"/>
    <mergeCell ref="BB6:BB7"/>
    <mergeCell ref="BC6:BC7"/>
    <mergeCell ref="BD6:BD7"/>
  </mergeCells>
  <printOptions horizontalCentered="1"/>
  <pageMargins left="0" right="0" top="0" bottom="0" header="0" footer="0"/>
  <pageSetup paperSize="8" scale="4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50</v>
      </c>
      <c r="G15" s="3">
        <f>G16/54</f>
        <v>33.333333333333336</v>
      </c>
      <c r="H15" s="815">
        <f t="shared" ref="H15:L15" si="13">I16/36</f>
        <v>7</v>
      </c>
      <c r="I15" s="3">
        <f>I16/54</f>
        <v>4.666666666666667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1800</v>
      </c>
      <c r="H16" s="816"/>
      <c r="I16" s="1">
        <f>C26</f>
        <v>252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23.5</v>
      </c>
      <c r="G17" s="3">
        <f>G18/54</f>
        <v>15.666666666666666</v>
      </c>
      <c r="H17" s="815">
        <f t="shared" ref="H17:L17" si="18">I18/36</f>
        <v>4.5</v>
      </c>
      <c r="I17" s="3">
        <f>I18/54</f>
        <v>3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846</v>
      </c>
      <c r="H18" s="816"/>
      <c r="I18" s="1">
        <f>C27</f>
        <v>162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230.5</v>
      </c>
      <c r="G19" s="8">
        <f t="shared" si="20"/>
        <v>153.66666666666669</v>
      </c>
      <c r="H19" s="823">
        <f t="shared" si="20"/>
        <v>30.5</v>
      </c>
      <c r="I19" s="8">
        <f t="shared" si="20"/>
        <v>20.333333333333332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8298</v>
      </c>
      <c r="H20" s="824"/>
      <c r="I20" s="2">
        <f>I18+I16+I14+I12+I10</f>
        <v>1098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'ПК СД'!G121</f>
        <v>1908</v>
      </c>
      <c r="C23" s="10">
        <f>'ПК СД'!H121</f>
        <v>180</v>
      </c>
      <c r="D23" s="10">
        <f>'ПК СД'!I121</f>
        <v>72</v>
      </c>
      <c r="E23" s="10">
        <f>'ПК СД'!J121</f>
        <v>0</v>
      </c>
      <c r="F23" s="10">
        <f>'ПК СД'!K121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'ПК СД'!G122</f>
        <v>1944</v>
      </c>
      <c r="C24" s="10">
        <f>'ПК СД'!H122</f>
        <v>216</v>
      </c>
      <c r="D24" s="10">
        <f>'ПК СД'!I122</f>
        <v>0</v>
      </c>
      <c r="E24" s="10">
        <f>'ПК СД'!J122</f>
        <v>0</v>
      </c>
      <c r="F24" s="10">
        <f>'ПК СД'!K122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'ПК СД'!G123</f>
        <v>1800</v>
      </c>
      <c r="C25" s="10">
        <f>'ПК СД'!H123</f>
        <v>288</v>
      </c>
      <c r="D25" s="10">
        <f>'ПК СД'!I123</f>
        <v>72</v>
      </c>
      <c r="E25" s="10">
        <f>'ПК СД'!J123</f>
        <v>0</v>
      </c>
      <c r="F25" s="10">
        <f>'ПК СД'!K123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'ПК СД'!G124</f>
        <v>1800</v>
      </c>
      <c r="C26" s="10">
        <f>'ПК СД'!H124</f>
        <v>252</v>
      </c>
      <c r="D26" s="10">
        <f>'ПК СД'!I124</f>
        <v>108</v>
      </c>
      <c r="E26" s="10">
        <f>'ПК СД'!J124</f>
        <v>0</v>
      </c>
      <c r="F26" s="10">
        <f>'ПК СД'!K124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'ПК СД'!G125</f>
        <v>846</v>
      </c>
      <c r="C27" s="10">
        <f>'ПК СД'!H125</f>
        <v>162</v>
      </c>
      <c r="D27" s="10">
        <f>'ПК СД'!I125</f>
        <v>936</v>
      </c>
      <c r="E27" s="10">
        <f>'ПК СД'!J125</f>
        <v>216</v>
      </c>
      <c r="F27" s="10">
        <f>'ПК СД'!K125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KO5704"/>
  <sheetViews>
    <sheetView showZeros="0" view="pageBreakPreview" zoomScale="55" zoomScaleNormal="85" zoomScaleSheetLayoutView="55" zoomScalePageLayoutView="90" workbookViewId="0">
      <pane xSplit="3" ySplit="7" topLeftCell="D35" activePane="bottomRight" state="frozen"/>
      <selection activeCell="A50" sqref="A50:XFD58"/>
      <selection pane="topRight" activeCell="A50" sqref="A50:XFD58"/>
      <selection pane="bottomLeft" activeCell="A50" sqref="A50:XFD58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686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3">
        <f t="shared" ref="V21:V28" si="63">AS21+BN21+CI21+DD21+DY21+ET21+FO21+GJ21+HE21+HZ21</f>
        <v>96</v>
      </c>
      <c r="W21" s="684">
        <f t="shared" ref="W21:W28" si="64">AQ21+BL21+CG21+DB21+DW21+ER21+FM21+GH21+HC21+HX21</f>
        <v>6</v>
      </c>
      <c r="X21" s="685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3">
        <f t="shared" si="63"/>
        <v>36</v>
      </c>
      <c r="W22" s="684">
        <f t="shared" si="64"/>
        <v>6</v>
      </c>
      <c r="X22" s="685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3">
        <f t="shared" si="63"/>
        <v>36</v>
      </c>
      <c r="W23" s="684">
        <f t="shared" si="64"/>
        <v>0</v>
      </c>
      <c r="X23" s="685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8"/>
        <v>72</v>
      </c>
      <c r="G24" s="704">
        <f t="shared" si="59"/>
        <v>42</v>
      </c>
      <c r="H24" s="704">
        <f t="shared" si="60"/>
        <v>16</v>
      </c>
      <c r="I24" s="704">
        <f t="shared" si="60"/>
        <v>0</v>
      </c>
      <c r="J24" s="704">
        <f t="shared" si="60"/>
        <v>0</v>
      </c>
      <c r="K24" s="704">
        <f t="shared" si="60"/>
        <v>24</v>
      </c>
      <c r="L24" s="704">
        <f t="shared" si="60"/>
        <v>0</v>
      </c>
      <c r="M24" s="704">
        <f t="shared" si="60"/>
        <v>0</v>
      </c>
      <c r="N24" s="704">
        <f t="shared" si="60"/>
        <v>0</v>
      </c>
      <c r="O24" s="704">
        <f t="shared" si="60"/>
        <v>0</v>
      </c>
      <c r="P24" s="704">
        <f t="shared" si="60"/>
        <v>2</v>
      </c>
      <c r="Q24" s="704"/>
      <c r="R24" s="704">
        <f t="shared" si="61"/>
        <v>0</v>
      </c>
      <c r="S24" s="704">
        <f t="shared" si="62"/>
        <v>0</v>
      </c>
      <c r="T24" s="704">
        <f t="shared" si="62"/>
        <v>0</v>
      </c>
      <c r="U24" s="559">
        <f t="shared" si="62"/>
        <v>0</v>
      </c>
      <c r="V24" s="703">
        <f t="shared" si="63"/>
        <v>24</v>
      </c>
      <c r="W24" s="704">
        <f t="shared" si="64"/>
        <v>6</v>
      </c>
      <c r="X24" s="705">
        <f t="shared" si="65"/>
        <v>0</v>
      </c>
      <c r="Y24" s="700">
        <f t="shared" si="66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5"/>
        <v>0</v>
      </c>
      <c r="AS24" s="695"/>
      <c r="AT24" s="702">
        <f t="shared" si="67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6"/>
        <v>0</v>
      </c>
      <c r="BN24" s="699"/>
      <c r="BO24" s="700">
        <f t="shared" si="68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7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49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1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3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6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7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91"/>
        <v>4</v>
      </c>
      <c r="E33" s="674"/>
      <c r="F33" s="674">
        <f t="shared" si="92"/>
        <v>144</v>
      </c>
      <c r="G33" s="674">
        <f t="shared" si="93"/>
        <v>78</v>
      </c>
      <c r="H33" s="674">
        <f t="shared" si="94"/>
        <v>40</v>
      </c>
      <c r="I33" s="674">
        <f t="shared" si="94"/>
        <v>8</v>
      </c>
      <c r="J33" s="674">
        <f t="shared" si="94"/>
        <v>0</v>
      </c>
      <c r="K33" s="674">
        <f t="shared" si="94"/>
        <v>10</v>
      </c>
      <c r="L33" s="674">
        <f t="shared" si="94"/>
        <v>0</v>
      </c>
      <c r="M33" s="674">
        <f t="shared" si="94"/>
        <v>0</v>
      </c>
      <c r="N33" s="674">
        <f t="shared" si="94"/>
        <v>0</v>
      </c>
      <c r="O33" s="674">
        <f t="shared" si="94"/>
        <v>0</v>
      </c>
      <c r="P33" s="674">
        <f t="shared" si="94"/>
        <v>0</v>
      </c>
      <c r="Q33" s="674"/>
      <c r="R33" s="674">
        <f t="shared" si="95"/>
        <v>0</v>
      </c>
      <c r="S33" s="674">
        <f t="shared" si="96"/>
        <v>0</v>
      </c>
      <c r="T33" s="674">
        <f t="shared" si="96"/>
        <v>20</v>
      </c>
      <c r="U33" s="675">
        <f t="shared" si="96"/>
        <v>0</v>
      </c>
      <c r="V33" s="676">
        <f t="shared" si="97"/>
        <v>42</v>
      </c>
      <c r="W33" s="674">
        <f t="shared" si="98"/>
        <v>6</v>
      </c>
      <c r="X33" s="677">
        <f t="shared" si="99"/>
        <v>18</v>
      </c>
      <c r="Y33" s="667">
        <f t="shared" si="100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si="75"/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si="76"/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04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12"/>
        <v>1</v>
      </c>
      <c r="DD33" s="666">
        <v>12</v>
      </c>
      <c r="DE33" s="667">
        <f t="shared" si="105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13">(DU33+DV33+DW33+DE33+DY33)/36</f>
        <v>3</v>
      </c>
      <c r="DY33" s="673">
        <v>30</v>
      </c>
      <c r="DZ33" s="664">
        <f t="shared" si="106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07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08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09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10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732">
        <v>30</v>
      </c>
      <c r="B47" s="733" t="s">
        <v>119</v>
      </c>
      <c r="C47" s="248" t="s">
        <v>122</v>
      </c>
      <c r="D47" s="734">
        <f t="shared" si="91"/>
        <v>2</v>
      </c>
      <c r="E47" s="728"/>
      <c r="F47" s="728">
        <f t="shared" si="92"/>
        <v>72</v>
      </c>
      <c r="G47" s="728">
        <f t="shared" si="93"/>
        <v>46</v>
      </c>
      <c r="H47" s="728">
        <f t="shared" si="94"/>
        <v>24</v>
      </c>
      <c r="I47" s="728">
        <f t="shared" si="94"/>
        <v>10</v>
      </c>
      <c r="J47" s="728">
        <f t="shared" si="94"/>
        <v>0</v>
      </c>
      <c r="K47" s="728">
        <f t="shared" si="94"/>
        <v>12</v>
      </c>
      <c r="L47" s="728">
        <f t="shared" si="94"/>
        <v>0</v>
      </c>
      <c r="M47" s="728">
        <f t="shared" si="94"/>
        <v>0</v>
      </c>
      <c r="N47" s="728">
        <f t="shared" si="94"/>
        <v>0</v>
      </c>
      <c r="O47" s="728">
        <f t="shared" si="94"/>
        <v>0</v>
      </c>
      <c r="P47" s="728">
        <f t="shared" si="94"/>
        <v>0</v>
      </c>
      <c r="Q47" s="728"/>
      <c r="R47" s="728">
        <f t="shared" si="95"/>
        <v>0</v>
      </c>
      <c r="S47" s="728">
        <f t="shared" si="96"/>
        <v>0</v>
      </c>
      <c r="T47" s="728">
        <f t="shared" si="96"/>
        <v>0</v>
      </c>
      <c r="U47" s="729">
        <f t="shared" si="96"/>
        <v>0</v>
      </c>
      <c r="V47" s="730">
        <f t="shared" si="97"/>
        <v>24</v>
      </c>
      <c r="W47" s="728">
        <f t="shared" si="98"/>
        <v>2</v>
      </c>
      <c r="X47" s="731">
        <f t="shared" si="99"/>
        <v>0</v>
      </c>
      <c r="Y47" s="719">
        <f t="shared" si="100"/>
        <v>0</v>
      </c>
      <c r="Z47" s="733"/>
      <c r="AA47" s="733"/>
      <c r="AB47" s="733"/>
      <c r="AC47" s="733"/>
      <c r="AD47" s="733"/>
      <c r="AE47" s="733"/>
      <c r="AF47" s="733"/>
      <c r="AG47" s="733"/>
      <c r="AH47" s="733"/>
      <c r="AI47" s="733"/>
      <c r="AJ47" s="733"/>
      <c r="AK47" s="733"/>
      <c r="AL47" s="733"/>
      <c r="AM47" s="733"/>
      <c r="AN47" s="733"/>
      <c r="AO47" s="733"/>
      <c r="AP47" s="733"/>
      <c r="AQ47" s="733"/>
      <c r="AR47" s="733"/>
      <c r="AS47" s="726"/>
      <c r="AT47" s="727">
        <f t="shared" si="75"/>
        <v>0</v>
      </c>
      <c r="AU47" s="733"/>
      <c r="AV47" s="733"/>
      <c r="AW47" s="733"/>
      <c r="AX47" s="733"/>
      <c r="AY47" s="733"/>
      <c r="AZ47" s="733"/>
      <c r="BA47" s="733"/>
      <c r="BB47" s="733"/>
      <c r="BC47" s="733"/>
      <c r="BD47" s="733"/>
      <c r="BE47" s="733"/>
      <c r="BF47" s="733"/>
      <c r="BG47" s="733"/>
      <c r="BH47" s="733"/>
      <c r="BI47" s="733"/>
      <c r="BJ47" s="733"/>
      <c r="BK47" s="733"/>
      <c r="BL47" s="733"/>
      <c r="BM47" s="733"/>
      <c r="BN47" s="725"/>
      <c r="BO47" s="719">
        <f t="shared" si="76"/>
        <v>0</v>
      </c>
      <c r="BP47" s="733"/>
      <c r="BQ47" s="733"/>
      <c r="BR47" s="733"/>
      <c r="BS47" s="733"/>
      <c r="BT47" s="733"/>
      <c r="BU47" s="733"/>
      <c r="BV47" s="733"/>
      <c r="BW47" s="733"/>
      <c r="BX47" s="733"/>
      <c r="BY47" s="733"/>
      <c r="BZ47" s="733"/>
      <c r="CA47" s="733"/>
      <c r="CB47" s="733"/>
      <c r="CC47" s="733"/>
      <c r="CD47" s="733"/>
      <c r="CE47" s="733"/>
      <c r="CF47" s="733"/>
      <c r="CG47" s="733"/>
      <c r="CH47" s="733"/>
      <c r="CI47" s="726"/>
      <c r="CJ47" s="727">
        <f t="shared" si="104"/>
        <v>46</v>
      </c>
      <c r="CK47" s="720">
        <v>24</v>
      </c>
      <c r="CL47" s="720">
        <v>10</v>
      </c>
      <c r="CM47" s="720"/>
      <c r="CN47" s="720">
        <v>12</v>
      </c>
      <c r="CO47" s="720"/>
      <c r="CP47" s="720"/>
      <c r="CQ47" s="720"/>
      <c r="CR47" s="720"/>
      <c r="CS47" s="720"/>
      <c r="CT47" s="720"/>
      <c r="CU47" s="720"/>
      <c r="CV47" s="720"/>
      <c r="CW47" s="720"/>
      <c r="CX47" s="720"/>
      <c r="CY47" s="720"/>
      <c r="CZ47" s="721"/>
      <c r="DA47" s="722"/>
      <c r="DB47" s="723">
        <v>2</v>
      </c>
      <c r="DC47" s="724">
        <f t="shared" ref="DC47" si="141">(CZ47+DA47+DB47+CJ47+DD47)/36</f>
        <v>2</v>
      </c>
      <c r="DD47" s="725">
        <v>24</v>
      </c>
      <c r="DE47" s="719">
        <f t="shared" si="105"/>
        <v>0</v>
      </c>
      <c r="DF47" s="733"/>
      <c r="DG47" s="733"/>
      <c r="DH47" s="733"/>
      <c r="DI47" s="733"/>
      <c r="DJ47" s="733"/>
      <c r="DK47" s="733"/>
      <c r="DL47" s="733"/>
      <c r="DM47" s="733"/>
      <c r="DN47" s="733"/>
      <c r="DO47" s="733"/>
      <c r="DP47" s="733"/>
      <c r="DQ47" s="733"/>
      <c r="DR47" s="733"/>
      <c r="DS47" s="733"/>
      <c r="DT47" s="733"/>
      <c r="DU47" s="733"/>
      <c r="DV47" s="733"/>
      <c r="DW47" s="733"/>
      <c r="DX47" s="733"/>
      <c r="DY47" s="726"/>
      <c r="DZ47" s="727">
        <f t="shared" si="106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40"/>
        <v>0</v>
      </c>
      <c r="ET47" s="725"/>
      <c r="EU47" s="719">
        <f t="shared" si="107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42">(FK47+FL47+FM47+EU47+FO47)/36</f>
        <v>0</v>
      </c>
      <c r="FO47" s="726"/>
      <c r="FP47" s="727">
        <f t="shared" si="108"/>
        <v>0</v>
      </c>
      <c r="FQ47" s="733"/>
      <c r="FR47" s="733"/>
      <c r="FS47" s="733"/>
      <c r="FT47" s="733"/>
      <c r="FU47" s="733"/>
      <c r="FV47" s="733"/>
      <c r="FW47" s="733"/>
      <c r="FX47" s="733"/>
      <c r="FY47" s="733"/>
      <c r="FZ47" s="733"/>
      <c r="GA47" s="733"/>
      <c r="GB47" s="733"/>
      <c r="GC47" s="733"/>
      <c r="GD47" s="733"/>
      <c r="GE47" s="733"/>
      <c r="GF47" s="733"/>
      <c r="GG47" s="733"/>
      <c r="GH47" s="733"/>
      <c r="GI47" s="733"/>
      <c r="GJ47" s="725"/>
      <c r="GK47" s="719">
        <f t="shared" si="109"/>
        <v>0</v>
      </c>
      <c r="GL47" s="733"/>
      <c r="GM47" s="733"/>
      <c r="GN47" s="733"/>
      <c r="GO47" s="733"/>
      <c r="GP47" s="733"/>
      <c r="GQ47" s="733"/>
      <c r="GR47" s="733"/>
      <c r="GS47" s="733"/>
      <c r="GT47" s="733"/>
      <c r="GU47" s="733"/>
      <c r="GV47" s="733"/>
      <c r="GW47" s="733"/>
      <c r="GX47" s="733"/>
      <c r="GY47" s="733"/>
      <c r="GZ47" s="733"/>
      <c r="HA47" s="733"/>
      <c r="HB47" s="733"/>
      <c r="HC47" s="733"/>
      <c r="HD47" s="733"/>
      <c r="HE47" s="726"/>
      <c r="HF47" s="727">
        <f t="shared" si="110"/>
        <v>0</v>
      </c>
      <c r="HG47" s="733"/>
      <c r="HH47" s="733"/>
      <c r="HI47" s="733"/>
      <c r="HJ47" s="733"/>
      <c r="HK47" s="733"/>
      <c r="HL47" s="733"/>
      <c r="HM47" s="733"/>
      <c r="HN47" s="733"/>
      <c r="HO47" s="733"/>
      <c r="HP47" s="733"/>
      <c r="HQ47" s="733"/>
      <c r="HR47" s="733"/>
      <c r="HS47" s="733"/>
      <c r="HT47" s="733"/>
      <c r="HU47" s="733"/>
      <c r="HV47" s="733"/>
      <c r="HW47" s="733"/>
      <c r="HX47" s="733"/>
      <c r="HY47" s="733"/>
      <c r="HZ47" s="725"/>
      <c r="IA47" s="310"/>
      <c r="IB47" s="40">
        <v>4</v>
      </c>
      <c r="IC47" s="25"/>
      <c r="ID47" s="120"/>
      <c r="IE47" s="719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3">Z48+AU48+BP48+CK48+DF48+EA48+EV48+FQ48+GL48+HG48</f>
        <v>28</v>
      </c>
      <c r="I48" s="48">
        <f t="shared" si="143"/>
        <v>16</v>
      </c>
      <c r="J48" s="48">
        <f t="shared" si="143"/>
        <v>0</v>
      </c>
      <c r="K48" s="48">
        <f t="shared" si="143"/>
        <v>0</v>
      </c>
      <c r="L48" s="48">
        <f t="shared" si="143"/>
        <v>0</v>
      </c>
      <c r="M48" s="48">
        <f t="shared" si="143"/>
        <v>0</v>
      </c>
      <c r="N48" s="48">
        <f t="shared" si="143"/>
        <v>0</v>
      </c>
      <c r="O48" s="48">
        <f t="shared" si="143"/>
        <v>0</v>
      </c>
      <c r="P48" s="48">
        <f t="shared" si="143"/>
        <v>0</v>
      </c>
      <c r="Q48" s="48"/>
      <c r="R48" s="48">
        <f t="shared" si="95"/>
        <v>0</v>
      </c>
      <c r="S48" s="48">
        <f t="shared" ref="S48:U48" si="144">AL48+BG48+CB48+CW48+DR48+EM48+FH48+GC48+GX48+HS48</f>
        <v>0</v>
      </c>
      <c r="T48" s="48">
        <f t="shared" si="144"/>
        <v>0</v>
      </c>
      <c r="U48" s="214">
        <f t="shared" si="144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5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6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7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ref="DC48" si="148">(CZ48+DA48+DB48+CJ48+DD48)/36</f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49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50">(GF48+GG48+GH48+FP48+GJ48)/36</f>
        <v>0</v>
      </c>
      <c r="GJ48" s="300"/>
      <c r="GK48" s="54">
        <f t="shared" ref="GK48" si="151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2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152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3"/>
        <v>30</v>
      </c>
      <c r="I49" s="107">
        <f t="shared" si="143"/>
        <v>12</v>
      </c>
      <c r="J49" s="107">
        <f t="shared" si="143"/>
        <v>0</v>
      </c>
      <c r="K49" s="107">
        <f t="shared" si="143"/>
        <v>8</v>
      </c>
      <c r="L49" s="107">
        <f t="shared" si="143"/>
        <v>0</v>
      </c>
      <c r="M49" s="107">
        <f t="shared" si="143"/>
        <v>0</v>
      </c>
      <c r="N49" s="107">
        <f t="shared" si="143"/>
        <v>0</v>
      </c>
      <c r="O49" s="107">
        <f t="shared" si="143"/>
        <v>0</v>
      </c>
      <c r="P49" s="107">
        <f t="shared" si="143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49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91"/>
        <v>5.5</v>
      </c>
      <c r="E50" s="789"/>
      <c r="F50" s="789">
        <f t="shared" si="92"/>
        <v>198</v>
      </c>
      <c r="G50" s="789">
        <f t="shared" ref="G50:BR50" si="153">SUM(G51:G52)</f>
        <v>108</v>
      </c>
      <c r="H50" s="789">
        <f t="shared" si="153"/>
        <v>42</v>
      </c>
      <c r="I50" s="789">
        <f t="shared" si="153"/>
        <v>20</v>
      </c>
      <c r="J50" s="789">
        <f t="shared" si="153"/>
        <v>0</v>
      </c>
      <c r="K50" s="789">
        <f t="shared" si="153"/>
        <v>10</v>
      </c>
      <c r="L50" s="789">
        <f t="shared" si="153"/>
        <v>18</v>
      </c>
      <c r="M50" s="789">
        <f t="shared" si="153"/>
        <v>16</v>
      </c>
      <c r="N50" s="789">
        <f t="shared" si="153"/>
        <v>0</v>
      </c>
      <c r="O50" s="789">
        <f t="shared" si="153"/>
        <v>0</v>
      </c>
      <c r="P50" s="789">
        <f t="shared" si="153"/>
        <v>2</v>
      </c>
      <c r="Q50" s="789">
        <f t="shared" si="153"/>
        <v>0</v>
      </c>
      <c r="R50" s="789">
        <f t="shared" si="153"/>
        <v>0</v>
      </c>
      <c r="S50" s="789">
        <f t="shared" si="153"/>
        <v>0</v>
      </c>
      <c r="T50" s="789">
        <f t="shared" si="153"/>
        <v>0</v>
      </c>
      <c r="U50" s="792">
        <f t="shared" si="153"/>
        <v>0</v>
      </c>
      <c r="V50" s="793">
        <f t="shared" si="97"/>
        <v>54</v>
      </c>
      <c r="W50" s="789">
        <f t="shared" si="98"/>
        <v>36</v>
      </c>
      <c r="X50" s="790">
        <f t="shared" si="99"/>
        <v>0</v>
      </c>
      <c r="Y50" s="791">
        <f t="shared" si="153"/>
        <v>36</v>
      </c>
      <c r="Z50" s="789">
        <f t="shared" si="153"/>
        <v>20</v>
      </c>
      <c r="AA50" s="789">
        <f t="shared" si="153"/>
        <v>6</v>
      </c>
      <c r="AB50" s="789">
        <f t="shared" si="153"/>
        <v>0</v>
      </c>
      <c r="AC50" s="789">
        <f t="shared" si="153"/>
        <v>2</v>
      </c>
      <c r="AD50" s="789">
        <f t="shared" si="153"/>
        <v>0</v>
      </c>
      <c r="AE50" s="789">
        <f t="shared" si="153"/>
        <v>8</v>
      </c>
      <c r="AF50" s="789">
        <f t="shared" si="153"/>
        <v>0</v>
      </c>
      <c r="AG50" s="789">
        <f t="shared" si="153"/>
        <v>0</v>
      </c>
      <c r="AH50" s="789">
        <f t="shared" si="153"/>
        <v>0</v>
      </c>
      <c r="AI50" s="789">
        <f t="shared" si="153"/>
        <v>0</v>
      </c>
      <c r="AJ50" s="789">
        <f t="shared" si="153"/>
        <v>0</v>
      </c>
      <c r="AK50" s="789">
        <f t="shared" si="153"/>
        <v>0</v>
      </c>
      <c r="AL50" s="789">
        <f t="shared" si="153"/>
        <v>0</v>
      </c>
      <c r="AM50" s="789">
        <f t="shared" si="153"/>
        <v>0</v>
      </c>
      <c r="AN50" s="789">
        <f t="shared" si="153"/>
        <v>0</v>
      </c>
      <c r="AO50" s="789">
        <f t="shared" si="153"/>
        <v>0</v>
      </c>
      <c r="AP50" s="789">
        <f t="shared" si="153"/>
        <v>0</v>
      </c>
      <c r="AQ50" s="789">
        <f t="shared" si="153"/>
        <v>0</v>
      </c>
      <c r="AR50" s="789">
        <f t="shared" si="153"/>
        <v>1.5</v>
      </c>
      <c r="AS50" s="792">
        <f t="shared" si="153"/>
        <v>18</v>
      </c>
      <c r="AT50" s="793">
        <f t="shared" si="153"/>
        <v>24</v>
      </c>
      <c r="AU50" s="789">
        <f t="shared" si="153"/>
        <v>6</v>
      </c>
      <c r="AV50" s="789">
        <f t="shared" si="153"/>
        <v>6</v>
      </c>
      <c r="AW50" s="789">
        <f t="shared" si="153"/>
        <v>0</v>
      </c>
      <c r="AX50" s="789">
        <f t="shared" si="153"/>
        <v>4</v>
      </c>
      <c r="AY50" s="789">
        <f t="shared" si="153"/>
        <v>8</v>
      </c>
      <c r="AZ50" s="789">
        <f t="shared" si="153"/>
        <v>0</v>
      </c>
      <c r="BA50" s="789">
        <f t="shared" si="153"/>
        <v>0</v>
      </c>
      <c r="BB50" s="789">
        <f t="shared" si="153"/>
        <v>0</v>
      </c>
      <c r="BC50" s="789">
        <f t="shared" si="153"/>
        <v>0</v>
      </c>
      <c r="BD50" s="789">
        <f t="shared" si="153"/>
        <v>0</v>
      </c>
      <c r="BE50" s="789">
        <f t="shared" si="153"/>
        <v>0</v>
      </c>
      <c r="BF50" s="789">
        <f t="shared" si="153"/>
        <v>0</v>
      </c>
      <c r="BG50" s="789">
        <f t="shared" si="153"/>
        <v>0</v>
      </c>
      <c r="BH50" s="789">
        <f t="shared" si="153"/>
        <v>0</v>
      </c>
      <c r="BI50" s="789">
        <f t="shared" si="153"/>
        <v>0</v>
      </c>
      <c r="BJ50" s="789">
        <f t="shared" si="153"/>
        <v>0</v>
      </c>
      <c r="BK50" s="789">
        <f t="shared" si="153"/>
        <v>0</v>
      </c>
      <c r="BL50" s="789">
        <f t="shared" si="153"/>
        <v>0</v>
      </c>
      <c r="BM50" s="789">
        <f t="shared" si="153"/>
        <v>1</v>
      </c>
      <c r="BN50" s="790">
        <f t="shared" si="153"/>
        <v>12</v>
      </c>
      <c r="BO50" s="791">
        <f t="shared" si="153"/>
        <v>6</v>
      </c>
      <c r="BP50" s="789">
        <f t="shared" si="153"/>
        <v>2</v>
      </c>
      <c r="BQ50" s="789">
        <f t="shared" si="153"/>
        <v>2</v>
      </c>
      <c r="BR50" s="789">
        <f t="shared" si="153"/>
        <v>0</v>
      </c>
      <c r="BS50" s="789">
        <f t="shared" ref="BS50:ED50" si="154">SUM(BS51:BS52)</f>
        <v>0</v>
      </c>
      <c r="BT50" s="789">
        <f t="shared" si="154"/>
        <v>2</v>
      </c>
      <c r="BU50" s="789">
        <f t="shared" si="154"/>
        <v>0</v>
      </c>
      <c r="BV50" s="789">
        <f t="shared" si="154"/>
        <v>0</v>
      </c>
      <c r="BW50" s="789">
        <f t="shared" si="154"/>
        <v>0</v>
      </c>
      <c r="BX50" s="789">
        <f t="shared" si="154"/>
        <v>0</v>
      </c>
      <c r="BY50" s="789">
        <f t="shared" si="154"/>
        <v>0</v>
      </c>
      <c r="BZ50" s="789">
        <f t="shared" si="154"/>
        <v>0</v>
      </c>
      <c r="CA50" s="789">
        <f t="shared" si="154"/>
        <v>0</v>
      </c>
      <c r="CB50" s="789">
        <f t="shared" si="154"/>
        <v>0</v>
      </c>
      <c r="CC50" s="789">
        <f t="shared" si="154"/>
        <v>0</v>
      </c>
      <c r="CD50" s="789">
        <f t="shared" si="154"/>
        <v>0</v>
      </c>
      <c r="CE50" s="789">
        <f t="shared" si="154"/>
        <v>0</v>
      </c>
      <c r="CF50" s="789">
        <f t="shared" si="154"/>
        <v>0</v>
      </c>
      <c r="CG50" s="789">
        <f t="shared" si="154"/>
        <v>0</v>
      </c>
      <c r="CH50" s="789">
        <f t="shared" si="154"/>
        <v>0.25</v>
      </c>
      <c r="CI50" s="792">
        <f t="shared" si="154"/>
        <v>3</v>
      </c>
      <c r="CJ50" s="793">
        <f t="shared" si="154"/>
        <v>30</v>
      </c>
      <c r="CK50" s="789">
        <f t="shared" si="154"/>
        <v>8</v>
      </c>
      <c r="CL50" s="789">
        <f t="shared" si="154"/>
        <v>6</v>
      </c>
      <c r="CM50" s="789">
        <f t="shared" si="154"/>
        <v>0</v>
      </c>
      <c r="CN50" s="789">
        <f t="shared" si="154"/>
        <v>2</v>
      </c>
      <c r="CO50" s="789">
        <f t="shared" si="154"/>
        <v>4</v>
      </c>
      <c r="CP50" s="789">
        <f t="shared" si="154"/>
        <v>8</v>
      </c>
      <c r="CQ50" s="789">
        <f t="shared" si="154"/>
        <v>0</v>
      </c>
      <c r="CR50" s="789">
        <f t="shared" si="154"/>
        <v>0</v>
      </c>
      <c r="CS50" s="789">
        <f t="shared" si="154"/>
        <v>2</v>
      </c>
      <c r="CT50" s="789">
        <f t="shared" si="154"/>
        <v>0</v>
      </c>
      <c r="CU50" s="789">
        <f t="shared" si="154"/>
        <v>0</v>
      </c>
      <c r="CV50" s="789">
        <f t="shared" si="154"/>
        <v>0</v>
      </c>
      <c r="CW50" s="789">
        <f t="shared" si="154"/>
        <v>0</v>
      </c>
      <c r="CX50" s="789">
        <f t="shared" si="154"/>
        <v>0</v>
      </c>
      <c r="CY50" s="789">
        <f t="shared" si="154"/>
        <v>0</v>
      </c>
      <c r="CZ50" s="789">
        <f t="shared" si="154"/>
        <v>0</v>
      </c>
      <c r="DA50" s="789">
        <f t="shared" si="154"/>
        <v>0</v>
      </c>
      <c r="DB50" s="789">
        <f t="shared" si="154"/>
        <v>0</v>
      </c>
      <c r="DC50" s="789">
        <f t="shared" si="154"/>
        <v>1.25</v>
      </c>
      <c r="DD50" s="790">
        <f t="shared" si="154"/>
        <v>15</v>
      </c>
      <c r="DE50" s="791">
        <f t="shared" si="154"/>
        <v>0</v>
      </c>
      <c r="DF50" s="789">
        <f t="shared" si="154"/>
        <v>0</v>
      </c>
      <c r="DG50" s="789">
        <f t="shared" si="154"/>
        <v>0</v>
      </c>
      <c r="DH50" s="789">
        <f t="shared" si="154"/>
        <v>0</v>
      </c>
      <c r="DI50" s="789">
        <f t="shared" si="154"/>
        <v>0</v>
      </c>
      <c r="DJ50" s="789">
        <f t="shared" si="154"/>
        <v>0</v>
      </c>
      <c r="DK50" s="789">
        <f t="shared" si="154"/>
        <v>0</v>
      </c>
      <c r="DL50" s="789">
        <f t="shared" si="154"/>
        <v>0</v>
      </c>
      <c r="DM50" s="789">
        <f t="shared" si="154"/>
        <v>0</v>
      </c>
      <c r="DN50" s="789">
        <f t="shared" si="154"/>
        <v>0</v>
      </c>
      <c r="DO50" s="789">
        <f t="shared" si="154"/>
        <v>0</v>
      </c>
      <c r="DP50" s="789">
        <f t="shared" si="154"/>
        <v>0</v>
      </c>
      <c r="DQ50" s="789">
        <f t="shared" si="154"/>
        <v>0</v>
      </c>
      <c r="DR50" s="789">
        <f t="shared" si="154"/>
        <v>0</v>
      </c>
      <c r="DS50" s="789">
        <f t="shared" si="154"/>
        <v>0</v>
      </c>
      <c r="DT50" s="789">
        <f t="shared" si="154"/>
        <v>0</v>
      </c>
      <c r="DU50" s="789">
        <f t="shared" si="154"/>
        <v>0</v>
      </c>
      <c r="DV50" s="789">
        <f t="shared" si="154"/>
        <v>0</v>
      </c>
      <c r="DW50" s="789">
        <f t="shared" si="154"/>
        <v>0</v>
      </c>
      <c r="DX50" s="789">
        <f t="shared" si="154"/>
        <v>0</v>
      </c>
      <c r="DY50" s="792">
        <f t="shared" si="154"/>
        <v>0</v>
      </c>
      <c r="DZ50" s="793">
        <f t="shared" si="154"/>
        <v>12</v>
      </c>
      <c r="EA50" s="789">
        <f t="shared" si="154"/>
        <v>6</v>
      </c>
      <c r="EB50" s="789">
        <f t="shared" si="154"/>
        <v>0</v>
      </c>
      <c r="EC50" s="789">
        <f t="shared" si="154"/>
        <v>0</v>
      </c>
      <c r="ED50" s="789">
        <f t="shared" si="154"/>
        <v>2</v>
      </c>
      <c r="EE50" s="789">
        <f t="shared" ref="EE50:GP50" si="155">SUM(EE51:EE52)</f>
        <v>4</v>
      </c>
      <c r="EF50" s="789">
        <f t="shared" si="155"/>
        <v>0</v>
      </c>
      <c r="EG50" s="789">
        <f t="shared" si="155"/>
        <v>0</v>
      </c>
      <c r="EH50" s="789">
        <f t="shared" si="155"/>
        <v>0</v>
      </c>
      <c r="EI50" s="789">
        <f t="shared" si="155"/>
        <v>0</v>
      </c>
      <c r="EJ50" s="789">
        <f t="shared" si="155"/>
        <v>0</v>
      </c>
      <c r="EK50" s="789">
        <f t="shared" si="155"/>
        <v>0</v>
      </c>
      <c r="EL50" s="789">
        <f t="shared" si="155"/>
        <v>0</v>
      </c>
      <c r="EM50" s="789">
        <f t="shared" si="155"/>
        <v>0</v>
      </c>
      <c r="EN50" s="789">
        <f t="shared" si="155"/>
        <v>0</v>
      </c>
      <c r="EO50" s="789">
        <f t="shared" si="155"/>
        <v>0</v>
      </c>
      <c r="EP50" s="789"/>
      <c r="EQ50" s="789"/>
      <c r="ER50" s="789">
        <v>36</v>
      </c>
      <c r="ES50" s="789">
        <f t="shared" ref="ES50:ES52" si="156">(EP50+EQ50+ER50+DZ50+ET50)/36</f>
        <v>1.5</v>
      </c>
      <c r="ET50" s="790">
        <f t="shared" si="155"/>
        <v>6</v>
      </c>
      <c r="EU50" s="791">
        <f t="shared" si="155"/>
        <v>0</v>
      </c>
      <c r="EV50" s="789">
        <f t="shared" si="155"/>
        <v>0</v>
      </c>
      <c r="EW50" s="789">
        <f t="shared" si="155"/>
        <v>0</v>
      </c>
      <c r="EX50" s="789">
        <f t="shared" si="155"/>
        <v>0</v>
      </c>
      <c r="EY50" s="789">
        <f t="shared" si="155"/>
        <v>0</v>
      </c>
      <c r="EZ50" s="789">
        <f t="shared" si="155"/>
        <v>0</v>
      </c>
      <c r="FA50" s="789">
        <f t="shared" si="155"/>
        <v>0</v>
      </c>
      <c r="FB50" s="789">
        <f t="shared" si="155"/>
        <v>0</v>
      </c>
      <c r="FC50" s="789">
        <f t="shared" si="155"/>
        <v>0</v>
      </c>
      <c r="FD50" s="789">
        <f t="shared" si="155"/>
        <v>0</v>
      </c>
      <c r="FE50" s="789">
        <f t="shared" si="155"/>
        <v>0</v>
      </c>
      <c r="FF50" s="789">
        <f t="shared" si="155"/>
        <v>0</v>
      </c>
      <c r="FG50" s="789">
        <f t="shared" si="155"/>
        <v>0</v>
      </c>
      <c r="FH50" s="789">
        <f t="shared" si="155"/>
        <v>0</v>
      </c>
      <c r="FI50" s="789">
        <f t="shared" si="155"/>
        <v>0</v>
      </c>
      <c r="FJ50" s="789">
        <f t="shared" si="155"/>
        <v>0</v>
      </c>
      <c r="FK50" s="789">
        <f t="shared" si="155"/>
        <v>0</v>
      </c>
      <c r="FL50" s="789">
        <f t="shared" si="155"/>
        <v>0</v>
      </c>
      <c r="FM50" s="789">
        <f t="shared" si="155"/>
        <v>0</v>
      </c>
      <c r="FN50" s="789">
        <f t="shared" si="155"/>
        <v>0</v>
      </c>
      <c r="FO50" s="792">
        <f t="shared" si="155"/>
        <v>0</v>
      </c>
      <c r="FP50" s="793">
        <f t="shared" si="155"/>
        <v>0</v>
      </c>
      <c r="FQ50" s="789">
        <f t="shared" si="155"/>
        <v>0</v>
      </c>
      <c r="FR50" s="789">
        <f t="shared" si="155"/>
        <v>0</v>
      </c>
      <c r="FS50" s="789">
        <f t="shared" si="155"/>
        <v>0</v>
      </c>
      <c r="FT50" s="789">
        <f t="shared" si="155"/>
        <v>0</v>
      </c>
      <c r="FU50" s="789">
        <f t="shared" si="155"/>
        <v>0</v>
      </c>
      <c r="FV50" s="789">
        <f t="shared" si="155"/>
        <v>0</v>
      </c>
      <c r="FW50" s="789">
        <f t="shared" si="155"/>
        <v>0</v>
      </c>
      <c r="FX50" s="789">
        <f t="shared" si="155"/>
        <v>0</v>
      </c>
      <c r="FY50" s="789">
        <f t="shared" si="155"/>
        <v>0</v>
      </c>
      <c r="FZ50" s="789">
        <f t="shared" si="155"/>
        <v>0</v>
      </c>
      <c r="GA50" s="789">
        <f t="shared" si="155"/>
        <v>0</v>
      </c>
      <c r="GB50" s="789">
        <f t="shared" si="155"/>
        <v>0</v>
      </c>
      <c r="GC50" s="789">
        <f t="shared" si="155"/>
        <v>0</v>
      </c>
      <c r="GD50" s="789">
        <f t="shared" si="155"/>
        <v>0</v>
      </c>
      <c r="GE50" s="789">
        <f t="shared" si="155"/>
        <v>0</v>
      </c>
      <c r="GF50" s="789">
        <f t="shared" si="155"/>
        <v>0</v>
      </c>
      <c r="GG50" s="789">
        <f t="shared" si="155"/>
        <v>0</v>
      </c>
      <c r="GH50" s="789">
        <f t="shared" si="155"/>
        <v>0</v>
      </c>
      <c r="GI50" s="789">
        <f t="shared" si="155"/>
        <v>0</v>
      </c>
      <c r="GJ50" s="790">
        <f t="shared" si="155"/>
        <v>0</v>
      </c>
      <c r="GK50" s="791">
        <f t="shared" si="155"/>
        <v>0</v>
      </c>
      <c r="GL50" s="789">
        <f t="shared" si="155"/>
        <v>0</v>
      </c>
      <c r="GM50" s="789">
        <f t="shared" si="155"/>
        <v>0</v>
      </c>
      <c r="GN50" s="789">
        <f t="shared" si="155"/>
        <v>0</v>
      </c>
      <c r="GO50" s="789">
        <f t="shared" si="155"/>
        <v>0</v>
      </c>
      <c r="GP50" s="789">
        <f t="shared" si="155"/>
        <v>0</v>
      </c>
      <c r="GQ50" s="789">
        <f t="shared" ref="GQ50:HZ50" si="157">SUM(GQ51:GQ52)</f>
        <v>0</v>
      </c>
      <c r="GR50" s="789">
        <f t="shared" si="157"/>
        <v>0</v>
      </c>
      <c r="GS50" s="789">
        <f t="shared" si="157"/>
        <v>0</v>
      </c>
      <c r="GT50" s="789">
        <f t="shared" si="157"/>
        <v>0</v>
      </c>
      <c r="GU50" s="789">
        <f t="shared" si="157"/>
        <v>0</v>
      </c>
      <c r="GV50" s="789">
        <f t="shared" si="157"/>
        <v>0</v>
      </c>
      <c r="GW50" s="789">
        <f t="shared" si="157"/>
        <v>0</v>
      </c>
      <c r="GX50" s="789">
        <f t="shared" si="157"/>
        <v>0</v>
      </c>
      <c r="GY50" s="789">
        <f t="shared" si="157"/>
        <v>0</v>
      </c>
      <c r="GZ50" s="789">
        <f t="shared" si="157"/>
        <v>0</v>
      </c>
      <c r="HA50" s="789">
        <f t="shared" si="157"/>
        <v>0</v>
      </c>
      <c r="HB50" s="789">
        <f t="shared" si="157"/>
        <v>0</v>
      </c>
      <c r="HC50" s="789">
        <f t="shared" si="157"/>
        <v>0</v>
      </c>
      <c r="HD50" s="789">
        <f t="shared" si="157"/>
        <v>0</v>
      </c>
      <c r="HE50" s="792">
        <f t="shared" si="157"/>
        <v>0</v>
      </c>
      <c r="HF50" s="793">
        <f t="shared" si="157"/>
        <v>0</v>
      </c>
      <c r="HG50" s="789">
        <f t="shared" si="157"/>
        <v>0</v>
      </c>
      <c r="HH50" s="789">
        <f t="shared" si="157"/>
        <v>0</v>
      </c>
      <c r="HI50" s="789">
        <f t="shared" si="157"/>
        <v>0</v>
      </c>
      <c r="HJ50" s="789">
        <f t="shared" si="157"/>
        <v>0</v>
      </c>
      <c r="HK50" s="789">
        <f t="shared" si="157"/>
        <v>0</v>
      </c>
      <c r="HL50" s="789">
        <f t="shared" si="157"/>
        <v>0</v>
      </c>
      <c r="HM50" s="789">
        <f t="shared" si="157"/>
        <v>0</v>
      </c>
      <c r="HN50" s="789">
        <f t="shared" si="157"/>
        <v>0</v>
      </c>
      <c r="HO50" s="789">
        <f t="shared" si="157"/>
        <v>0</v>
      </c>
      <c r="HP50" s="789">
        <f t="shared" si="157"/>
        <v>0</v>
      </c>
      <c r="HQ50" s="789">
        <f t="shared" si="157"/>
        <v>0</v>
      </c>
      <c r="HR50" s="789">
        <f t="shared" si="157"/>
        <v>0</v>
      </c>
      <c r="HS50" s="789">
        <f t="shared" si="157"/>
        <v>0</v>
      </c>
      <c r="HT50" s="789">
        <f t="shared" si="157"/>
        <v>0</v>
      </c>
      <c r="HU50" s="789">
        <f t="shared" si="157"/>
        <v>0</v>
      </c>
      <c r="HV50" s="789">
        <f t="shared" si="157"/>
        <v>0</v>
      </c>
      <c r="HW50" s="789">
        <f t="shared" si="157"/>
        <v>0</v>
      </c>
      <c r="HX50" s="789">
        <f t="shared" si="157"/>
        <v>0</v>
      </c>
      <c r="HY50" s="789">
        <f t="shared" si="157"/>
        <v>0</v>
      </c>
      <c r="HZ50" s="790">
        <f t="shared" si="157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8">SUM(H51:U51)</f>
        <v>66</v>
      </c>
      <c r="H51" s="61">
        <f t="shared" ref="H51:P58" si="159">Z51+AU51+BP51+CK51+DF51+EA51+EV51+FQ51+GL51+HG51</f>
        <v>22</v>
      </c>
      <c r="I51" s="61">
        <f t="shared" si="159"/>
        <v>10</v>
      </c>
      <c r="J51" s="61">
        <f t="shared" si="159"/>
        <v>0</v>
      </c>
      <c r="K51" s="61">
        <f t="shared" si="159"/>
        <v>6</v>
      </c>
      <c r="L51" s="61">
        <f t="shared" si="159"/>
        <v>18</v>
      </c>
      <c r="M51" s="61">
        <f t="shared" si="159"/>
        <v>8</v>
      </c>
      <c r="N51" s="61">
        <f t="shared" si="159"/>
        <v>0</v>
      </c>
      <c r="O51" s="61">
        <f t="shared" si="159"/>
        <v>0</v>
      </c>
      <c r="P51" s="61">
        <f t="shared" si="159"/>
        <v>2</v>
      </c>
      <c r="Q51" s="61"/>
      <c r="R51" s="61">
        <f t="shared" ref="R51:R52" si="160">AJ51+BE51+BZ51+CU51+DP51+EK51+FF51+GA51+GV51+HQ51</f>
        <v>0</v>
      </c>
      <c r="S51" s="61">
        <f t="shared" ref="S51:U58" si="161">AL51+BG51+CB51+CW51+DR51+EM51+FH51+GC51+GX51+HS51</f>
        <v>0</v>
      </c>
      <c r="T51" s="61">
        <f t="shared" si="161"/>
        <v>0</v>
      </c>
      <c r="U51" s="367">
        <f t="shared" si="161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2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3">(AO51+AP51+AQ51+Y51+AS51)/36</f>
        <v>0.75</v>
      </c>
      <c r="AS51" s="342">
        <v>9</v>
      </c>
      <c r="AT51" s="360">
        <f t="shared" ref="AT51:AT52" si="164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5">(BJ51+BK51+BL51+AT51+BN51)/36</f>
        <v>0.75</v>
      </c>
      <c r="BN51" s="361">
        <v>9</v>
      </c>
      <c r="BO51" s="346">
        <f t="shared" ref="BO51" si="166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7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8">(CZ51+DA51+DB51+CJ51+DD51)/36</f>
        <v>0.75</v>
      </c>
      <c r="DD51" s="361">
        <v>9</v>
      </c>
      <c r="DE51" s="346">
        <f t="shared" ref="DE51:DE52" si="169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70">(DU51+DV51+DW51+DE51+DY51)/36</f>
        <v>0</v>
      </c>
      <c r="DY51" s="342"/>
      <c r="DZ51" s="360">
        <f t="shared" ref="DZ51:DZ52" si="171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6"/>
        <v>0.25</v>
      </c>
      <c r="ET51" s="361">
        <v>3</v>
      </c>
      <c r="EU51" s="346">
        <f t="shared" ref="EU51:EU52" si="172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3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4">(GF51+GG51+GH51+FP51+GJ51)/36</f>
        <v>0</v>
      </c>
      <c r="GJ51" s="361"/>
      <c r="GK51" s="346">
        <f t="shared" ref="GK51:GK52" si="175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6">(HA51+HB51+HC51+GK51+HE51)/36</f>
        <v>0</v>
      </c>
      <c r="HE51" s="342"/>
      <c r="HF51" s="360">
        <f t="shared" ref="HF51:HF52" si="177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8"/>
        <v>42</v>
      </c>
      <c r="H52" s="103">
        <f t="shared" si="159"/>
        <v>20</v>
      </c>
      <c r="I52" s="103">
        <f t="shared" si="159"/>
        <v>10</v>
      </c>
      <c r="J52" s="103">
        <f t="shared" si="159"/>
        <v>0</v>
      </c>
      <c r="K52" s="103">
        <f t="shared" si="159"/>
        <v>4</v>
      </c>
      <c r="L52" s="103">
        <f t="shared" si="159"/>
        <v>0</v>
      </c>
      <c r="M52" s="103">
        <f t="shared" si="159"/>
        <v>8</v>
      </c>
      <c r="N52" s="103">
        <f t="shared" si="159"/>
        <v>0</v>
      </c>
      <c r="O52" s="103">
        <f t="shared" si="159"/>
        <v>0</v>
      </c>
      <c r="P52" s="103">
        <f t="shared" si="159"/>
        <v>0</v>
      </c>
      <c r="Q52" s="103"/>
      <c r="R52" s="103">
        <f t="shared" si="160"/>
        <v>0</v>
      </c>
      <c r="S52" s="103">
        <f t="shared" si="161"/>
        <v>0</v>
      </c>
      <c r="T52" s="103">
        <f t="shared" si="161"/>
        <v>0</v>
      </c>
      <c r="U52" s="368">
        <f t="shared" si="161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2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3"/>
        <v>0.75</v>
      </c>
      <c r="AS52" s="374">
        <v>9</v>
      </c>
      <c r="AT52" s="375">
        <f t="shared" si="164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5"/>
        <v>0.25</v>
      </c>
      <c r="BN52" s="376">
        <v>3</v>
      </c>
      <c r="BO52" s="371">
        <f t="shared" ref="BO52" si="178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79">(CE52+CF52+CG52+BO52+CI52)/36</f>
        <v>0</v>
      </c>
      <c r="CI52" s="374"/>
      <c r="CJ52" s="375">
        <f t="shared" ref="CJ52" si="180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8"/>
        <v>0.5</v>
      </c>
      <c r="DD52" s="376">
        <v>6</v>
      </c>
      <c r="DE52" s="371">
        <f t="shared" si="169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70"/>
        <v>0</v>
      </c>
      <c r="DY52" s="374"/>
      <c r="DZ52" s="375">
        <f t="shared" si="171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6"/>
        <v>0.25</v>
      </c>
      <c r="ET52" s="376">
        <v>3</v>
      </c>
      <c r="EU52" s="371">
        <f t="shared" si="172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3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4"/>
        <v>0</v>
      </c>
      <c r="GJ52" s="376"/>
      <c r="GK52" s="371">
        <f t="shared" si="175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6"/>
        <v>0</v>
      </c>
      <c r="HE52" s="374"/>
      <c r="HF52" s="375">
        <f t="shared" si="177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91"/>
        <v>10.5</v>
      </c>
      <c r="E53" s="789"/>
      <c r="F53" s="789">
        <f t="shared" si="92"/>
        <v>378</v>
      </c>
      <c r="G53" s="789">
        <f>SUM(G54:G58)</f>
        <v>218</v>
      </c>
      <c r="H53" s="789">
        <f t="shared" ref="H53:W53" si="181">SUM(H54:H58)</f>
        <v>72</v>
      </c>
      <c r="I53" s="789">
        <f t="shared" si="181"/>
        <v>42</v>
      </c>
      <c r="J53" s="789">
        <f t="shared" si="181"/>
        <v>22</v>
      </c>
      <c r="K53" s="789">
        <f t="shared" si="181"/>
        <v>80</v>
      </c>
      <c r="L53" s="789">
        <f t="shared" si="181"/>
        <v>0</v>
      </c>
      <c r="M53" s="789">
        <f t="shared" si="181"/>
        <v>2</v>
      </c>
      <c r="N53" s="789">
        <f t="shared" si="181"/>
        <v>0</v>
      </c>
      <c r="O53" s="789">
        <f t="shared" si="181"/>
        <v>0</v>
      </c>
      <c r="P53" s="789">
        <f t="shared" si="181"/>
        <v>0</v>
      </c>
      <c r="Q53" s="789">
        <f t="shared" si="181"/>
        <v>0</v>
      </c>
      <c r="R53" s="789">
        <f t="shared" si="181"/>
        <v>0</v>
      </c>
      <c r="S53" s="789">
        <f t="shared" si="181"/>
        <v>0</v>
      </c>
      <c r="T53" s="789">
        <f t="shared" si="181"/>
        <v>0</v>
      </c>
      <c r="U53" s="792">
        <f t="shared" si="181"/>
        <v>0</v>
      </c>
      <c r="V53" s="793">
        <f t="shared" si="181"/>
        <v>114</v>
      </c>
      <c r="W53" s="789">
        <f t="shared" si="181"/>
        <v>10</v>
      </c>
      <c r="X53" s="790">
        <f t="shared" si="99"/>
        <v>36</v>
      </c>
      <c r="Y53" s="791">
        <f>SUM(Y54:Y58)</f>
        <v>36</v>
      </c>
      <c r="Z53" s="789">
        <f t="shared" ref="Z53:CK53" si="182">SUM(Z54:Z58)</f>
        <v>18</v>
      </c>
      <c r="AA53" s="789">
        <f t="shared" si="182"/>
        <v>10</v>
      </c>
      <c r="AB53" s="789">
        <f t="shared" si="182"/>
        <v>2</v>
      </c>
      <c r="AC53" s="789">
        <f t="shared" si="182"/>
        <v>6</v>
      </c>
      <c r="AD53" s="789">
        <f t="shared" si="182"/>
        <v>0</v>
      </c>
      <c r="AE53" s="789">
        <f t="shared" si="182"/>
        <v>0</v>
      </c>
      <c r="AF53" s="789">
        <f t="shared" si="182"/>
        <v>0</v>
      </c>
      <c r="AG53" s="789">
        <f t="shared" si="182"/>
        <v>0</v>
      </c>
      <c r="AH53" s="789">
        <f t="shared" si="182"/>
        <v>0</v>
      </c>
      <c r="AI53" s="789">
        <f t="shared" si="182"/>
        <v>0</v>
      </c>
      <c r="AJ53" s="789">
        <f t="shared" si="182"/>
        <v>0</v>
      </c>
      <c r="AK53" s="789">
        <f t="shared" si="182"/>
        <v>0</v>
      </c>
      <c r="AL53" s="789">
        <f t="shared" si="182"/>
        <v>0</v>
      </c>
      <c r="AM53" s="789">
        <f t="shared" si="182"/>
        <v>0</v>
      </c>
      <c r="AN53" s="789">
        <f t="shared" si="182"/>
        <v>0</v>
      </c>
      <c r="AO53" s="789">
        <f t="shared" si="182"/>
        <v>0</v>
      </c>
      <c r="AP53" s="789">
        <f t="shared" si="182"/>
        <v>0</v>
      </c>
      <c r="AQ53" s="789">
        <f t="shared" si="182"/>
        <v>0</v>
      </c>
      <c r="AR53" s="789">
        <f t="shared" si="182"/>
        <v>1.5</v>
      </c>
      <c r="AS53" s="792">
        <f t="shared" si="182"/>
        <v>18</v>
      </c>
      <c r="AT53" s="793">
        <f t="shared" si="182"/>
        <v>30</v>
      </c>
      <c r="AU53" s="789">
        <f t="shared" si="182"/>
        <v>10</v>
      </c>
      <c r="AV53" s="789">
        <f t="shared" si="182"/>
        <v>6</v>
      </c>
      <c r="AW53" s="789">
        <f t="shared" si="182"/>
        <v>6</v>
      </c>
      <c r="AX53" s="789">
        <f t="shared" si="182"/>
        <v>6</v>
      </c>
      <c r="AY53" s="789">
        <f t="shared" si="182"/>
        <v>0</v>
      </c>
      <c r="AZ53" s="789">
        <f t="shared" si="182"/>
        <v>2</v>
      </c>
      <c r="BA53" s="789">
        <f t="shared" si="182"/>
        <v>0</v>
      </c>
      <c r="BB53" s="789">
        <f t="shared" si="182"/>
        <v>0</v>
      </c>
      <c r="BC53" s="789">
        <f t="shared" si="182"/>
        <v>0</v>
      </c>
      <c r="BD53" s="789">
        <f t="shared" si="182"/>
        <v>0</v>
      </c>
      <c r="BE53" s="789">
        <f t="shared" si="182"/>
        <v>0</v>
      </c>
      <c r="BF53" s="789">
        <f t="shared" si="182"/>
        <v>0</v>
      </c>
      <c r="BG53" s="789">
        <f t="shared" si="182"/>
        <v>0</v>
      </c>
      <c r="BH53" s="789">
        <f t="shared" si="182"/>
        <v>0</v>
      </c>
      <c r="BI53" s="789">
        <f t="shared" si="182"/>
        <v>0</v>
      </c>
      <c r="BJ53" s="789">
        <f t="shared" si="182"/>
        <v>0</v>
      </c>
      <c r="BK53" s="789">
        <f t="shared" si="182"/>
        <v>0</v>
      </c>
      <c r="BL53" s="789">
        <f t="shared" si="182"/>
        <v>6</v>
      </c>
      <c r="BM53" s="789">
        <f t="shared" si="182"/>
        <v>1.5</v>
      </c>
      <c r="BN53" s="790">
        <f t="shared" si="182"/>
        <v>18</v>
      </c>
      <c r="BO53" s="791">
        <f t="shared" si="182"/>
        <v>18</v>
      </c>
      <c r="BP53" s="789">
        <f t="shared" si="182"/>
        <v>2</v>
      </c>
      <c r="BQ53" s="789">
        <f t="shared" si="182"/>
        <v>2</v>
      </c>
      <c r="BR53" s="789">
        <f t="shared" si="182"/>
        <v>6</v>
      </c>
      <c r="BS53" s="789">
        <f t="shared" si="182"/>
        <v>8</v>
      </c>
      <c r="BT53" s="789">
        <f t="shared" si="182"/>
        <v>0</v>
      </c>
      <c r="BU53" s="789">
        <f t="shared" si="182"/>
        <v>0</v>
      </c>
      <c r="BV53" s="789">
        <f t="shared" si="182"/>
        <v>0</v>
      </c>
      <c r="BW53" s="789">
        <f t="shared" si="182"/>
        <v>0</v>
      </c>
      <c r="BX53" s="789">
        <f t="shared" si="182"/>
        <v>0</v>
      </c>
      <c r="BY53" s="789">
        <f t="shared" si="182"/>
        <v>0</v>
      </c>
      <c r="BZ53" s="789">
        <f t="shared" si="182"/>
        <v>0</v>
      </c>
      <c r="CA53" s="789">
        <f t="shared" si="182"/>
        <v>0</v>
      </c>
      <c r="CB53" s="789">
        <f t="shared" si="182"/>
        <v>0</v>
      </c>
      <c r="CC53" s="789">
        <f t="shared" si="182"/>
        <v>0</v>
      </c>
      <c r="CD53" s="789">
        <f t="shared" si="182"/>
        <v>0</v>
      </c>
      <c r="CE53" s="789">
        <f t="shared" si="182"/>
        <v>0</v>
      </c>
      <c r="CF53" s="789">
        <f t="shared" si="182"/>
        <v>0</v>
      </c>
      <c r="CG53" s="789">
        <f t="shared" si="182"/>
        <v>0</v>
      </c>
      <c r="CH53" s="789">
        <f t="shared" si="182"/>
        <v>0.75</v>
      </c>
      <c r="CI53" s="792">
        <f t="shared" si="182"/>
        <v>9</v>
      </c>
      <c r="CJ53" s="793">
        <f t="shared" si="182"/>
        <v>42</v>
      </c>
      <c r="CK53" s="789">
        <f t="shared" si="182"/>
        <v>4</v>
      </c>
      <c r="CL53" s="789">
        <f t="shared" ref="CL53:EW53" si="183">SUM(CL54:CL58)</f>
        <v>4</v>
      </c>
      <c r="CM53" s="789">
        <f t="shared" si="183"/>
        <v>4</v>
      </c>
      <c r="CN53" s="789">
        <f t="shared" si="183"/>
        <v>30</v>
      </c>
      <c r="CO53" s="789">
        <f t="shared" si="183"/>
        <v>0</v>
      </c>
      <c r="CP53" s="789">
        <f t="shared" si="183"/>
        <v>0</v>
      </c>
      <c r="CQ53" s="789">
        <f t="shared" si="183"/>
        <v>0</v>
      </c>
      <c r="CR53" s="789">
        <f t="shared" si="183"/>
        <v>0</v>
      </c>
      <c r="CS53" s="789">
        <f t="shared" si="183"/>
        <v>0</v>
      </c>
      <c r="CT53" s="789">
        <f t="shared" si="183"/>
        <v>0</v>
      </c>
      <c r="CU53" s="789">
        <f t="shared" si="183"/>
        <v>0</v>
      </c>
      <c r="CV53" s="789">
        <f t="shared" si="183"/>
        <v>0</v>
      </c>
      <c r="CW53" s="789">
        <f t="shared" si="183"/>
        <v>0</v>
      </c>
      <c r="CX53" s="789">
        <f t="shared" si="183"/>
        <v>0</v>
      </c>
      <c r="CY53" s="789">
        <f t="shared" si="183"/>
        <v>0</v>
      </c>
      <c r="CZ53" s="789">
        <f t="shared" si="183"/>
        <v>0</v>
      </c>
      <c r="DA53" s="789">
        <f t="shared" si="183"/>
        <v>0</v>
      </c>
      <c r="DB53" s="789">
        <f t="shared" si="183"/>
        <v>0</v>
      </c>
      <c r="DC53" s="789">
        <f t="shared" si="183"/>
        <v>1.75</v>
      </c>
      <c r="DD53" s="790">
        <f t="shared" si="183"/>
        <v>21</v>
      </c>
      <c r="DE53" s="791">
        <f t="shared" si="183"/>
        <v>20</v>
      </c>
      <c r="DF53" s="789">
        <f t="shared" si="183"/>
        <v>2</v>
      </c>
      <c r="DG53" s="789">
        <f t="shared" si="183"/>
        <v>2</v>
      </c>
      <c r="DH53" s="789">
        <f t="shared" si="183"/>
        <v>2</v>
      </c>
      <c r="DI53" s="789">
        <f t="shared" si="183"/>
        <v>14</v>
      </c>
      <c r="DJ53" s="789">
        <f t="shared" si="183"/>
        <v>0</v>
      </c>
      <c r="DK53" s="789">
        <f t="shared" si="183"/>
        <v>0</v>
      </c>
      <c r="DL53" s="789">
        <f t="shared" si="183"/>
        <v>0</v>
      </c>
      <c r="DM53" s="789">
        <f t="shared" si="183"/>
        <v>0</v>
      </c>
      <c r="DN53" s="789">
        <f t="shared" si="183"/>
        <v>0</v>
      </c>
      <c r="DO53" s="789">
        <f t="shared" si="183"/>
        <v>0</v>
      </c>
      <c r="DP53" s="789">
        <f t="shared" si="183"/>
        <v>0</v>
      </c>
      <c r="DQ53" s="789">
        <f t="shared" si="183"/>
        <v>0</v>
      </c>
      <c r="DR53" s="789">
        <f t="shared" si="183"/>
        <v>0</v>
      </c>
      <c r="DS53" s="789">
        <f t="shared" si="183"/>
        <v>0</v>
      </c>
      <c r="DT53" s="789">
        <f t="shared" si="183"/>
        <v>0</v>
      </c>
      <c r="DU53" s="789">
        <f t="shared" si="183"/>
        <v>0</v>
      </c>
      <c r="DV53" s="789">
        <f t="shared" si="183"/>
        <v>0</v>
      </c>
      <c r="DW53" s="789">
        <f t="shared" si="183"/>
        <v>4</v>
      </c>
      <c r="DX53" s="789">
        <f t="shared" si="183"/>
        <v>1</v>
      </c>
      <c r="DY53" s="792">
        <f t="shared" si="183"/>
        <v>12</v>
      </c>
      <c r="DZ53" s="793">
        <f t="shared" si="183"/>
        <v>0</v>
      </c>
      <c r="EA53" s="789">
        <f t="shared" si="183"/>
        <v>0</v>
      </c>
      <c r="EB53" s="789">
        <f t="shared" si="183"/>
        <v>0</v>
      </c>
      <c r="EC53" s="789">
        <f t="shared" si="183"/>
        <v>0</v>
      </c>
      <c r="ED53" s="789">
        <f t="shared" si="183"/>
        <v>0</v>
      </c>
      <c r="EE53" s="789">
        <f t="shared" si="183"/>
        <v>0</v>
      </c>
      <c r="EF53" s="789">
        <f t="shared" si="183"/>
        <v>0</v>
      </c>
      <c r="EG53" s="789">
        <f t="shared" si="183"/>
        <v>0</v>
      </c>
      <c r="EH53" s="789">
        <f t="shared" si="183"/>
        <v>0</v>
      </c>
      <c r="EI53" s="789">
        <f t="shared" si="183"/>
        <v>0</v>
      </c>
      <c r="EJ53" s="789">
        <f t="shared" si="183"/>
        <v>0</v>
      </c>
      <c r="EK53" s="789">
        <f t="shared" si="183"/>
        <v>0</v>
      </c>
      <c r="EL53" s="789">
        <f t="shared" si="183"/>
        <v>0</v>
      </c>
      <c r="EM53" s="789">
        <f t="shared" si="183"/>
        <v>0</v>
      </c>
      <c r="EN53" s="789">
        <f t="shared" si="183"/>
        <v>0</v>
      </c>
      <c r="EO53" s="789">
        <f t="shared" si="183"/>
        <v>0</v>
      </c>
      <c r="EP53" s="789">
        <f t="shared" si="183"/>
        <v>0</v>
      </c>
      <c r="EQ53" s="789">
        <f t="shared" si="183"/>
        <v>0</v>
      </c>
      <c r="ER53" s="789">
        <f t="shared" si="183"/>
        <v>0</v>
      </c>
      <c r="ES53" s="789">
        <f t="shared" si="183"/>
        <v>0</v>
      </c>
      <c r="ET53" s="790">
        <f t="shared" si="183"/>
        <v>0</v>
      </c>
      <c r="EU53" s="791">
        <f t="shared" si="183"/>
        <v>0</v>
      </c>
      <c r="EV53" s="789">
        <f t="shared" si="183"/>
        <v>0</v>
      </c>
      <c r="EW53" s="789">
        <f t="shared" si="183"/>
        <v>0</v>
      </c>
      <c r="EX53" s="789">
        <f t="shared" ref="EX53:GZ53" si="184">SUM(EX54:EX58)</f>
        <v>0</v>
      </c>
      <c r="EY53" s="789">
        <f t="shared" si="184"/>
        <v>0</v>
      </c>
      <c r="EZ53" s="789">
        <f t="shared" si="184"/>
        <v>0</v>
      </c>
      <c r="FA53" s="789">
        <f t="shared" si="184"/>
        <v>0</v>
      </c>
      <c r="FB53" s="789">
        <f t="shared" si="184"/>
        <v>0</v>
      </c>
      <c r="FC53" s="789">
        <f t="shared" si="184"/>
        <v>0</v>
      </c>
      <c r="FD53" s="789">
        <f t="shared" si="184"/>
        <v>0</v>
      </c>
      <c r="FE53" s="789">
        <f t="shared" si="184"/>
        <v>0</v>
      </c>
      <c r="FF53" s="789">
        <f t="shared" si="184"/>
        <v>0</v>
      </c>
      <c r="FG53" s="789">
        <f t="shared" si="184"/>
        <v>0</v>
      </c>
      <c r="FH53" s="789">
        <f t="shared" si="184"/>
        <v>0</v>
      </c>
      <c r="FI53" s="789">
        <f t="shared" si="184"/>
        <v>0</v>
      </c>
      <c r="FJ53" s="789">
        <f t="shared" si="184"/>
        <v>0</v>
      </c>
      <c r="FK53" s="789">
        <f t="shared" si="184"/>
        <v>0</v>
      </c>
      <c r="FL53" s="789">
        <f t="shared" si="184"/>
        <v>0</v>
      </c>
      <c r="FM53" s="789">
        <f t="shared" si="184"/>
        <v>0</v>
      </c>
      <c r="FN53" s="789">
        <f t="shared" si="184"/>
        <v>0</v>
      </c>
      <c r="FO53" s="792">
        <f t="shared" si="184"/>
        <v>0</v>
      </c>
      <c r="FP53" s="793">
        <f t="shared" si="184"/>
        <v>48</v>
      </c>
      <c r="FQ53" s="789">
        <f t="shared" si="184"/>
        <v>26</v>
      </c>
      <c r="FR53" s="789">
        <f t="shared" si="184"/>
        <v>12</v>
      </c>
      <c r="FS53" s="789">
        <f t="shared" si="184"/>
        <v>0</v>
      </c>
      <c r="FT53" s="789">
        <f t="shared" si="184"/>
        <v>10</v>
      </c>
      <c r="FU53" s="789">
        <f t="shared" si="184"/>
        <v>0</v>
      </c>
      <c r="FV53" s="789">
        <f t="shared" si="184"/>
        <v>0</v>
      </c>
      <c r="FW53" s="789">
        <f t="shared" si="184"/>
        <v>0</v>
      </c>
      <c r="FX53" s="789">
        <f t="shared" si="184"/>
        <v>0</v>
      </c>
      <c r="FY53" s="789">
        <f t="shared" si="184"/>
        <v>0</v>
      </c>
      <c r="FZ53" s="789">
        <f t="shared" si="184"/>
        <v>0</v>
      </c>
      <c r="GA53" s="789">
        <f t="shared" si="184"/>
        <v>0</v>
      </c>
      <c r="GB53" s="789">
        <f t="shared" si="184"/>
        <v>0</v>
      </c>
      <c r="GC53" s="789">
        <f t="shared" si="184"/>
        <v>0</v>
      </c>
      <c r="GD53" s="789">
        <f t="shared" si="184"/>
        <v>0</v>
      </c>
      <c r="GE53" s="789">
        <f t="shared" si="184"/>
        <v>0</v>
      </c>
      <c r="GF53" s="789">
        <f t="shared" si="184"/>
        <v>0</v>
      </c>
      <c r="GG53" s="789">
        <f t="shared" si="184"/>
        <v>0</v>
      </c>
      <c r="GH53" s="789">
        <f t="shared" si="184"/>
        <v>0</v>
      </c>
      <c r="GI53" s="789">
        <f t="shared" si="184"/>
        <v>2</v>
      </c>
      <c r="GJ53" s="790">
        <f t="shared" si="184"/>
        <v>24</v>
      </c>
      <c r="GK53" s="791">
        <f t="shared" si="184"/>
        <v>24</v>
      </c>
      <c r="GL53" s="789">
        <f t="shared" si="184"/>
        <v>10</v>
      </c>
      <c r="GM53" s="789">
        <f t="shared" si="184"/>
        <v>6</v>
      </c>
      <c r="GN53" s="789">
        <f t="shared" si="184"/>
        <v>2</v>
      </c>
      <c r="GO53" s="789">
        <f t="shared" si="184"/>
        <v>6</v>
      </c>
      <c r="GP53" s="789">
        <f t="shared" si="184"/>
        <v>0</v>
      </c>
      <c r="GQ53" s="789">
        <f t="shared" si="184"/>
        <v>0</v>
      </c>
      <c r="GR53" s="789">
        <f t="shared" si="184"/>
        <v>0</v>
      </c>
      <c r="GS53" s="789">
        <f t="shared" si="184"/>
        <v>0</v>
      </c>
      <c r="GT53" s="789">
        <f t="shared" si="184"/>
        <v>0</v>
      </c>
      <c r="GU53" s="789">
        <f t="shared" si="184"/>
        <v>0</v>
      </c>
      <c r="GV53" s="789">
        <f t="shared" si="184"/>
        <v>0</v>
      </c>
      <c r="GW53" s="789">
        <f t="shared" si="184"/>
        <v>0</v>
      </c>
      <c r="GX53" s="789">
        <f t="shared" si="184"/>
        <v>0</v>
      </c>
      <c r="GY53" s="789">
        <f t="shared" si="184"/>
        <v>0</v>
      </c>
      <c r="GZ53" s="789">
        <f t="shared" si="184"/>
        <v>0</v>
      </c>
      <c r="HA53" s="789">
        <v>36</v>
      </c>
      <c r="HB53" s="789"/>
      <c r="HC53" s="789">
        <f t="shared" ref="HC53:HZ53" si="185">SUM(HC55:HC58)</f>
        <v>0</v>
      </c>
      <c r="HD53" s="789">
        <f t="shared" si="176"/>
        <v>2</v>
      </c>
      <c r="HE53" s="792">
        <f t="shared" si="185"/>
        <v>12</v>
      </c>
      <c r="HF53" s="793">
        <f t="shared" si="185"/>
        <v>0</v>
      </c>
      <c r="HG53" s="789">
        <f t="shared" si="185"/>
        <v>0</v>
      </c>
      <c r="HH53" s="789">
        <f t="shared" si="185"/>
        <v>0</v>
      </c>
      <c r="HI53" s="789">
        <f t="shared" si="185"/>
        <v>0</v>
      </c>
      <c r="HJ53" s="789">
        <f t="shared" si="185"/>
        <v>0</v>
      </c>
      <c r="HK53" s="789">
        <f t="shared" si="185"/>
        <v>0</v>
      </c>
      <c r="HL53" s="789">
        <f t="shared" si="185"/>
        <v>0</v>
      </c>
      <c r="HM53" s="789">
        <f t="shared" si="185"/>
        <v>0</v>
      </c>
      <c r="HN53" s="789">
        <f t="shared" si="185"/>
        <v>0</v>
      </c>
      <c r="HO53" s="789">
        <f t="shared" si="185"/>
        <v>0</v>
      </c>
      <c r="HP53" s="789">
        <f t="shared" si="185"/>
        <v>0</v>
      </c>
      <c r="HQ53" s="789">
        <f t="shared" si="185"/>
        <v>0</v>
      </c>
      <c r="HR53" s="789">
        <f t="shared" si="185"/>
        <v>0</v>
      </c>
      <c r="HS53" s="789">
        <f t="shared" si="185"/>
        <v>0</v>
      </c>
      <c r="HT53" s="789">
        <f t="shared" si="185"/>
        <v>0</v>
      </c>
      <c r="HU53" s="789">
        <f t="shared" si="185"/>
        <v>0</v>
      </c>
      <c r="HV53" s="789">
        <f t="shared" si="185"/>
        <v>0</v>
      </c>
      <c r="HW53" s="789">
        <f t="shared" si="185"/>
        <v>0</v>
      </c>
      <c r="HX53" s="789">
        <f t="shared" si="185"/>
        <v>0</v>
      </c>
      <c r="HY53" s="789">
        <f t="shared" si="185"/>
        <v>0</v>
      </c>
      <c r="HZ53" s="790">
        <f t="shared" si="185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6">SUM(H54:U54)</f>
        <v>42</v>
      </c>
      <c r="H54" s="61">
        <f t="shared" ref="H54:P57" si="187">Z54+AU54+BP54+CK54+DF54+EA54+EV54+FQ54+GL54+HG54</f>
        <v>22</v>
      </c>
      <c r="I54" s="61">
        <f t="shared" si="187"/>
        <v>14</v>
      </c>
      <c r="J54" s="61">
        <f t="shared" si="187"/>
        <v>0</v>
      </c>
      <c r="K54" s="61">
        <f t="shared" si="187"/>
        <v>6</v>
      </c>
      <c r="L54" s="61">
        <f t="shared" si="187"/>
        <v>0</v>
      </c>
      <c r="M54" s="61">
        <f t="shared" si="187"/>
        <v>0</v>
      </c>
      <c r="N54" s="61">
        <f t="shared" si="187"/>
        <v>0</v>
      </c>
      <c r="O54" s="61">
        <f t="shared" si="187"/>
        <v>0</v>
      </c>
      <c r="P54" s="61">
        <f t="shared" si="187"/>
        <v>0</v>
      </c>
      <c r="Q54" s="61"/>
      <c r="R54" s="61">
        <f t="shared" ref="R54:R58" si="188">AJ54+BE54+BZ54+CU54+DP54+EK54+FF54+GA54+GV54+HQ54</f>
        <v>0</v>
      </c>
      <c r="S54" s="61">
        <f t="shared" ref="S54:U57" si="189">AL54+BG54+CB54+CW54+DR54+EM54+FH54+GC54+GX54+HS54</f>
        <v>0</v>
      </c>
      <c r="T54" s="61">
        <f t="shared" si="189"/>
        <v>0</v>
      </c>
      <c r="U54" s="367">
        <f t="shared" si="189"/>
        <v>0</v>
      </c>
      <c r="V54" s="354">
        <f t="shared" ref="V54:V58" si="190">AS54+BN54+CI54+DD54+DY54+ET54+FO54+GJ54+HE54+HZ54</f>
        <v>24</v>
      </c>
      <c r="W54" s="61">
        <f t="shared" ref="W54:W58" si="191">AQ54+BL54+CG54+DB54+DW54+ER54+FM54+GH54+HC54+HX54</f>
        <v>6</v>
      </c>
      <c r="X54" s="355">
        <f t="shared" si="99"/>
        <v>0</v>
      </c>
      <c r="Y54" s="346">
        <f t="shared" ref="Y54:Y55" si="192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3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4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5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6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7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8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199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200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1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6"/>
        <v>44</v>
      </c>
      <c r="H55" s="61">
        <f t="shared" si="187"/>
        <v>4</v>
      </c>
      <c r="I55" s="61">
        <f t="shared" si="187"/>
        <v>0</v>
      </c>
      <c r="J55" s="61">
        <f t="shared" si="187"/>
        <v>10</v>
      </c>
      <c r="K55" s="61">
        <f t="shared" si="187"/>
        <v>28</v>
      </c>
      <c r="L55" s="61">
        <f t="shared" si="187"/>
        <v>0</v>
      </c>
      <c r="M55" s="61">
        <f t="shared" si="187"/>
        <v>2</v>
      </c>
      <c r="N55" s="61">
        <f t="shared" si="187"/>
        <v>0</v>
      </c>
      <c r="O55" s="61">
        <f t="shared" si="187"/>
        <v>0</v>
      </c>
      <c r="P55" s="61">
        <f t="shared" si="187"/>
        <v>0</v>
      </c>
      <c r="Q55" s="61"/>
      <c r="R55" s="61">
        <f t="shared" si="188"/>
        <v>0</v>
      </c>
      <c r="S55" s="61">
        <f t="shared" si="189"/>
        <v>0</v>
      </c>
      <c r="T55" s="61">
        <f t="shared" si="189"/>
        <v>0</v>
      </c>
      <c r="U55" s="367">
        <f t="shared" si="189"/>
        <v>0</v>
      </c>
      <c r="V55" s="354">
        <f t="shared" si="190"/>
        <v>24</v>
      </c>
      <c r="W55" s="61">
        <f t="shared" si="191"/>
        <v>4</v>
      </c>
      <c r="X55" s="355">
        <f t="shared" si="99"/>
        <v>0</v>
      </c>
      <c r="Y55" s="346">
        <f t="shared" si="192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3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4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5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6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7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8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199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200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1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2">SUM(H56:U56)</f>
        <v>48</v>
      </c>
      <c r="H56" s="61">
        <f t="shared" si="187"/>
        <v>30</v>
      </c>
      <c r="I56" s="61">
        <f t="shared" si="187"/>
        <v>14</v>
      </c>
      <c r="J56" s="61">
        <f t="shared" si="187"/>
        <v>0</v>
      </c>
      <c r="K56" s="61">
        <f t="shared" si="187"/>
        <v>4</v>
      </c>
      <c r="L56" s="61">
        <f t="shared" si="187"/>
        <v>0</v>
      </c>
      <c r="M56" s="61">
        <f t="shared" si="187"/>
        <v>0</v>
      </c>
      <c r="N56" s="61">
        <f t="shared" si="187"/>
        <v>0</v>
      </c>
      <c r="O56" s="61">
        <f t="shared" si="187"/>
        <v>0</v>
      </c>
      <c r="P56" s="61">
        <f t="shared" si="187"/>
        <v>0</v>
      </c>
      <c r="Q56" s="61"/>
      <c r="R56" s="61">
        <f t="shared" si="188"/>
        <v>0</v>
      </c>
      <c r="S56" s="61">
        <f t="shared" si="189"/>
        <v>0</v>
      </c>
      <c r="T56" s="61">
        <f t="shared" si="189"/>
        <v>0</v>
      </c>
      <c r="U56" s="367">
        <f t="shared" si="189"/>
        <v>0</v>
      </c>
      <c r="V56" s="354">
        <f t="shared" si="190"/>
        <v>24</v>
      </c>
      <c r="W56" s="61">
        <f t="shared" si="191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199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3">(GF56+GG56+GH56+FP56+GJ56)/36</f>
        <v>1.5</v>
      </c>
      <c r="GJ56" s="361">
        <v>18</v>
      </c>
      <c r="GK56" s="346">
        <f t="shared" ref="GK56:GK58" si="204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5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2"/>
        <v>42</v>
      </c>
      <c r="H57" s="61">
        <f t="shared" si="187"/>
        <v>16</v>
      </c>
      <c r="I57" s="61">
        <f t="shared" si="187"/>
        <v>14</v>
      </c>
      <c r="J57" s="61">
        <f t="shared" si="187"/>
        <v>12</v>
      </c>
      <c r="K57" s="61">
        <f t="shared" si="187"/>
        <v>0</v>
      </c>
      <c r="L57" s="61">
        <f t="shared" si="187"/>
        <v>0</v>
      </c>
      <c r="M57" s="61">
        <f t="shared" si="187"/>
        <v>0</v>
      </c>
      <c r="N57" s="61">
        <f t="shared" si="187"/>
        <v>0</v>
      </c>
      <c r="O57" s="61">
        <f t="shared" si="187"/>
        <v>0</v>
      </c>
      <c r="P57" s="61">
        <f t="shared" si="187"/>
        <v>0</v>
      </c>
      <c r="Q57" s="61"/>
      <c r="R57" s="61">
        <f t="shared" si="188"/>
        <v>0</v>
      </c>
      <c r="S57" s="61">
        <f t="shared" si="189"/>
        <v>0</v>
      </c>
      <c r="T57" s="61">
        <f t="shared" si="189"/>
        <v>0</v>
      </c>
      <c r="U57" s="367">
        <f t="shared" si="189"/>
        <v>0</v>
      </c>
      <c r="V57" s="354">
        <f t="shared" si="190"/>
        <v>21</v>
      </c>
      <c r="W57" s="61">
        <f t="shared" si="191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199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3"/>
        <v>0.25</v>
      </c>
      <c r="GJ57" s="361">
        <v>3</v>
      </c>
      <c r="GK57" s="346">
        <f t="shared" si="204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5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6"/>
        <v>42</v>
      </c>
      <c r="H58" s="103">
        <f t="shared" si="159"/>
        <v>0</v>
      </c>
      <c r="I58" s="103">
        <f t="shared" si="159"/>
        <v>0</v>
      </c>
      <c r="J58" s="103">
        <f t="shared" si="159"/>
        <v>0</v>
      </c>
      <c r="K58" s="103">
        <f t="shared" si="159"/>
        <v>42</v>
      </c>
      <c r="L58" s="103">
        <f t="shared" si="159"/>
        <v>0</v>
      </c>
      <c r="M58" s="103">
        <f t="shared" si="159"/>
        <v>0</v>
      </c>
      <c r="N58" s="103">
        <f t="shared" si="159"/>
        <v>0</v>
      </c>
      <c r="O58" s="103">
        <f t="shared" si="159"/>
        <v>0</v>
      </c>
      <c r="P58" s="103">
        <f t="shared" si="159"/>
        <v>0</v>
      </c>
      <c r="Q58" s="103"/>
      <c r="R58" s="103">
        <f t="shared" si="188"/>
        <v>0</v>
      </c>
      <c r="S58" s="103">
        <f t="shared" si="161"/>
        <v>0</v>
      </c>
      <c r="T58" s="103">
        <f t="shared" si="161"/>
        <v>0</v>
      </c>
      <c r="U58" s="368">
        <f t="shared" si="161"/>
        <v>0</v>
      </c>
      <c r="V58" s="372">
        <f t="shared" si="190"/>
        <v>21</v>
      </c>
      <c r="W58" s="103">
        <f t="shared" si="191"/>
        <v>0</v>
      </c>
      <c r="X58" s="373">
        <f t="shared" si="99"/>
        <v>0</v>
      </c>
      <c r="Y58" s="371">
        <f t="shared" ref="Y58" si="206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7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8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09">(CZ58+DA58+DB58+CJ58+DD58)/36</f>
        <v>0.75</v>
      </c>
      <c r="DD58" s="376">
        <v>9</v>
      </c>
      <c r="DE58" s="371">
        <f t="shared" ref="DE58" si="210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1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2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3"/>
        <v>0.25</v>
      </c>
      <c r="GJ58" s="376">
        <v>3</v>
      </c>
      <c r="GK58" s="371">
        <f t="shared" si="204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5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3">SUM(H59:U59)</f>
        <v>206</v>
      </c>
      <c r="H59" s="890">
        <f t="shared" ref="H51:P59" si="214">Z59+AU59+BP59+CK59+DF59+EA59+EV59+FQ59+GL59+HG59</f>
        <v>4</v>
      </c>
      <c r="I59" s="890">
        <f t="shared" si="214"/>
        <v>2</v>
      </c>
      <c r="J59" s="890">
        <f t="shared" si="214"/>
        <v>0</v>
      </c>
      <c r="K59" s="890">
        <f t="shared" si="214"/>
        <v>200</v>
      </c>
      <c r="L59" s="890">
        <f t="shared" si="214"/>
        <v>0</v>
      </c>
      <c r="M59" s="890">
        <f t="shared" si="214"/>
        <v>0</v>
      </c>
      <c r="N59" s="890">
        <f t="shared" si="214"/>
        <v>0</v>
      </c>
      <c r="O59" s="890">
        <f t="shared" si="214"/>
        <v>0</v>
      </c>
      <c r="P59" s="890">
        <f t="shared" si="214"/>
        <v>0</v>
      </c>
      <c r="Q59" s="890"/>
      <c r="R59" s="890">
        <f t="shared" ref="R54:R59" si="215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6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7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8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9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20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1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2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3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4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5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6">F65/36</f>
        <v>4</v>
      </c>
      <c r="E65" s="48"/>
      <c r="F65" s="48">
        <f t="shared" ref="F65" si="227">G65+V65+W65+X65</f>
        <v>144</v>
      </c>
      <c r="G65" s="48">
        <f t="shared" ref="G65" si="228">SUM(H65:U65)</f>
        <v>72</v>
      </c>
      <c r="H65" s="48">
        <f t="shared" ref="H65:P70" si="229">Z65+AU65+BP65+CK65+DF65+EA65+EV65+FQ65+GL65+HG65</f>
        <v>36</v>
      </c>
      <c r="I65" s="48">
        <f t="shared" si="229"/>
        <v>4</v>
      </c>
      <c r="J65" s="48">
        <f t="shared" si="229"/>
        <v>0</v>
      </c>
      <c r="K65" s="48">
        <f t="shared" si="229"/>
        <v>16</v>
      </c>
      <c r="L65" s="48">
        <f t="shared" si="229"/>
        <v>0</v>
      </c>
      <c r="M65" s="48">
        <f t="shared" si="229"/>
        <v>0</v>
      </c>
      <c r="N65" s="48">
        <f t="shared" si="229"/>
        <v>0</v>
      </c>
      <c r="O65" s="48">
        <f t="shared" si="229"/>
        <v>0</v>
      </c>
      <c r="P65" s="48">
        <f t="shared" si="229"/>
        <v>4</v>
      </c>
      <c r="Q65" s="48"/>
      <c r="R65" s="48">
        <f t="shared" ref="R65" si="230">AJ65+BE65+BZ65+CU65+DP65+EK65+FF65+GA65+GV65+HQ65</f>
        <v>12</v>
      </c>
      <c r="S65" s="48">
        <f t="shared" ref="S65:U70" si="231">AL65+BG65+CB65+CW65+DR65+EM65+FH65+GC65+GX65+HS65</f>
        <v>0</v>
      </c>
      <c r="T65" s="48">
        <f t="shared" si="231"/>
        <v>0</v>
      </c>
      <c r="U65" s="214">
        <f t="shared" si="231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2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3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4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5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6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7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8">(EP65+EQ65+ER65+DZ65+ET65)/36</f>
        <v>4</v>
      </c>
      <c r="ET65" s="300">
        <v>36</v>
      </c>
      <c r="EU65" s="54">
        <f t="shared" ref="EU65" si="239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40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1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2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9"/>
        <v>52</v>
      </c>
      <c r="I66" s="48">
        <f t="shared" si="229"/>
        <v>0</v>
      </c>
      <c r="J66" s="48">
        <f t="shared" si="229"/>
        <v>0</v>
      </c>
      <c r="K66" s="48">
        <f t="shared" si="229"/>
        <v>10</v>
      </c>
      <c r="L66" s="48">
        <f t="shared" si="229"/>
        <v>0</v>
      </c>
      <c r="M66" s="48">
        <f t="shared" si="229"/>
        <v>0</v>
      </c>
      <c r="N66" s="48">
        <f t="shared" si="229"/>
        <v>0</v>
      </c>
      <c r="O66" s="48">
        <f t="shared" si="229"/>
        <v>0</v>
      </c>
      <c r="P66" s="48">
        <f t="shared" si="229"/>
        <v>0</v>
      </c>
      <c r="Q66" s="48"/>
      <c r="R66" s="48">
        <f>AJ66+BE66+BZ66+CU66+DP66+EK66+FF66+GA66+GV66+HQ66</f>
        <v>10</v>
      </c>
      <c r="S66" s="48">
        <f t="shared" si="231"/>
        <v>0</v>
      </c>
      <c r="T66" s="48">
        <f t="shared" si="231"/>
        <v>0</v>
      </c>
      <c r="U66" s="214">
        <f t="shared" si="231"/>
        <v>0</v>
      </c>
      <c r="V66" s="276">
        <f t="shared" ref="V66:V70" si="243">AS66+BN66+CI66+DD66+DY66+ET66+FO66+GJ66+HE66+HZ66</f>
        <v>36</v>
      </c>
      <c r="W66" s="48">
        <f t="shared" ref="W66:W70" si="244">AQ66+BL66+CG66+DB66+DW66+ER66+FM66+GH66+HC66+HX66</f>
        <v>0</v>
      </c>
      <c r="X66" s="277">
        <f t="shared" ref="X66:X70" si="245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6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7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8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9">F67/36</f>
        <v>4</v>
      </c>
      <c r="E67" s="48"/>
      <c r="F67" s="48">
        <f t="shared" ref="F67" si="250">G67+V67+W67+X67</f>
        <v>144</v>
      </c>
      <c r="G67" s="48">
        <f t="shared" ref="G67" si="251">SUM(H67:U67)</f>
        <v>72</v>
      </c>
      <c r="H67" s="48">
        <f t="shared" si="229"/>
        <v>34</v>
      </c>
      <c r="I67" s="48">
        <f t="shared" si="229"/>
        <v>12</v>
      </c>
      <c r="J67" s="48">
        <f t="shared" si="229"/>
        <v>4</v>
      </c>
      <c r="K67" s="48">
        <f t="shared" si="229"/>
        <v>22</v>
      </c>
      <c r="L67" s="48">
        <f t="shared" si="229"/>
        <v>0</v>
      </c>
      <c r="M67" s="48">
        <f t="shared" si="229"/>
        <v>0</v>
      </c>
      <c r="N67" s="48">
        <f t="shared" si="229"/>
        <v>0</v>
      </c>
      <c r="O67" s="48">
        <f t="shared" si="229"/>
        <v>0</v>
      </c>
      <c r="P67" s="48">
        <f t="shared" si="229"/>
        <v>0</v>
      </c>
      <c r="Q67" s="48"/>
      <c r="R67" s="48">
        <f t="shared" ref="R67" si="252">AJ67+BE67+BZ67+CU67+DP67+EK67+FF67+GA67+GV67+HQ67</f>
        <v>0</v>
      </c>
      <c r="S67" s="48">
        <f t="shared" si="231"/>
        <v>0</v>
      </c>
      <c r="T67" s="48">
        <f t="shared" si="231"/>
        <v>0</v>
      </c>
      <c r="U67" s="214">
        <f t="shared" si="231"/>
        <v>0</v>
      </c>
      <c r="V67" s="276">
        <f t="shared" si="243"/>
        <v>36</v>
      </c>
      <c r="W67" s="48">
        <f t="shared" si="244"/>
        <v>0</v>
      </c>
      <c r="X67" s="277">
        <f t="shared" ref="X67" si="253">+AO67+AP67+BJ67+BK67+CE67+CF67+CZ67+DA67+DU67+DV67+EP67+EQ67+FK67+FL67+GF67+GG67+HA67+HB67+HV67+HW67</f>
        <v>36</v>
      </c>
      <c r="Y67" s="54">
        <f t="shared" ref="Y67" si="254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5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6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7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8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9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60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6"/>
        <v>4</v>
      </c>
      <c r="FO67" s="224">
        <v>36</v>
      </c>
      <c r="FP67" s="299">
        <f t="shared" ref="FP67" si="261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2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3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9"/>
        <v>36</v>
      </c>
      <c r="I68" s="620">
        <f t="shared" si="229"/>
        <v>10</v>
      </c>
      <c r="J68" s="620">
        <f t="shared" si="229"/>
        <v>0</v>
      </c>
      <c r="K68" s="620">
        <f t="shared" si="229"/>
        <v>26</v>
      </c>
      <c r="L68" s="620">
        <f t="shared" si="229"/>
        <v>0</v>
      </c>
      <c r="M68" s="620">
        <f t="shared" si="229"/>
        <v>0</v>
      </c>
      <c r="N68" s="620">
        <f t="shared" si="229"/>
        <v>0</v>
      </c>
      <c r="O68" s="620">
        <f t="shared" si="229"/>
        <v>0</v>
      </c>
      <c r="P68" s="620">
        <f t="shared" si="229"/>
        <v>0</v>
      </c>
      <c r="Q68" s="620"/>
      <c r="R68" s="620">
        <f>AJ68+BE68+BZ68+CU68+DP68+EK68+FF68+GA68+GV68+HQ68</f>
        <v>0</v>
      </c>
      <c r="S68" s="620">
        <f t="shared" si="231"/>
        <v>0</v>
      </c>
      <c r="T68" s="620">
        <f t="shared" si="231"/>
        <v>0</v>
      </c>
      <c r="U68" s="621">
        <f t="shared" si="231"/>
        <v>0</v>
      </c>
      <c r="V68" s="622">
        <f t="shared" si="243"/>
        <v>36</v>
      </c>
      <c r="W68" s="620">
        <f t="shared" si="244"/>
        <v>0</v>
      </c>
      <c r="X68" s="623">
        <f t="shared" ref="X68:X69" si="264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5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6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9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7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8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9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29"/>
        <v>36</v>
      </c>
      <c r="I69" s="735">
        <f t="shared" si="229"/>
        <v>24</v>
      </c>
      <c r="J69" s="735">
        <f t="shared" si="229"/>
        <v>0</v>
      </c>
      <c r="K69" s="735">
        <f t="shared" si="229"/>
        <v>8</v>
      </c>
      <c r="L69" s="735">
        <f t="shared" si="229"/>
        <v>0</v>
      </c>
      <c r="M69" s="735">
        <f t="shared" si="229"/>
        <v>0</v>
      </c>
      <c r="N69" s="735">
        <f t="shared" si="229"/>
        <v>0</v>
      </c>
      <c r="O69" s="735">
        <f t="shared" si="229"/>
        <v>0</v>
      </c>
      <c r="P69" s="735">
        <f t="shared" si="229"/>
        <v>0</v>
      </c>
      <c r="Q69" s="735"/>
      <c r="R69" s="735">
        <f>AJ69+BE69+BZ69+CU69+DP69+EK69+FF69+GA69+GV69+HQ69</f>
        <v>4</v>
      </c>
      <c r="S69" s="735">
        <f t="shared" si="231"/>
        <v>0</v>
      </c>
      <c r="T69" s="735">
        <f t="shared" si="231"/>
        <v>0</v>
      </c>
      <c r="U69" s="743">
        <f t="shared" si="231"/>
        <v>0</v>
      </c>
      <c r="V69" s="744">
        <f t="shared" si="243"/>
        <v>36</v>
      </c>
      <c r="W69" s="735">
        <f t="shared" si="244"/>
        <v>0</v>
      </c>
      <c r="X69" s="745">
        <f t="shared" si="264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268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269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153">
        <v>41</v>
      </c>
      <c r="B70" s="612" t="s">
        <v>182</v>
      </c>
      <c r="C70" s="258" t="s">
        <v>234</v>
      </c>
      <c r="D70" s="345">
        <f>F70/36</f>
        <v>4</v>
      </c>
      <c r="E70" s="155"/>
      <c r="F70" s="155">
        <f>G70+V70+W70+X70</f>
        <v>144</v>
      </c>
      <c r="G70" s="155">
        <f>SUM(H70:U70)</f>
        <v>72</v>
      </c>
      <c r="H70" s="155">
        <f t="shared" si="229"/>
        <v>30</v>
      </c>
      <c r="I70" s="155">
        <f t="shared" si="229"/>
        <v>32</v>
      </c>
      <c r="J70" s="155">
        <f t="shared" si="229"/>
        <v>0</v>
      </c>
      <c r="K70" s="155">
        <f t="shared" si="229"/>
        <v>10</v>
      </c>
      <c r="L70" s="155">
        <f t="shared" si="229"/>
        <v>0</v>
      </c>
      <c r="M70" s="155">
        <f t="shared" si="229"/>
        <v>0</v>
      </c>
      <c r="N70" s="155">
        <f t="shared" si="229"/>
        <v>0</v>
      </c>
      <c r="O70" s="155">
        <f t="shared" si="229"/>
        <v>0</v>
      </c>
      <c r="P70" s="155">
        <f t="shared" si="229"/>
        <v>0</v>
      </c>
      <c r="Q70" s="155"/>
      <c r="R70" s="155">
        <f>AJ70+BE70+BZ70+CU70+DP70+EK70+FF70+GA70+GV70+HQ70</f>
        <v>0</v>
      </c>
      <c r="S70" s="155">
        <f t="shared" si="231"/>
        <v>0</v>
      </c>
      <c r="T70" s="155">
        <f t="shared" si="231"/>
        <v>0</v>
      </c>
      <c r="U70" s="341">
        <f t="shared" si="231"/>
        <v>0</v>
      </c>
      <c r="V70" s="352">
        <f t="shared" si="243"/>
        <v>36</v>
      </c>
      <c r="W70" s="155">
        <f t="shared" si="244"/>
        <v>0</v>
      </c>
      <c r="X70" s="353">
        <f t="shared" si="245"/>
        <v>36</v>
      </c>
      <c r="Y70" s="348"/>
      <c r="Z70" s="154"/>
      <c r="AA70" s="154"/>
      <c r="AB70" s="154"/>
      <c r="AC70" s="154"/>
      <c r="AD70" s="154"/>
      <c r="AE70" s="154"/>
      <c r="AF70" s="154"/>
      <c r="AG70" s="154"/>
      <c r="AH70" s="154"/>
      <c r="AI70" s="154"/>
      <c r="AJ70" s="154"/>
      <c r="AK70" s="154"/>
      <c r="AL70" s="154"/>
      <c r="AM70" s="154"/>
      <c r="AN70" s="154"/>
      <c r="AO70" s="154"/>
      <c r="AP70" s="154"/>
      <c r="AQ70" s="154"/>
      <c r="AR70" s="154"/>
      <c r="AS70" s="344"/>
      <c r="AT70" s="358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359"/>
      <c r="BO70" s="348"/>
      <c r="BP70" s="154"/>
      <c r="BQ70" s="154"/>
      <c r="BR70" s="154"/>
      <c r="BS70" s="154"/>
      <c r="BT70" s="154"/>
      <c r="BU70" s="154"/>
      <c r="BV70" s="154"/>
      <c r="BW70" s="154"/>
      <c r="BX70" s="154"/>
      <c r="BY70" s="154"/>
      <c r="BZ70" s="154"/>
      <c r="CA70" s="154"/>
      <c r="CB70" s="154"/>
      <c r="CC70" s="154"/>
      <c r="CD70" s="154"/>
      <c r="CE70" s="154"/>
      <c r="CF70" s="154"/>
      <c r="CG70" s="154"/>
      <c r="CH70" s="154"/>
      <c r="CI70" s="344"/>
      <c r="CJ70" s="358">
        <f t="shared" ref="CJ70" si="270">SUM(CK70:CU70)+SUM(CW70:CY70)</f>
        <v>72</v>
      </c>
      <c r="CK70" s="156">
        <v>30</v>
      </c>
      <c r="CL70" s="156">
        <v>32</v>
      </c>
      <c r="CM70" s="156"/>
      <c r="CN70" s="156">
        <v>10</v>
      </c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7">
        <v>36</v>
      </c>
      <c r="DA70" s="158"/>
      <c r="DB70" s="159"/>
      <c r="DC70" s="160">
        <f t="shared" ref="DC70" si="271">(CZ70+DA70+DB70+CJ70+DD70)/36</f>
        <v>4</v>
      </c>
      <c r="DD70" s="359">
        <v>36</v>
      </c>
      <c r="DE70" s="348"/>
      <c r="DF70" s="154"/>
      <c r="DG70" s="154"/>
      <c r="DH70" s="154"/>
      <c r="DI70" s="154"/>
      <c r="DJ70" s="154"/>
      <c r="DK70" s="154"/>
      <c r="DL70" s="154"/>
      <c r="DM70" s="154"/>
      <c r="DN70" s="154"/>
      <c r="DO70" s="154"/>
      <c r="DP70" s="154"/>
      <c r="DQ70" s="154"/>
      <c r="DR70" s="154"/>
      <c r="DS70" s="154"/>
      <c r="DT70" s="154"/>
      <c r="DU70" s="154"/>
      <c r="DV70" s="154"/>
      <c r="DW70" s="154"/>
      <c r="DX70" s="154"/>
      <c r="DY70" s="344"/>
      <c r="DZ70" s="358"/>
      <c r="EA70" s="154"/>
      <c r="EB70" s="154"/>
      <c r="EC70" s="154"/>
      <c r="ED70" s="154"/>
      <c r="EE70" s="154"/>
      <c r="EF70" s="154"/>
      <c r="EG70" s="154"/>
      <c r="EH70" s="154"/>
      <c r="EI70" s="154"/>
      <c r="EJ70" s="154"/>
      <c r="EK70" s="154"/>
      <c r="EL70" s="154"/>
      <c r="EM70" s="154"/>
      <c r="EN70" s="154"/>
      <c r="EO70" s="154"/>
      <c r="EP70" s="154"/>
      <c r="EQ70" s="154"/>
      <c r="ER70" s="154"/>
      <c r="ES70" s="154"/>
      <c r="ET70" s="359"/>
      <c r="EU70" s="348">
        <f t="shared" ref="EU70" si="272">SUM(EV70:FF70)+SUM(FH70:FJ70)</f>
        <v>0</v>
      </c>
      <c r="EV70" s="154"/>
      <c r="EW70" s="154"/>
      <c r="EX70" s="154"/>
      <c r="EY70" s="154"/>
      <c r="EZ70" s="154"/>
      <c r="FA70" s="154"/>
      <c r="FB70" s="154"/>
      <c r="FC70" s="154"/>
      <c r="FD70" s="154"/>
      <c r="FE70" s="154"/>
      <c r="FF70" s="154"/>
      <c r="FG70" s="154"/>
      <c r="FH70" s="154"/>
      <c r="FI70" s="154"/>
      <c r="FJ70" s="154"/>
      <c r="FK70" s="154"/>
      <c r="FL70" s="154"/>
      <c r="FM70" s="154"/>
      <c r="FN70" s="154">
        <f t="shared" si="246"/>
        <v>0</v>
      </c>
      <c r="FO70" s="344"/>
      <c r="FP70" s="358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359"/>
      <c r="GK70" s="348"/>
      <c r="GL70" s="154"/>
      <c r="GM70" s="154"/>
      <c r="GN70" s="154"/>
      <c r="GO70" s="154"/>
      <c r="GP70" s="154"/>
      <c r="GQ70" s="154"/>
      <c r="GR70" s="154"/>
      <c r="GS70" s="154"/>
      <c r="GT70" s="154"/>
      <c r="GU70" s="154"/>
      <c r="GV70" s="154"/>
      <c r="GW70" s="154"/>
      <c r="GX70" s="154"/>
      <c r="GY70" s="154"/>
      <c r="GZ70" s="154"/>
      <c r="HA70" s="154"/>
      <c r="HB70" s="154"/>
      <c r="HC70" s="154"/>
      <c r="HD70" s="154"/>
      <c r="HE70" s="344"/>
      <c r="HF70" s="358"/>
      <c r="HG70" s="154"/>
      <c r="HH70" s="154"/>
      <c r="HI70" s="154"/>
      <c r="HJ70" s="154"/>
      <c r="HK70" s="154"/>
      <c r="HL70" s="154"/>
      <c r="HM70" s="154"/>
      <c r="HN70" s="154"/>
      <c r="HO70" s="154"/>
      <c r="HP70" s="154"/>
      <c r="HQ70" s="154"/>
      <c r="HR70" s="154"/>
      <c r="HS70" s="154"/>
      <c r="HT70" s="154"/>
      <c r="HU70" s="154"/>
      <c r="HV70" s="154"/>
      <c r="HW70" s="154"/>
      <c r="HX70" s="154"/>
      <c r="HY70" s="154"/>
      <c r="HZ70" s="359"/>
      <c r="IA70" s="331">
        <v>4</v>
      </c>
      <c r="IB70" s="137"/>
      <c r="IC70" s="137"/>
      <c r="ID70" s="139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3">Z73+AU73+BP73+CK73+DF73+EA73+EV73+FQ73+GL73+HG73</f>
        <v>24</v>
      </c>
      <c r="I73" s="48">
        <f t="shared" si="273"/>
        <v>20</v>
      </c>
      <c r="J73" s="48">
        <f t="shared" si="273"/>
        <v>0</v>
      </c>
      <c r="K73" s="48">
        <f t="shared" si="273"/>
        <v>14</v>
      </c>
      <c r="L73" s="48">
        <f t="shared" si="273"/>
        <v>0</v>
      </c>
      <c r="M73" s="48">
        <f t="shared" si="273"/>
        <v>0</v>
      </c>
      <c r="N73" s="48">
        <f t="shared" si="273"/>
        <v>4</v>
      </c>
      <c r="O73" s="48">
        <f t="shared" si="273"/>
        <v>0</v>
      </c>
      <c r="P73" s="48">
        <f t="shared" si="273"/>
        <v>4</v>
      </c>
      <c r="Q73" s="48"/>
      <c r="R73" s="48">
        <f t="shared" ref="R73" si="274">AJ73+BE73+BZ73+CU73+DP73+EK73+FF73+GA73+GV73+HQ73</f>
        <v>0</v>
      </c>
      <c r="S73" s="48">
        <f t="shared" ref="S73:U74" si="275">AL73+BG73+CB73+CW73+DR73+EM73+FH73+GC73+GX73+HS73</f>
        <v>0</v>
      </c>
      <c r="T73" s="48">
        <f t="shared" si="275"/>
        <v>0</v>
      </c>
      <c r="U73" s="214">
        <f t="shared" si="275"/>
        <v>0</v>
      </c>
      <c r="V73" s="276">
        <f t="shared" ref="V73:V74" si="276">AS73+BN73+CI73+DD73+DY73+ET73+FO73+GJ73+HE73+HZ73</f>
        <v>36</v>
      </c>
      <c r="W73" s="48">
        <f t="shared" ref="W73:W74" si="277">AQ73+BL73+CG73+DB73+DW73+ER73+FM73+GH73+HC73+HX73</f>
        <v>6</v>
      </c>
      <c r="X73" s="277">
        <f t="shared" ref="X73:X74" si="278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9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80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273"/>
        <v>48</v>
      </c>
      <c r="I74" s="426">
        <f t="shared" si="273"/>
        <v>18</v>
      </c>
      <c r="J74" s="426">
        <f t="shared" si="273"/>
        <v>0</v>
      </c>
      <c r="K74" s="426">
        <f t="shared" si="273"/>
        <v>0</v>
      </c>
      <c r="L74" s="426">
        <f t="shared" si="273"/>
        <v>0</v>
      </c>
      <c r="M74" s="426">
        <f t="shared" si="273"/>
        <v>0</v>
      </c>
      <c r="N74" s="426">
        <f t="shared" si="273"/>
        <v>0</v>
      </c>
      <c r="O74" s="426">
        <f t="shared" si="273"/>
        <v>0</v>
      </c>
      <c r="P74" s="426">
        <f t="shared" si="273"/>
        <v>2</v>
      </c>
      <c r="Q74" s="426"/>
      <c r="R74" s="426">
        <f>AJ74+BE74+BZ74+CU74+DP74+EK74+FF74+GA74+GV74+HQ74</f>
        <v>0</v>
      </c>
      <c r="S74" s="426">
        <f t="shared" si="275"/>
        <v>0</v>
      </c>
      <c r="T74" s="426">
        <f t="shared" si="275"/>
        <v>0</v>
      </c>
      <c r="U74" s="427">
        <f t="shared" si="275"/>
        <v>0</v>
      </c>
      <c r="V74" s="428">
        <f t="shared" si="276"/>
        <v>36</v>
      </c>
      <c r="W74" s="426">
        <f t="shared" si="277"/>
        <v>4</v>
      </c>
      <c r="X74" s="429">
        <f t="shared" si="278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281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279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280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650">
        <v>44</v>
      </c>
      <c r="B77" s="648" t="s">
        <v>173</v>
      </c>
      <c r="C77" s="257" t="s">
        <v>146</v>
      </c>
      <c r="D77" s="651"/>
      <c r="E77" s="652">
        <f>F77/36</f>
        <v>10</v>
      </c>
      <c r="F77" s="652">
        <f>G77+V77+W77+X77</f>
        <v>360</v>
      </c>
      <c r="G77" s="652">
        <f>SUM(H77:U77)</f>
        <v>198</v>
      </c>
      <c r="H77" s="652">
        <f t="shared" ref="H77:P77" si="282">Z77+AU77+BP77+CK77+DF77+EA77+EV77+FQ77+GL77+HG77</f>
        <v>48</v>
      </c>
      <c r="I77" s="652">
        <f t="shared" si="282"/>
        <v>18</v>
      </c>
      <c r="J77" s="652">
        <f t="shared" si="282"/>
        <v>0</v>
      </c>
      <c r="K77" s="652">
        <f t="shared" si="282"/>
        <v>28</v>
      </c>
      <c r="L77" s="652">
        <f t="shared" si="282"/>
        <v>44</v>
      </c>
      <c r="M77" s="652">
        <f t="shared" si="282"/>
        <v>0</v>
      </c>
      <c r="N77" s="652">
        <f t="shared" si="282"/>
        <v>0</v>
      </c>
      <c r="O77" s="652">
        <f t="shared" si="282"/>
        <v>0</v>
      </c>
      <c r="P77" s="652">
        <f t="shared" si="282"/>
        <v>4</v>
      </c>
      <c r="Q77" s="652"/>
      <c r="R77" s="652">
        <f>AJ77+BE77+BZ77+CU77+DP77+EK77+FF77+GA77+GV77+HQ77</f>
        <v>0</v>
      </c>
      <c r="S77" s="652">
        <f>AL77+BG77+CB77+CW77+DR77+EM77+FH77+GC77+GX77+HS77</f>
        <v>22</v>
      </c>
      <c r="T77" s="652">
        <f>AM77+BH77+CC77+CX77+DS77+EN77+FI77+GD77+GY77+HT77</f>
        <v>30</v>
      </c>
      <c r="U77" s="653">
        <f>AN77+BI77+CD77+CY77+DT77+EO77+FJ77+GE77+GZ77+HU77</f>
        <v>4</v>
      </c>
      <c r="V77" s="654">
        <f>AS77+BN77+CI77+DD77+DY77+ET77+FO77+GJ77+HE77+HZ77</f>
        <v>102</v>
      </c>
      <c r="W77" s="652">
        <f>AQ77+BL77+CG77+DB77+DW77+ER77+FM77+GH77+HC77+HX77</f>
        <v>6</v>
      </c>
      <c r="X77" s="655">
        <f>AO77+AP77+BJ77+BK77+CE77+CF77+CZ77+DA77+DU77+DV77+EP77+EQ77+FK77+FL77+GF77+GG77+HA77+HB77+HV77+HW77</f>
        <v>54</v>
      </c>
      <c r="Y77" s="662">
        <f>SUM(Z77:AJ77)+SUM(AL77:AN77)</f>
        <v>0</v>
      </c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8"/>
      <c r="AL77" s="648"/>
      <c r="AM77" s="648"/>
      <c r="AN77" s="648"/>
      <c r="AO77" s="648"/>
      <c r="AP77" s="648"/>
      <c r="AQ77" s="648"/>
      <c r="AR77" s="648"/>
      <c r="AS77" s="663"/>
      <c r="AT77" s="656">
        <f>SUM(AU77:BE77)+SUM(BG77:BI77)</f>
        <v>0</v>
      </c>
      <c r="AU77" s="648"/>
      <c r="AV77" s="648"/>
      <c r="AW77" s="648"/>
      <c r="AX77" s="648"/>
      <c r="AY77" s="648"/>
      <c r="AZ77" s="648"/>
      <c r="BA77" s="648"/>
      <c r="BB77" s="648"/>
      <c r="BC77" s="648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9"/>
      <c r="BO77" s="662">
        <f>SUM(BP77:BZ77)+SUM(CB77:CD77)</f>
        <v>0</v>
      </c>
      <c r="BP77" s="648"/>
      <c r="BQ77" s="648"/>
      <c r="BR77" s="648"/>
      <c r="BS77" s="648"/>
      <c r="BT77" s="648"/>
      <c r="BU77" s="648"/>
      <c r="BV77" s="648"/>
      <c r="BW77" s="648"/>
      <c r="BX77" s="648"/>
      <c r="BY77" s="648"/>
      <c r="BZ77" s="648"/>
      <c r="CA77" s="648"/>
      <c r="CB77" s="648"/>
      <c r="CC77" s="648"/>
      <c r="CD77" s="648"/>
      <c r="CE77" s="648"/>
      <c r="CF77" s="648"/>
      <c r="CG77" s="648"/>
      <c r="CH77" s="648"/>
      <c r="CI77" s="663"/>
      <c r="CJ77" s="656">
        <f>SUM(CK77:CU77)+SUM(CW77:CY77)</f>
        <v>0</v>
      </c>
      <c r="CK77" s="648"/>
      <c r="CL77" s="648"/>
      <c r="CM77" s="648"/>
      <c r="CN77" s="648"/>
      <c r="CO77" s="648"/>
      <c r="CP77" s="648"/>
      <c r="CQ77" s="648"/>
      <c r="CR77" s="648"/>
      <c r="CS77" s="648"/>
      <c r="CT77" s="648"/>
      <c r="CU77" s="648"/>
      <c r="CV77" s="648"/>
      <c r="CW77" s="648"/>
      <c r="CX77" s="648"/>
      <c r="CY77" s="648"/>
      <c r="CZ77" s="648"/>
      <c r="DA77" s="648"/>
      <c r="DB77" s="648"/>
      <c r="DC77" s="648"/>
      <c r="DD77" s="649"/>
      <c r="DE77" s="662">
        <f>SUM(DF77:DP77)+SUM(DR77:DT77)</f>
        <v>0</v>
      </c>
      <c r="DF77" s="648"/>
      <c r="DG77" s="648"/>
      <c r="DH77" s="648"/>
      <c r="DI77" s="648"/>
      <c r="DJ77" s="648"/>
      <c r="DK77" s="648"/>
      <c r="DL77" s="648"/>
      <c r="DM77" s="648"/>
      <c r="DN77" s="648"/>
      <c r="DO77" s="648"/>
      <c r="DP77" s="648"/>
      <c r="DQ77" s="648"/>
      <c r="DR77" s="648"/>
      <c r="DS77" s="648"/>
      <c r="DT77" s="648"/>
      <c r="DU77" s="648"/>
      <c r="DV77" s="648"/>
      <c r="DW77" s="648"/>
      <c r="DX77" s="648"/>
      <c r="DY77" s="663"/>
      <c r="DZ77" s="656">
        <f>SUM(EA77:EK77)+SUM(EM77:EO77)</f>
        <v>0</v>
      </c>
      <c r="EA77" s="648"/>
      <c r="EB77" s="648"/>
      <c r="EC77" s="648"/>
      <c r="ED77" s="648"/>
      <c r="EE77" s="648"/>
      <c r="EF77" s="648"/>
      <c r="EG77" s="648"/>
      <c r="EH77" s="648"/>
      <c r="EI77" s="648"/>
      <c r="EJ77" s="648"/>
      <c r="EK77" s="648"/>
      <c r="EL77" s="648"/>
      <c r="EM77" s="648"/>
      <c r="EN77" s="648"/>
      <c r="EO77" s="648"/>
      <c r="EP77" s="648"/>
      <c r="EQ77" s="648"/>
      <c r="ER77" s="648"/>
      <c r="ES77" s="648"/>
      <c r="ET77" s="649"/>
      <c r="EU77" s="662">
        <f>SUM(EV77:FF77)+SUM(FH77:FJ77)</f>
        <v>48</v>
      </c>
      <c r="EV77" s="657">
        <v>20</v>
      </c>
      <c r="EW77" s="657">
        <v>10</v>
      </c>
      <c r="EX77" s="657"/>
      <c r="EY77" s="657">
        <v>4</v>
      </c>
      <c r="EZ77" s="657"/>
      <c r="FA77" s="657"/>
      <c r="FB77" s="657"/>
      <c r="FC77" s="657"/>
      <c r="FD77" s="657">
        <v>4</v>
      </c>
      <c r="FE77" s="657"/>
      <c r="FF77" s="657"/>
      <c r="FG77" s="657"/>
      <c r="FH77" s="657">
        <v>6</v>
      </c>
      <c r="FI77" s="657"/>
      <c r="FJ77" s="657">
        <v>4</v>
      </c>
      <c r="FK77" s="658"/>
      <c r="FL77" s="659"/>
      <c r="FM77" s="660"/>
      <c r="FN77" s="661">
        <f t="shared" ref="FN77" si="283">(FK77+FL77+FM77+EU77+FO77)/36</f>
        <v>2</v>
      </c>
      <c r="FO77" s="663">
        <v>24</v>
      </c>
      <c r="FP77" s="656">
        <f>SUM(FQ77:GA77)+SUM(GC77:GE77)</f>
        <v>84</v>
      </c>
      <c r="FQ77" s="657">
        <v>26</v>
      </c>
      <c r="FR77" s="657">
        <v>8</v>
      </c>
      <c r="FS77" s="657"/>
      <c r="FT77" s="657">
        <v>24</v>
      </c>
      <c r="FU77" s="657">
        <v>10</v>
      </c>
      <c r="FV77" s="657"/>
      <c r="FW77" s="657"/>
      <c r="FX77" s="657"/>
      <c r="FY77" s="657"/>
      <c r="FZ77" s="657"/>
      <c r="GA77" s="657"/>
      <c r="GB77" s="657"/>
      <c r="GC77" s="657">
        <v>16</v>
      </c>
      <c r="GD77" s="657"/>
      <c r="GE77" s="657"/>
      <c r="GF77" s="658"/>
      <c r="GG77" s="659">
        <v>18</v>
      </c>
      <c r="GH77" s="660"/>
      <c r="GI77" s="661">
        <f>(GF77+GG77+GH77+FP77+GJ77)/36</f>
        <v>4</v>
      </c>
      <c r="GJ77" s="649">
        <v>42</v>
      </c>
      <c r="GK77" s="662">
        <f>SUM(GL77:GV77)+SUM(GX77:GZ77)</f>
        <v>66</v>
      </c>
      <c r="GL77" s="657">
        <v>2</v>
      </c>
      <c r="GM77" s="657"/>
      <c r="GN77" s="657"/>
      <c r="GO77" s="657"/>
      <c r="GP77" s="657">
        <v>34</v>
      </c>
      <c r="GQ77" s="657"/>
      <c r="GR77" s="657"/>
      <c r="GS77" s="657"/>
      <c r="GT77" s="657"/>
      <c r="GU77" s="657"/>
      <c r="GV77" s="657"/>
      <c r="GW77" s="657"/>
      <c r="GX77" s="657"/>
      <c r="GY77" s="657">
        <v>30</v>
      </c>
      <c r="GZ77" s="657"/>
      <c r="HA77" s="658">
        <v>36</v>
      </c>
      <c r="HB77" s="659"/>
      <c r="HC77" s="660">
        <v>6</v>
      </c>
      <c r="HD77" s="661">
        <f t="shared" ref="HD77" si="284">(HA77+HB77+HC77+GK77+HE77)/36</f>
        <v>4</v>
      </c>
      <c r="HE77" s="663">
        <v>36</v>
      </c>
      <c r="HF77" s="656">
        <f>SUM(HG77:HQ77)+SUM(HS77:HU77)</f>
        <v>0</v>
      </c>
      <c r="HG77" s="648"/>
      <c r="HH77" s="648"/>
      <c r="HI77" s="648"/>
      <c r="HJ77" s="648"/>
      <c r="HK77" s="648"/>
      <c r="HL77" s="648"/>
      <c r="HM77" s="648"/>
      <c r="HN77" s="648"/>
      <c r="HO77" s="648"/>
      <c r="HP77" s="648"/>
      <c r="HQ77" s="648"/>
      <c r="HR77" s="648"/>
      <c r="HS77" s="648"/>
      <c r="HT77" s="648"/>
      <c r="HU77" s="648"/>
      <c r="HV77" s="648"/>
      <c r="HW77" s="648"/>
      <c r="HX77" s="648"/>
      <c r="HY77" s="648"/>
      <c r="HZ77" s="649"/>
      <c r="IA77" s="309">
        <v>9</v>
      </c>
      <c r="IB77" s="24">
        <v>8</v>
      </c>
      <c r="IC77" s="25"/>
      <c r="ID77" s="144">
        <v>9</v>
      </c>
      <c r="IE77" s="656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:P79" si="285">Z79+AU79+BP79+CK79+DF79+EA79+EV79+FQ79+GL79+HG79</f>
        <v>18</v>
      </c>
      <c r="I79" s="107">
        <f t="shared" si="285"/>
        <v>0</v>
      </c>
      <c r="J79" s="107">
        <f t="shared" si="285"/>
        <v>18</v>
      </c>
      <c r="K79" s="107">
        <f t="shared" si="285"/>
        <v>6</v>
      </c>
      <c r="L79" s="107">
        <f t="shared" si="285"/>
        <v>0</v>
      </c>
      <c r="M79" s="107">
        <f t="shared" si="285"/>
        <v>0</v>
      </c>
      <c r="N79" s="107">
        <f t="shared" si="285"/>
        <v>0</v>
      </c>
      <c r="O79" s="107">
        <f t="shared" si="285"/>
        <v>0</v>
      </c>
      <c r="P79" s="107">
        <f t="shared" si="285"/>
        <v>0</v>
      </c>
      <c r="Q79" s="107"/>
      <c r="R79" s="107">
        <f>AJ79+BE79+BZ79+CU79+DP79+EK79+FF79+GA79+GV79+HQ79</f>
        <v>0</v>
      </c>
      <c r="S79" s="107">
        <f>AL79+BG79+CB79+CW79+DR79+EM79+FH79+GC79+GX79+HS79</f>
        <v>0</v>
      </c>
      <c r="T79" s="107">
        <f>AM79+BH79+CC79+CX79+DS79+EN79+FI79+GD79+GY79+HT79</f>
        <v>0</v>
      </c>
      <c r="U79" s="215">
        <f>AN79+BI79+CD79+CY79+DT79+EO79+FJ79+GE79+GZ79+HU79</f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244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225"/>
      <c r="AT79" s="301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302"/>
      <c r="BO79" s="244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225"/>
      <c r="CJ79" s="301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302"/>
      <c r="DE79" s="244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225"/>
      <c r="DZ79" s="301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302"/>
      <c r="EU79" s="244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225">
        <v>12</v>
      </c>
      <c r="FP79" s="301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302">
        <v>12</v>
      </c>
      <c r="GK79" s="244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225"/>
      <c r="HF79" s="301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302"/>
      <c r="IA79" s="323"/>
      <c r="IB79" s="80" t="s">
        <v>60</v>
      </c>
      <c r="IC79" s="79"/>
      <c r="ID79" s="146"/>
      <c r="IE79" s="54">
        <v>1</v>
      </c>
    </row>
    <row r="80" spans="1:301" s="385" customFormat="1" ht="15" customHeight="1" x14ac:dyDescent="0.25">
      <c r="A80" s="129">
        <v>46</v>
      </c>
      <c r="B80" s="63" t="s">
        <v>175</v>
      </c>
      <c r="C80" s="260" t="s">
        <v>194</v>
      </c>
      <c r="D80" s="231"/>
      <c r="E80" s="64">
        <f>F80/36</f>
        <v>35</v>
      </c>
      <c r="F80" s="64">
        <f t="shared" ref="F80:X80" si="286">SUM(F81:F88)</f>
        <v>1260</v>
      </c>
      <c r="G80" s="64">
        <f t="shared" si="286"/>
        <v>732</v>
      </c>
      <c r="H80" s="64">
        <f t="shared" si="286"/>
        <v>86</v>
      </c>
      <c r="I80" s="64">
        <f t="shared" si="286"/>
        <v>52</v>
      </c>
      <c r="J80" s="64">
        <f t="shared" si="286"/>
        <v>0</v>
      </c>
      <c r="K80" s="64">
        <f t="shared" si="286"/>
        <v>344</v>
      </c>
      <c r="L80" s="64">
        <f t="shared" si="286"/>
        <v>0</v>
      </c>
      <c r="M80" s="64">
        <f t="shared" si="286"/>
        <v>190</v>
      </c>
      <c r="N80" s="64">
        <f t="shared" si="286"/>
        <v>0</v>
      </c>
      <c r="O80" s="64">
        <f t="shared" si="286"/>
        <v>0</v>
      </c>
      <c r="P80" s="64">
        <f t="shared" si="286"/>
        <v>12</v>
      </c>
      <c r="Q80" s="64">
        <f t="shared" si="286"/>
        <v>0</v>
      </c>
      <c r="R80" s="64">
        <f t="shared" si="286"/>
        <v>0</v>
      </c>
      <c r="S80" s="64">
        <f t="shared" si="286"/>
        <v>0</v>
      </c>
      <c r="T80" s="64">
        <f t="shared" si="286"/>
        <v>0</v>
      </c>
      <c r="U80" s="218">
        <f t="shared" si="286"/>
        <v>48</v>
      </c>
      <c r="V80" s="283">
        <f t="shared" si="286"/>
        <v>372</v>
      </c>
      <c r="W80" s="64">
        <f t="shared" si="286"/>
        <v>12</v>
      </c>
      <c r="X80" s="284">
        <f t="shared" si="286"/>
        <v>144</v>
      </c>
      <c r="Y80" s="234">
        <f>SUM(Z80:AJ80)+SUM(AL80:AN80)</f>
        <v>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210"/>
      <c r="AT80" s="272">
        <f>SUM(AU80:BE80)+SUM(BG80:BI80)</f>
        <v>0</v>
      </c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273"/>
      <c r="BO80" s="234">
        <f>SUM(BP80:BZ80)+SUM(CB80:CD80)</f>
        <v>0</v>
      </c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210"/>
      <c r="CJ80" s="272">
        <f>SUM(CK80:CU80)+SUM(CW80:CY80)</f>
        <v>0</v>
      </c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273"/>
      <c r="DE80" s="234">
        <f>SUM(DF80:DP80)+SUM(DR80:DT80)</f>
        <v>0</v>
      </c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210"/>
      <c r="DZ80" s="272">
        <f>SUM(EA80:EK80)+SUM(EM80:EO80)</f>
        <v>0</v>
      </c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273"/>
      <c r="EU80" s="234">
        <f t="shared" ref="EU80:FZ80" si="287">SUM(EU81:EU88)</f>
        <v>60</v>
      </c>
      <c r="EV80" s="65">
        <f t="shared" si="287"/>
        <v>30</v>
      </c>
      <c r="EW80" s="65">
        <f t="shared" si="287"/>
        <v>6</v>
      </c>
      <c r="EX80" s="65">
        <f t="shared" si="287"/>
        <v>0</v>
      </c>
      <c r="EY80" s="65">
        <f t="shared" si="287"/>
        <v>0</v>
      </c>
      <c r="EZ80" s="65">
        <f t="shared" si="287"/>
        <v>0</v>
      </c>
      <c r="FA80" s="65">
        <f t="shared" si="287"/>
        <v>24</v>
      </c>
      <c r="FB80" s="65">
        <f t="shared" si="287"/>
        <v>0</v>
      </c>
      <c r="FC80" s="65">
        <f t="shared" si="287"/>
        <v>0</v>
      </c>
      <c r="FD80" s="65">
        <f t="shared" si="287"/>
        <v>0</v>
      </c>
      <c r="FE80" s="65">
        <f t="shared" si="287"/>
        <v>0</v>
      </c>
      <c r="FF80" s="65">
        <f t="shared" si="287"/>
        <v>0</v>
      </c>
      <c r="FG80" s="65">
        <f t="shared" si="287"/>
        <v>0</v>
      </c>
      <c r="FH80" s="65">
        <f t="shared" si="287"/>
        <v>0</v>
      </c>
      <c r="FI80" s="65">
        <f t="shared" si="287"/>
        <v>0</v>
      </c>
      <c r="FJ80" s="65">
        <f t="shared" si="287"/>
        <v>0</v>
      </c>
      <c r="FK80" s="66">
        <f t="shared" si="287"/>
        <v>0</v>
      </c>
      <c r="FL80" s="67">
        <f t="shared" si="287"/>
        <v>18</v>
      </c>
      <c r="FM80" s="68">
        <f t="shared" si="287"/>
        <v>0</v>
      </c>
      <c r="FN80" s="69">
        <f t="shared" si="287"/>
        <v>3</v>
      </c>
      <c r="FO80" s="210">
        <f t="shared" si="287"/>
        <v>30</v>
      </c>
      <c r="FP80" s="272">
        <f t="shared" si="287"/>
        <v>408</v>
      </c>
      <c r="FQ80" s="65">
        <f t="shared" si="287"/>
        <v>28</v>
      </c>
      <c r="FR80" s="65">
        <f t="shared" si="287"/>
        <v>22</v>
      </c>
      <c r="FS80" s="65">
        <f t="shared" si="287"/>
        <v>0</v>
      </c>
      <c r="FT80" s="65">
        <f t="shared" si="287"/>
        <v>212</v>
      </c>
      <c r="FU80" s="65">
        <f t="shared" si="287"/>
        <v>0</v>
      </c>
      <c r="FV80" s="65">
        <f t="shared" si="287"/>
        <v>92</v>
      </c>
      <c r="FW80" s="65">
        <f t="shared" si="287"/>
        <v>0</v>
      </c>
      <c r="FX80" s="65">
        <f t="shared" si="287"/>
        <v>0</v>
      </c>
      <c r="FY80" s="65">
        <f t="shared" si="287"/>
        <v>12</v>
      </c>
      <c r="FZ80" s="65">
        <f t="shared" si="287"/>
        <v>0</v>
      </c>
      <c r="GA80" s="65">
        <f t="shared" ref="GA80:HF80" si="288">SUM(GA81:GA88)</f>
        <v>0</v>
      </c>
      <c r="GB80" s="65">
        <f t="shared" si="288"/>
        <v>0</v>
      </c>
      <c r="GC80" s="65">
        <f t="shared" si="288"/>
        <v>0</v>
      </c>
      <c r="GD80" s="65">
        <f t="shared" si="288"/>
        <v>0</v>
      </c>
      <c r="GE80" s="65">
        <f t="shared" si="288"/>
        <v>42</v>
      </c>
      <c r="GF80" s="66">
        <f t="shared" si="288"/>
        <v>72</v>
      </c>
      <c r="GG80" s="67">
        <f t="shared" si="288"/>
        <v>0</v>
      </c>
      <c r="GH80" s="68">
        <f t="shared" si="288"/>
        <v>0</v>
      </c>
      <c r="GI80" s="69">
        <f t="shared" si="288"/>
        <v>19</v>
      </c>
      <c r="GJ80" s="273">
        <f t="shared" si="288"/>
        <v>204</v>
      </c>
      <c r="GK80" s="234">
        <f t="shared" si="288"/>
        <v>222</v>
      </c>
      <c r="GL80" s="65">
        <f t="shared" si="288"/>
        <v>28</v>
      </c>
      <c r="GM80" s="65">
        <f t="shared" si="288"/>
        <v>24</v>
      </c>
      <c r="GN80" s="65">
        <f t="shared" si="288"/>
        <v>0</v>
      </c>
      <c r="GO80" s="65">
        <f t="shared" si="288"/>
        <v>90</v>
      </c>
      <c r="GP80" s="65">
        <f t="shared" si="288"/>
        <v>0</v>
      </c>
      <c r="GQ80" s="65">
        <f t="shared" si="288"/>
        <v>74</v>
      </c>
      <c r="GR80" s="65">
        <f t="shared" si="288"/>
        <v>0</v>
      </c>
      <c r="GS80" s="65">
        <f t="shared" si="288"/>
        <v>0</v>
      </c>
      <c r="GT80" s="65">
        <f t="shared" si="288"/>
        <v>0</v>
      </c>
      <c r="GU80" s="65">
        <f t="shared" si="288"/>
        <v>0</v>
      </c>
      <c r="GV80" s="65">
        <f t="shared" si="288"/>
        <v>0</v>
      </c>
      <c r="GW80" s="65">
        <f t="shared" si="288"/>
        <v>0</v>
      </c>
      <c r="GX80" s="65">
        <f t="shared" si="288"/>
        <v>0</v>
      </c>
      <c r="GY80" s="65">
        <f t="shared" si="288"/>
        <v>0</v>
      </c>
      <c r="GZ80" s="65">
        <f t="shared" si="288"/>
        <v>6</v>
      </c>
      <c r="HA80" s="66">
        <f t="shared" si="288"/>
        <v>36</v>
      </c>
      <c r="HB80" s="67">
        <f t="shared" si="288"/>
        <v>18</v>
      </c>
      <c r="HC80" s="68">
        <f t="shared" si="288"/>
        <v>6</v>
      </c>
      <c r="HD80" s="69">
        <f t="shared" si="288"/>
        <v>11</v>
      </c>
      <c r="HE80" s="210">
        <f t="shared" si="288"/>
        <v>114</v>
      </c>
      <c r="HF80" s="272">
        <f t="shared" si="288"/>
        <v>42</v>
      </c>
      <c r="HG80" s="65">
        <f t="shared" ref="HG80:HZ80" si="289">SUM(HG81:HG88)</f>
        <v>0</v>
      </c>
      <c r="HH80" s="65">
        <f t="shared" si="289"/>
        <v>0</v>
      </c>
      <c r="HI80" s="65">
        <f t="shared" si="289"/>
        <v>0</v>
      </c>
      <c r="HJ80" s="65">
        <f t="shared" si="289"/>
        <v>42</v>
      </c>
      <c r="HK80" s="65">
        <f t="shared" si="289"/>
        <v>0</v>
      </c>
      <c r="HL80" s="65">
        <f t="shared" si="289"/>
        <v>0</v>
      </c>
      <c r="HM80" s="65">
        <f t="shared" si="289"/>
        <v>0</v>
      </c>
      <c r="HN80" s="65">
        <f t="shared" si="289"/>
        <v>0</v>
      </c>
      <c r="HO80" s="65">
        <f t="shared" si="289"/>
        <v>0</v>
      </c>
      <c r="HP80" s="65">
        <f t="shared" si="289"/>
        <v>0</v>
      </c>
      <c r="HQ80" s="65">
        <f t="shared" si="289"/>
        <v>0</v>
      </c>
      <c r="HR80" s="65">
        <f t="shared" si="289"/>
        <v>0</v>
      </c>
      <c r="HS80" s="65">
        <f t="shared" si="289"/>
        <v>0</v>
      </c>
      <c r="HT80" s="65">
        <f t="shared" si="289"/>
        <v>0</v>
      </c>
      <c r="HU80" s="65">
        <f t="shared" si="289"/>
        <v>0</v>
      </c>
      <c r="HV80" s="66">
        <f t="shared" si="289"/>
        <v>0</v>
      </c>
      <c r="HW80" s="67">
        <f t="shared" si="289"/>
        <v>0</v>
      </c>
      <c r="HX80" s="68">
        <f t="shared" si="289"/>
        <v>6</v>
      </c>
      <c r="HY80" s="69">
        <f t="shared" si="289"/>
        <v>2</v>
      </c>
      <c r="HZ80" s="273">
        <f t="shared" si="289"/>
        <v>24</v>
      </c>
      <c r="IA80" s="313"/>
      <c r="IB80" s="70"/>
      <c r="IC80" s="70"/>
      <c r="ID80" s="130"/>
      <c r="IE80" s="54">
        <v>7</v>
      </c>
    </row>
    <row r="81" spans="1:301" s="388" customFormat="1" ht="15" customHeight="1" x14ac:dyDescent="0.25">
      <c r="A81" s="783"/>
      <c r="B81" s="771"/>
      <c r="C81" s="261" t="s">
        <v>266</v>
      </c>
      <c r="D81" s="560"/>
      <c r="E81" s="781"/>
      <c r="F81" s="781">
        <f t="shared" ref="F81:F88" si="290">G81+V81+W81+X81</f>
        <v>108</v>
      </c>
      <c r="G81" s="781">
        <f t="shared" ref="G81:G88" si="291">SUM(H81:U81)</f>
        <v>60</v>
      </c>
      <c r="H81" s="781">
        <f t="shared" ref="H81:P88" si="292">Z81+AU81+BP81+CK81+DF81+EA81+EV81+FQ81+GL81+HG81</f>
        <v>30</v>
      </c>
      <c r="I81" s="781">
        <f t="shared" si="292"/>
        <v>6</v>
      </c>
      <c r="J81" s="781">
        <f t="shared" si="292"/>
        <v>0</v>
      </c>
      <c r="K81" s="781">
        <f t="shared" si="292"/>
        <v>0</v>
      </c>
      <c r="L81" s="781">
        <f t="shared" si="292"/>
        <v>0</v>
      </c>
      <c r="M81" s="781">
        <f t="shared" si="292"/>
        <v>24</v>
      </c>
      <c r="N81" s="781">
        <f t="shared" si="292"/>
        <v>0</v>
      </c>
      <c r="O81" s="781">
        <f t="shared" si="292"/>
        <v>0</v>
      </c>
      <c r="P81" s="781">
        <f t="shared" si="292"/>
        <v>0</v>
      </c>
      <c r="Q81" s="781"/>
      <c r="R81" s="781">
        <f t="shared" ref="R81:R88" si="293">AJ81+BE81+BZ81+CU81+DP81+EK81+FF81+GA81+GV81+HQ81</f>
        <v>0</v>
      </c>
      <c r="S81" s="781">
        <f t="shared" ref="S81:U88" si="294">AL81+BG81+CB81+CW81+DR81+EM81+FH81+GC81+GX81+HS81</f>
        <v>0</v>
      </c>
      <c r="T81" s="781">
        <f t="shared" si="294"/>
        <v>0</v>
      </c>
      <c r="U81" s="559">
        <f t="shared" si="294"/>
        <v>0</v>
      </c>
      <c r="V81" s="780">
        <f t="shared" ref="V81:V88" si="295">AS81+BN81+CI81+DD81+DY81+ET81+FO81+GJ81+HE81+HZ81</f>
        <v>30</v>
      </c>
      <c r="W81" s="781">
        <f t="shared" ref="W81:W88" si="296">AQ81+BL81+CG81+DB81+DW81+ER81+FM81+GH81+HC81+HX81</f>
        <v>0</v>
      </c>
      <c r="X81" s="782">
        <f t="shared" ref="X81:X88" si="297">AO81+AP81+BJ81+BK81+CE81+CF81+CZ81+DA81+DU81+DV81+EP81+EQ81+FK81+FL81+GF81+GG81+HA81+HB81+HV81+HW81</f>
        <v>18</v>
      </c>
      <c r="Y81" s="779"/>
      <c r="Z81" s="771"/>
      <c r="AA81" s="771"/>
      <c r="AB81" s="771"/>
      <c r="AC81" s="771"/>
      <c r="AD81" s="771"/>
      <c r="AE81" s="771"/>
      <c r="AF81" s="771"/>
      <c r="AG81" s="771"/>
      <c r="AH81" s="771"/>
      <c r="AI81" s="771"/>
      <c r="AJ81" s="771"/>
      <c r="AK81" s="771"/>
      <c r="AL81" s="771"/>
      <c r="AM81" s="771"/>
      <c r="AN81" s="771"/>
      <c r="AO81" s="771"/>
      <c r="AP81" s="771"/>
      <c r="AQ81" s="771"/>
      <c r="AR81" s="771"/>
      <c r="AS81" s="776"/>
      <c r="AT81" s="777"/>
      <c r="AU81" s="771"/>
      <c r="AV81" s="771"/>
      <c r="AW81" s="771"/>
      <c r="AX81" s="771"/>
      <c r="AY81" s="771"/>
      <c r="AZ81" s="771"/>
      <c r="BA81" s="771"/>
      <c r="BB81" s="771"/>
      <c r="BC81" s="771"/>
      <c r="BD81" s="771"/>
      <c r="BE81" s="771"/>
      <c r="BF81" s="771"/>
      <c r="BG81" s="771"/>
      <c r="BH81" s="771"/>
      <c r="BI81" s="771"/>
      <c r="BJ81" s="771"/>
      <c r="BK81" s="771"/>
      <c r="BL81" s="771"/>
      <c r="BM81" s="771"/>
      <c r="BN81" s="770"/>
      <c r="BO81" s="779"/>
      <c r="BP81" s="771"/>
      <c r="BQ81" s="771"/>
      <c r="BR81" s="771"/>
      <c r="BS81" s="771"/>
      <c r="BT81" s="771"/>
      <c r="BU81" s="771"/>
      <c r="BV81" s="771"/>
      <c r="BW81" s="771"/>
      <c r="BX81" s="771"/>
      <c r="BY81" s="771"/>
      <c r="BZ81" s="771"/>
      <c r="CA81" s="771"/>
      <c r="CB81" s="771"/>
      <c r="CC81" s="771"/>
      <c r="CD81" s="771"/>
      <c r="CE81" s="771"/>
      <c r="CF81" s="771"/>
      <c r="CG81" s="771"/>
      <c r="CH81" s="771"/>
      <c r="CI81" s="776"/>
      <c r="CJ81" s="777"/>
      <c r="CK81" s="771"/>
      <c r="CL81" s="771"/>
      <c r="CM81" s="771"/>
      <c r="CN81" s="771"/>
      <c r="CO81" s="771"/>
      <c r="CP81" s="771"/>
      <c r="CQ81" s="771"/>
      <c r="CR81" s="771"/>
      <c r="CS81" s="771"/>
      <c r="CT81" s="771"/>
      <c r="CU81" s="771"/>
      <c r="CV81" s="771"/>
      <c r="CW81" s="771"/>
      <c r="CX81" s="771"/>
      <c r="CY81" s="771"/>
      <c r="CZ81" s="771"/>
      <c r="DA81" s="771"/>
      <c r="DB81" s="771"/>
      <c r="DC81" s="771"/>
      <c r="DD81" s="770"/>
      <c r="DE81" s="779"/>
      <c r="DF81" s="771"/>
      <c r="DG81" s="771"/>
      <c r="DH81" s="771"/>
      <c r="DI81" s="771"/>
      <c r="DJ81" s="771"/>
      <c r="DK81" s="771"/>
      <c r="DL81" s="771"/>
      <c r="DM81" s="771"/>
      <c r="DN81" s="771"/>
      <c r="DO81" s="771"/>
      <c r="DP81" s="771"/>
      <c r="DQ81" s="771"/>
      <c r="DR81" s="771"/>
      <c r="DS81" s="771"/>
      <c r="DT81" s="771"/>
      <c r="DU81" s="771"/>
      <c r="DV81" s="771"/>
      <c r="DW81" s="771"/>
      <c r="DX81" s="771"/>
      <c r="DY81" s="776"/>
      <c r="DZ81" s="777"/>
      <c r="EA81" s="771"/>
      <c r="EB81" s="771"/>
      <c r="EC81" s="771"/>
      <c r="ED81" s="771"/>
      <c r="EE81" s="771"/>
      <c r="EF81" s="771"/>
      <c r="EG81" s="771"/>
      <c r="EH81" s="771"/>
      <c r="EI81" s="771"/>
      <c r="EJ81" s="771"/>
      <c r="EK81" s="771"/>
      <c r="EL81" s="771"/>
      <c r="EM81" s="771"/>
      <c r="EN81" s="771"/>
      <c r="EO81" s="771"/>
      <c r="EP81" s="771"/>
      <c r="EQ81" s="771"/>
      <c r="ER81" s="771"/>
      <c r="ES81" s="771"/>
      <c r="ET81" s="770"/>
      <c r="EU81" s="779">
        <f t="shared" ref="EU81:EU86" si="298">SUM(EV81:FF81)+SUM(FH81:FJ81)</f>
        <v>60</v>
      </c>
      <c r="EV81" s="772">
        <v>30</v>
      </c>
      <c r="EW81" s="772">
        <v>6</v>
      </c>
      <c r="EX81" s="772"/>
      <c r="EY81" s="772"/>
      <c r="EZ81" s="772"/>
      <c r="FA81" s="772">
        <v>24</v>
      </c>
      <c r="FB81" s="772"/>
      <c r="FC81" s="772"/>
      <c r="FD81" s="772"/>
      <c r="FE81" s="772"/>
      <c r="FF81" s="772"/>
      <c r="FG81" s="772"/>
      <c r="FH81" s="772"/>
      <c r="FI81" s="772"/>
      <c r="FJ81" s="772"/>
      <c r="FK81" s="778"/>
      <c r="FL81" s="773">
        <v>18</v>
      </c>
      <c r="FM81" s="774"/>
      <c r="FN81" s="775">
        <f>(FK81+FL81+FM81+EU81+FO81)/36</f>
        <v>3</v>
      </c>
      <c r="FO81" s="776">
        <v>30</v>
      </c>
      <c r="FP81" s="777">
        <f t="shared" ref="FP81:FP88" si="299">SUM(FQ81:GA81)+SUM(GC81:GE81)</f>
        <v>0</v>
      </c>
      <c r="FQ81" s="771"/>
      <c r="FR81" s="771"/>
      <c r="FS81" s="771"/>
      <c r="FT81" s="771"/>
      <c r="FU81" s="771"/>
      <c r="FV81" s="771"/>
      <c r="FW81" s="771"/>
      <c r="FX81" s="771"/>
      <c r="FY81" s="771"/>
      <c r="FZ81" s="771"/>
      <c r="GA81" s="771"/>
      <c r="GB81" s="771"/>
      <c r="GC81" s="771"/>
      <c r="GD81" s="771"/>
      <c r="GE81" s="771"/>
      <c r="GF81" s="771"/>
      <c r="GG81" s="771"/>
      <c r="GH81" s="771"/>
      <c r="GI81" s="771"/>
      <c r="GJ81" s="770"/>
      <c r="GK81" s="779">
        <f t="shared" ref="GK81:GK88" si="300">SUM(GL81:GV81)+SUM(GX81:GZ81)</f>
        <v>0</v>
      </c>
      <c r="GL81" s="771"/>
      <c r="GM81" s="771"/>
      <c r="GN81" s="771"/>
      <c r="GO81" s="771"/>
      <c r="GP81" s="771"/>
      <c r="GQ81" s="771"/>
      <c r="GR81" s="771"/>
      <c r="GS81" s="771"/>
      <c r="GT81" s="771"/>
      <c r="GU81" s="771"/>
      <c r="GV81" s="771"/>
      <c r="GW81" s="771"/>
      <c r="GX81" s="771"/>
      <c r="GY81" s="771"/>
      <c r="GZ81" s="771"/>
      <c r="HA81" s="771"/>
      <c r="HB81" s="771"/>
      <c r="HC81" s="771"/>
      <c r="HD81" s="771"/>
      <c r="HE81" s="776"/>
      <c r="HF81" s="777">
        <f t="shared" ref="HF81:HF86" si="301">SUM(HG81:HQ81)+SUM(HS81:HU81)</f>
        <v>0</v>
      </c>
      <c r="HG81" s="771"/>
      <c r="HH81" s="771"/>
      <c r="HI81" s="771"/>
      <c r="HJ81" s="771"/>
      <c r="HK81" s="771"/>
      <c r="HL81" s="771"/>
      <c r="HM81" s="771"/>
      <c r="HN81" s="771"/>
      <c r="HO81" s="771"/>
      <c r="HP81" s="771"/>
      <c r="HQ81" s="771"/>
      <c r="HR81" s="771"/>
      <c r="HS81" s="771"/>
      <c r="HT81" s="771"/>
      <c r="HU81" s="771"/>
      <c r="HV81" s="771"/>
      <c r="HW81" s="771"/>
      <c r="HX81" s="771"/>
      <c r="HY81" s="771"/>
      <c r="HZ81" s="770"/>
      <c r="IA81" s="315"/>
      <c r="IB81" s="22" t="s">
        <v>123</v>
      </c>
      <c r="IC81" s="22"/>
      <c r="ID81" s="133"/>
      <c r="IE81" s="779">
        <v>7</v>
      </c>
    </row>
    <row r="82" spans="1:301" s="388" customFormat="1" ht="15" customHeight="1" x14ac:dyDescent="0.25">
      <c r="A82" s="783"/>
      <c r="B82" s="771"/>
      <c r="C82" s="261" t="s">
        <v>189</v>
      </c>
      <c r="D82" s="560"/>
      <c r="E82" s="781"/>
      <c r="F82" s="781">
        <f t="shared" si="290"/>
        <v>162</v>
      </c>
      <c r="G82" s="781">
        <f t="shared" si="291"/>
        <v>84</v>
      </c>
      <c r="H82" s="781">
        <f t="shared" si="292"/>
        <v>4</v>
      </c>
      <c r="I82" s="781">
        <f t="shared" si="292"/>
        <v>8</v>
      </c>
      <c r="J82" s="781">
        <f t="shared" si="292"/>
        <v>0</v>
      </c>
      <c r="K82" s="781">
        <f t="shared" si="292"/>
        <v>24</v>
      </c>
      <c r="L82" s="781">
        <f t="shared" si="292"/>
        <v>0</v>
      </c>
      <c r="M82" s="781">
        <f t="shared" si="292"/>
        <v>38</v>
      </c>
      <c r="N82" s="781">
        <f t="shared" si="292"/>
        <v>0</v>
      </c>
      <c r="O82" s="781">
        <f t="shared" si="292"/>
        <v>0</v>
      </c>
      <c r="P82" s="781">
        <f t="shared" si="292"/>
        <v>0</v>
      </c>
      <c r="Q82" s="781"/>
      <c r="R82" s="781">
        <f t="shared" si="293"/>
        <v>0</v>
      </c>
      <c r="S82" s="781">
        <f t="shared" si="294"/>
        <v>0</v>
      </c>
      <c r="T82" s="781">
        <f t="shared" si="294"/>
        <v>0</v>
      </c>
      <c r="U82" s="559">
        <f t="shared" si="294"/>
        <v>10</v>
      </c>
      <c r="V82" s="780">
        <f t="shared" si="295"/>
        <v>42</v>
      </c>
      <c r="W82" s="781">
        <f t="shared" si="296"/>
        <v>0</v>
      </c>
      <c r="X82" s="782">
        <f t="shared" si="297"/>
        <v>36</v>
      </c>
      <c r="Y82" s="779"/>
      <c r="Z82" s="771"/>
      <c r="AA82" s="771"/>
      <c r="AB82" s="771"/>
      <c r="AC82" s="771"/>
      <c r="AD82" s="771"/>
      <c r="AE82" s="771"/>
      <c r="AF82" s="771"/>
      <c r="AG82" s="771"/>
      <c r="AH82" s="771"/>
      <c r="AI82" s="771"/>
      <c r="AJ82" s="771"/>
      <c r="AK82" s="771"/>
      <c r="AL82" s="771"/>
      <c r="AM82" s="771"/>
      <c r="AN82" s="771"/>
      <c r="AO82" s="771"/>
      <c r="AP82" s="771"/>
      <c r="AQ82" s="771"/>
      <c r="AR82" s="771"/>
      <c r="AS82" s="776"/>
      <c r="AT82" s="777"/>
      <c r="AU82" s="771"/>
      <c r="AV82" s="771"/>
      <c r="AW82" s="771"/>
      <c r="AX82" s="771"/>
      <c r="AY82" s="771"/>
      <c r="AZ82" s="771"/>
      <c r="BA82" s="771"/>
      <c r="BB82" s="771"/>
      <c r="BC82" s="771"/>
      <c r="BD82" s="771"/>
      <c r="BE82" s="771"/>
      <c r="BF82" s="771"/>
      <c r="BG82" s="771"/>
      <c r="BH82" s="771"/>
      <c r="BI82" s="771"/>
      <c r="BJ82" s="771"/>
      <c r="BK82" s="771"/>
      <c r="BL82" s="771"/>
      <c r="BM82" s="771"/>
      <c r="BN82" s="770"/>
      <c r="BO82" s="779"/>
      <c r="BP82" s="771"/>
      <c r="BQ82" s="771"/>
      <c r="BR82" s="771"/>
      <c r="BS82" s="771"/>
      <c r="BT82" s="771"/>
      <c r="BU82" s="771"/>
      <c r="BV82" s="771"/>
      <c r="BW82" s="771"/>
      <c r="BX82" s="771"/>
      <c r="BY82" s="771"/>
      <c r="BZ82" s="771"/>
      <c r="CA82" s="771"/>
      <c r="CB82" s="771"/>
      <c r="CC82" s="771"/>
      <c r="CD82" s="771"/>
      <c r="CE82" s="771"/>
      <c r="CF82" s="771"/>
      <c r="CG82" s="771"/>
      <c r="CH82" s="771"/>
      <c r="CI82" s="776"/>
      <c r="CJ82" s="777"/>
      <c r="CK82" s="771"/>
      <c r="CL82" s="771"/>
      <c r="CM82" s="771"/>
      <c r="CN82" s="771"/>
      <c r="CO82" s="771"/>
      <c r="CP82" s="771"/>
      <c r="CQ82" s="771"/>
      <c r="CR82" s="771"/>
      <c r="CS82" s="771"/>
      <c r="CT82" s="771"/>
      <c r="CU82" s="771"/>
      <c r="CV82" s="771"/>
      <c r="CW82" s="771"/>
      <c r="CX82" s="771"/>
      <c r="CY82" s="771"/>
      <c r="CZ82" s="771"/>
      <c r="DA82" s="771"/>
      <c r="DB82" s="771"/>
      <c r="DC82" s="771"/>
      <c r="DD82" s="770"/>
      <c r="DE82" s="779"/>
      <c r="DF82" s="771"/>
      <c r="DG82" s="771"/>
      <c r="DH82" s="771"/>
      <c r="DI82" s="771"/>
      <c r="DJ82" s="771"/>
      <c r="DK82" s="771"/>
      <c r="DL82" s="771"/>
      <c r="DM82" s="771"/>
      <c r="DN82" s="771"/>
      <c r="DO82" s="771"/>
      <c r="DP82" s="771"/>
      <c r="DQ82" s="771"/>
      <c r="DR82" s="771"/>
      <c r="DS82" s="771"/>
      <c r="DT82" s="771"/>
      <c r="DU82" s="771"/>
      <c r="DV82" s="771"/>
      <c r="DW82" s="771"/>
      <c r="DX82" s="771"/>
      <c r="DY82" s="776"/>
      <c r="DZ82" s="777"/>
      <c r="EA82" s="771"/>
      <c r="EB82" s="771"/>
      <c r="EC82" s="771"/>
      <c r="ED82" s="771"/>
      <c r="EE82" s="771"/>
      <c r="EF82" s="771"/>
      <c r="EG82" s="771"/>
      <c r="EH82" s="771"/>
      <c r="EI82" s="771"/>
      <c r="EJ82" s="771"/>
      <c r="EK82" s="771"/>
      <c r="EL82" s="771"/>
      <c r="EM82" s="771"/>
      <c r="EN82" s="771"/>
      <c r="EO82" s="771"/>
      <c r="EP82" s="771"/>
      <c r="EQ82" s="771"/>
      <c r="ER82" s="771"/>
      <c r="ES82" s="771"/>
      <c r="ET82" s="770"/>
      <c r="EU82" s="779">
        <f t="shared" si="298"/>
        <v>0</v>
      </c>
      <c r="EV82" s="771"/>
      <c r="EW82" s="771"/>
      <c r="EX82" s="771"/>
      <c r="EY82" s="771"/>
      <c r="EZ82" s="771"/>
      <c r="FA82" s="771"/>
      <c r="FB82" s="771"/>
      <c r="FC82" s="771"/>
      <c r="FD82" s="771"/>
      <c r="FE82" s="771"/>
      <c r="FF82" s="771"/>
      <c r="FG82" s="771"/>
      <c r="FH82" s="771"/>
      <c r="FI82" s="771"/>
      <c r="FJ82" s="771"/>
      <c r="FK82" s="771"/>
      <c r="FL82" s="771"/>
      <c r="FM82" s="771"/>
      <c r="FN82" s="771"/>
      <c r="FO82" s="776"/>
      <c r="FP82" s="777">
        <f t="shared" si="299"/>
        <v>84</v>
      </c>
      <c r="FQ82" s="772">
        <v>4</v>
      </c>
      <c r="FR82" s="772">
        <v>8</v>
      </c>
      <c r="FS82" s="772"/>
      <c r="FT82" s="772">
        <v>24</v>
      </c>
      <c r="FU82" s="772"/>
      <c r="FV82" s="772">
        <v>38</v>
      </c>
      <c r="FW82" s="772"/>
      <c r="FX82" s="772"/>
      <c r="FY82" s="772"/>
      <c r="FZ82" s="772"/>
      <c r="GA82" s="772"/>
      <c r="GB82" s="772"/>
      <c r="GC82" s="772"/>
      <c r="GD82" s="772"/>
      <c r="GE82" s="772">
        <v>10</v>
      </c>
      <c r="GF82" s="778">
        <v>36</v>
      </c>
      <c r="GG82" s="773"/>
      <c r="GH82" s="774"/>
      <c r="GI82" s="775">
        <f t="shared" ref="GI82:GI87" si="302">(GF82+GG82+GH82+FP82+GJ82)/36</f>
        <v>4.5</v>
      </c>
      <c r="GJ82" s="770">
        <v>42</v>
      </c>
      <c r="GK82" s="779">
        <f t="shared" si="300"/>
        <v>0</v>
      </c>
      <c r="GL82" s="771"/>
      <c r="GM82" s="771"/>
      <c r="GN82" s="771"/>
      <c r="GO82" s="771"/>
      <c r="GP82" s="771"/>
      <c r="GQ82" s="771"/>
      <c r="GR82" s="771"/>
      <c r="GS82" s="771"/>
      <c r="GT82" s="771"/>
      <c r="GU82" s="771"/>
      <c r="GV82" s="771"/>
      <c r="GW82" s="771"/>
      <c r="GX82" s="771"/>
      <c r="GY82" s="771"/>
      <c r="GZ82" s="771"/>
      <c r="HA82" s="771"/>
      <c r="HB82" s="771"/>
      <c r="HC82" s="771"/>
      <c r="HD82" s="771"/>
      <c r="HE82" s="776"/>
      <c r="HF82" s="777">
        <f t="shared" si="301"/>
        <v>0</v>
      </c>
      <c r="HG82" s="771"/>
      <c r="HH82" s="771"/>
      <c r="HI82" s="771"/>
      <c r="HJ82" s="771"/>
      <c r="HK82" s="771"/>
      <c r="HL82" s="771"/>
      <c r="HM82" s="771"/>
      <c r="HN82" s="771"/>
      <c r="HO82" s="771"/>
      <c r="HP82" s="771"/>
      <c r="HQ82" s="771"/>
      <c r="HR82" s="771"/>
      <c r="HS82" s="771"/>
      <c r="HT82" s="771"/>
      <c r="HU82" s="771"/>
      <c r="HV82" s="771"/>
      <c r="HW82" s="771"/>
      <c r="HX82" s="771"/>
      <c r="HY82" s="771"/>
      <c r="HZ82" s="770"/>
      <c r="IA82" s="315" t="s">
        <v>60</v>
      </c>
      <c r="IB82" s="22"/>
      <c r="IC82" s="22"/>
      <c r="ID82" s="133"/>
      <c r="IE82" s="779">
        <v>7</v>
      </c>
    </row>
    <row r="83" spans="1:301" s="388" customFormat="1" ht="15" customHeight="1" x14ac:dyDescent="0.25">
      <c r="A83" s="783"/>
      <c r="B83" s="771"/>
      <c r="C83" s="261" t="s">
        <v>250</v>
      </c>
      <c r="D83" s="560"/>
      <c r="E83" s="781"/>
      <c r="F83" s="781">
        <f t="shared" si="290"/>
        <v>234</v>
      </c>
      <c r="G83" s="781">
        <f t="shared" si="291"/>
        <v>132</v>
      </c>
      <c r="H83" s="781">
        <f t="shared" si="292"/>
        <v>14</v>
      </c>
      <c r="I83" s="781">
        <f t="shared" si="292"/>
        <v>14</v>
      </c>
      <c r="J83" s="781">
        <f t="shared" si="292"/>
        <v>0</v>
      </c>
      <c r="K83" s="781">
        <f t="shared" si="292"/>
        <v>42</v>
      </c>
      <c r="L83" s="781">
        <f t="shared" si="292"/>
        <v>0</v>
      </c>
      <c r="M83" s="781">
        <f t="shared" si="292"/>
        <v>46</v>
      </c>
      <c r="N83" s="781">
        <f t="shared" si="292"/>
        <v>0</v>
      </c>
      <c r="O83" s="781">
        <f t="shared" si="292"/>
        <v>0</v>
      </c>
      <c r="P83" s="781">
        <f t="shared" si="292"/>
        <v>0</v>
      </c>
      <c r="Q83" s="781"/>
      <c r="R83" s="781">
        <f t="shared" si="293"/>
        <v>0</v>
      </c>
      <c r="S83" s="781">
        <f t="shared" si="294"/>
        <v>0</v>
      </c>
      <c r="T83" s="781">
        <f t="shared" si="294"/>
        <v>0</v>
      </c>
      <c r="U83" s="559">
        <f t="shared" si="294"/>
        <v>16</v>
      </c>
      <c r="V83" s="780">
        <f t="shared" si="295"/>
        <v>66</v>
      </c>
      <c r="W83" s="781">
        <f t="shared" si="296"/>
        <v>0</v>
      </c>
      <c r="X83" s="782">
        <f t="shared" si="297"/>
        <v>36</v>
      </c>
      <c r="Y83" s="779"/>
      <c r="Z83" s="771"/>
      <c r="AA83" s="771"/>
      <c r="AB83" s="771"/>
      <c r="AC83" s="771"/>
      <c r="AD83" s="771"/>
      <c r="AE83" s="771"/>
      <c r="AF83" s="771"/>
      <c r="AG83" s="771"/>
      <c r="AH83" s="771"/>
      <c r="AI83" s="771"/>
      <c r="AJ83" s="771"/>
      <c r="AK83" s="771"/>
      <c r="AL83" s="771"/>
      <c r="AM83" s="771"/>
      <c r="AN83" s="771"/>
      <c r="AO83" s="771"/>
      <c r="AP83" s="771"/>
      <c r="AQ83" s="771"/>
      <c r="AR83" s="771"/>
      <c r="AS83" s="776"/>
      <c r="AT83" s="777"/>
      <c r="AU83" s="771"/>
      <c r="AV83" s="771"/>
      <c r="AW83" s="771"/>
      <c r="AX83" s="771"/>
      <c r="AY83" s="771"/>
      <c r="AZ83" s="771"/>
      <c r="BA83" s="771"/>
      <c r="BB83" s="771"/>
      <c r="BC83" s="771"/>
      <c r="BD83" s="771"/>
      <c r="BE83" s="771"/>
      <c r="BF83" s="771"/>
      <c r="BG83" s="771"/>
      <c r="BH83" s="771"/>
      <c r="BI83" s="771"/>
      <c r="BJ83" s="771"/>
      <c r="BK83" s="771"/>
      <c r="BL83" s="771"/>
      <c r="BM83" s="771"/>
      <c r="BN83" s="770"/>
      <c r="BO83" s="779"/>
      <c r="BP83" s="771"/>
      <c r="BQ83" s="771"/>
      <c r="BR83" s="771"/>
      <c r="BS83" s="771"/>
      <c r="BT83" s="771"/>
      <c r="BU83" s="771"/>
      <c r="BV83" s="771"/>
      <c r="BW83" s="771"/>
      <c r="BX83" s="771"/>
      <c r="BY83" s="771"/>
      <c r="BZ83" s="771"/>
      <c r="CA83" s="771"/>
      <c r="CB83" s="771"/>
      <c r="CC83" s="771"/>
      <c r="CD83" s="771"/>
      <c r="CE83" s="771"/>
      <c r="CF83" s="771"/>
      <c r="CG83" s="771"/>
      <c r="CH83" s="771"/>
      <c r="CI83" s="776"/>
      <c r="CJ83" s="777"/>
      <c r="CK83" s="771"/>
      <c r="CL83" s="771"/>
      <c r="CM83" s="771"/>
      <c r="CN83" s="771"/>
      <c r="CO83" s="771"/>
      <c r="CP83" s="771"/>
      <c r="CQ83" s="771"/>
      <c r="CR83" s="771"/>
      <c r="CS83" s="771"/>
      <c r="CT83" s="771"/>
      <c r="CU83" s="771"/>
      <c r="CV83" s="771"/>
      <c r="CW83" s="771"/>
      <c r="CX83" s="771"/>
      <c r="CY83" s="771"/>
      <c r="CZ83" s="771"/>
      <c r="DA83" s="771"/>
      <c r="DB83" s="771"/>
      <c r="DC83" s="771"/>
      <c r="DD83" s="770"/>
      <c r="DE83" s="779"/>
      <c r="DF83" s="771"/>
      <c r="DG83" s="771"/>
      <c r="DH83" s="771"/>
      <c r="DI83" s="771"/>
      <c r="DJ83" s="771"/>
      <c r="DK83" s="771"/>
      <c r="DL83" s="771"/>
      <c r="DM83" s="771"/>
      <c r="DN83" s="771"/>
      <c r="DO83" s="771"/>
      <c r="DP83" s="771"/>
      <c r="DQ83" s="771"/>
      <c r="DR83" s="771"/>
      <c r="DS83" s="771"/>
      <c r="DT83" s="771"/>
      <c r="DU83" s="771"/>
      <c r="DV83" s="771"/>
      <c r="DW83" s="771"/>
      <c r="DX83" s="771"/>
      <c r="DY83" s="776"/>
      <c r="DZ83" s="777"/>
      <c r="EA83" s="771"/>
      <c r="EB83" s="771"/>
      <c r="EC83" s="771"/>
      <c r="ED83" s="771"/>
      <c r="EE83" s="771"/>
      <c r="EF83" s="771"/>
      <c r="EG83" s="771"/>
      <c r="EH83" s="771"/>
      <c r="EI83" s="771"/>
      <c r="EJ83" s="771"/>
      <c r="EK83" s="771"/>
      <c r="EL83" s="771"/>
      <c r="EM83" s="771"/>
      <c r="EN83" s="771"/>
      <c r="EO83" s="771"/>
      <c r="EP83" s="771"/>
      <c r="EQ83" s="771"/>
      <c r="ER83" s="771"/>
      <c r="ES83" s="771"/>
      <c r="ET83" s="770"/>
      <c r="EU83" s="779">
        <f t="shared" si="298"/>
        <v>0</v>
      </c>
      <c r="EV83" s="771"/>
      <c r="EW83" s="771"/>
      <c r="EX83" s="771"/>
      <c r="EY83" s="771"/>
      <c r="EZ83" s="771"/>
      <c r="FA83" s="771"/>
      <c r="FB83" s="771"/>
      <c r="FC83" s="771"/>
      <c r="FD83" s="771"/>
      <c r="FE83" s="771"/>
      <c r="FF83" s="771"/>
      <c r="FG83" s="771"/>
      <c r="FH83" s="771"/>
      <c r="FI83" s="771"/>
      <c r="FJ83" s="771"/>
      <c r="FK83" s="771"/>
      <c r="FL83" s="771"/>
      <c r="FM83" s="771"/>
      <c r="FN83" s="771"/>
      <c r="FO83" s="776"/>
      <c r="FP83" s="777">
        <f t="shared" si="299"/>
        <v>132</v>
      </c>
      <c r="FQ83" s="772">
        <v>14</v>
      </c>
      <c r="FR83" s="772">
        <v>14</v>
      </c>
      <c r="FS83" s="772"/>
      <c r="FT83" s="772">
        <v>42</v>
      </c>
      <c r="FU83" s="772"/>
      <c r="FV83" s="772">
        <v>46</v>
      </c>
      <c r="FW83" s="772"/>
      <c r="FX83" s="772"/>
      <c r="FY83" s="772"/>
      <c r="FZ83" s="772"/>
      <c r="GA83" s="772"/>
      <c r="GB83" s="772"/>
      <c r="GC83" s="772"/>
      <c r="GD83" s="772"/>
      <c r="GE83" s="772">
        <v>16</v>
      </c>
      <c r="GF83" s="778">
        <v>36</v>
      </c>
      <c r="GG83" s="773"/>
      <c r="GH83" s="774"/>
      <c r="GI83" s="775">
        <f t="shared" si="302"/>
        <v>6.5</v>
      </c>
      <c r="GJ83" s="770">
        <v>66</v>
      </c>
      <c r="GK83" s="779">
        <f t="shared" si="300"/>
        <v>0</v>
      </c>
      <c r="GL83" s="771"/>
      <c r="GM83" s="771"/>
      <c r="GN83" s="771"/>
      <c r="GO83" s="771"/>
      <c r="GP83" s="771"/>
      <c r="GQ83" s="771"/>
      <c r="GR83" s="771"/>
      <c r="GS83" s="771"/>
      <c r="GT83" s="771"/>
      <c r="GU83" s="771"/>
      <c r="GV83" s="771"/>
      <c r="GW83" s="771"/>
      <c r="GX83" s="771"/>
      <c r="GY83" s="771"/>
      <c r="GZ83" s="771"/>
      <c r="HA83" s="771"/>
      <c r="HB83" s="771"/>
      <c r="HC83" s="771"/>
      <c r="HD83" s="771"/>
      <c r="HE83" s="776"/>
      <c r="HF83" s="777">
        <f t="shared" si="301"/>
        <v>0</v>
      </c>
      <c r="HG83" s="771"/>
      <c r="HH83" s="771"/>
      <c r="HI83" s="771"/>
      <c r="HJ83" s="771"/>
      <c r="HK83" s="771"/>
      <c r="HL83" s="771"/>
      <c r="HM83" s="771"/>
      <c r="HN83" s="771"/>
      <c r="HO83" s="771"/>
      <c r="HP83" s="771"/>
      <c r="HQ83" s="771"/>
      <c r="HR83" s="771"/>
      <c r="HS83" s="771"/>
      <c r="HT83" s="771"/>
      <c r="HU83" s="771"/>
      <c r="HV83" s="771"/>
      <c r="HW83" s="771"/>
      <c r="HX83" s="771"/>
      <c r="HY83" s="771"/>
      <c r="HZ83" s="770"/>
      <c r="IA83" s="315" t="s">
        <v>60</v>
      </c>
      <c r="IB83" s="22"/>
      <c r="IC83" s="22"/>
      <c r="ID83" s="133"/>
      <c r="IE83" s="779">
        <v>7</v>
      </c>
    </row>
    <row r="84" spans="1:301" s="388" customFormat="1" ht="15" customHeight="1" x14ac:dyDescent="0.25">
      <c r="A84" s="783"/>
      <c r="B84" s="771"/>
      <c r="C84" s="261" t="s">
        <v>255</v>
      </c>
      <c r="D84" s="560"/>
      <c r="E84" s="781"/>
      <c r="F84" s="781">
        <f t="shared" si="290"/>
        <v>300</v>
      </c>
      <c r="G84" s="781">
        <f t="shared" si="291"/>
        <v>194</v>
      </c>
      <c r="H84" s="781">
        <f t="shared" si="292"/>
        <v>2</v>
      </c>
      <c r="I84" s="781">
        <f t="shared" si="292"/>
        <v>0</v>
      </c>
      <c r="J84" s="781">
        <f t="shared" si="292"/>
        <v>0</v>
      </c>
      <c r="K84" s="781">
        <f t="shared" si="292"/>
        <v>168</v>
      </c>
      <c r="L84" s="781">
        <f t="shared" si="292"/>
        <v>0</v>
      </c>
      <c r="M84" s="781">
        <f t="shared" si="292"/>
        <v>2</v>
      </c>
      <c r="N84" s="781">
        <f t="shared" si="292"/>
        <v>0</v>
      </c>
      <c r="O84" s="781">
        <f t="shared" si="292"/>
        <v>0</v>
      </c>
      <c r="P84" s="781">
        <f t="shared" si="292"/>
        <v>6</v>
      </c>
      <c r="Q84" s="781"/>
      <c r="R84" s="781">
        <f t="shared" si="293"/>
        <v>0</v>
      </c>
      <c r="S84" s="781">
        <f t="shared" si="294"/>
        <v>0</v>
      </c>
      <c r="T84" s="781">
        <f t="shared" si="294"/>
        <v>0</v>
      </c>
      <c r="U84" s="559">
        <f t="shared" si="294"/>
        <v>16</v>
      </c>
      <c r="V84" s="780">
        <f t="shared" si="295"/>
        <v>100</v>
      </c>
      <c r="W84" s="781">
        <f t="shared" si="296"/>
        <v>6</v>
      </c>
      <c r="X84" s="782">
        <f t="shared" si="297"/>
        <v>0</v>
      </c>
      <c r="Y84" s="779"/>
      <c r="Z84" s="771"/>
      <c r="AA84" s="771"/>
      <c r="AB84" s="771"/>
      <c r="AC84" s="771"/>
      <c r="AD84" s="771"/>
      <c r="AE84" s="771"/>
      <c r="AF84" s="771"/>
      <c r="AG84" s="771"/>
      <c r="AH84" s="771"/>
      <c r="AI84" s="771"/>
      <c r="AJ84" s="771"/>
      <c r="AK84" s="771"/>
      <c r="AL84" s="771"/>
      <c r="AM84" s="771"/>
      <c r="AN84" s="771"/>
      <c r="AO84" s="771"/>
      <c r="AP84" s="771"/>
      <c r="AQ84" s="771"/>
      <c r="AR84" s="771"/>
      <c r="AS84" s="776"/>
      <c r="AT84" s="777"/>
      <c r="AU84" s="771"/>
      <c r="AV84" s="771"/>
      <c r="AW84" s="771"/>
      <c r="AX84" s="771"/>
      <c r="AY84" s="771"/>
      <c r="AZ84" s="771"/>
      <c r="BA84" s="771"/>
      <c r="BB84" s="771"/>
      <c r="BC84" s="771"/>
      <c r="BD84" s="771"/>
      <c r="BE84" s="771"/>
      <c r="BF84" s="771"/>
      <c r="BG84" s="771"/>
      <c r="BH84" s="771"/>
      <c r="BI84" s="771"/>
      <c r="BJ84" s="771"/>
      <c r="BK84" s="771"/>
      <c r="BL84" s="771"/>
      <c r="BM84" s="771"/>
      <c r="BN84" s="770"/>
      <c r="BO84" s="779"/>
      <c r="BP84" s="771"/>
      <c r="BQ84" s="771"/>
      <c r="BR84" s="771"/>
      <c r="BS84" s="771"/>
      <c r="BT84" s="771"/>
      <c r="BU84" s="771"/>
      <c r="BV84" s="771"/>
      <c r="BW84" s="771"/>
      <c r="BX84" s="771"/>
      <c r="BY84" s="771"/>
      <c r="BZ84" s="771"/>
      <c r="CA84" s="771"/>
      <c r="CB84" s="771"/>
      <c r="CC84" s="771"/>
      <c r="CD84" s="771"/>
      <c r="CE84" s="771"/>
      <c r="CF84" s="771"/>
      <c r="CG84" s="771"/>
      <c r="CH84" s="771"/>
      <c r="CI84" s="776"/>
      <c r="CJ84" s="777"/>
      <c r="CK84" s="771"/>
      <c r="CL84" s="771"/>
      <c r="CM84" s="771"/>
      <c r="CN84" s="771"/>
      <c r="CO84" s="771"/>
      <c r="CP84" s="771"/>
      <c r="CQ84" s="771"/>
      <c r="CR84" s="771"/>
      <c r="CS84" s="771"/>
      <c r="CT84" s="771"/>
      <c r="CU84" s="771"/>
      <c r="CV84" s="771"/>
      <c r="CW84" s="771"/>
      <c r="CX84" s="771"/>
      <c r="CY84" s="771"/>
      <c r="CZ84" s="771"/>
      <c r="DA84" s="771"/>
      <c r="DB84" s="771"/>
      <c r="DC84" s="771"/>
      <c r="DD84" s="770"/>
      <c r="DE84" s="779"/>
      <c r="DF84" s="771"/>
      <c r="DG84" s="771"/>
      <c r="DH84" s="771"/>
      <c r="DI84" s="771"/>
      <c r="DJ84" s="771"/>
      <c r="DK84" s="771"/>
      <c r="DL84" s="771"/>
      <c r="DM84" s="771"/>
      <c r="DN84" s="771"/>
      <c r="DO84" s="771"/>
      <c r="DP84" s="771"/>
      <c r="DQ84" s="771"/>
      <c r="DR84" s="771"/>
      <c r="DS84" s="771"/>
      <c r="DT84" s="771"/>
      <c r="DU84" s="771"/>
      <c r="DV84" s="771"/>
      <c r="DW84" s="771"/>
      <c r="DX84" s="771"/>
      <c r="DY84" s="776"/>
      <c r="DZ84" s="777"/>
      <c r="EA84" s="771"/>
      <c r="EB84" s="771"/>
      <c r="EC84" s="771"/>
      <c r="ED84" s="771"/>
      <c r="EE84" s="771"/>
      <c r="EF84" s="771"/>
      <c r="EG84" s="771"/>
      <c r="EH84" s="771"/>
      <c r="EI84" s="771"/>
      <c r="EJ84" s="771"/>
      <c r="EK84" s="771"/>
      <c r="EL84" s="771"/>
      <c r="EM84" s="771"/>
      <c r="EN84" s="771"/>
      <c r="EO84" s="771"/>
      <c r="EP84" s="771"/>
      <c r="EQ84" s="771"/>
      <c r="ER84" s="771"/>
      <c r="ES84" s="771"/>
      <c r="ET84" s="770"/>
      <c r="EU84" s="779">
        <f t="shared" si="298"/>
        <v>0</v>
      </c>
      <c r="EV84" s="771"/>
      <c r="EW84" s="771"/>
      <c r="EX84" s="771"/>
      <c r="EY84" s="771"/>
      <c r="EZ84" s="771"/>
      <c r="FA84" s="771"/>
      <c r="FB84" s="771"/>
      <c r="FC84" s="771"/>
      <c r="FD84" s="771"/>
      <c r="FE84" s="771"/>
      <c r="FF84" s="771"/>
      <c r="FG84" s="771"/>
      <c r="FH84" s="771"/>
      <c r="FI84" s="771"/>
      <c r="FJ84" s="771"/>
      <c r="FK84" s="771"/>
      <c r="FL84" s="771"/>
      <c r="FM84" s="771"/>
      <c r="FN84" s="771"/>
      <c r="FO84" s="776"/>
      <c r="FP84" s="777">
        <f t="shared" ref="FP84" si="303">SUM(FQ84:GA84)+SUM(GC84:GE84)</f>
        <v>150</v>
      </c>
      <c r="FQ84" s="772"/>
      <c r="FR84" s="772"/>
      <c r="FS84" s="772"/>
      <c r="FT84" s="772">
        <v>126</v>
      </c>
      <c r="FU84" s="772"/>
      <c r="FV84" s="772">
        <v>2</v>
      </c>
      <c r="FW84" s="772"/>
      <c r="FX84" s="772"/>
      <c r="FY84" s="772">
        <v>6</v>
      </c>
      <c r="FZ84" s="772"/>
      <c r="GA84" s="772"/>
      <c r="GB84" s="772"/>
      <c r="GC84" s="772"/>
      <c r="GD84" s="772"/>
      <c r="GE84" s="772">
        <v>16</v>
      </c>
      <c r="GF84" s="778"/>
      <c r="GG84" s="773"/>
      <c r="GH84" s="774"/>
      <c r="GI84" s="775">
        <f t="shared" si="302"/>
        <v>6.25</v>
      </c>
      <c r="GJ84" s="770">
        <v>75</v>
      </c>
      <c r="GK84" s="779">
        <f t="shared" si="300"/>
        <v>44</v>
      </c>
      <c r="GL84" s="772">
        <v>2</v>
      </c>
      <c r="GM84" s="772"/>
      <c r="GN84" s="772"/>
      <c r="GO84" s="772">
        <v>42</v>
      </c>
      <c r="GP84" s="772"/>
      <c r="GQ84" s="772"/>
      <c r="GR84" s="772"/>
      <c r="GS84" s="772"/>
      <c r="GT84" s="772"/>
      <c r="GU84" s="772"/>
      <c r="GV84" s="772"/>
      <c r="GW84" s="772"/>
      <c r="GX84" s="772"/>
      <c r="GY84" s="772"/>
      <c r="GZ84" s="772"/>
      <c r="HA84" s="778"/>
      <c r="HB84" s="773"/>
      <c r="HC84" s="774">
        <v>6</v>
      </c>
      <c r="HD84" s="775">
        <f>(HA84+HB84+HC84+GK84+HE84)/36</f>
        <v>2.0833333333333335</v>
      </c>
      <c r="HE84" s="776">
        <v>25</v>
      </c>
      <c r="HF84" s="777">
        <f t="shared" si="301"/>
        <v>0</v>
      </c>
      <c r="HG84" s="771"/>
      <c r="HH84" s="771"/>
      <c r="HI84" s="771"/>
      <c r="HJ84" s="771"/>
      <c r="HK84" s="771"/>
      <c r="HL84" s="771"/>
      <c r="HM84" s="771"/>
      <c r="HN84" s="771"/>
      <c r="HO84" s="771"/>
      <c r="HP84" s="771"/>
      <c r="HQ84" s="771"/>
      <c r="HR84" s="771"/>
      <c r="HS84" s="771"/>
      <c r="HT84" s="771"/>
      <c r="HU84" s="771"/>
      <c r="HV84" s="771"/>
      <c r="HW84" s="771"/>
      <c r="HX84" s="771"/>
      <c r="HY84" s="771"/>
      <c r="HZ84" s="770"/>
      <c r="IA84" s="315"/>
      <c r="IB84" s="22" t="s">
        <v>144</v>
      </c>
      <c r="IC84" s="22"/>
      <c r="ID84" s="133"/>
      <c r="IE84" s="779">
        <v>7</v>
      </c>
    </row>
    <row r="85" spans="1:301" s="388" customFormat="1" ht="15" customHeight="1" x14ac:dyDescent="0.25">
      <c r="A85" s="783"/>
      <c r="B85" s="771"/>
      <c r="C85" s="261" t="s">
        <v>275</v>
      </c>
      <c r="D85" s="560"/>
      <c r="E85" s="781"/>
      <c r="F85" s="781">
        <f t="shared" si="290"/>
        <v>63</v>
      </c>
      <c r="G85" s="781">
        <f t="shared" si="291"/>
        <v>42</v>
      </c>
      <c r="H85" s="781">
        <f t="shared" si="292"/>
        <v>10</v>
      </c>
      <c r="I85" s="781">
        <f t="shared" si="292"/>
        <v>0</v>
      </c>
      <c r="J85" s="781">
        <f t="shared" si="292"/>
        <v>0</v>
      </c>
      <c r="K85" s="781">
        <f t="shared" si="292"/>
        <v>20</v>
      </c>
      <c r="L85" s="781">
        <f t="shared" si="292"/>
        <v>0</v>
      </c>
      <c r="M85" s="781">
        <f t="shared" si="292"/>
        <v>6</v>
      </c>
      <c r="N85" s="781">
        <f t="shared" si="292"/>
        <v>0</v>
      </c>
      <c r="O85" s="781">
        <f t="shared" si="292"/>
        <v>0</v>
      </c>
      <c r="P85" s="781">
        <f t="shared" si="292"/>
        <v>6</v>
      </c>
      <c r="Q85" s="781"/>
      <c r="R85" s="781">
        <f t="shared" si="293"/>
        <v>0</v>
      </c>
      <c r="S85" s="781">
        <f t="shared" si="294"/>
        <v>0</v>
      </c>
      <c r="T85" s="781">
        <f t="shared" si="294"/>
        <v>0</v>
      </c>
      <c r="U85" s="559">
        <f t="shared" si="294"/>
        <v>0</v>
      </c>
      <c r="V85" s="780">
        <f t="shared" si="295"/>
        <v>21</v>
      </c>
      <c r="W85" s="781">
        <f t="shared" si="296"/>
        <v>0</v>
      </c>
      <c r="X85" s="782">
        <f t="shared" si="297"/>
        <v>0</v>
      </c>
      <c r="Y85" s="779"/>
      <c r="Z85" s="771"/>
      <c r="AA85" s="771"/>
      <c r="AB85" s="771"/>
      <c r="AC85" s="771"/>
      <c r="AD85" s="771"/>
      <c r="AE85" s="771"/>
      <c r="AF85" s="771"/>
      <c r="AG85" s="771"/>
      <c r="AH85" s="771"/>
      <c r="AI85" s="771"/>
      <c r="AJ85" s="771"/>
      <c r="AK85" s="771"/>
      <c r="AL85" s="771"/>
      <c r="AM85" s="771"/>
      <c r="AN85" s="771"/>
      <c r="AO85" s="771"/>
      <c r="AP85" s="771"/>
      <c r="AQ85" s="771"/>
      <c r="AR85" s="771"/>
      <c r="AS85" s="776"/>
      <c r="AT85" s="777"/>
      <c r="AU85" s="771"/>
      <c r="AV85" s="771"/>
      <c r="AW85" s="771"/>
      <c r="AX85" s="771"/>
      <c r="AY85" s="771"/>
      <c r="AZ85" s="771"/>
      <c r="BA85" s="771"/>
      <c r="BB85" s="771"/>
      <c r="BC85" s="771"/>
      <c r="BD85" s="771"/>
      <c r="BE85" s="771"/>
      <c r="BF85" s="771"/>
      <c r="BG85" s="771"/>
      <c r="BH85" s="771"/>
      <c r="BI85" s="771"/>
      <c r="BJ85" s="771"/>
      <c r="BK85" s="771"/>
      <c r="BL85" s="771"/>
      <c r="BM85" s="771"/>
      <c r="BN85" s="770"/>
      <c r="BO85" s="779"/>
      <c r="BP85" s="771"/>
      <c r="BQ85" s="771"/>
      <c r="BR85" s="771"/>
      <c r="BS85" s="771"/>
      <c r="BT85" s="771"/>
      <c r="BU85" s="771"/>
      <c r="BV85" s="771"/>
      <c r="BW85" s="771"/>
      <c r="BX85" s="771"/>
      <c r="BY85" s="771"/>
      <c r="BZ85" s="771"/>
      <c r="CA85" s="771"/>
      <c r="CB85" s="771"/>
      <c r="CC85" s="771"/>
      <c r="CD85" s="771"/>
      <c r="CE85" s="771"/>
      <c r="CF85" s="771"/>
      <c r="CG85" s="771"/>
      <c r="CH85" s="771"/>
      <c r="CI85" s="776"/>
      <c r="CJ85" s="777"/>
      <c r="CK85" s="771"/>
      <c r="CL85" s="771"/>
      <c r="CM85" s="771"/>
      <c r="CN85" s="771"/>
      <c r="CO85" s="771"/>
      <c r="CP85" s="771"/>
      <c r="CQ85" s="771"/>
      <c r="CR85" s="771"/>
      <c r="CS85" s="771"/>
      <c r="CT85" s="771"/>
      <c r="CU85" s="771"/>
      <c r="CV85" s="771"/>
      <c r="CW85" s="771"/>
      <c r="CX85" s="771"/>
      <c r="CY85" s="771"/>
      <c r="CZ85" s="771"/>
      <c r="DA85" s="771"/>
      <c r="DB85" s="771"/>
      <c r="DC85" s="771"/>
      <c r="DD85" s="770"/>
      <c r="DE85" s="779"/>
      <c r="DF85" s="771"/>
      <c r="DG85" s="771"/>
      <c r="DH85" s="771"/>
      <c r="DI85" s="771"/>
      <c r="DJ85" s="771"/>
      <c r="DK85" s="771"/>
      <c r="DL85" s="771"/>
      <c r="DM85" s="771"/>
      <c r="DN85" s="771"/>
      <c r="DO85" s="771"/>
      <c r="DP85" s="771"/>
      <c r="DQ85" s="771"/>
      <c r="DR85" s="771"/>
      <c r="DS85" s="771"/>
      <c r="DT85" s="771"/>
      <c r="DU85" s="771"/>
      <c r="DV85" s="771"/>
      <c r="DW85" s="771"/>
      <c r="DX85" s="771"/>
      <c r="DY85" s="776"/>
      <c r="DZ85" s="777"/>
      <c r="EA85" s="771"/>
      <c r="EB85" s="771"/>
      <c r="EC85" s="771"/>
      <c r="ED85" s="771"/>
      <c r="EE85" s="771"/>
      <c r="EF85" s="771"/>
      <c r="EG85" s="771"/>
      <c r="EH85" s="771"/>
      <c r="EI85" s="771"/>
      <c r="EJ85" s="771"/>
      <c r="EK85" s="771"/>
      <c r="EL85" s="771"/>
      <c r="EM85" s="771"/>
      <c r="EN85" s="771"/>
      <c r="EO85" s="771"/>
      <c r="EP85" s="771"/>
      <c r="EQ85" s="771"/>
      <c r="ER85" s="771"/>
      <c r="ES85" s="771"/>
      <c r="ET85" s="770"/>
      <c r="EU85" s="779">
        <f t="shared" si="298"/>
        <v>0</v>
      </c>
      <c r="EV85" s="771"/>
      <c r="EW85" s="771"/>
      <c r="EX85" s="771"/>
      <c r="EY85" s="771"/>
      <c r="EZ85" s="771"/>
      <c r="FA85" s="771"/>
      <c r="FB85" s="771"/>
      <c r="FC85" s="771"/>
      <c r="FD85" s="771"/>
      <c r="FE85" s="771"/>
      <c r="FF85" s="771"/>
      <c r="FG85" s="771"/>
      <c r="FH85" s="771"/>
      <c r="FI85" s="771"/>
      <c r="FJ85" s="771"/>
      <c r="FK85" s="771"/>
      <c r="FL85" s="771"/>
      <c r="FM85" s="771"/>
      <c r="FN85" s="771"/>
      <c r="FO85" s="776"/>
      <c r="FP85" s="777">
        <f t="shared" ref="FP85" si="304">SUM(FQ85:GA85)+SUM(GC85:GE85)</f>
        <v>42</v>
      </c>
      <c r="FQ85" s="772">
        <v>10</v>
      </c>
      <c r="FR85" s="772"/>
      <c r="FS85" s="772"/>
      <c r="FT85" s="772">
        <v>20</v>
      </c>
      <c r="FU85" s="772"/>
      <c r="FV85" s="772">
        <v>6</v>
      </c>
      <c r="FW85" s="772"/>
      <c r="FX85" s="772"/>
      <c r="FY85" s="772">
        <v>6</v>
      </c>
      <c r="FZ85" s="772"/>
      <c r="GA85" s="772"/>
      <c r="GB85" s="772"/>
      <c r="GC85" s="772"/>
      <c r="GD85" s="772"/>
      <c r="GE85" s="772"/>
      <c r="GF85" s="778"/>
      <c r="GG85" s="773"/>
      <c r="GH85" s="774"/>
      <c r="GI85" s="775">
        <f t="shared" si="302"/>
        <v>1.75</v>
      </c>
      <c r="GJ85" s="770">
        <v>21</v>
      </c>
      <c r="GK85" s="779">
        <f t="shared" si="300"/>
        <v>0</v>
      </c>
      <c r="GL85" s="771"/>
      <c r="GM85" s="771"/>
      <c r="GN85" s="771"/>
      <c r="GO85" s="771"/>
      <c r="GP85" s="771"/>
      <c r="GQ85" s="771"/>
      <c r="GR85" s="771"/>
      <c r="GS85" s="771"/>
      <c r="GT85" s="771"/>
      <c r="GU85" s="771"/>
      <c r="GV85" s="771"/>
      <c r="GW85" s="771"/>
      <c r="GX85" s="771"/>
      <c r="GY85" s="771"/>
      <c r="GZ85" s="771"/>
      <c r="HA85" s="771"/>
      <c r="HB85" s="771"/>
      <c r="HC85" s="771"/>
      <c r="HD85" s="771"/>
      <c r="HE85" s="776"/>
      <c r="HF85" s="777">
        <f t="shared" si="301"/>
        <v>0</v>
      </c>
      <c r="HG85" s="771"/>
      <c r="HH85" s="771"/>
      <c r="HI85" s="771"/>
      <c r="HJ85" s="771"/>
      <c r="HK85" s="771"/>
      <c r="HL85" s="771"/>
      <c r="HM85" s="771"/>
      <c r="HN85" s="771"/>
      <c r="HO85" s="771"/>
      <c r="HP85" s="771"/>
      <c r="HQ85" s="771"/>
      <c r="HR85" s="771"/>
      <c r="HS85" s="771"/>
      <c r="HT85" s="771"/>
      <c r="HU85" s="771"/>
      <c r="HV85" s="771"/>
      <c r="HW85" s="771"/>
      <c r="HX85" s="771"/>
      <c r="HY85" s="771"/>
      <c r="HZ85" s="770"/>
      <c r="IA85" s="315"/>
      <c r="IB85" s="22"/>
      <c r="IC85" s="22"/>
      <c r="ID85" s="133"/>
      <c r="IE85" s="779"/>
    </row>
    <row r="86" spans="1:301" s="388" customFormat="1" ht="15" customHeight="1" x14ac:dyDescent="0.25">
      <c r="A86" s="783"/>
      <c r="B86" s="771"/>
      <c r="C86" s="261" t="s">
        <v>251</v>
      </c>
      <c r="D86" s="560"/>
      <c r="E86" s="781"/>
      <c r="F86" s="781">
        <f t="shared" si="290"/>
        <v>198</v>
      </c>
      <c r="G86" s="781">
        <f t="shared" si="291"/>
        <v>108</v>
      </c>
      <c r="H86" s="781">
        <f t="shared" si="292"/>
        <v>16</v>
      </c>
      <c r="I86" s="781">
        <f t="shared" si="292"/>
        <v>16</v>
      </c>
      <c r="J86" s="781">
        <f t="shared" si="292"/>
        <v>0</v>
      </c>
      <c r="K86" s="781">
        <f t="shared" si="292"/>
        <v>24</v>
      </c>
      <c r="L86" s="781">
        <f t="shared" si="292"/>
        <v>0</v>
      </c>
      <c r="M86" s="781">
        <f t="shared" si="292"/>
        <v>48</v>
      </c>
      <c r="N86" s="781">
        <f t="shared" si="292"/>
        <v>0</v>
      </c>
      <c r="O86" s="781">
        <f t="shared" si="292"/>
        <v>0</v>
      </c>
      <c r="P86" s="781">
        <f t="shared" si="292"/>
        <v>0</v>
      </c>
      <c r="Q86" s="781"/>
      <c r="R86" s="781">
        <f t="shared" si="293"/>
        <v>0</v>
      </c>
      <c r="S86" s="781">
        <f t="shared" si="294"/>
        <v>0</v>
      </c>
      <c r="T86" s="781">
        <f t="shared" si="294"/>
        <v>0</v>
      </c>
      <c r="U86" s="559">
        <f t="shared" si="294"/>
        <v>4</v>
      </c>
      <c r="V86" s="780">
        <f t="shared" si="295"/>
        <v>54</v>
      </c>
      <c r="W86" s="781">
        <f t="shared" si="296"/>
        <v>0</v>
      </c>
      <c r="X86" s="782">
        <f t="shared" si="297"/>
        <v>36</v>
      </c>
      <c r="Y86" s="779"/>
      <c r="Z86" s="771"/>
      <c r="AA86" s="771"/>
      <c r="AB86" s="771"/>
      <c r="AC86" s="771"/>
      <c r="AD86" s="771"/>
      <c r="AE86" s="771"/>
      <c r="AF86" s="771"/>
      <c r="AG86" s="771"/>
      <c r="AH86" s="771"/>
      <c r="AI86" s="771"/>
      <c r="AJ86" s="771"/>
      <c r="AK86" s="771"/>
      <c r="AL86" s="771"/>
      <c r="AM86" s="771"/>
      <c r="AN86" s="771"/>
      <c r="AO86" s="771"/>
      <c r="AP86" s="771"/>
      <c r="AQ86" s="771"/>
      <c r="AR86" s="771"/>
      <c r="AS86" s="776"/>
      <c r="AT86" s="777"/>
      <c r="AU86" s="771"/>
      <c r="AV86" s="771"/>
      <c r="AW86" s="771"/>
      <c r="AX86" s="771"/>
      <c r="AY86" s="771"/>
      <c r="AZ86" s="771"/>
      <c r="BA86" s="771"/>
      <c r="BB86" s="771"/>
      <c r="BC86" s="771"/>
      <c r="BD86" s="771"/>
      <c r="BE86" s="771"/>
      <c r="BF86" s="771"/>
      <c r="BG86" s="771"/>
      <c r="BH86" s="771"/>
      <c r="BI86" s="771"/>
      <c r="BJ86" s="771"/>
      <c r="BK86" s="771"/>
      <c r="BL86" s="771"/>
      <c r="BM86" s="771"/>
      <c r="BN86" s="770"/>
      <c r="BO86" s="779"/>
      <c r="BP86" s="771"/>
      <c r="BQ86" s="771"/>
      <c r="BR86" s="771"/>
      <c r="BS86" s="771"/>
      <c r="BT86" s="771"/>
      <c r="BU86" s="771"/>
      <c r="BV86" s="771"/>
      <c r="BW86" s="771"/>
      <c r="BX86" s="771"/>
      <c r="BY86" s="771"/>
      <c r="BZ86" s="771"/>
      <c r="CA86" s="771"/>
      <c r="CB86" s="771"/>
      <c r="CC86" s="771"/>
      <c r="CD86" s="771"/>
      <c r="CE86" s="771"/>
      <c r="CF86" s="771"/>
      <c r="CG86" s="771"/>
      <c r="CH86" s="771"/>
      <c r="CI86" s="776"/>
      <c r="CJ86" s="777"/>
      <c r="CK86" s="771"/>
      <c r="CL86" s="771"/>
      <c r="CM86" s="771"/>
      <c r="CN86" s="771"/>
      <c r="CO86" s="771"/>
      <c r="CP86" s="771"/>
      <c r="CQ86" s="771"/>
      <c r="CR86" s="771"/>
      <c r="CS86" s="771"/>
      <c r="CT86" s="771"/>
      <c r="CU86" s="771"/>
      <c r="CV86" s="771"/>
      <c r="CW86" s="771"/>
      <c r="CX86" s="771"/>
      <c r="CY86" s="771"/>
      <c r="CZ86" s="771"/>
      <c r="DA86" s="771"/>
      <c r="DB86" s="771"/>
      <c r="DC86" s="771"/>
      <c r="DD86" s="770"/>
      <c r="DE86" s="779"/>
      <c r="DF86" s="771"/>
      <c r="DG86" s="771"/>
      <c r="DH86" s="771"/>
      <c r="DI86" s="771"/>
      <c r="DJ86" s="771"/>
      <c r="DK86" s="771"/>
      <c r="DL86" s="771"/>
      <c r="DM86" s="771"/>
      <c r="DN86" s="771"/>
      <c r="DO86" s="771"/>
      <c r="DP86" s="771"/>
      <c r="DQ86" s="771"/>
      <c r="DR86" s="771"/>
      <c r="DS86" s="771"/>
      <c r="DT86" s="771"/>
      <c r="DU86" s="771"/>
      <c r="DV86" s="771"/>
      <c r="DW86" s="771"/>
      <c r="DX86" s="771"/>
      <c r="DY86" s="776"/>
      <c r="DZ86" s="777"/>
      <c r="EA86" s="771"/>
      <c r="EB86" s="771"/>
      <c r="EC86" s="771"/>
      <c r="ED86" s="771"/>
      <c r="EE86" s="771"/>
      <c r="EF86" s="771"/>
      <c r="EG86" s="771"/>
      <c r="EH86" s="771"/>
      <c r="EI86" s="771"/>
      <c r="EJ86" s="771"/>
      <c r="EK86" s="771"/>
      <c r="EL86" s="771"/>
      <c r="EM86" s="771"/>
      <c r="EN86" s="771"/>
      <c r="EO86" s="771"/>
      <c r="EP86" s="771"/>
      <c r="EQ86" s="771"/>
      <c r="ER86" s="771"/>
      <c r="ES86" s="771"/>
      <c r="ET86" s="770"/>
      <c r="EU86" s="779">
        <f t="shared" si="298"/>
        <v>0</v>
      </c>
      <c r="EV86" s="771"/>
      <c r="EW86" s="771"/>
      <c r="EX86" s="771"/>
      <c r="EY86" s="771"/>
      <c r="EZ86" s="771"/>
      <c r="FA86" s="771"/>
      <c r="FB86" s="771"/>
      <c r="FC86" s="771"/>
      <c r="FD86" s="771"/>
      <c r="FE86" s="771"/>
      <c r="FF86" s="771"/>
      <c r="FG86" s="771"/>
      <c r="FH86" s="771"/>
      <c r="FI86" s="771"/>
      <c r="FJ86" s="771"/>
      <c r="FK86" s="771"/>
      <c r="FL86" s="771"/>
      <c r="FM86" s="771"/>
      <c r="FN86" s="771"/>
      <c r="FO86" s="776"/>
      <c r="FP86" s="777"/>
      <c r="FQ86" s="771"/>
      <c r="FR86" s="771"/>
      <c r="FS86" s="771"/>
      <c r="FT86" s="771"/>
      <c r="FU86" s="771"/>
      <c r="FV86" s="771"/>
      <c r="FW86" s="771"/>
      <c r="FX86" s="771"/>
      <c r="FY86" s="771"/>
      <c r="FZ86" s="771"/>
      <c r="GA86" s="771"/>
      <c r="GB86" s="771"/>
      <c r="GC86" s="771"/>
      <c r="GD86" s="771"/>
      <c r="GE86" s="771"/>
      <c r="GF86" s="771"/>
      <c r="GG86" s="771"/>
      <c r="GH86" s="771"/>
      <c r="GI86" s="771">
        <f t="shared" si="302"/>
        <v>0</v>
      </c>
      <c r="GJ86" s="770"/>
      <c r="GK86" s="779">
        <f t="shared" si="300"/>
        <v>108</v>
      </c>
      <c r="GL86" s="772">
        <v>16</v>
      </c>
      <c r="GM86" s="772">
        <v>16</v>
      </c>
      <c r="GN86" s="772"/>
      <c r="GO86" s="772">
        <v>24</v>
      </c>
      <c r="GP86" s="772"/>
      <c r="GQ86" s="772">
        <v>48</v>
      </c>
      <c r="GR86" s="772"/>
      <c r="GS86" s="772"/>
      <c r="GT86" s="772"/>
      <c r="GU86" s="772"/>
      <c r="GV86" s="772"/>
      <c r="GW86" s="772"/>
      <c r="GX86" s="772"/>
      <c r="GY86" s="772"/>
      <c r="GZ86" s="772">
        <v>4</v>
      </c>
      <c r="HA86" s="778">
        <v>36</v>
      </c>
      <c r="HB86" s="773"/>
      <c r="HC86" s="774"/>
      <c r="HD86" s="775">
        <f>(HA86+HB86+HC86+GK86+HE86)/36</f>
        <v>5.5</v>
      </c>
      <c r="HE86" s="776">
        <v>54</v>
      </c>
      <c r="HF86" s="777">
        <f t="shared" si="301"/>
        <v>0</v>
      </c>
      <c r="HG86" s="771"/>
      <c r="HH86" s="771"/>
      <c r="HI86" s="771"/>
      <c r="HJ86" s="771"/>
      <c r="HK86" s="771"/>
      <c r="HL86" s="771"/>
      <c r="HM86" s="771"/>
      <c r="HN86" s="771"/>
      <c r="HO86" s="771"/>
      <c r="HP86" s="771"/>
      <c r="HQ86" s="771"/>
      <c r="HR86" s="771"/>
      <c r="HS86" s="771"/>
      <c r="HT86" s="771"/>
      <c r="HU86" s="771"/>
      <c r="HV86" s="771"/>
      <c r="HW86" s="771"/>
      <c r="HX86" s="771"/>
      <c r="HY86" s="771"/>
      <c r="HZ86" s="770"/>
      <c r="IA86" s="314" t="s">
        <v>144</v>
      </c>
      <c r="IB86" s="22"/>
      <c r="IC86" s="22"/>
      <c r="ID86" s="133"/>
      <c r="IE86" s="779"/>
    </row>
    <row r="87" spans="1:301" s="388" customFormat="1" ht="15" customHeight="1" x14ac:dyDescent="0.25">
      <c r="A87" s="783"/>
      <c r="B87" s="771"/>
      <c r="C87" s="261" t="s">
        <v>252</v>
      </c>
      <c r="D87" s="560"/>
      <c r="E87" s="781"/>
      <c r="F87" s="781">
        <f t="shared" si="290"/>
        <v>123</v>
      </c>
      <c r="G87" s="781">
        <f t="shared" si="291"/>
        <v>70</v>
      </c>
      <c r="H87" s="781">
        <f t="shared" si="292"/>
        <v>10</v>
      </c>
      <c r="I87" s="781">
        <f t="shared" si="292"/>
        <v>8</v>
      </c>
      <c r="J87" s="781">
        <f t="shared" si="292"/>
        <v>0</v>
      </c>
      <c r="K87" s="781">
        <f t="shared" si="292"/>
        <v>24</v>
      </c>
      <c r="L87" s="781">
        <f t="shared" si="292"/>
        <v>0</v>
      </c>
      <c r="M87" s="781">
        <f t="shared" si="292"/>
        <v>26</v>
      </c>
      <c r="N87" s="781">
        <f t="shared" si="292"/>
        <v>0</v>
      </c>
      <c r="O87" s="781">
        <f t="shared" si="292"/>
        <v>0</v>
      </c>
      <c r="P87" s="781">
        <f t="shared" si="292"/>
        <v>0</v>
      </c>
      <c r="Q87" s="781"/>
      <c r="R87" s="781">
        <f t="shared" si="293"/>
        <v>0</v>
      </c>
      <c r="S87" s="781">
        <f t="shared" si="294"/>
        <v>0</v>
      </c>
      <c r="T87" s="781">
        <f t="shared" si="294"/>
        <v>0</v>
      </c>
      <c r="U87" s="559">
        <f t="shared" si="294"/>
        <v>2</v>
      </c>
      <c r="V87" s="780">
        <f t="shared" si="295"/>
        <v>35</v>
      </c>
      <c r="W87" s="781">
        <f t="shared" si="296"/>
        <v>0</v>
      </c>
      <c r="X87" s="782">
        <f t="shared" si="297"/>
        <v>18</v>
      </c>
      <c r="Y87" s="779"/>
      <c r="Z87" s="771"/>
      <c r="AA87" s="771"/>
      <c r="AB87" s="771"/>
      <c r="AC87" s="771"/>
      <c r="AD87" s="771"/>
      <c r="AE87" s="771"/>
      <c r="AF87" s="771"/>
      <c r="AG87" s="771"/>
      <c r="AH87" s="771"/>
      <c r="AI87" s="771"/>
      <c r="AJ87" s="771"/>
      <c r="AK87" s="771"/>
      <c r="AL87" s="771"/>
      <c r="AM87" s="771"/>
      <c r="AN87" s="771"/>
      <c r="AO87" s="771"/>
      <c r="AP87" s="771"/>
      <c r="AQ87" s="771"/>
      <c r="AR87" s="771"/>
      <c r="AS87" s="776"/>
      <c r="AT87" s="777"/>
      <c r="AU87" s="771"/>
      <c r="AV87" s="771"/>
      <c r="AW87" s="771"/>
      <c r="AX87" s="771"/>
      <c r="AY87" s="771"/>
      <c r="AZ87" s="771"/>
      <c r="BA87" s="771"/>
      <c r="BB87" s="771"/>
      <c r="BC87" s="771"/>
      <c r="BD87" s="771"/>
      <c r="BE87" s="771"/>
      <c r="BF87" s="771"/>
      <c r="BG87" s="771"/>
      <c r="BH87" s="771"/>
      <c r="BI87" s="771"/>
      <c r="BJ87" s="771"/>
      <c r="BK87" s="771"/>
      <c r="BL87" s="771"/>
      <c r="BM87" s="771"/>
      <c r="BN87" s="770"/>
      <c r="BO87" s="779"/>
      <c r="BP87" s="771"/>
      <c r="BQ87" s="771"/>
      <c r="BR87" s="771"/>
      <c r="BS87" s="771"/>
      <c r="BT87" s="771"/>
      <c r="BU87" s="771"/>
      <c r="BV87" s="771"/>
      <c r="BW87" s="771"/>
      <c r="BX87" s="771"/>
      <c r="BY87" s="771"/>
      <c r="BZ87" s="771"/>
      <c r="CA87" s="771"/>
      <c r="CB87" s="771"/>
      <c r="CC87" s="771"/>
      <c r="CD87" s="771"/>
      <c r="CE87" s="771"/>
      <c r="CF87" s="771"/>
      <c r="CG87" s="771"/>
      <c r="CH87" s="771"/>
      <c r="CI87" s="776"/>
      <c r="CJ87" s="777"/>
      <c r="CK87" s="771"/>
      <c r="CL87" s="771"/>
      <c r="CM87" s="771"/>
      <c r="CN87" s="771"/>
      <c r="CO87" s="771"/>
      <c r="CP87" s="771"/>
      <c r="CQ87" s="771"/>
      <c r="CR87" s="771"/>
      <c r="CS87" s="771"/>
      <c r="CT87" s="771"/>
      <c r="CU87" s="771"/>
      <c r="CV87" s="771"/>
      <c r="CW87" s="771"/>
      <c r="CX87" s="771"/>
      <c r="CY87" s="771"/>
      <c r="CZ87" s="771"/>
      <c r="DA87" s="771"/>
      <c r="DB87" s="771"/>
      <c r="DC87" s="771"/>
      <c r="DD87" s="770"/>
      <c r="DE87" s="779"/>
      <c r="DF87" s="771"/>
      <c r="DG87" s="771"/>
      <c r="DH87" s="771"/>
      <c r="DI87" s="771"/>
      <c r="DJ87" s="771"/>
      <c r="DK87" s="771"/>
      <c r="DL87" s="771"/>
      <c r="DM87" s="771"/>
      <c r="DN87" s="771"/>
      <c r="DO87" s="771"/>
      <c r="DP87" s="771"/>
      <c r="DQ87" s="771"/>
      <c r="DR87" s="771"/>
      <c r="DS87" s="771"/>
      <c r="DT87" s="771"/>
      <c r="DU87" s="771"/>
      <c r="DV87" s="771"/>
      <c r="DW87" s="771"/>
      <c r="DX87" s="771"/>
      <c r="DY87" s="776"/>
      <c r="DZ87" s="777"/>
      <c r="EA87" s="771"/>
      <c r="EB87" s="771"/>
      <c r="EC87" s="771"/>
      <c r="ED87" s="771"/>
      <c r="EE87" s="771"/>
      <c r="EF87" s="771"/>
      <c r="EG87" s="771"/>
      <c r="EH87" s="771"/>
      <c r="EI87" s="771"/>
      <c r="EJ87" s="771"/>
      <c r="EK87" s="771"/>
      <c r="EL87" s="771"/>
      <c r="EM87" s="771"/>
      <c r="EN87" s="771"/>
      <c r="EO87" s="771"/>
      <c r="EP87" s="771"/>
      <c r="EQ87" s="771"/>
      <c r="ER87" s="771"/>
      <c r="ES87" s="771"/>
      <c r="ET87" s="770"/>
      <c r="EU87" s="779"/>
      <c r="EV87" s="771"/>
      <c r="EW87" s="771"/>
      <c r="EX87" s="771"/>
      <c r="EY87" s="771"/>
      <c r="EZ87" s="771"/>
      <c r="FA87" s="771"/>
      <c r="FB87" s="771"/>
      <c r="FC87" s="771"/>
      <c r="FD87" s="771"/>
      <c r="FE87" s="771"/>
      <c r="FF87" s="771"/>
      <c r="FG87" s="771"/>
      <c r="FH87" s="771"/>
      <c r="FI87" s="771"/>
      <c r="FJ87" s="771"/>
      <c r="FK87" s="771"/>
      <c r="FL87" s="771"/>
      <c r="FM87" s="771"/>
      <c r="FN87" s="771"/>
      <c r="FO87" s="776"/>
      <c r="FP87" s="777"/>
      <c r="FQ87" s="771"/>
      <c r="FR87" s="771"/>
      <c r="FS87" s="771"/>
      <c r="FT87" s="771"/>
      <c r="FU87" s="771"/>
      <c r="FV87" s="771"/>
      <c r="FW87" s="771"/>
      <c r="FX87" s="771"/>
      <c r="FY87" s="771"/>
      <c r="FZ87" s="771"/>
      <c r="GA87" s="771"/>
      <c r="GB87" s="771"/>
      <c r="GC87" s="771"/>
      <c r="GD87" s="771"/>
      <c r="GE87" s="771"/>
      <c r="GF87" s="771"/>
      <c r="GG87" s="771"/>
      <c r="GH87" s="771"/>
      <c r="GI87" s="771">
        <f t="shared" si="302"/>
        <v>0</v>
      </c>
      <c r="GJ87" s="770"/>
      <c r="GK87" s="779">
        <f t="shared" ref="GK87" si="305">SUM(GL87:GV87)+SUM(GX87:GZ87)</f>
        <v>70</v>
      </c>
      <c r="GL87" s="772">
        <v>10</v>
      </c>
      <c r="GM87" s="772">
        <v>8</v>
      </c>
      <c r="GN87" s="772"/>
      <c r="GO87" s="772">
        <v>24</v>
      </c>
      <c r="GP87" s="772"/>
      <c r="GQ87" s="772">
        <v>26</v>
      </c>
      <c r="GR87" s="772"/>
      <c r="GS87" s="772"/>
      <c r="GT87" s="772"/>
      <c r="GU87" s="772"/>
      <c r="GV87" s="772"/>
      <c r="GW87" s="772"/>
      <c r="GX87" s="772"/>
      <c r="GY87" s="772"/>
      <c r="GZ87" s="772">
        <v>2</v>
      </c>
      <c r="HA87" s="778"/>
      <c r="HB87" s="773">
        <v>18</v>
      </c>
      <c r="HC87" s="774"/>
      <c r="HD87" s="775">
        <f>(HA87+HB87+HC87+GK87+HE87)/36</f>
        <v>3.4166666666666665</v>
      </c>
      <c r="HE87" s="776">
        <v>35</v>
      </c>
      <c r="HF87" s="777"/>
      <c r="HG87" s="771"/>
      <c r="HH87" s="771"/>
      <c r="HI87" s="771"/>
      <c r="HJ87" s="771"/>
      <c r="HK87" s="771"/>
      <c r="HL87" s="771"/>
      <c r="HM87" s="771"/>
      <c r="HN87" s="771"/>
      <c r="HO87" s="771"/>
      <c r="HP87" s="771"/>
      <c r="HQ87" s="771"/>
      <c r="HR87" s="771"/>
      <c r="HS87" s="771"/>
      <c r="HT87" s="771"/>
      <c r="HU87" s="771"/>
      <c r="HV87" s="771"/>
      <c r="HW87" s="771"/>
      <c r="HX87" s="771"/>
      <c r="HY87" s="771"/>
      <c r="HZ87" s="770"/>
      <c r="IA87" s="315"/>
      <c r="IB87" s="22" t="s">
        <v>144</v>
      </c>
      <c r="IC87" s="22"/>
      <c r="ID87" s="133"/>
      <c r="IE87" s="779">
        <v>7</v>
      </c>
    </row>
    <row r="88" spans="1:301" s="388" customFormat="1" ht="15" customHeight="1" x14ac:dyDescent="0.25">
      <c r="A88" s="134"/>
      <c r="B88" s="71"/>
      <c r="C88" s="262" t="s">
        <v>253</v>
      </c>
      <c r="D88" s="233"/>
      <c r="E88" s="72"/>
      <c r="F88" s="72">
        <f t="shared" si="290"/>
        <v>72</v>
      </c>
      <c r="G88" s="72">
        <f t="shared" si="291"/>
        <v>42</v>
      </c>
      <c r="H88" s="72">
        <f t="shared" si="292"/>
        <v>0</v>
      </c>
      <c r="I88" s="72">
        <f t="shared" si="292"/>
        <v>0</v>
      </c>
      <c r="J88" s="72">
        <f t="shared" si="292"/>
        <v>0</v>
      </c>
      <c r="K88" s="72">
        <f t="shared" si="292"/>
        <v>42</v>
      </c>
      <c r="L88" s="72">
        <f t="shared" si="292"/>
        <v>0</v>
      </c>
      <c r="M88" s="72">
        <f t="shared" si="292"/>
        <v>0</v>
      </c>
      <c r="N88" s="72">
        <f t="shared" si="292"/>
        <v>0</v>
      </c>
      <c r="O88" s="72">
        <f t="shared" si="292"/>
        <v>0</v>
      </c>
      <c r="P88" s="72">
        <f t="shared" si="292"/>
        <v>0</v>
      </c>
      <c r="Q88" s="72"/>
      <c r="R88" s="72">
        <f t="shared" si="293"/>
        <v>0</v>
      </c>
      <c r="S88" s="72">
        <f t="shared" si="294"/>
        <v>0</v>
      </c>
      <c r="T88" s="72">
        <f t="shared" si="294"/>
        <v>0</v>
      </c>
      <c r="U88" s="212">
        <f t="shared" si="294"/>
        <v>0</v>
      </c>
      <c r="V88" s="287">
        <f t="shared" si="295"/>
        <v>24</v>
      </c>
      <c r="W88" s="72">
        <f t="shared" si="296"/>
        <v>6</v>
      </c>
      <c r="X88" s="288">
        <f t="shared" si="297"/>
        <v>0</v>
      </c>
      <c r="Y88" s="242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222"/>
      <c r="AT88" s="295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296"/>
      <c r="BO88" s="242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222"/>
      <c r="CJ88" s="295"/>
      <c r="CK88" s="71"/>
      <c r="CL88" s="71"/>
      <c r="CM88" s="71"/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296"/>
      <c r="DE88" s="242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222"/>
      <c r="DZ88" s="295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296"/>
      <c r="EU88" s="242">
        <f>SUM(EV88:FF88)+SUM(FH88:FJ88)</f>
        <v>0</v>
      </c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222"/>
      <c r="FP88" s="295">
        <f t="shared" si="299"/>
        <v>0</v>
      </c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296"/>
      <c r="GK88" s="242">
        <f t="shared" si="300"/>
        <v>0</v>
      </c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222"/>
      <c r="HF88" s="295">
        <f>SUM(HG88:HQ88)+SUM(HS88:HU88)</f>
        <v>42</v>
      </c>
      <c r="HG88" s="73"/>
      <c r="HH88" s="73"/>
      <c r="HI88" s="73"/>
      <c r="HJ88" s="73">
        <v>42</v>
      </c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4"/>
      <c r="HW88" s="75"/>
      <c r="HX88" s="76">
        <v>6</v>
      </c>
      <c r="HY88" s="77">
        <f>(HV88+HW88+HX88+HF88+HZ88)/36</f>
        <v>2</v>
      </c>
      <c r="HZ88" s="296">
        <v>24</v>
      </c>
      <c r="IA88" s="317"/>
      <c r="IB88" s="78" t="s">
        <v>54</v>
      </c>
      <c r="IC88" s="78"/>
      <c r="ID88" s="135"/>
      <c r="IE88" s="779">
        <v>7</v>
      </c>
    </row>
    <row r="89" spans="1:301" s="385" customFormat="1" ht="15" customHeight="1" x14ac:dyDescent="0.25">
      <c r="A89" s="150">
        <v>47</v>
      </c>
      <c r="B89" s="88" t="s">
        <v>176</v>
      </c>
      <c r="C89" s="263" t="s">
        <v>217</v>
      </c>
      <c r="D89" s="235"/>
      <c r="E89" s="89">
        <f>F89/36</f>
        <v>7</v>
      </c>
      <c r="F89" s="89">
        <f>G89+V89+W89+X89</f>
        <v>252</v>
      </c>
      <c r="G89" s="89">
        <f>SUM(H89:U89)</f>
        <v>132</v>
      </c>
      <c r="H89" s="89">
        <f t="shared" ref="H89:P89" si="306">Z89+AU89+BP89+CK89+DF89+EA89+EV89+FQ89+GL89+HG89</f>
        <v>22</v>
      </c>
      <c r="I89" s="89">
        <f t="shared" si="306"/>
        <v>6</v>
      </c>
      <c r="J89" s="89">
        <f t="shared" si="306"/>
        <v>0</v>
      </c>
      <c r="K89" s="89">
        <f t="shared" si="306"/>
        <v>62</v>
      </c>
      <c r="L89" s="89">
        <f t="shared" si="306"/>
        <v>0</v>
      </c>
      <c r="M89" s="89">
        <f t="shared" si="306"/>
        <v>34</v>
      </c>
      <c r="N89" s="89">
        <f t="shared" si="306"/>
        <v>0</v>
      </c>
      <c r="O89" s="89">
        <f t="shared" si="306"/>
        <v>0</v>
      </c>
      <c r="P89" s="89">
        <f t="shared" si="306"/>
        <v>0</v>
      </c>
      <c r="Q89" s="89"/>
      <c r="R89" s="89">
        <f>AJ89+BE89+BZ89+CU89+DP89+EK89+FF89+GA89+GV89+HQ89</f>
        <v>0</v>
      </c>
      <c r="S89" s="89">
        <f t="shared" ref="S89:U89" si="307">AL89+BG89+CB89+CW89+DR89+EM89+FH89+GC89+GX89+HS89</f>
        <v>0</v>
      </c>
      <c r="T89" s="89">
        <f t="shared" si="307"/>
        <v>0</v>
      </c>
      <c r="U89" s="213">
        <f t="shared" si="307"/>
        <v>8</v>
      </c>
      <c r="V89" s="274">
        <f t="shared" ref="V89" si="308">AS89+BN89+CI89+DD89+DY89+ET89+FO89+GJ89+HE89+HZ89</f>
        <v>66</v>
      </c>
      <c r="W89" s="89">
        <f t="shared" ref="W89" si="309">AQ89+BL89+CG89+DB89+DW89+ER89+FM89+GH89+HC89+HX89</f>
        <v>0</v>
      </c>
      <c r="X89" s="275">
        <f t="shared" ref="X89" si="310">+AO89+AP89+BJ89+BK89+CE89+CF89+CZ89+DA89+DU89+DV89+EP89+EQ89+FK89+FL89+GF89+GG89+HA89+HB89+HV89+HW89</f>
        <v>54</v>
      </c>
      <c r="Y89" s="243">
        <f>SUM(Z89:AJ89)+SUM(AL89:AN89)</f>
        <v>0</v>
      </c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223"/>
      <c r="AT89" s="297">
        <f>SUM(AU89:BE89)+SUM(BG89:BI89)</f>
        <v>0</v>
      </c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298"/>
      <c r="BO89" s="243">
        <f>SUM(BP89:BZ89)+SUM(CB89:CD89)</f>
        <v>0</v>
      </c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223"/>
      <c r="CJ89" s="297">
        <f>SUM(CK89:CU89)+SUM(CW89:CY89)</f>
        <v>0</v>
      </c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298"/>
      <c r="DE89" s="243">
        <f>SUM(DF89:DP89)+SUM(DR89:DT89)</f>
        <v>0</v>
      </c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223"/>
      <c r="DZ89" s="297">
        <f>SUM(EA89:EK89)+SUM(EM89:EO89)</f>
        <v>0</v>
      </c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298"/>
      <c r="EU89" s="243">
        <f>SUM(EV89:FF89)+SUM(FH89:FJ89)</f>
        <v>0</v>
      </c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223"/>
      <c r="FP89" s="297">
        <f>SUM(FQ89:GA89)+SUM(GC89:GE89)</f>
        <v>60</v>
      </c>
      <c r="FQ89" s="90">
        <v>16</v>
      </c>
      <c r="FR89" s="90">
        <v>6</v>
      </c>
      <c r="FS89" s="90"/>
      <c r="FT89" s="90">
        <v>20</v>
      </c>
      <c r="FU89" s="90"/>
      <c r="FV89" s="90">
        <v>16</v>
      </c>
      <c r="FW89" s="90"/>
      <c r="FX89" s="90"/>
      <c r="FY89" s="90"/>
      <c r="FZ89" s="90"/>
      <c r="GA89" s="90"/>
      <c r="GB89" s="90"/>
      <c r="GC89" s="90"/>
      <c r="GD89" s="90"/>
      <c r="GE89" s="90">
        <v>2</v>
      </c>
      <c r="GF89" s="91"/>
      <c r="GG89" s="92">
        <v>18</v>
      </c>
      <c r="GH89" s="93"/>
      <c r="GI89" s="94">
        <f t="shared" ref="GI89" si="311">(GF89+GG89+GH89+FP89+GJ89)/36</f>
        <v>3</v>
      </c>
      <c r="GJ89" s="298">
        <v>30</v>
      </c>
      <c r="GK89" s="243">
        <f>SUM(GL89:GV89)+SUM(GX89:GZ89)</f>
        <v>48</v>
      </c>
      <c r="GL89" s="90">
        <v>6</v>
      </c>
      <c r="GM89" s="90"/>
      <c r="GN89" s="90"/>
      <c r="GO89" s="90">
        <v>18</v>
      </c>
      <c r="GP89" s="90"/>
      <c r="GQ89" s="90">
        <v>18</v>
      </c>
      <c r="GR89" s="90"/>
      <c r="GS89" s="90"/>
      <c r="GT89" s="90"/>
      <c r="GU89" s="90"/>
      <c r="GV89" s="90"/>
      <c r="GW89" s="90"/>
      <c r="GX89" s="90"/>
      <c r="GY89" s="90"/>
      <c r="GZ89" s="90">
        <v>6</v>
      </c>
      <c r="HA89" s="91">
        <v>36</v>
      </c>
      <c r="HB89" s="92"/>
      <c r="HC89" s="93"/>
      <c r="HD89" s="94">
        <f t="shared" ref="HD89" si="312">(HA89+HB89+HC89+GK89+HE89)/36</f>
        <v>3</v>
      </c>
      <c r="HE89" s="223">
        <v>24</v>
      </c>
      <c r="HF89" s="297">
        <f>SUM(HG89:HQ89)+SUM(HS89:HU89)</f>
        <v>24</v>
      </c>
      <c r="HG89" s="90"/>
      <c r="HH89" s="90"/>
      <c r="HI89" s="90"/>
      <c r="HJ89" s="90">
        <v>24</v>
      </c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1"/>
      <c r="HW89" s="92"/>
      <c r="HX89" s="93"/>
      <c r="HY89" s="94">
        <f t="shared" ref="HY89" si="313">(HV89+HW89+HX89+HF89+HZ89)/36</f>
        <v>1</v>
      </c>
      <c r="HZ89" s="298">
        <v>12</v>
      </c>
      <c r="IA89" s="336" t="s">
        <v>144</v>
      </c>
      <c r="IB89" s="99" t="s">
        <v>60</v>
      </c>
      <c r="IC89" s="99"/>
      <c r="ID89" s="203"/>
      <c r="IE89" s="54">
        <v>2</v>
      </c>
    </row>
    <row r="90" spans="1:301" s="378" customFormat="1" ht="15" customHeight="1" x14ac:dyDescent="0.25">
      <c r="A90" s="152"/>
      <c r="B90" s="46"/>
      <c r="C90" s="361" t="s">
        <v>227</v>
      </c>
      <c r="D90" s="54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224"/>
      <c r="V90" s="299"/>
      <c r="W90" s="46"/>
      <c r="X90" s="300"/>
      <c r="Y90" s="54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224"/>
      <c r="AT90" s="299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300"/>
      <c r="BO90" s="54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224"/>
      <c r="CJ90" s="299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300"/>
      <c r="DE90" s="54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224"/>
      <c r="DZ90" s="299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300"/>
      <c r="EU90" s="54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224"/>
      <c r="FP90" s="299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300"/>
      <c r="GK90" s="54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224"/>
      <c r="HF90" s="299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300"/>
      <c r="IA90" s="310"/>
      <c r="IB90" s="25"/>
      <c r="IC90" s="25"/>
      <c r="ID90" s="120"/>
      <c r="IE90" s="54"/>
    </row>
    <row r="91" spans="1:301" s="385" customFormat="1" ht="15" customHeight="1" x14ac:dyDescent="0.25">
      <c r="A91" s="152">
        <v>48</v>
      </c>
      <c r="B91" s="46" t="s">
        <v>177</v>
      </c>
      <c r="C91" s="264" t="s">
        <v>131</v>
      </c>
      <c r="D91" s="236"/>
      <c r="E91" s="48">
        <f>F91/36</f>
        <v>3</v>
      </c>
      <c r="F91" s="48">
        <f>G91+V91+W91+X91</f>
        <v>108</v>
      </c>
      <c r="G91" s="48">
        <f>SUM(H91:U91)</f>
        <v>66</v>
      </c>
      <c r="H91" s="48">
        <f t="shared" ref="H91:P94" si="314">Z91+AU91+BP91+CK91+DF91+EA91+EV91+FQ91+GL91+HG91</f>
        <v>18</v>
      </c>
      <c r="I91" s="48">
        <f t="shared" si="314"/>
        <v>0</v>
      </c>
      <c r="J91" s="48">
        <f t="shared" si="314"/>
        <v>0</v>
      </c>
      <c r="K91" s="48">
        <f t="shared" si="314"/>
        <v>48</v>
      </c>
      <c r="L91" s="48">
        <f t="shared" si="314"/>
        <v>0</v>
      </c>
      <c r="M91" s="48">
        <f t="shared" si="314"/>
        <v>0</v>
      </c>
      <c r="N91" s="48">
        <f t="shared" si="314"/>
        <v>0</v>
      </c>
      <c r="O91" s="48">
        <f t="shared" si="314"/>
        <v>0</v>
      </c>
      <c r="P91" s="48">
        <f t="shared" si="314"/>
        <v>0</v>
      </c>
      <c r="Q91" s="48"/>
      <c r="R91" s="48">
        <f>AJ91+BE91+BZ91+CU91+DP91+EK91+FF91+GA91+GV91+HQ91</f>
        <v>0</v>
      </c>
      <c r="S91" s="48">
        <f t="shared" ref="S91:U94" si="315">AL91+BG91+CB91+CW91+DR91+EM91+FH91+GC91+GX91+HS91</f>
        <v>0</v>
      </c>
      <c r="T91" s="48">
        <f t="shared" si="315"/>
        <v>0</v>
      </c>
      <c r="U91" s="214">
        <f t="shared" si="315"/>
        <v>0</v>
      </c>
      <c r="V91" s="276">
        <f t="shared" ref="V91:V94" si="316">AS91+BN91+CI91+DD91+DY91+ET91+FO91+GJ91+HE91+HZ91</f>
        <v>36</v>
      </c>
      <c r="W91" s="48">
        <f t="shared" ref="W91:W94" si="317">AQ91+BL91+CG91+DB91+DW91+ER91+FM91+GH91+HC91+HX91</f>
        <v>6</v>
      </c>
      <c r="X91" s="277">
        <f t="shared" ref="X91:X94" si="318">AO91+AP91+BJ91+BK91+CE91+CF91+CZ91+DA91+DU91+DV91+EP91+EQ91+FK91+FL91+GF91+GG91+HA91+HB91+HV91+HW91</f>
        <v>0</v>
      </c>
      <c r="Y91" s="54">
        <f>SUM(Z91:AJ91)+SUM(AL91:AN91)</f>
        <v>6</v>
      </c>
      <c r="Z91" s="49">
        <v>2</v>
      </c>
      <c r="AA91" s="49"/>
      <c r="AB91" s="49"/>
      <c r="AC91" s="49">
        <v>4</v>
      </c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50"/>
      <c r="AP91" s="51"/>
      <c r="AQ91" s="52"/>
      <c r="AR91" s="53">
        <f>(AO91+AP91+AQ91+Y91+AS91)/36</f>
        <v>0.25</v>
      </c>
      <c r="AS91" s="224">
        <v>3</v>
      </c>
      <c r="AT91" s="299">
        <f>SUM(AU91:BE91)+SUM(BG91:BI91)</f>
        <v>6</v>
      </c>
      <c r="AU91" s="49">
        <v>2</v>
      </c>
      <c r="AV91" s="49"/>
      <c r="AW91" s="49"/>
      <c r="AX91" s="49">
        <v>4</v>
      </c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50"/>
      <c r="BK91" s="51"/>
      <c r="BL91" s="52"/>
      <c r="BM91" s="53">
        <f>(BJ91+BK91+BL91+AT91+BN91)/36</f>
        <v>0.25</v>
      </c>
      <c r="BN91" s="300">
        <v>3</v>
      </c>
      <c r="BO91" s="54">
        <f>SUM(BP91:BZ91)+SUM(CB91:CD91)</f>
        <v>0</v>
      </c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>
        <f>(CE91+CF91+CG91+BO91+CI91)/36</f>
        <v>0</v>
      </c>
      <c r="CI91" s="224"/>
      <c r="CJ91" s="360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300"/>
      <c r="DE91" s="54">
        <f>SUM(DF91:DP91)+SUM(DR91:DT91)</f>
        <v>24</v>
      </c>
      <c r="DF91" s="49">
        <v>6</v>
      </c>
      <c r="DG91" s="49"/>
      <c r="DH91" s="49"/>
      <c r="DI91" s="49">
        <v>18</v>
      </c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50"/>
      <c r="DV91" s="51"/>
      <c r="DW91" s="52"/>
      <c r="DX91" s="53">
        <f t="shared" ref="DX91:DX92" si="319">(DU91+DV91+DW91+DE91+DY91)/36</f>
        <v>1</v>
      </c>
      <c r="DY91" s="224">
        <v>12</v>
      </c>
      <c r="DZ91" s="299">
        <f>SUM(EA91:EK91)+SUM(EM91:EO91)</f>
        <v>30</v>
      </c>
      <c r="EA91" s="49">
        <v>8</v>
      </c>
      <c r="EB91" s="49"/>
      <c r="EC91" s="49"/>
      <c r="ED91" s="49">
        <v>22</v>
      </c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50"/>
      <c r="EQ91" s="51"/>
      <c r="ER91" s="52">
        <v>6</v>
      </c>
      <c r="ES91" s="53">
        <f>(EP91+EQ91+ER91+DZ91+ET91)/36</f>
        <v>1.5</v>
      </c>
      <c r="ET91" s="300">
        <v>18</v>
      </c>
      <c r="EU91" s="54">
        <f>SUM(EV91:FF91)+SUM(FH91:FJ91)</f>
        <v>0</v>
      </c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>
        <f>(FK91+FL91+FM91+EU91+FO91)/36</f>
        <v>0</v>
      </c>
      <c r="FO91" s="224"/>
      <c r="FP91" s="299">
        <f>SUM(FQ91:GA91)+SUM(GC91:GE91)</f>
        <v>0</v>
      </c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>
        <f>(GF91+GG91+GH91+FP91+GJ91)/36</f>
        <v>0</v>
      </c>
      <c r="GJ91" s="300"/>
      <c r="GK91" s="54">
        <f>SUM(GL91:GV91)+SUM(GX91:GZ91)</f>
        <v>0</v>
      </c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>
        <f>(HA91+HB91+HC91+GK91+HE91)/36</f>
        <v>0</v>
      </c>
      <c r="HE91" s="224"/>
      <c r="HF91" s="299">
        <f>SUM(HG91:HQ91)+SUM(HS91:HU91)</f>
        <v>0</v>
      </c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300"/>
      <c r="IA91" s="310"/>
      <c r="IB91" s="40">
        <v>6</v>
      </c>
      <c r="IC91" s="25"/>
      <c r="ID91" s="120"/>
      <c r="IE91" s="54">
        <v>1</v>
      </c>
    </row>
    <row r="92" spans="1:301" s="390" customFormat="1" ht="15" customHeight="1" thickBot="1" x14ac:dyDescent="0.3">
      <c r="A92" s="152">
        <v>49</v>
      </c>
      <c r="B92" s="46" t="s">
        <v>190</v>
      </c>
      <c r="C92" s="248" t="s">
        <v>128</v>
      </c>
      <c r="D92" s="515"/>
      <c r="E92" s="516">
        <f>F92/36</f>
        <v>8</v>
      </c>
      <c r="F92" s="516">
        <f>G92+V92+W92+X92</f>
        <v>288</v>
      </c>
      <c r="G92" s="516">
        <f>SUM(H92:U92)</f>
        <v>186</v>
      </c>
      <c r="H92" s="516">
        <f t="shared" si="314"/>
        <v>32</v>
      </c>
      <c r="I92" s="516">
        <f t="shared" si="314"/>
        <v>0</v>
      </c>
      <c r="J92" s="516">
        <f t="shared" si="314"/>
        <v>24</v>
      </c>
      <c r="K92" s="516">
        <f t="shared" si="314"/>
        <v>94</v>
      </c>
      <c r="L92" s="516">
        <f t="shared" si="314"/>
        <v>0</v>
      </c>
      <c r="M92" s="516">
        <f t="shared" si="314"/>
        <v>34</v>
      </c>
      <c r="N92" s="516">
        <f t="shared" si="314"/>
        <v>0</v>
      </c>
      <c r="O92" s="516">
        <f t="shared" si="314"/>
        <v>0</v>
      </c>
      <c r="P92" s="516">
        <f t="shared" si="314"/>
        <v>2</v>
      </c>
      <c r="Q92" s="516"/>
      <c r="R92" s="516">
        <f>AJ92+BE92+BZ92+CU92+DP92+EK92+FF92+GA92+GV92+HQ92</f>
        <v>0</v>
      </c>
      <c r="S92" s="516">
        <f t="shared" si="315"/>
        <v>0</v>
      </c>
      <c r="T92" s="516">
        <f t="shared" si="315"/>
        <v>0</v>
      </c>
      <c r="U92" s="517">
        <f t="shared" si="315"/>
        <v>0</v>
      </c>
      <c r="V92" s="518">
        <f t="shared" si="316"/>
        <v>93</v>
      </c>
      <c r="W92" s="516">
        <f t="shared" si="317"/>
        <v>9</v>
      </c>
      <c r="X92" s="519">
        <f t="shared" si="318"/>
        <v>0</v>
      </c>
      <c r="Y92" s="520">
        <f>SUM(Z92:AJ92)+SUM(AL92:AN92)</f>
        <v>0</v>
      </c>
      <c r="Z92" s="513"/>
      <c r="AA92" s="513"/>
      <c r="AB92" s="513"/>
      <c r="AC92" s="513"/>
      <c r="AD92" s="513"/>
      <c r="AE92" s="513"/>
      <c r="AF92" s="513"/>
      <c r="AG92" s="513"/>
      <c r="AH92" s="513"/>
      <c r="AI92" s="513"/>
      <c r="AJ92" s="513"/>
      <c r="AK92" s="513"/>
      <c r="AL92" s="513"/>
      <c r="AM92" s="513"/>
      <c r="AN92" s="513"/>
      <c r="AO92" s="513"/>
      <c r="AP92" s="513"/>
      <c r="AQ92" s="513"/>
      <c r="AR92" s="513">
        <f t="shared" ref="AR92" si="320">(AO92+AP92+AQ92+Y92+AS92)/36</f>
        <v>0</v>
      </c>
      <c r="AS92" s="514"/>
      <c r="AT92" s="526">
        <f>SUM(AU92:BE92)+SUM(BG92:BI92)</f>
        <v>0</v>
      </c>
      <c r="AU92" s="513"/>
      <c r="AV92" s="513"/>
      <c r="AW92" s="513"/>
      <c r="AX92" s="513"/>
      <c r="AY92" s="513"/>
      <c r="AZ92" s="513"/>
      <c r="BA92" s="513"/>
      <c r="BB92" s="513"/>
      <c r="BC92" s="513"/>
      <c r="BD92" s="513"/>
      <c r="BE92" s="513"/>
      <c r="BF92" s="513"/>
      <c r="BG92" s="513"/>
      <c r="BH92" s="513"/>
      <c r="BI92" s="513"/>
      <c r="BJ92" s="513"/>
      <c r="BK92" s="513"/>
      <c r="BL92" s="513"/>
      <c r="BM92" s="513">
        <f t="shared" ref="BM92" si="321">(BJ92+BK92+BL92+AT92+BN92)/36</f>
        <v>0</v>
      </c>
      <c r="BN92" s="527"/>
      <c r="BO92" s="520">
        <f>SUM(BP92:BZ92)+SUM(CB92:CD92)</f>
        <v>0</v>
      </c>
      <c r="BP92" s="513"/>
      <c r="BQ92" s="513"/>
      <c r="BR92" s="513"/>
      <c r="BS92" s="513"/>
      <c r="BT92" s="513"/>
      <c r="BU92" s="513"/>
      <c r="BV92" s="513"/>
      <c r="BW92" s="513"/>
      <c r="BX92" s="513"/>
      <c r="BY92" s="513"/>
      <c r="BZ92" s="513"/>
      <c r="CA92" s="513"/>
      <c r="CB92" s="513"/>
      <c r="CC92" s="513"/>
      <c r="CD92" s="513"/>
      <c r="CE92" s="513"/>
      <c r="CF92" s="513"/>
      <c r="CG92" s="513"/>
      <c r="CH92" s="513">
        <f t="shared" ref="CH92" si="322">(CE92+CF92+CG92+BO92+CI92)/36</f>
        <v>0</v>
      </c>
      <c r="CI92" s="514"/>
      <c r="CJ92" s="526">
        <f>SUM(CK92:CU92)+SUM(CW92:CY92)</f>
        <v>72</v>
      </c>
      <c r="CK92" s="521">
        <v>28</v>
      </c>
      <c r="CL92" s="521"/>
      <c r="CM92" s="521"/>
      <c r="CN92" s="521">
        <v>8</v>
      </c>
      <c r="CO92" s="521"/>
      <c r="CP92" s="521">
        <v>34</v>
      </c>
      <c r="CQ92" s="521"/>
      <c r="CR92" s="521"/>
      <c r="CS92" s="521">
        <v>2</v>
      </c>
      <c r="CT92" s="521"/>
      <c r="CU92" s="521"/>
      <c r="CV92" s="521"/>
      <c r="CW92" s="521"/>
      <c r="CX92" s="521"/>
      <c r="CY92" s="521"/>
      <c r="CZ92" s="522"/>
      <c r="DA92" s="523"/>
      <c r="DB92" s="524"/>
      <c r="DC92" s="525">
        <f t="shared" ref="DC92" si="323">(CZ92+DA92+DB92+CJ92+DD92)/36</f>
        <v>3</v>
      </c>
      <c r="DD92" s="527">
        <v>36</v>
      </c>
      <c r="DE92" s="520">
        <f>SUM(DF92:DP92)+SUM(DR92:DT92)</f>
        <v>72</v>
      </c>
      <c r="DF92" s="521">
        <v>2</v>
      </c>
      <c r="DG92" s="521"/>
      <c r="DH92" s="521">
        <v>22</v>
      </c>
      <c r="DI92" s="521">
        <v>48</v>
      </c>
      <c r="DJ92" s="521"/>
      <c r="DK92" s="521"/>
      <c r="DL92" s="521"/>
      <c r="DM92" s="521"/>
      <c r="DN92" s="521"/>
      <c r="DO92" s="521"/>
      <c r="DP92" s="521"/>
      <c r="DQ92" s="521"/>
      <c r="DR92" s="521"/>
      <c r="DS92" s="521"/>
      <c r="DT92" s="521"/>
      <c r="DU92" s="522"/>
      <c r="DV92" s="523"/>
      <c r="DW92" s="524"/>
      <c r="DX92" s="525">
        <f t="shared" si="319"/>
        <v>3</v>
      </c>
      <c r="DY92" s="514">
        <v>36</v>
      </c>
      <c r="DZ92" s="526">
        <f>SUM(EA92:EK92)+SUM(EM92:EO92)</f>
        <v>42</v>
      </c>
      <c r="EA92" s="521">
        <v>2</v>
      </c>
      <c r="EB92" s="521"/>
      <c r="EC92" s="521">
        <v>2</v>
      </c>
      <c r="ED92" s="521">
        <v>38</v>
      </c>
      <c r="EE92" s="521"/>
      <c r="EF92" s="521"/>
      <c r="EG92" s="521"/>
      <c r="EH92" s="521"/>
      <c r="EI92" s="521"/>
      <c r="EJ92" s="521"/>
      <c r="EK92" s="521"/>
      <c r="EL92" s="521"/>
      <c r="EM92" s="521"/>
      <c r="EN92" s="521"/>
      <c r="EO92" s="521"/>
      <c r="EP92" s="522"/>
      <c r="EQ92" s="523"/>
      <c r="ER92" s="524">
        <v>9</v>
      </c>
      <c r="ES92" s="525">
        <f t="shared" ref="ES92" si="324">(EP92+EQ92+ER92+DZ92+ET92)/36</f>
        <v>2</v>
      </c>
      <c r="ET92" s="527">
        <v>21</v>
      </c>
      <c r="EU92" s="526">
        <f>SUM(EV92:FF92)+SUM(FH92:FJ92)</f>
        <v>0</v>
      </c>
      <c r="EV92" s="513"/>
      <c r="EW92" s="513"/>
      <c r="EX92" s="513"/>
      <c r="EY92" s="513"/>
      <c r="EZ92" s="513"/>
      <c r="FA92" s="513"/>
      <c r="FB92" s="513"/>
      <c r="FC92" s="513"/>
      <c r="FD92" s="513"/>
      <c r="FE92" s="513"/>
      <c r="FF92" s="513"/>
      <c r="FG92" s="513"/>
      <c r="FH92" s="513"/>
      <c r="FI92" s="513"/>
      <c r="FJ92" s="513"/>
      <c r="FK92" s="513"/>
      <c r="FL92" s="513"/>
      <c r="FM92" s="513"/>
      <c r="FN92" s="513">
        <f t="shared" ref="FN92" si="325">(FK92+FL92+FM92+EU92+FO92)/36</f>
        <v>0</v>
      </c>
      <c r="FO92" s="527"/>
      <c r="FP92" s="520">
        <f>SUM(FQ92:GA92)+SUM(GC92:GE92)</f>
        <v>0</v>
      </c>
      <c r="FQ92" s="513"/>
      <c r="FR92" s="513"/>
      <c r="FS92" s="513"/>
      <c r="FT92" s="513"/>
      <c r="FU92" s="513"/>
      <c r="FV92" s="513"/>
      <c r="FW92" s="513"/>
      <c r="FX92" s="513"/>
      <c r="FY92" s="513"/>
      <c r="FZ92" s="513"/>
      <c r="GA92" s="513"/>
      <c r="GB92" s="513"/>
      <c r="GC92" s="513"/>
      <c r="GD92" s="513"/>
      <c r="GE92" s="513"/>
      <c r="GF92" s="513"/>
      <c r="GG92" s="513"/>
      <c r="GH92" s="513"/>
      <c r="GI92" s="513">
        <f t="shared" ref="GI92" si="326">(GF92+GG92+GH92+FP92+GJ92)/36</f>
        <v>0</v>
      </c>
      <c r="GJ92" s="514"/>
      <c r="GK92" s="526">
        <f>SUM(GL92:GV92)+SUM(GX92:GZ92)</f>
        <v>0</v>
      </c>
      <c r="GL92" s="513"/>
      <c r="GM92" s="513"/>
      <c r="GN92" s="513"/>
      <c r="GO92" s="513"/>
      <c r="GP92" s="513"/>
      <c r="GQ92" s="513"/>
      <c r="GR92" s="513"/>
      <c r="GS92" s="513"/>
      <c r="GT92" s="513"/>
      <c r="GU92" s="513"/>
      <c r="GV92" s="513"/>
      <c r="GW92" s="513"/>
      <c r="GX92" s="513"/>
      <c r="GY92" s="513"/>
      <c r="GZ92" s="513"/>
      <c r="HA92" s="513"/>
      <c r="HB92" s="513"/>
      <c r="HC92" s="513"/>
      <c r="HD92" s="513">
        <f t="shared" ref="HD92" si="327">(HA92+HB92+HC92+GK92+HE92)/36</f>
        <v>0</v>
      </c>
      <c r="HE92" s="527"/>
      <c r="HF92" s="520">
        <f>SUM(HG92:HQ92)+SUM(HS92:HU92)</f>
        <v>0</v>
      </c>
      <c r="HG92" s="513"/>
      <c r="HH92" s="513"/>
      <c r="HI92" s="513"/>
      <c r="HJ92" s="513"/>
      <c r="HK92" s="513"/>
      <c r="HL92" s="513"/>
      <c r="HM92" s="513"/>
      <c r="HN92" s="513"/>
      <c r="HO92" s="513"/>
      <c r="HP92" s="513"/>
      <c r="HQ92" s="513"/>
      <c r="HR92" s="513"/>
      <c r="HS92" s="513"/>
      <c r="HT92" s="513"/>
      <c r="HU92" s="513"/>
      <c r="HV92" s="513"/>
      <c r="HW92" s="513"/>
      <c r="HX92" s="513"/>
      <c r="HY92" s="513"/>
      <c r="HZ92" s="514"/>
      <c r="IA92" s="322">
        <v>6</v>
      </c>
      <c r="IB92" s="25"/>
      <c r="IC92" s="25"/>
      <c r="ID92" s="120"/>
      <c r="IE92" s="54">
        <v>1</v>
      </c>
      <c r="IF92" s="385"/>
      <c r="IG92" s="385"/>
      <c r="IH92" s="385"/>
      <c r="II92" s="385"/>
      <c r="IJ92" s="385"/>
      <c r="IK92" s="385"/>
      <c r="IL92" s="385"/>
      <c r="IM92" s="385"/>
      <c r="IN92" s="385"/>
      <c r="IO92" s="385"/>
      <c r="IP92" s="385"/>
      <c r="IQ92" s="385"/>
      <c r="IR92" s="385"/>
      <c r="IS92" s="385"/>
      <c r="IT92" s="385"/>
      <c r="IU92" s="385"/>
      <c r="IV92" s="385"/>
      <c r="IW92" s="385"/>
      <c r="IX92" s="385"/>
      <c r="IY92" s="385"/>
      <c r="IZ92" s="385"/>
      <c r="JA92" s="385"/>
      <c r="JB92" s="385"/>
      <c r="JC92" s="385"/>
      <c r="JD92" s="385"/>
      <c r="JE92" s="385"/>
      <c r="JF92" s="385"/>
      <c r="JG92" s="385"/>
      <c r="JH92" s="385"/>
      <c r="JI92" s="385"/>
      <c r="JJ92" s="385"/>
      <c r="JK92" s="385"/>
      <c r="JL92" s="385"/>
      <c r="JM92" s="385"/>
      <c r="JN92" s="385"/>
      <c r="JO92" s="385"/>
      <c r="JP92" s="385"/>
      <c r="JQ92" s="385"/>
      <c r="JR92" s="385"/>
      <c r="JS92" s="385"/>
      <c r="JT92" s="385"/>
      <c r="JU92" s="385"/>
      <c r="JV92" s="385"/>
      <c r="JW92" s="385"/>
      <c r="JX92" s="385"/>
      <c r="JY92" s="385"/>
      <c r="JZ92" s="385"/>
      <c r="KA92" s="385"/>
      <c r="KB92" s="385"/>
      <c r="KC92" s="385"/>
      <c r="KD92" s="385"/>
      <c r="KE92" s="385"/>
      <c r="KF92" s="385"/>
      <c r="KG92" s="385"/>
      <c r="KH92" s="385"/>
      <c r="KI92" s="385"/>
      <c r="KJ92" s="385"/>
      <c r="KK92" s="385"/>
      <c r="KL92" s="385"/>
      <c r="KM92" s="385"/>
      <c r="KN92" s="385"/>
      <c r="KO92" s="385"/>
    </row>
    <row r="93" spans="1:301" s="385" customFormat="1" ht="15" customHeight="1" x14ac:dyDescent="0.25">
      <c r="A93" s="152">
        <v>50</v>
      </c>
      <c r="B93" s="46" t="s">
        <v>191</v>
      </c>
      <c r="C93" s="248" t="s">
        <v>133</v>
      </c>
      <c r="D93" s="236"/>
      <c r="E93" s="48">
        <f t="shared" ref="E93:E94" si="328">F93/36</f>
        <v>2</v>
      </c>
      <c r="F93" s="48">
        <f>G93+V93+W93+X93</f>
        <v>72</v>
      </c>
      <c r="G93" s="48">
        <f>SUM(H93:U93)</f>
        <v>44</v>
      </c>
      <c r="H93" s="48">
        <f t="shared" si="314"/>
        <v>16</v>
      </c>
      <c r="I93" s="48">
        <f t="shared" si="314"/>
        <v>2</v>
      </c>
      <c r="J93" s="48">
        <f t="shared" si="314"/>
        <v>0</v>
      </c>
      <c r="K93" s="48">
        <f t="shared" si="314"/>
        <v>18</v>
      </c>
      <c r="L93" s="48">
        <f t="shared" si="314"/>
        <v>4</v>
      </c>
      <c r="M93" s="48">
        <f t="shared" si="314"/>
        <v>4</v>
      </c>
      <c r="N93" s="48">
        <f t="shared" si="314"/>
        <v>0</v>
      </c>
      <c r="O93" s="48">
        <f t="shared" si="314"/>
        <v>0</v>
      </c>
      <c r="P93" s="48">
        <f t="shared" si="314"/>
        <v>0</v>
      </c>
      <c r="Q93" s="48"/>
      <c r="R93" s="48">
        <f>AJ93+BE93+BZ93+CU93+DP93+EK93+FF93+GA93+GV93+HQ93</f>
        <v>0</v>
      </c>
      <c r="S93" s="48">
        <f t="shared" si="315"/>
        <v>0</v>
      </c>
      <c r="T93" s="48">
        <f t="shared" si="315"/>
        <v>0</v>
      </c>
      <c r="U93" s="214">
        <f t="shared" si="315"/>
        <v>0</v>
      </c>
      <c r="V93" s="276">
        <f t="shared" si="316"/>
        <v>24</v>
      </c>
      <c r="W93" s="48">
        <f t="shared" si="317"/>
        <v>4</v>
      </c>
      <c r="X93" s="277">
        <f t="shared" si="318"/>
        <v>0</v>
      </c>
      <c r="Y93" s="54">
        <f>SUM(Z93:AJ93)+SUM(AL93:AN93)</f>
        <v>18</v>
      </c>
      <c r="Z93" s="49">
        <v>10</v>
      </c>
      <c r="AA93" s="49">
        <v>2</v>
      </c>
      <c r="AB93" s="49"/>
      <c r="AC93" s="49">
        <v>4</v>
      </c>
      <c r="AD93" s="49"/>
      <c r="AE93" s="49">
        <v>2</v>
      </c>
      <c r="AF93" s="49"/>
      <c r="AG93" s="49"/>
      <c r="AH93" s="49"/>
      <c r="AI93" s="49"/>
      <c r="AJ93" s="49"/>
      <c r="AK93" s="49"/>
      <c r="AL93" s="49"/>
      <c r="AM93" s="49"/>
      <c r="AN93" s="49"/>
      <c r="AO93" s="50"/>
      <c r="AP93" s="51"/>
      <c r="AQ93" s="52"/>
      <c r="AR93" s="53">
        <f>(AO93+AP93+AQ93+Y93+AS93)/36</f>
        <v>0.75</v>
      </c>
      <c r="AS93" s="224">
        <v>9</v>
      </c>
      <c r="AT93" s="299">
        <f>SUM(AU93:BE93)+SUM(BG93:BI93)</f>
        <v>6</v>
      </c>
      <c r="AU93" s="49"/>
      <c r="AV93" s="49"/>
      <c r="AW93" s="49"/>
      <c r="AX93" s="49">
        <v>4</v>
      </c>
      <c r="AY93" s="49"/>
      <c r="AZ93" s="49">
        <v>2</v>
      </c>
      <c r="BA93" s="49"/>
      <c r="BB93" s="49"/>
      <c r="BC93" s="49"/>
      <c r="BD93" s="49"/>
      <c r="BE93" s="49"/>
      <c r="BF93" s="49"/>
      <c r="BG93" s="49"/>
      <c r="BH93" s="49"/>
      <c r="BI93" s="49"/>
      <c r="BJ93" s="50"/>
      <c r="BK93" s="51"/>
      <c r="BL93" s="52"/>
      <c r="BM93" s="53">
        <f>(BJ93+BK93+BL93+AT93+BN93)/36</f>
        <v>0.25</v>
      </c>
      <c r="BN93" s="300">
        <v>3</v>
      </c>
      <c r="BO93" s="54">
        <f>SUM(BP93:BZ93)+SUM(CB93:CD93)</f>
        <v>0</v>
      </c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>
        <f>(CE93+CF93+CG93+BO93+CI93)/36</f>
        <v>0</v>
      </c>
      <c r="CI93" s="224"/>
      <c r="CJ93" s="299">
        <f>SUM(CK93:CU93)+SUM(CW93:CY93)</f>
        <v>20</v>
      </c>
      <c r="CK93" s="49">
        <v>6</v>
      </c>
      <c r="CL93" s="49"/>
      <c r="CM93" s="49"/>
      <c r="CN93" s="49">
        <v>10</v>
      </c>
      <c r="CO93" s="49">
        <v>4</v>
      </c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50"/>
      <c r="DA93" s="51"/>
      <c r="DB93" s="52">
        <v>4</v>
      </c>
      <c r="DC93" s="53">
        <f t="shared" ref="DC93:DC94" si="329">(CZ93+DA93+DB93+CJ93+DD93)/36</f>
        <v>1</v>
      </c>
      <c r="DD93" s="300">
        <v>12</v>
      </c>
      <c r="DE93" s="54">
        <f>SUM(DF93:DP93)+SUM(DR93:DT93)</f>
        <v>0</v>
      </c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>
        <f>(DU93+DV93+DW93+DE93+DY93)/36</f>
        <v>0</v>
      </c>
      <c r="DY93" s="224"/>
      <c r="DZ93" s="299">
        <f>SUM(EA93:EK93)+SUM(EM93:EO93)</f>
        <v>0</v>
      </c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>
        <f>(EP93+EQ93+ER93+DZ93+ET93)/36</f>
        <v>0</v>
      </c>
      <c r="ET93" s="300"/>
      <c r="EU93" s="54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>
        <f>(FK93+FL93+FM93+EU93+FO93)/36</f>
        <v>0</v>
      </c>
      <c r="FO93" s="224"/>
      <c r="FP93" s="299">
        <f>SUM(FQ93:GA93)+SUM(GC93:GE93)</f>
        <v>0</v>
      </c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>
        <f>(GF93+GG93+GH93+FP93+GJ93)/36</f>
        <v>0</v>
      </c>
      <c r="GJ93" s="300"/>
      <c r="GK93" s="54">
        <f>SUM(GL93:GV93)+SUM(GX93:GZ93)</f>
        <v>0</v>
      </c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>
        <f>(HA93+HB93+HC93+GK93+HE93)/36</f>
        <v>0</v>
      </c>
      <c r="HE93" s="224"/>
      <c r="HF93" s="299">
        <f>SUM(HG93:HQ93)+SUM(HS93:HU93)</f>
        <v>0</v>
      </c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300"/>
      <c r="IA93" s="310"/>
      <c r="IB93" s="40">
        <v>4</v>
      </c>
      <c r="IC93" s="25"/>
      <c r="ID93" s="120"/>
      <c r="IE93" s="54">
        <v>1</v>
      </c>
    </row>
    <row r="94" spans="1:301" s="394" customFormat="1" ht="15" customHeight="1" thickBot="1" x14ac:dyDescent="0.3">
      <c r="A94" s="766">
        <v>51</v>
      </c>
      <c r="B94" s="768" t="s">
        <v>218</v>
      </c>
      <c r="C94" s="249" t="s">
        <v>139</v>
      </c>
      <c r="D94" s="769"/>
      <c r="E94" s="761">
        <f t="shared" si="328"/>
        <v>2</v>
      </c>
      <c r="F94" s="761">
        <f>G94+V94+W94+X94</f>
        <v>72</v>
      </c>
      <c r="G94" s="761">
        <f>SUM(H94:U94)</f>
        <v>44</v>
      </c>
      <c r="H94" s="761">
        <f t="shared" si="314"/>
        <v>18</v>
      </c>
      <c r="I94" s="761">
        <f t="shared" si="314"/>
        <v>12</v>
      </c>
      <c r="J94" s="761">
        <f t="shared" si="314"/>
        <v>0</v>
      </c>
      <c r="K94" s="761">
        <f t="shared" si="314"/>
        <v>14</v>
      </c>
      <c r="L94" s="761">
        <f t="shared" si="314"/>
        <v>0</v>
      </c>
      <c r="M94" s="761">
        <f t="shared" si="314"/>
        <v>0</v>
      </c>
      <c r="N94" s="761">
        <f t="shared" si="314"/>
        <v>0</v>
      </c>
      <c r="O94" s="761">
        <f t="shared" si="314"/>
        <v>0</v>
      </c>
      <c r="P94" s="761">
        <f t="shared" si="314"/>
        <v>0</v>
      </c>
      <c r="Q94" s="761"/>
      <c r="R94" s="761">
        <f>AJ94+BE94+BZ94+CU94+DP94+EK94+FF94+GA94+GV94+HQ94</f>
        <v>0</v>
      </c>
      <c r="S94" s="761">
        <f t="shared" si="315"/>
        <v>0</v>
      </c>
      <c r="T94" s="761">
        <f t="shared" si="315"/>
        <v>0</v>
      </c>
      <c r="U94" s="762">
        <f t="shared" si="315"/>
        <v>0</v>
      </c>
      <c r="V94" s="763">
        <f t="shared" si="316"/>
        <v>24</v>
      </c>
      <c r="W94" s="761">
        <f t="shared" si="317"/>
        <v>4</v>
      </c>
      <c r="X94" s="764">
        <f t="shared" si="318"/>
        <v>0</v>
      </c>
      <c r="Y94" s="760">
        <f>SUM(Z94:AJ94)+SUM(AL94:AN94)</f>
        <v>0</v>
      </c>
      <c r="Z94" s="768"/>
      <c r="AA94" s="768"/>
      <c r="AB94" s="768"/>
      <c r="AC94" s="768"/>
      <c r="AD94" s="768"/>
      <c r="AE94" s="768"/>
      <c r="AF94" s="768"/>
      <c r="AG94" s="768"/>
      <c r="AH94" s="768"/>
      <c r="AI94" s="768"/>
      <c r="AJ94" s="768"/>
      <c r="AK94" s="768"/>
      <c r="AL94" s="768"/>
      <c r="AM94" s="768"/>
      <c r="AN94" s="768"/>
      <c r="AO94" s="768"/>
      <c r="AP94" s="768"/>
      <c r="AQ94" s="768"/>
      <c r="AR94" s="768">
        <f t="shared" ref="AR94" si="330">(AO94+AP94+AQ94+Y94+AS94)/36</f>
        <v>0</v>
      </c>
      <c r="AS94" s="758"/>
      <c r="AT94" s="759">
        <f>SUM(AU94:BE94)+SUM(BG94:BI94)</f>
        <v>0</v>
      </c>
      <c r="AU94" s="768"/>
      <c r="AV94" s="768"/>
      <c r="AW94" s="768"/>
      <c r="AX94" s="768"/>
      <c r="AY94" s="768"/>
      <c r="AZ94" s="768"/>
      <c r="BA94" s="768"/>
      <c r="BB94" s="768"/>
      <c r="BC94" s="768"/>
      <c r="BD94" s="768"/>
      <c r="BE94" s="768"/>
      <c r="BF94" s="768"/>
      <c r="BG94" s="768"/>
      <c r="BH94" s="768"/>
      <c r="BI94" s="768"/>
      <c r="BJ94" s="768"/>
      <c r="BK94" s="768"/>
      <c r="BL94" s="768"/>
      <c r="BM94" s="768">
        <f t="shared" ref="BM94" si="331">(BJ94+BK94+BL94+AT94+BN94)/36</f>
        <v>0</v>
      </c>
      <c r="BN94" s="757"/>
      <c r="BO94" s="760">
        <f>SUM(BP94:BZ94)+SUM(CB94:CD94)</f>
        <v>0</v>
      </c>
      <c r="BP94" s="768"/>
      <c r="BQ94" s="768"/>
      <c r="BR94" s="768"/>
      <c r="BS94" s="768"/>
      <c r="BT94" s="768"/>
      <c r="BU94" s="768"/>
      <c r="BV94" s="768"/>
      <c r="BW94" s="768"/>
      <c r="BX94" s="768"/>
      <c r="BY94" s="768"/>
      <c r="BZ94" s="768"/>
      <c r="CA94" s="768"/>
      <c r="CB94" s="768"/>
      <c r="CC94" s="768"/>
      <c r="CD94" s="768"/>
      <c r="CE94" s="768"/>
      <c r="CF94" s="768"/>
      <c r="CG94" s="768"/>
      <c r="CH94" s="768">
        <f t="shared" ref="CH94" si="332">(CE94+CF94+CG94+BO94+CI94)/36</f>
        <v>0</v>
      </c>
      <c r="CI94" s="758"/>
      <c r="CJ94" s="759">
        <f>SUM(CK94:CU94)+SUM(CW94:CY94)</f>
        <v>0</v>
      </c>
      <c r="CK94" s="768"/>
      <c r="CL94" s="768"/>
      <c r="CM94" s="768"/>
      <c r="CN94" s="768"/>
      <c r="CO94" s="768"/>
      <c r="CP94" s="768"/>
      <c r="CQ94" s="768"/>
      <c r="CR94" s="768"/>
      <c r="CS94" s="768"/>
      <c r="CT94" s="768"/>
      <c r="CU94" s="768"/>
      <c r="CV94" s="768"/>
      <c r="CW94" s="768"/>
      <c r="CX94" s="768"/>
      <c r="CY94" s="768"/>
      <c r="CZ94" s="768"/>
      <c r="DA94" s="768"/>
      <c r="DB94" s="768"/>
      <c r="DC94" s="768">
        <f t="shared" si="329"/>
        <v>0</v>
      </c>
      <c r="DD94" s="757"/>
      <c r="DE94" s="760">
        <f>SUM(DF94:DP94)+SUM(DR94:DT94)</f>
        <v>0</v>
      </c>
      <c r="DF94" s="768"/>
      <c r="DG94" s="768"/>
      <c r="DH94" s="768"/>
      <c r="DI94" s="768"/>
      <c r="DJ94" s="768"/>
      <c r="DK94" s="768"/>
      <c r="DL94" s="768"/>
      <c r="DM94" s="768"/>
      <c r="DN94" s="768"/>
      <c r="DO94" s="768"/>
      <c r="DP94" s="768"/>
      <c r="DQ94" s="768"/>
      <c r="DR94" s="768"/>
      <c r="DS94" s="768"/>
      <c r="DT94" s="768"/>
      <c r="DU94" s="768"/>
      <c r="DV94" s="768"/>
      <c r="DW94" s="768"/>
      <c r="DX94" s="768">
        <f t="shared" ref="DX94" si="333">(DU94+DV94+DW94+DE94+DY94)/36</f>
        <v>0</v>
      </c>
      <c r="DY94" s="758"/>
      <c r="DZ94" s="759">
        <f>SUM(EA94:EK94)+SUM(EM94:EO94)</f>
        <v>0</v>
      </c>
      <c r="EA94" s="768"/>
      <c r="EB94" s="768"/>
      <c r="EC94" s="768"/>
      <c r="ED94" s="768"/>
      <c r="EE94" s="768"/>
      <c r="EF94" s="768"/>
      <c r="EG94" s="768"/>
      <c r="EH94" s="768"/>
      <c r="EI94" s="768"/>
      <c r="EJ94" s="768"/>
      <c r="EK94" s="768"/>
      <c r="EL94" s="768"/>
      <c r="EM94" s="768"/>
      <c r="EN94" s="768"/>
      <c r="EO94" s="768"/>
      <c r="EP94" s="768"/>
      <c r="EQ94" s="768"/>
      <c r="ER94" s="768"/>
      <c r="ES94" s="768">
        <f t="shared" ref="ES94" si="334">(EP94+EQ94+ER94+DZ94+ET94)/36</f>
        <v>0</v>
      </c>
      <c r="ET94" s="757"/>
      <c r="EU94" s="760">
        <f>SUM(EV94:FF94)+SUM(FH94:FJ94)</f>
        <v>24</v>
      </c>
      <c r="EV94" s="752">
        <v>12</v>
      </c>
      <c r="EW94" s="752">
        <v>8</v>
      </c>
      <c r="EX94" s="752"/>
      <c r="EY94" s="752">
        <v>4</v>
      </c>
      <c r="EZ94" s="752"/>
      <c r="FA94" s="752"/>
      <c r="FB94" s="752"/>
      <c r="FC94" s="752"/>
      <c r="FD94" s="752"/>
      <c r="FE94" s="752"/>
      <c r="FF94" s="752"/>
      <c r="FG94" s="752"/>
      <c r="FH94" s="752"/>
      <c r="FI94" s="752"/>
      <c r="FJ94" s="752"/>
      <c r="FK94" s="753"/>
      <c r="FL94" s="754"/>
      <c r="FM94" s="755"/>
      <c r="FN94" s="756">
        <f t="shared" ref="FN94" si="335">(FK94+FL94+FM94+EU94+FO94)/36</f>
        <v>1</v>
      </c>
      <c r="FO94" s="758">
        <v>12</v>
      </c>
      <c r="FP94" s="759">
        <f>SUM(FQ94:GA94)+SUM(GC94:GE94)</f>
        <v>20</v>
      </c>
      <c r="FQ94" s="752">
        <v>6</v>
      </c>
      <c r="FR94" s="752">
        <v>4</v>
      </c>
      <c r="FS94" s="752"/>
      <c r="FT94" s="752">
        <v>10</v>
      </c>
      <c r="FU94" s="752"/>
      <c r="FV94" s="752"/>
      <c r="FW94" s="752"/>
      <c r="FX94" s="752"/>
      <c r="FY94" s="752"/>
      <c r="FZ94" s="752"/>
      <c r="GA94" s="752"/>
      <c r="GB94" s="752"/>
      <c r="GC94" s="752"/>
      <c r="GD94" s="752"/>
      <c r="GE94" s="752"/>
      <c r="GF94" s="753"/>
      <c r="GG94" s="754"/>
      <c r="GH94" s="755">
        <v>4</v>
      </c>
      <c r="GI94" s="756">
        <f t="shared" ref="GI94" si="336">(GF94+GG94+GH94+FP94+GJ94)/36</f>
        <v>1</v>
      </c>
      <c r="GJ94" s="757">
        <v>12</v>
      </c>
      <c r="GK94" s="760">
        <f>SUM(GL94:GV94)+SUM(GX94:GZ94)</f>
        <v>0</v>
      </c>
      <c r="GL94" s="768"/>
      <c r="GM94" s="768"/>
      <c r="GN94" s="768"/>
      <c r="GO94" s="768"/>
      <c r="GP94" s="768"/>
      <c r="GQ94" s="768"/>
      <c r="GR94" s="768"/>
      <c r="GS94" s="768"/>
      <c r="GT94" s="768"/>
      <c r="GU94" s="768"/>
      <c r="GV94" s="768"/>
      <c r="GW94" s="768"/>
      <c r="GX94" s="768"/>
      <c r="GY94" s="768"/>
      <c r="GZ94" s="768"/>
      <c r="HA94" s="768"/>
      <c r="HB94" s="768"/>
      <c r="HC94" s="768"/>
      <c r="HD94" s="768">
        <f t="shared" ref="HD94" si="337">(HA94+HB94+HC94+GK94+HE94)/36</f>
        <v>0</v>
      </c>
      <c r="HE94" s="758"/>
      <c r="HF94" s="759">
        <f>SUM(HG94:HQ94)+SUM(HS94:HU94)</f>
        <v>0</v>
      </c>
      <c r="HG94" s="768"/>
      <c r="HH94" s="768"/>
      <c r="HI94" s="768"/>
      <c r="HJ94" s="768"/>
      <c r="HK94" s="768"/>
      <c r="HL94" s="768"/>
      <c r="HM94" s="768"/>
      <c r="HN94" s="768"/>
      <c r="HO94" s="768"/>
      <c r="HP94" s="768"/>
      <c r="HQ94" s="768"/>
      <c r="HR94" s="768"/>
      <c r="HS94" s="768"/>
      <c r="HT94" s="768"/>
      <c r="HU94" s="768"/>
      <c r="HV94" s="768"/>
      <c r="HW94" s="768"/>
      <c r="HX94" s="768"/>
      <c r="HY94" s="768">
        <f t="shared" ref="HY94" si="338">(HV94+HW94+HX94+HF94+HZ94)/36</f>
        <v>0</v>
      </c>
      <c r="HZ94" s="757"/>
      <c r="IA94" s="337"/>
      <c r="IB94" s="192">
        <v>8</v>
      </c>
      <c r="IC94" s="137"/>
      <c r="ID94" s="139"/>
      <c r="IE94" s="751">
        <v>15</v>
      </c>
    </row>
    <row r="95" spans="1:301" s="377" customFormat="1" ht="15" customHeight="1" x14ac:dyDescent="0.25">
      <c r="A95" s="176"/>
      <c r="B95" s="126" t="s">
        <v>228</v>
      </c>
      <c r="C95" s="265" t="s">
        <v>229</v>
      </c>
      <c r="D95" s="238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216"/>
      <c r="V95" s="280"/>
      <c r="W95" s="126"/>
      <c r="X95" s="250"/>
      <c r="Y95" s="238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216"/>
      <c r="AT95" s="280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250"/>
      <c r="BO95" s="238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216"/>
      <c r="CJ95" s="280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250"/>
      <c r="DE95" s="238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216"/>
      <c r="DZ95" s="280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250"/>
      <c r="EU95" s="238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216"/>
      <c r="FP95" s="280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250"/>
      <c r="GK95" s="238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216"/>
      <c r="HF95" s="280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250"/>
      <c r="IA95" s="332"/>
      <c r="IB95" s="177"/>
      <c r="IC95" s="177"/>
      <c r="ID95" s="178"/>
      <c r="IE95" s="54"/>
      <c r="IF95" s="378"/>
      <c r="IG95" s="378"/>
      <c r="IH95" s="378"/>
      <c r="II95" s="378"/>
      <c r="IJ95" s="378"/>
      <c r="IK95" s="378"/>
      <c r="IL95" s="378"/>
      <c r="IM95" s="378"/>
      <c r="IN95" s="378"/>
      <c r="IO95" s="378"/>
      <c r="IP95" s="378"/>
      <c r="IQ95" s="378"/>
      <c r="IR95" s="378"/>
      <c r="IS95" s="378"/>
      <c r="IT95" s="378"/>
      <c r="IU95" s="378"/>
      <c r="IV95" s="378"/>
      <c r="IW95" s="378"/>
      <c r="IX95" s="378"/>
      <c r="IY95" s="378"/>
      <c r="IZ95" s="378"/>
      <c r="JA95" s="378"/>
      <c r="JB95" s="378"/>
      <c r="JC95" s="378"/>
      <c r="JD95" s="378"/>
      <c r="JE95" s="378"/>
      <c r="JF95" s="378"/>
      <c r="JG95" s="378"/>
      <c r="JH95" s="378"/>
      <c r="JI95" s="378"/>
      <c r="JJ95" s="378"/>
      <c r="JK95" s="378"/>
      <c r="JL95" s="378"/>
      <c r="JM95" s="378"/>
      <c r="JN95" s="378"/>
      <c r="JO95" s="378"/>
      <c r="JP95" s="378"/>
      <c r="JQ95" s="378"/>
      <c r="JR95" s="378"/>
      <c r="JS95" s="378"/>
      <c r="JT95" s="378"/>
      <c r="JU95" s="378"/>
      <c r="JV95" s="378"/>
      <c r="JW95" s="378"/>
      <c r="JX95" s="378"/>
      <c r="JY95" s="378"/>
      <c r="JZ95" s="378"/>
      <c r="KA95" s="378"/>
      <c r="KB95" s="378"/>
      <c r="KC95" s="378"/>
      <c r="KD95" s="378"/>
      <c r="KE95" s="378"/>
      <c r="KF95" s="378"/>
      <c r="KG95" s="378"/>
      <c r="KH95" s="378"/>
      <c r="KI95" s="378"/>
      <c r="KJ95" s="378"/>
      <c r="KK95" s="378"/>
      <c r="KL95" s="378"/>
      <c r="KM95" s="378"/>
      <c r="KN95" s="378"/>
      <c r="KO95" s="378"/>
    </row>
    <row r="96" spans="1:301" s="377" customFormat="1" ht="15" customHeight="1" x14ac:dyDescent="0.25">
      <c r="A96" s="712">
        <v>52</v>
      </c>
      <c r="B96" s="711" t="s">
        <v>183</v>
      </c>
      <c r="C96" s="260" t="s">
        <v>156</v>
      </c>
      <c r="D96" s="231">
        <f>SUM(D97:D99)</f>
        <v>6</v>
      </c>
      <c r="E96" s="64">
        <f t="shared" ref="E96:BP96" si="339">SUM(E97:E99)</f>
        <v>0</v>
      </c>
      <c r="F96" s="64">
        <f t="shared" si="339"/>
        <v>216</v>
      </c>
      <c r="G96" s="64">
        <f t="shared" si="339"/>
        <v>126</v>
      </c>
      <c r="H96" s="64">
        <f t="shared" si="339"/>
        <v>0</v>
      </c>
      <c r="I96" s="64">
        <f t="shared" si="339"/>
        <v>0</v>
      </c>
      <c r="J96" s="64">
        <f t="shared" si="339"/>
        <v>0</v>
      </c>
      <c r="K96" s="64">
        <f t="shared" si="339"/>
        <v>34</v>
      </c>
      <c r="L96" s="64">
        <f t="shared" si="339"/>
        <v>0</v>
      </c>
      <c r="M96" s="64">
        <f t="shared" si="339"/>
        <v>0</v>
      </c>
      <c r="N96" s="64">
        <f t="shared" si="339"/>
        <v>0</v>
      </c>
      <c r="O96" s="64">
        <f t="shared" si="339"/>
        <v>8</v>
      </c>
      <c r="P96" s="64">
        <f t="shared" si="339"/>
        <v>0</v>
      </c>
      <c r="Q96" s="64">
        <f t="shared" si="339"/>
        <v>84</v>
      </c>
      <c r="R96" s="64">
        <f t="shared" si="339"/>
        <v>0</v>
      </c>
      <c r="S96" s="64">
        <f t="shared" si="339"/>
        <v>0</v>
      </c>
      <c r="T96" s="64">
        <f t="shared" si="339"/>
        <v>0</v>
      </c>
      <c r="U96" s="218">
        <f t="shared" si="339"/>
        <v>0</v>
      </c>
      <c r="V96" s="283">
        <f t="shared" si="339"/>
        <v>72</v>
      </c>
      <c r="W96" s="64">
        <f t="shared" si="339"/>
        <v>18</v>
      </c>
      <c r="X96" s="284">
        <f t="shared" si="339"/>
        <v>0</v>
      </c>
      <c r="Y96" s="231">
        <f t="shared" si="339"/>
        <v>0</v>
      </c>
      <c r="Z96" s="64">
        <f t="shared" si="339"/>
        <v>0</v>
      </c>
      <c r="AA96" s="64">
        <f t="shared" si="339"/>
        <v>0</v>
      </c>
      <c r="AB96" s="64">
        <f t="shared" si="339"/>
        <v>0</v>
      </c>
      <c r="AC96" s="64">
        <f t="shared" si="339"/>
        <v>0</v>
      </c>
      <c r="AD96" s="64">
        <f t="shared" si="339"/>
        <v>0</v>
      </c>
      <c r="AE96" s="64">
        <f t="shared" si="339"/>
        <v>0</v>
      </c>
      <c r="AF96" s="64">
        <f t="shared" si="339"/>
        <v>0</v>
      </c>
      <c r="AG96" s="64">
        <f t="shared" si="339"/>
        <v>0</v>
      </c>
      <c r="AH96" s="64">
        <f t="shared" si="339"/>
        <v>0</v>
      </c>
      <c r="AI96" s="64">
        <f t="shared" si="339"/>
        <v>0</v>
      </c>
      <c r="AJ96" s="64">
        <f t="shared" si="339"/>
        <v>0</v>
      </c>
      <c r="AK96" s="64">
        <f t="shared" si="339"/>
        <v>0</v>
      </c>
      <c r="AL96" s="64">
        <f t="shared" si="339"/>
        <v>0</v>
      </c>
      <c r="AM96" s="64">
        <f t="shared" si="339"/>
        <v>0</v>
      </c>
      <c r="AN96" s="64">
        <f t="shared" si="339"/>
        <v>0</v>
      </c>
      <c r="AO96" s="64">
        <f t="shared" si="339"/>
        <v>0</v>
      </c>
      <c r="AP96" s="64">
        <f t="shared" si="339"/>
        <v>0</v>
      </c>
      <c r="AQ96" s="64">
        <f t="shared" si="339"/>
        <v>0</v>
      </c>
      <c r="AR96" s="64">
        <f t="shared" si="339"/>
        <v>0</v>
      </c>
      <c r="AS96" s="218">
        <f t="shared" si="339"/>
        <v>0</v>
      </c>
      <c r="AT96" s="283">
        <f t="shared" si="339"/>
        <v>42</v>
      </c>
      <c r="AU96" s="64">
        <f t="shared" si="339"/>
        <v>0</v>
      </c>
      <c r="AV96" s="64">
        <f t="shared" si="339"/>
        <v>0</v>
      </c>
      <c r="AW96" s="64">
        <f t="shared" si="339"/>
        <v>0</v>
      </c>
      <c r="AX96" s="64">
        <f t="shared" si="339"/>
        <v>34</v>
      </c>
      <c r="AY96" s="64">
        <f t="shared" si="339"/>
        <v>0</v>
      </c>
      <c r="AZ96" s="64">
        <f t="shared" si="339"/>
        <v>0</v>
      </c>
      <c r="BA96" s="64">
        <f t="shared" si="339"/>
        <v>0</v>
      </c>
      <c r="BB96" s="64">
        <f t="shared" si="339"/>
        <v>8</v>
      </c>
      <c r="BC96" s="64">
        <f t="shared" si="339"/>
        <v>0</v>
      </c>
      <c r="BD96" s="64">
        <f t="shared" si="339"/>
        <v>0</v>
      </c>
      <c r="BE96" s="64">
        <f t="shared" si="339"/>
        <v>0</v>
      </c>
      <c r="BF96" s="64">
        <f t="shared" si="339"/>
        <v>0</v>
      </c>
      <c r="BG96" s="64">
        <f t="shared" si="339"/>
        <v>0</v>
      </c>
      <c r="BH96" s="64">
        <f t="shared" si="339"/>
        <v>0</v>
      </c>
      <c r="BI96" s="64">
        <f t="shared" si="339"/>
        <v>0</v>
      </c>
      <c r="BJ96" s="64">
        <f t="shared" si="339"/>
        <v>0</v>
      </c>
      <c r="BK96" s="64">
        <f t="shared" si="339"/>
        <v>0</v>
      </c>
      <c r="BL96" s="64">
        <f t="shared" si="339"/>
        <v>6</v>
      </c>
      <c r="BM96" s="64">
        <f t="shared" si="339"/>
        <v>2</v>
      </c>
      <c r="BN96" s="284">
        <f t="shared" si="339"/>
        <v>24</v>
      </c>
      <c r="BO96" s="231">
        <f t="shared" si="339"/>
        <v>0</v>
      </c>
      <c r="BP96" s="64">
        <f t="shared" si="339"/>
        <v>0</v>
      </c>
      <c r="BQ96" s="64">
        <f t="shared" ref="BQ96:EB96" si="340">SUM(BQ97:BQ99)</f>
        <v>0</v>
      </c>
      <c r="BR96" s="64">
        <f t="shared" si="340"/>
        <v>0</v>
      </c>
      <c r="BS96" s="64">
        <f t="shared" si="340"/>
        <v>0</v>
      </c>
      <c r="BT96" s="64">
        <f t="shared" si="340"/>
        <v>0</v>
      </c>
      <c r="BU96" s="64">
        <f t="shared" si="340"/>
        <v>0</v>
      </c>
      <c r="BV96" s="64">
        <f t="shared" si="340"/>
        <v>0</v>
      </c>
      <c r="BW96" s="64">
        <f t="shared" si="340"/>
        <v>0</v>
      </c>
      <c r="BX96" s="64">
        <f t="shared" si="340"/>
        <v>0</v>
      </c>
      <c r="BY96" s="64">
        <f t="shared" si="340"/>
        <v>0</v>
      </c>
      <c r="BZ96" s="64">
        <f t="shared" si="340"/>
        <v>0</v>
      </c>
      <c r="CA96" s="64">
        <f t="shared" si="340"/>
        <v>0</v>
      </c>
      <c r="CB96" s="64">
        <f t="shared" si="340"/>
        <v>0</v>
      </c>
      <c r="CC96" s="64">
        <f t="shared" si="340"/>
        <v>0</v>
      </c>
      <c r="CD96" s="64">
        <f t="shared" si="340"/>
        <v>0</v>
      </c>
      <c r="CE96" s="64">
        <f t="shared" si="340"/>
        <v>0</v>
      </c>
      <c r="CF96" s="64">
        <f t="shared" si="340"/>
        <v>0</v>
      </c>
      <c r="CG96" s="64">
        <f t="shared" si="340"/>
        <v>0</v>
      </c>
      <c r="CH96" s="64">
        <f t="shared" si="340"/>
        <v>0</v>
      </c>
      <c r="CI96" s="218">
        <f t="shared" si="340"/>
        <v>0</v>
      </c>
      <c r="CJ96" s="283">
        <f t="shared" si="340"/>
        <v>0</v>
      </c>
      <c r="CK96" s="64">
        <f t="shared" si="340"/>
        <v>0</v>
      </c>
      <c r="CL96" s="64">
        <f t="shared" si="340"/>
        <v>0</v>
      </c>
      <c r="CM96" s="64">
        <f t="shared" si="340"/>
        <v>0</v>
      </c>
      <c r="CN96" s="64">
        <f t="shared" si="340"/>
        <v>0</v>
      </c>
      <c r="CO96" s="64">
        <f t="shared" si="340"/>
        <v>0</v>
      </c>
      <c r="CP96" s="64">
        <f t="shared" si="340"/>
        <v>0</v>
      </c>
      <c r="CQ96" s="64">
        <f t="shared" si="340"/>
        <v>0</v>
      </c>
      <c r="CR96" s="64">
        <f t="shared" si="340"/>
        <v>0</v>
      </c>
      <c r="CS96" s="64">
        <f t="shared" si="340"/>
        <v>0</v>
      </c>
      <c r="CT96" s="64">
        <f t="shared" si="340"/>
        <v>0</v>
      </c>
      <c r="CU96" s="64">
        <f t="shared" si="340"/>
        <v>0</v>
      </c>
      <c r="CV96" s="64">
        <f t="shared" si="340"/>
        <v>0</v>
      </c>
      <c r="CW96" s="64">
        <f t="shared" si="340"/>
        <v>0</v>
      </c>
      <c r="CX96" s="64">
        <f t="shared" si="340"/>
        <v>0</v>
      </c>
      <c r="CY96" s="64">
        <f t="shared" si="340"/>
        <v>0</v>
      </c>
      <c r="CZ96" s="64">
        <f t="shared" si="340"/>
        <v>0</v>
      </c>
      <c r="DA96" s="64">
        <f t="shared" si="340"/>
        <v>0</v>
      </c>
      <c r="DB96" s="64">
        <f t="shared" si="340"/>
        <v>0</v>
      </c>
      <c r="DC96" s="64">
        <f t="shared" si="340"/>
        <v>0</v>
      </c>
      <c r="DD96" s="284">
        <f t="shared" si="340"/>
        <v>0</v>
      </c>
      <c r="DE96" s="231">
        <f t="shared" si="340"/>
        <v>0</v>
      </c>
      <c r="DF96" s="64">
        <f t="shared" si="340"/>
        <v>0</v>
      </c>
      <c r="DG96" s="64">
        <f t="shared" si="340"/>
        <v>0</v>
      </c>
      <c r="DH96" s="64">
        <f t="shared" si="340"/>
        <v>0</v>
      </c>
      <c r="DI96" s="64">
        <f t="shared" si="340"/>
        <v>0</v>
      </c>
      <c r="DJ96" s="64">
        <f t="shared" si="340"/>
        <v>0</v>
      </c>
      <c r="DK96" s="64">
        <f t="shared" si="340"/>
        <v>0</v>
      </c>
      <c r="DL96" s="64">
        <f t="shared" si="340"/>
        <v>0</v>
      </c>
      <c r="DM96" s="64">
        <f t="shared" si="340"/>
        <v>0</v>
      </c>
      <c r="DN96" s="64">
        <f t="shared" si="340"/>
        <v>0</v>
      </c>
      <c r="DO96" s="64">
        <f t="shared" si="340"/>
        <v>0</v>
      </c>
      <c r="DP96" s="64">
        <f t="shared" si="340"/>
        <v>0</v>
      </c>
      <c r="DQ96" s="64">
        <f t="shared" si="340"/>
        <v>0</v>
      </c>
      <c r="DR96" s="64">
        <f t="shared" si="340"/>
        <v>0</v>
      </c>
      <c r="DS96" s="64">
        <f t="shared" si="340"/>
        <v>0</v>
      </c>
      <c r="DT96" s="64">
        <f t="shared" si="340"/>
        <v>0</v>
      </c>
      <c r="DU96" s="64">
        <f t="shared" si="340"/>
        <v>0</v>
      </c>
      <c r="DV96" s="64">
        <f t="shared" si="340"/>
        <v>0</v>
      </c>
      <c r="DW96" s="64">
        <f t="shared" si="340"/>
        <v>0</v>
      </c>
      <c r="DX96" s="64">
        <f t="shared" si="340"/>
        <v>0</v>
      </c>
      <c r="DY96" s="218">
        <f t="shared" si="340"/>
        <v>0</v>
      </c>
      <c r="DZ96" s="283">
        <f t="shared" si="340"/>
        <v>42</v>
      </c>
      <c r="EA96" s="64">
        <f t="shared" si="340"/>
        <v>0</v>
      </c>
      <c r="EB96" s="64">
        <f t="shared" si="340"/>
        <v>0</v>
      </c>
      <c r="EC96" s="64">
        <f t="shared" ref="EC96:GN96" si="341">SUM(EC97:EC99)</f>
        <v>0</v>
      </c>
      <c r="ED96" s="64">
        <f t="shared" si="341"/>
        <v>0</v>
      </c>
      <c r="EE96" s="64">
        <f t="shared" si="341"/>
        <v>0</v>
      </c>
      <c r="EF96" s="64">
        <f t="shared" si="341"/>
        <v>0</v>
      </c>
      <c r="EG96" s="64">
        <f t="shared" si="341"/>
        <v>0</v>
      </c>
      <c r="EH96" s="64">
        <f t="shared" si="341"/>
        <v>0</v>
      </c>
      <c r="EI96" s="64">
        <f t="shared" si="341"/>
        <v>0</v>
      </c>
      <c r="EJ96" s="64">
        <f t="shared" si="341"/>
        <v>42</v>
      </c>
      <c r="EK96" s="64">
        <f t="shared" si="341"/>
        <v>0</v>
      </c>
      <c r="EL96" s="64">
        <f t="shared" si="341"/>
        <v>0</v>
      </c>
      <c r="EM96" s="64">
        <f t="shared" si="341"/>
        <v>0</v>
      </c>
      <c r="EN96" s="64">
        <f t="shared" si="341"/>
        <v>0</v>
      </c>
      <c r="EO96" s="64">
        <f t="shared" si="341"/>
        <v>0</v>
      </c>
      <c r="EP96" s="64">
        <f t="shared" si="341"/>
        <v>0</v>
      </c>
      <c r="EQ96" s="64">
        <f t="shared" si="341"/>
        <v>0</v>
      </c>
      <c r="ER96" s="64">
        <f t="shared" si="341"/>
        <v>6</v>
      </c>
      <c r="ES96" s="64">
        <f t="shared" si="341"/>
        <v>2</v>
      </c>
      <c r="ET96" s="284">
        <f t="shared" si="341"/>
        <v>24</v>
      </c>
      <c r="EU96" s="231">
        <f t="shared" si="341"/>
        <v>24</v>
      </c>
      <c r="EV96" s="64">
        <f t="shared" si="341"/>
        <v>0</v>
      </c>
      <c r="EW96" s="64">
        <f t="shared" si="341"/>
        <v>0</v>
      </c>
      <c r="EX96" s="64">
        <f t="shared" si="341"/>
        <v>0</v>
      </c>
      <c r="EY96" s="64">
        <f t="shared" si="341"/>
        <v>0</v>
      </c>
      <c r="EZ96" s="64">
        <f t="shared" si="341"/>
        <v>0</v>
      </c>
      <c r="FA96" s="64">
        <f t="shared" si="341"/>
        <v>0</v>
      </c>
      <c r="FB96" s="64">
        <f t="shared" si="341"/>
        <v>0</v>
      </c>
      <c r="FC96" s="64">
        <f t="shared" si="341"/>
        <v>0</v>
      </c>
      <c r="FD96" s="64">
        <f t="shared" si="341"/>
        <v>0</v>
      </c>
      <c r="FE96" s="64">
        <f t="shared" si="341"/>
        <v>24</v>
      </c>
      <c r="FF96" s="64">
        <f t="shared" si="341"/>
        <v>0</v>
      </c>
      <c r="FG96" s="64">
        <f t="shared" si="341"/>
        <v>0</v>
      </c>
      <c r="FH96" s="64">
        <f t="shared" si="341"/>
        <v>0</v>
      </c>
      <c r="FI96" s="64">
        <f t="shared" si="341"/>
        <v>0</v>
      </c>
      <c r="FJ96" s="64">
        <f t="shared" si="341"/>
        <v>0</v>
      </c>
      <c r="FK96" s="64">
        <f t="shared" si="341"/>
        <v>0</v>
      </c>
      <c r="FL96" s="64">
        <f t="shared" si="341"/>
        <v>0</v>
      </c>
      <c r="FM96" s="64">
        <f t="shared" si="341"/>
        <v>0</v>
      </c>
      <c r="FN96" s="64">
        <f t="shared" si="341"/>
        <v>1</v>
      </c>
      <c r="FO96" s="218">
        <f t="shared" si="341"/>
        <v>12</v>
      </c>
      <c r="FP96" s="283">
        <f t="shared" si="341"/>
        <v>18</v>
      </c>
      <c r="FQ96" s="64">
        <f t="shared" si="341"/>
        <v>0</v>
      </c>
      <c r="FR96" s="64">
        <f t="shared" si="341"/>
        <v>0</v>
      </c>
      <c r="FS96" s="64">
        <f t="shared" si="341"/>
        <v>0</v>
      </c>
      <c r="FT96" s="64">
        <f t="shared" si="341"/>
        <v>0</v>
      </c>
      <c r="FU96" s="64">
        <f t="shared" si="341"/>
        <v>0</v>
      </c>
      <c r="FV96" s="64">
        <f t="shared" si="341"/>
        <v>0</v>
      </c>
      <c r="FW96" s="64">
        <f t="shared" si="341"/>
        <v>0</v>
      </c>
      <c r="FX96" s="64">
        <f t="shared" si="341"/>
        <v>0</v>
      </c>
      <c r="FY96" s="64">
        <f t="shared" si="341"/>
        <v>0</v>
      </c>
      <c r="FZ96" s="64">
        <f t="shared" si="341"/>
        <v>18</v>
      </c>
      <c r="GA96" s="64">
        <f t="shared" si="341"/>
        <v>0</v>
      </c>
      <c r="GB96" s="64">
        <f t="shared" si="341"/>
        <v>0</v>
      </c>
      <c r="GC96" s="64">
        <f t="shared" si="341"/>
        <v>0</v>
      </c>
      <c r="GD96" s="64">
        <f t="shared" si="341"/>
        <v>0</v>
      </c>
      <c r="GE96" s="64">
        <f t="shared" si="341"/>
        <v>0</v>
      </c>
      <c r="GF96" s="64">
        <f t="shared" si="341"/>
        <v>0</v>
      </c>
      <c r="GG96" s="64">
        <f t="shared" si="341"/>
        <v>0</v>
      </c>
      <c r="GH96" s="64">
        <f t="shared" si="341"/>
        <v>6</v>
      </c>
      <c r="GI96" s="64">
        <f t="shared" si="341"/>
        <v>1</v>
      </c>
      <c r="GJ96" s="284">
        <f t="shared" si="341"/>
        <v>12</v>
      </c>
      <c r="GK96" s="231">
        <f t="shared" si="341"/>
        <v>0</v>
      </c>
      <c r="GL96" s="64">
        <f t="shared" si="341"/>
        <v>0</v>
      </c>
      <c r="GM96" s="64">
        <f t="shared" si="341"/>
        <v>0</v>
      </c>
      <c r="GN96" s="64">
        <f t="shared" si="341"/>
        <v>0</v>
      </c>
      <c r="GO96" s="64">
        <f t="shared" ref="GO96:HZ96" si="342">SUM(GO97:GO99)</f>
        <v>0</v>
      </c>
      <c r="GP96" s="64">
        <f t="shared" si="342"/>
        <v>0</v>
      </c>
      <c r="GQ96" s="64">
        <f t="shared" si="342"/>
        <v>0</v>
      </c>
      <c r="GR96" s="64">
        <f t="shared" si="342"/>
        <v>0</v>
      </c>
      <c r="GS96" s="64">
        <f t="shared" si="342"/>
        <v>0</v>
      </c>
      <c r="GT96" s="64">
        <f t="shared" si="342"/>
        <v>0</v>
      </c>
      <c r="GU96" s="64">
        <f t="shared" si="342"/>
        <v>0</v>
      </c>
      <c r="GV96" s="64">
        <f t="shared" si="342"/>
        <v>0</v>
      </c>
      <c r="GW96" s="64">
        <f t="shared" si="342"/>
        <v>0</v>
      </c>
      <c r="GX96" s="64">
        <f t="shared" si="342"/>
        <v>0</v>
      </c>
      <c r="GY96" s="64">
        <f t="shared" si="342"/>
        <v>0</v>
      </c>
      <c r="GZ96" s="64">
        <f t="shared" si="342"/>
        <v>0</v>
      </c>
      <c r="HA96" s="64">
        <f t="shared" si="342"/>
        <v>0</v>
      </c>
      <c r="HB96" s="64">
        <f t="shared" si="342"/>
        <v>0</v>
      </c>
      <c r="HC96" s="64">
        <f t="shared" si="342"/>
        <v>0</v>
      </c>
      <c r="HD96" s="64">
        <f t="shared" si="342"/>
        <v>0</v>
      </c>
      <c r="HE96" s="218">
        <f t="shared" si="342"/>
        <v>0</v>
      </c>
      <c r="HF96" s="283">
        <f t="shared" si="342"/>
        <v>0</v>
      </c>
      <c r="HG96" s="64">
        <f t="shared" si="342"/>
        <v>0</v>
      </c>
      <c r="HH96" s="64">
        <f t="shared" si="342"/>
        <v>0</v>
      </c>
      <c r="HI96" s="64">
        <f t="shared" si="342"/>
        <v>0</v>
      </c>
      <c r="HJ96" s="64">
        <f t="shared" si="342"/>
        <v>0</v>
      </c>
      <c r="HK96" s="64">
        <f t="shared" si="342"/>
        <v>0</v>
      </c>
      <c r="HL96" s="64">
        <f t="shared" si="342"/>
        <v>0</v>
      </c>
      <c r="HM96" s="64">
        <f t="shared" si="342"/>
        <v>0</v>
      </c>
      <c r="HN96" s="64">
        <f t="shared" si="342"/>
        <v>0</v>
      </c>
      <c r="HO96" s="64">
        <f t="shared" si="342"/>
        <v>0</v>
      </c>
      <c r="HP96" s="64">
        <f t="shared" si="342"/>
        <v>0</v>
      </c>
      <c r="HQ96" s="64">
        <f t="shared" si="342"/>
        <v>0</v>
      </c>
      <c r="HR96" s="64">
        <f t="shared" si="342"/>
        <v>0</v>
      </c>
      <c r="HS96" s="64">
        <f t="shared" si="342"/>
        <v>0</v>
      </c>
      <c r="HT96" s="64">
        <f t="shared" si="342"/>
        <v>0</v>
      </c>
      <c r="HU96" s="64">
        <f t="shared" si="342"/>
        <v>0</v>
      </c>
      <c r="HV96" s="64">
        <f t="shared" si="342"/>
        <v>0</v>
      </c>
      <c r="HW96" s="64">
        <f t="shared" si="342"/>
        <v>0</v>
      </c>
      <c r="HX96" s="64">
        <f t="shared" si="342"/>
        <v>0</v>
      </c>
      <c r="HY96" s="64">
        <f t="shared" si="342"/>
        <v>0</v>
      </c>
      <c r="HZ96" s="284">
        <f t="shared" si="342"/>
        <v>0</v>
      </c>
      <c r="IA96" s="338"/>
      <c r="IB96" s="100"/>
      <c r="IC96" s="100"/>
      <c r="ID96" s="179"/>
      <c r="IE96" s="710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</row>
    <row r="97" spans="1:301" s="395" customFormat="1" ht="15" customHeight="1" x14ac:dyDescent="0.25">
      <c r="A97" s="199"/>
      <c r="B97" s="55"/>
      <c r="C97" s="261" t="s">
        <v>154</v>
      </c>
      <c r="D97" s="369">
        <f t="shared" ref="D97" si="343">F97/36</f>
        <v>2</v>
      </c>
      <c r="E97" s="61"/>
      <c r="F97" s="61">
        <f t="shared" ref="F97" si="344">G97+V97+W97+X97</f>
        <v>72</v>
      </c>
      <c r="G97" s="61">
        <f t="shared" ref="G97" si="345">SUM(H97:U97)</f>
        <v>42</v>
      </c>
      <c r="H97" s="61">
        <f t="shared" ref="H97:R97" si="346">Z97+AU97+BP97+CK97+DF97+EA97+EV97+FQ97+GL97+HG97</f>
        <v>0</v>
      </c>
      <c r="I97" s="61">
        <f t="shared" si="346"/>
        <v>0</v>
      </c>
      <c r="J97" s="61">
        <f t="shared" si="346"/>
        <v>0</v>
      </c>
      <c r="K97" s="61">
        <f t="shared" si="346"/>
        <v>34</v>
      </c>
      <c r="L97" s="61">
        <f t="shared" si="346"/>
        <v>0</v>
      </c>
      <c r="M97" s="61">
        <f t="shared" si="346"/>
        <v>0</v>
      </c>
      <c r="N97" s="61">
        <f t="shared" si="346"/>
        <v>0</v>
      </c>
      <c r="O97" s="61">
        <f t="shared" si="346"/>
        <v>8</v>
      </c>
      <c r="P97" s="61">
        <f t="shared" si="346"/>
        <v>0</v>
      </c>
      <c r="Q97" s="61">
        <f t="shared" si="346"/>
        <v>0</v>
      </c>
      <c r="R97" s="61">
        <f t="shared" si="346"/>
        <v>0</v>
      </c>
      <c r="S97" s="61">
        <f t="shared" ref="S97:U97" si="347">AL97+BG97+CB97+CW97+DR97+EM97+FH97+GC97+GX97+HS97</f>
        <v>0</v>
      </c>
      <c r="T97" s="61">
        <f t="shared" si="347"/>
        <v>0</v>
      </c>
      <c r="U97" s="367">
        <f t="shared" si="347"/>
        <v>0</v>
      </c>
      <c r="V97" s="354">
        <f t="shared" ref="V97" si="348">AS97+BN97+CI97+DD97+DY97+ET97+FO97+GJ97+HE97+HZ97</f>
        <v>24</v>
      </c>
      <c r="W97" s="61">
        <f t="shared" ref="W97" si="349">AQ97+BL97+CG97+DB97+DW97+ER97+FM97+GH97+HC97+HX97</f>
        <v>6</v>
      </c>
      <c r="X97" s="355">
        <f t="shared" ref="X97" si="350">AO97+AP97+BJ97+BK97+CE97+CF97+CZ97+DA97+DU97+DV97+EP97+EQ97+FK97+FL97+GF97+GG97+HA97+HB97+HV97+HW97</f>
        <v>0</v>
      </c>
      <c r="Y97" s="346">
        <f t="shared" ref="Y97" si="351">SUM(Z97:AJ97)+SUM(AL97:AN97)</f>
        <v>0</v>
      </c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342"/>
      <c r="AT97" s="360">
        <f t="shared" ref="AT97" si="352">SUM(AU97:BE97)+SUM(BG97:BI97)</f>
        <v>42</v>
      </c>
      <c r="AU97" s="56"/>
      <c r="AV97" s="56"/>
      <c r="AW97" s="56"/>
      <c r="AX97" s="56">
        <v>34</v>
      </c>
      <c r="AY97" s="56"/>
      <c r="AZ97" s="56"/>
      <c r="BA97" s="56"/>
      <c r="BB97" s="56">
        <v>8</v>
      </c>
      <c r="BC97" s="56"/>
      <c r="BD97" s="56"/>
      <c r="BE97" s="56"/>
      <c r="BF97" s="56"/>
      <c r="BG97" s="56"/>
      <c r="BH97" s="56"/>
      <c r="BI97" s="56"/>
      <c r="BJ97" s="60"/>
      <c r="BK97" s="57"/>
      <c r="BL97" s="58">
        <v>6</v>
      </c>
      <c r="BM97" s="59">
        <f t="shared" ref="BM97" si="353">(BJ97+BK97+BL97+AT97+BN97)/36</f>
        <v>2</v>
      </c>
      <c r="BN97" s="361">
        <v>24</v>
      </c>
      <c r="BO97" s="346">
        <f t="shared" ref="BO97" si="354">SUM(BP97:BZ97)+SUM(CB97:CD97)</f>
        <v>0</v>
      </c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342"/>
      <c r="CJ97" s="360">
        <f t="shared" ref="CJ97" si="355">SUM(CK97:CU97)+SUM(CW97:CY97)</f>
        <v>0</v>
      </c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361"/>
      <c r="DE97" s="346">
        <f t="shared" ref="DE97" si="356">SUM(DF97:DP97)+SUM(DR97:DT97)</f>
        <v>0</v>
      </c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342"/>
      <c r="DZ97" s="360">
        <f t="shared" ref="DZ97" si="357">SUM(EA97:EK97)+SUM(EM97:EO97)</f>
        <v>0</v>
      </c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361"/>
      <c r="EU97" s="346">
        <f t="shared" ref="EU97" si="358">SUM(EV97:FF97)+SUM(FH97:FJ97)</f>
        <v>0</v>
      </c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342"/>
      <c r="FP97" s="360">
        <f t="shared" ref="FP97" si="359">SUM(FQ97:GA97)+SUM(GC97:GE97)</f>
        <v>0</v>
      </c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361"/>
      <c r="GK97" s="346">
        <f t="shared" ref="GK97" si="360">SUM(GL97:GV97)+SUM(GX97:GZ97)</f>
        <v>0</v>
      </c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342"/>
      <c r="HF97" s="360">
        <f t="shared" ref="HF97" si="361">SUM(HG97:HQ97)+SUM(HS97:HU97)</f>
        <v>0</v>
      </c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361"/>
      <c r="IA97" s="328"/>
      <c r="IB97" s="27">
        <v>2</v>
      </c>
      <c r="IC97" s="27"/>
      <c r="ID97" s="119"/>
      <c r="IE97" s="346">
        <v>1</v>
      </c>
      <c r="IF97" s="392"/>
      <c r="IG97" s="392"/>
      <c r="IH97" s="392"/>
      <c r="II97" s="392"/>
      <c r="IJ97" s="392"/>
      <c r="IK97" s="392"/>
      <c r="IL97" s="392"/>
      <c r="IM97" s="392"/>
      <c r="IN97" s="392"/>
      <c r="IO97" s="392"/>
      <c r="IP97" s="392"/>
      <c r="IQ97" s="392"/>
      <c r="IR97" s="392"/>
      <c r="IS97" s="392"/>
      <c r="IT97" s="392"/>
      <c r="IU97" s="392"/>
      <c r="IV97" s="392"/>
      <c r="IW97" s="392"/>
      <c r="IX97" s="392"/>
      <c r="IY97" s="392"/>
      <c r="IZ97" s="392"/>
      <c r="JA97" s="392"/>
      <c r="JB97" s="392"/>
      <c r="JC97" s="392"/>
      <c r="JD97" s="392"/>
      <c r="JE97" s="392"/>
      <c r="JF97" s="392"/>
      <c r="JG97" s="392"/>
      <c r="JH97" s="392"/>
      <c r="JI97" s="392"/>
      <c r="JJ97" s="392"/>
      <c r="JK97" s="392"/>
      <c r="JL97" s="392"/>
      <c r="JM97" s="392"/>
      <c r="JN97" s="392"/>
      <c r="JO97" s="392"/>
      <c r="JP97" s="392"/>
      <c r="JQ97" s="392"/>
      <c r="JR97" s="392"/>
      <c r="JS97" s="392"/>
      <c r="JT97" s="392"/>
      <c r="JU97" s="392"/>
      <c r="JV97" s="392"/>
      <c r="JW97" s="392"/>
      <c r="JX97" s="392"/>
      <c r="JY97" s="392"/>
      <c r="JZ97" s="392"/>
      <c r="KA97" s="392"/>
      <c r="KB97" s="392"/>
      <c r="KC97" s="392"/>
      <c r="KD97" s="392"/>
      <c r="KE97" s="392"/>
      <c r="KF97" s="392"/>
      <c r="KG97" s="392"/>
      <c r="KH97" s="392"/>
      <c r="KI97" s="392"/>
      <c r="KJ97" s="392"/>
      <c r="KK97" s="392"/>
      <c r="KL97" s="392"/>
      <c r="KM97" s="392"/>
      <c r="KN97" s="392"/>
      <c r="KO97" s="392"/>
    </row>
    <row r="98" spans="1:301" s="395" customFormat="1" ht="15" customHeight="1" x14ac:dyDescent="0.25">
      <c r="A98" s="199"/>
      <c r="B98" s="55"/>
      <c r="C98" s="261" t="s">
        <v>155</v>
      </c>
      <c r="D98" s="369">
        <f t="shared" ref="D98:D105" si="362">F98/36</f>
        <v>2</v>
      </c>
      <c r="E98" s="61"/>
      <c r="F98" s="61">
        <f t="shared" ref="F98:F105" si="363">G98+V98+W98+X98</f>
        <v>72</v>
      </c>
      <c r="G98" s="61">
        <f t="shared" ref="G98:G105" si="364">SUM(H98:U98)</f>
        <v>42</v>
      </c>
      <c r="H98" s="61">
        <f t="shared" ref="H98:R105" si="365">Z98+AU98+BP98+CK98+DF98+EA98+EV98+FQ98+GL98+HG98</f>
        <v>0</v>
      </c>
      <c r="I98" s="61">
        <f t="shared" si="365"/>
        <v>0</v>
      </c>
      <c r="J98" s="61">
        <f t="shared" si="365"/>
        <v>0</v>
      </c>
      <c r="K98" s="61">
        <f t="shared" si="365"/>
        <v>0</v>
      </c>
      <c r="L98" s="61">
        <f t="shared" si="365"/>
        <v>0</v>
      </c>
      <c r="M98" s="61">
        <f t="shared" si="365"/>
        <v>0</v>
      </c>
      <c r="N98" s="61">
        <f t="shared" si="365"/>
        <v>0</v>
      </c>
      <c r="O98" s="61">
        <f t="shared" si="365"/>
        <v>0</v>
      </c>
      <c r="P98" s="61">
        <f t="shared" si="365"/>
        <v>0</v>
      </c>
      <c r="Q98" s="61">
        <f t="shared" si="365"/>
        <v>42</v>
      </c>
      <c r="R98" s="61">
        <f t="shared" si="365"/>
        <v>0</v>
      </c>
      <c r="S98" s="61">
        <f t="shared" ref="S98:U105" si="366">AL98+BG98+CB98+CW98+DR98+EM98+FH98+GC98+GX98+HS98</f>
        <v>0</v>
      </c>
      <c r="T98" s="61">
        <f t="shared" si="366"/>
        <v>0</v>
      </c>
      <c r="U98" s="367">
        <f t="shared" si="366"/>
        <v>0</v>
      </c>
      <c r="V98" s="354">
        <f t="shared" ref="V98:V99" si="367">AS98+BN98+CI98+DD98+DY98+ET98+FO98+GJ98+HE98+HZ98</f>
        <v>24</v>
      </c>
      <c r="W98" s="61">
        <f t="shared" ref="W98:W99" si="368">AQ98+BL98+CG98+DB98+DW98+ER98+FM98+GH98+HC98+HX98</f>
        <v>6</v>
      </c>
      <c r="X98" s="355">
        <f t="shared" ref="X98:X99" si="369">AO98+AP98+BJ98+BK98+CE98+CF98+CZ98+DA98+DU98+DV98+EP98+EQ98+FK98+FL98+GF98+GG98+HA98+HB98+HV98+HW98</f>
        <v>0</v>
      </c>
      <c r="Y98" s="346">
        <f t="shared" ref="Y98:Y105" si="370">SUM(Z98:AJ98)+SUM(AL98:AN98)</f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 t="shared" ref="AT98:AT101" si="371">SUM(AU98:BE98)+SUM(BG98:BI98)</f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361"/>
      <c r="BO98" s="346">
        <f t="shared" ref="BO98:BO101" si="372"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 t="shared" ref="CJ98:CJ101" si="373"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 t="shared" ref="DE98:DE101" si="374"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 t="shared" ref="DZ98:DZ101" si="375"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 t="shared" ref="EU98:EU101" si="376">SUM(EV98:FF98)+SUM(FH98:FJ98)</f>
        <v>24</v>
      </c>
      <c r="EV98" s="56"/>
      <c r="EW98" s="56"/>
      <c r="EX98" s="56"/>
      <c r="EY98" s="56"/>
      <c r="EZ98" s="56"/>
      <c r="FA98" s="56"/>
      <c r="FB98" s="56"/>
      <c r="FC98" s="56"/>
      <c r="FD98" s="56"/>
      <c r="FE98" s="56">
        <v>24</v>
      </c>
      <c r="FF98" s="56"/>
      <c r="FG98" s="56"/>
      <c r="FH98" s="56"/>
      <c r="FI98" s="56"/>
      <c r="FJ98" s="56"/>
      <c r="FK98" s="60"/>
      <c r="FL98" s="57"/>
      <c r="FM98" s="58"/>
      <c r="FN98" s="59">
        <f t="shared" ref="FN98" si="377">(FK98+FL98+FM98+EU98+FO98)/36</f>
        <v>1</v>
      </c>
      <c r="FO98" s="342">
        <v>12</v>
      </c>
      <c r="FP98" s="360">
        <f t="shared" ref="FP98:FP101" si="378">SUM(FQ98:GA98)+SUM(GC98:GE98)</f>
        <v>18</v>
      </c>
      <c r="FQ98" s="56"/>
      <c r="FR98" s="56"/>
      <c r="FS98" s="56"/>
      <c r="FT98" s="56"/>
      <c r="FU98" s="56"/>
      <c r="FV98" s="56"/>
      <c r="FW98" s="56"/>
      <c r="FX98" s="56"/>
      <c r="FY98" s="56"/>
      <c r="FZ98" s="56">
        <v>18</v>
      </c>
      <c r="GA98" s="56"/>
      <c r="GB98" s="56"/>
      <c r="GC98" s="56"/>
      <c r="GD98" s="56"/>
      <c r="GE98" s="56"/>
      <c r="GF98" s="60"/>
      <c r="GG98" s="57"/>
      <c r="GH98" s="58">
        <v>6</v>
      </c>
      <c r="GI98" s="59">
        <f t="shared" ref="GI98" si="379">(GF98+GG98+GH98+FP98+GJ98)/36</f>
        <v>1</v>
      </c>
      <c r="GJ98" s="361">
        <v>12</v>
      </c>
      <c r="GK98" s="346">
        <f t="shared" ref="GK98:GK105" si="380">SUM(GL98:GV98)+SUM(GX98:GZ98)</f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ref="HF98:HF105" si="381">SUM(HG98:HQ98)+SUM(HS98:HU98)</f>
        <v>0</v>
      </c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361"/>
      <c r="IA98" s="328"/>
      <c r="IB98" s="44">
        <v>8</v>
      </c>
      <c r="IC98" s="27"/>
      <c r="ID98" s="119"/>
      <c r="IE98" s="346">
        <v>15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200"/>
      <c r="B99" s="102"/>
      <c r="C99" s="262" t="s">
        <v>230</v>
      </c>
      <c r="D99" s="370">
        <f t="shared" si="362"/>
        <v>2</v>
      </c>
      <c r="E99" s="103"/>
      <c r="F99" s="103">
        <f t="shared" si="363"/>
        <v>72</v>
      </c>
      <c r="G99" s="103">
        <f t="shared" si="364"/>
        <v>42</v>
      </c>
      <c r="H99" s="103">
        <f t="shared" si="365"/>
        <v>0</v>
      </c>
      <c r="I99" s="103">
        <f t="shared" si="365"/>
        <v>0</v>
      </c>
      <c r="J99" s="103">
        <f t="shared" si="365"/>
        <v>0</v>
      </c>
      <c r="K99" s="103">
        <f t="shared" si="365"/>
        <v>0</v>
      </c>
      <c r="L99" s="103">
        <f t="shared" si="365"/>
        <v>0</v>
      </c>
      <c r="M99" s="103">
        <f t="shared" si="365"/>
        <v>0</v>
      </c>
      <c r="N99" s="103">
        <f t="shared" si="365"/>
        <v>0</v>
      </c>
      <c r="O99" s="103">
        <f t="shared" si="365"/>
        <v>0</v>
      </c>
      <c r="P99" s="103">
        <f t="shared" si="365"/>
        <v>0</v>
      </c>
      <c r="Q99" s="103">
        <f t="shared" si="365"/>
        <v>42</v>
      </c>
      <c r="R99" s="103">
        <f t="shared" si="365"/>
        <v>0</v>
      </c>
      <c r="S99" s="103">
        <f t="shared" si="366"/>
        <v>0</v>
      </c>
      <c r="T99" s="103">
        <f t="shared" si="366"/>
        <v>0</v>
      </c>
      <c r="U99" s="368">
        <f t="shared" si="366"/>
        <v>0</v>
      </c>
      <c r="V99" s="372">
        <f t="shared" si="367"/>
        <v>24</v>
      </c>
      <c r="W99" s="103">
        <f t="shared" si="368"/>
        <v>6</v>
      </c>
      <c r="X99" s="373">
        <f t="shared" si="369"/>
        <v>0</v>
      </c>
      <c r="Y99" s="371">
        <f t="shared" si="370"/>
        <v>0</v>
      </c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374"/>
      <c r="AT99" s="375">
        <f t="shared" si="371"/>
        <v>0</v>
      </c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376"/>
      <c r="BO99" s="371">
        <f t="shared" si="372"/>
        <v>0</v>
      </c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374"/>
      <c r="CJ99" s="375">
        <f t="shared" si="373"/>
        <v>0</v>
      </c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376"/>
      <c r="DE99" s="371">
        <f t="shared" si="374"/>
        <v>0</v>
      </c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374"/>
      <c r="DZ99" s="375">
        <f t="shared" si="375"/>
        <v>42</v>
      </c>
      <c r="EA99" s="82"/>
      <c r="EB99" s="82"/>
      <c r="EC99" s="82"/>
      <c r="ED99" s="82"/>
      <c r="EE99" s="82"/>
      <c r="EF99" s="82"/>
      <c r="EG99" s="82"/>
      <c r="EH99" s="82"/>
      <c r="EI99" s="82"/>
      <c r="EJ99" s="82">
        <v>42</v>
      </c>
      <c r="EK99" s="82"/>
      <c r="EL99" s="82"/>
      <c r="EM99" s="82"/>
      <c r="EN99" s="82"/>
      <c r="EO99" s="82"/>
      <c r="EP99" s="83"/>
      <c r="EQ99" s="84"/>
      <c r="ER99" s="85">
        <v>6</v>
      </c>
      <c r="ES99" s="86">
        <f t="shared" ref="ES99" si="382">(EP99+EQ99+ER99+DZ99+ET99)/36</f>
        <v>2</v>
      </c>
      <c r="ET99" s="376">
        <v>24</v>
      </c>
      <c r="EU99" s="371">
        <f t="shared" si="376"/>
        <v>0</v>
      </c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374"/>
      <c r="FP99" s="375">
        <f t="shared" si="378"/>
        <v>0</v>
      </c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376"/>
      <c r="GK99" s="371">
        <f t="shared" si="380"/>
        <v>0</v>
      </c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374"/>
      <c r="HF99" s="375">
        <f t="shared" si="381"/>
        <v>0</v>
      </c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376"/>
      <c r="IA99" s="326"/>
      <c r="IB99" s="87">
        <v>6</v>
      </c>
      <c r="IC99" s="87"/>
      <c r="ID99" s="148"/>
      <c r="IE99" s="346">
        <v>3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77" customFormat="1" ht="15" customHeight="1" x14ac:dyDescent="0.25">
      <c r="A100" s="712">
        <v>53</v>
      </c>
      <c r="B100" s="711" t="s">
        <v>184</v>
      </c>
      <c r="C100" s="260" t="s">
        <v>231</v>
      </c>
      <c r="D100" s="231">
        <f>SUM(D101:D105)</f>
        <v>27</v>
      </c>
      <c r="E100" s="64">
        <f t="shared" ref="E100:BP100" si="383">SUM(E101:E105)</f>
        <v>0</v>
      </c>
      <c r="F100" s="64">
        <f t="shared" si="383"/>
        <v>972</v>
      </c>
      <c r="G100" s="64">
        <f t="shared" si="383"/>
        <v>612</v>
      </c>
      <c r="H100" s="64">
        <f t="shared" si="383"/>
        <v>0</v>
      </c>
      <c r="I100" s="64">
        <f t="shared" si="383"/>
        <v>0</v>
      </c>
      <c r="J100" s="64">
        <f t="shared" si="383"/>
        <v>0</v>
      </c>
      <c r="K100" s="64">
        <f t="shared" si="383"/>
        <v>0</v>
      </c>
      <c r="L100" s="64">
        <f t="shared" si="383"/>
        <v>0</v>
      </c>
      <c r="M100" s="64">
        <f t="shared" si="383"/>
        <v>0</v>
      </c>
      <c r="N100" s="64">
        <f t="shared" si="383"/>
        <v>0</v>
      </c>
      <c r="O100" s="64">
        <f t="shared" si="383"/>
        <v>0</v>
      </c>
      <c r="P100" s="64">
        <f t="shared" si="383"/>
        <v>0</v>
      </c>
      <c r="Q100" s="64">
        <f t="shared" si="383"/>
        <v>612</v>
      </c>
      <c r="R100" s="64">
        <f t="shared" si="383"/>
        <v>0</v>
      </c>
      <c r="S100" s="64">
        <f t="shared" si="383"/>
        <v>0</v>
      </c>
      <c r="T100" s="64">
        <f t="shared" si="383"/>
        <v>0</v>
      </c>
      <c r="U100" s="218">
        <f t="shared" si="383"/>
        <v>0</v>
      </c>
      <c r="V100" s="283">
        <f t="shared" si="383"/>
        <v>324</v>
      </c>
      <c r="W100" s="64">
        <f t="shared" si="383"/>
        <v>36</v>
      </c>
      <c r="X100" s="284">
        <f t="shared" si="383"/>
        <v>0</v>
      </c>
      <c r="Y100" s="231">
        <f t="shared" si="383"/>
        <v>0</v>
      </c>
      <c r="Z100" s="64">
        <f t="shared" si="383"/>
        <v>0</v>
      </c>
      <c r="AA100" s="64">
        <f t="shared" si="383"/>
        <v>0</v>
      </c>
      <c r="AB100" s="64">
        <f t="shared" si="383"/>
        <v>0</v>
      </c>
      <c r="AC100" s="64">
        <f t="shared" si="383"/>
        <v>0</v>
      </c>
      <c r="AD100" s="64">
        <f t="shared" si="383"/>
        <v>0</v>
      </c>
      <c r="AE100" s="64">
        <f t="shared" si="383"/>
        <v>0</v>
      </c>
      <c r="AF100" s="64">
        <f t="shared" si="383"/>
        <v>0</v>
      </c>
      <c r="AG100" s="64">
        <f t="shared" si="383"/>
        <v>0</v>
      </c>
      <c r="AH100" s="64">
        <f t="shared" si="383"/>
        <v>0</v>
      </c>
      <c r="AI100" s="64">
        <f t="shared" si="383"/>
        <v>0</v>
      </c>
      <c r="AJ100" s="64">
        <f t="shared" si="383"/>
        <v>0</v>
      </c>
      <c r="AK100" s="64">
        <f t="shared" si="383"/>
        <v>0</v>
      </c>
      <c r="AL100" s="64">
        <f t="shared" si="383"/>
        <v>0</v>
      </c>
      <c r="AM100" s="64">
        <f t="shared" si="383"/>
        <v>0</v>
      </c>
      <c r="AN100" s="64">
        <f t="shared" si="383"/>
        <v>0</v>
      </c>
      <c r="AO100" s="64">
        <f t="shared" si="383"/>
        <v>0</v>
      </c>
      <c r="AP100" s="64">
        <f t="shared" si="383"/>
        <v>0</v>
      </c>
      <c r="AQ100" s="64">
        <f t="shared" si="383"/>
        <v>0</v>
      </c>
      <c r="AR100" s="64">
        <f t="shared" si="383"/>
        <v>0</v>
      </c>
      <c r="AS100" s="218">
        <f t="shared" si="383"/>
        <v>0</v>
      </c>
      <c r="AT100" s="283">
        <f t="shared" si="383"/>
        <v>0</v>
      </c>
      <c r="AU100" s="64">
        <f t="shared" si="383"/>
        <v>0</v>
      </c>
      <c r="AV100" s="64">
        <f t="shared" si="383"/>
        <v>0</v>
      </c>
      <c r="AW100" s="64">
        <f t="shared" si="383"/>
        <v>0</v>
      </c>
      <c r="AX100" s="64">
        <f t="shared" si="383"/>
        <v>0</v>
      </c>
      <c r="AY100" s="64">
        <f t="shared" si="383"/>
        <v>0</v>
      </c>
      <c r="AZ100" s="64">
        <f t="shared" si="383"/>
        <v>0</v>
      </c>
      <c r="BA100" s="64">
        <f t="shared" si="383"/>
        <v>0</v>
      </c>
      <c r="BB100" s="64">
        <f t="shared" si="383"/>
        <v>0</v>
      </c>
      <c r="BC100" s="64">
        <f t="shared" si="383"/>
        <v>0</v>
      </c>
      <c r="BD100" s="64">
        <f t="shared" si="383"/>
        <v>0</v>
      </c>
      <c r="BE100" s="64">
        <f t="shared" si="383"/>
        <v>0</v>
      </c>
      <c r="BF100" s="64">
        <f t="shared" si="383"/>
        <v>0</v>
      </c>
      <c r="BG100" s="64">
        <f t="shared" si="383"/>
        <v>0</v>
      </c>
      <c r="BH100" s="64">
        <f t="shared" si="383"/>
        <v>0</v>
      </c>
      <c r="BI100" s="64">
        <f t="shared" si="383"/>
        <v>0</v>
      </c>
      <c r="BJ100" s="64">
        <f t="shared" si="383"/>
        <v>0</v>
      </c>
      <c r="BK100" s="64">
        <f t="shared" si="383"/>
        <v>0</v>
      </c>
      <c r="BL100" s="64">
        <f t="shared" si="383"/>
        <v>0</v>
      </c>
      <c r="BM100" s="64">
        <f t="shared" si="383"/>
        <v>0</v>
      </c>
      <c r="BN100" s="284">
        <f t="shared" si="383"/>
        <v>0</v>
      </c>
      <c r="BO100" s="231">
        <f t="shared" si="383"/>
        <v>0</v>
      </c>
      <c r="BP100" s="64">
        <f t="shared" si="383"/>
        <v>0</v>
      </c>
      <c r="BQ100" s="64">
        <f t="shared" ref="BQ100:EB100" si="384">SUM(BQ101:BQ105)</f>
        <v>0</v>
      </c>
      <c r="BR100" s="64">
        <f t="shared" si="384"/>
        <v>0</v>
      </c>
      <c r="BS100" s="64">
        <f t="shared" si="384"/>
        <v>0</v>
      </c>
      <c r="BT100" s="64">
        <f t="shared" si="384"/>
        <v>0</v>
      </c>
      <c r="BU100" s="64">
        <f t="shared" si="384"/>
        <v>0</v>
      </c>
      <c r="BV100" s="64">
        <f t="shared" si="384"/>
        <v>0</v>
      </c>
      <c r="BW100" s="64">
        <f t="shared" si="384"/>
        <v>0</v>
      </c>
      <c r="BX100" s="64">
        <f t="shared" si="384"/>
        <v>0</v>
      </c>
      <c r="BY100" s="64">
        <f t="shared" si="384"/>
        <v>0</v>
      </c>
      <c r="BZ100" s="64">
        <f t="shared" si="384"/>
        <v>0</v>
      </c>
      <c r="CA100" s="64">
        <f t="shared" si="384"/>
        <v>0</v>
      </c>
      <c r="CB100" s="64">
        <f t="shared" si="384"/>
        <v>0</v>
      </c>
      <c r="CC100" s="64">
        <f t="shared" si="384"/>
        <v>0</v>
      </c>
      <c r="CD100" s="64">
        <f t="shared" si="384"/>
        <v>0</v>
      </c>
      <c r="CE100" s="64">
        <f t="shared" si="384"/>
        <v>0</v>
      </c>
      <c r="CF100" s="64">
        <f t="shared" si="384"/>
        <v>0</v>
      </c>
      <c r="CG100" s="64">
        <f t="shared" si="384"/>
        <v>0</v>
      </c>
      <c r="CH100" s="64">
        <f t="shared" si="384"/>
        <v>0</v>
      </c>
      <c r="CI100" s="218">
        <f t="shared" si="384"/>
        <v>0</v>
      </c>
      <c r="CJ100" s="283">
        <f t="shared" si="384"/>
        <v>0</v>
      </c>
      <c r="CK100" s="64">
        <f t="shared" si="384"/>
        <v>0</v>
      </c>
      <c r="CL100" s="64">
        <f t="shared" si="384"/>
        <v>0</v>
      </c>
      <c r="CM100" s="64">
        <f t="shared" si="384"/>
        <v>0</v>
      </c>
      <c r="CN100" s="64">
        <f t="shared" si="384"/>
        <v>0</v>
      </c>
      <c r="CO100" s="64">
        <f t="shared" si="384"/>
        <v>0</v>
      </c>
      <c r="CP100" s="64">
        <f t="shared" si="384"/>
        <v>0</v>
      </c>
      <c r="CQ100" s="64">
        <f t="shared" si="384"/>
        <v>0</v>
      </c>
      <c r="CR100" s="64">
        <f t="shared" si="384"/>
        <v>0</v>
      </c>
      <c r="CS100" s="64">
        <f t="shared" si="384"/>
        <v>0</v>
      </c>
      <c r="CT100" s="64">
        <f t="shared" si="384"/>
        <v>0</v>
      </c>
      <c r="CU100" s="64">
        <f t="shared" si="384"/>
        <v>0</v>
      </c>
      <c r="CV100" s="64">
        <f t="shared" si="384"/>
        <v>0</v>
      </c>
      <c r="CW100" s="64">
        <f t="shared" si="384"/>
        <v>0</v>
      </c>
      <c r="CX100" s="64">
        <f t="shared" si="384"/>
        <v>0</v>
      </c>
      <c r="CY100" s="64">
        <f t="shared" si="384"/>
        <v>0</v>
      </c>
      <c r="CZ100" s="64">
        <f t="shared" si="384"/>
        <v>0</v>
      </c>
      <c r="DA100" s="64">
        <f t="shared" si="384"/>
        <v>0</v>
      </c>
      <c r="DB100" s="64">
        <f t="shared" si="384"/>
        <v>0</v>
      </c>
      <c r="DC100" s="64">
        <f t="shared" si="384"/>
        <v>0</v>
      </c>
      <c r="DD100" s="284">
        <f t="shared" si="384"/>
        <v>0</v>
      </c>
      <c r="DE100" s="231">
        <f t="shared" si="384"/>
        <v>0</v>
      </c>
      <c r="DF100" s="64">
        <f t="shared" si="384"/>
        <v>0</v>
      </c>
      <c r="DG100" s="64">
        <f t="shared" si="384"/>
        <v>0</v>
      </c>
      <c r="DH100" s="64">
        <f t="shared" si="384"/>
        <v>0</v>
      </c>
      <c r="DI100" s="64">
        <f t="shared" si="384"/>
        <v>0</v>
      </c>
      <c r="DJ100" s="64">
        <f t="shared" si="384"/>
        <v>0</v>
      </c>
      <c r="DK100" s="64">
        <f t="shared" si="384"/>
        <v>0</v>
      </c>
      <c r="DL100" s="64">
        <f t="shared" si="384"/>
        <v>0</v>
      </c>
      <c r="DM100" s="64">
        <f t="shared" si="384"/>
        <v>0</v>
      </c>
      <c r="DN100" s="64">
        <f t="shared" si="384"/>
        <v>0</v>
      </c>
      <c r="DO100" s="64">
        <f t="shared" si="384"/>
        <v>0</v>
      </c>
      <c r="DP100" s="64">
        <f t="shared" si="384"/>
        <v>0</v>
      </c>
      <c r="DQ100" s="64">
        <f t="shared" si="384"/>
        <v>0</v>
      </c>
      <c r="DR100" s="64">
        <f t="shared" si="384"/>
        <v>0</v>
      </c>
      <c r="DS100" s="64">
        <f t="shared" si="384"/>
        <v>0</v>
      </c>
      <c r="DT100" s="64">
        <f t="shared" si="384"/>
        <v>0</v>
      </c>
      <c r="DU100" s="64">
        <f t="shared" si="384"/>
        <v>0</v>
      </c>
      <c r="DV100" s="64">
        <f t="shared" si="384"/>
        <v>0</v>
      </c>
      <c r="DW100" s="64">
        <f t="shared" si="384"/>
        <v>0</v>
      </c>
      <c r="DX100" s="64">
        <f t="shared" si="384"/>
        <v>0</v>
      </c>
      <c r="DY100" s="218">
        <f t="shared" si="384"/>
        <v>0</v>
      </c>
      <c r="DZ100" s="283">
        <f t="shared" si="384"/>
        <v>0</v>
      </c>
      <c r="EA100" s="64">
        <f t="shared" si="384"/>
        <v>0</v>
      </c>
      <c r="EB100" s="64">
        <f t="shared" si="384"/>
        <v>0</v>
      </c>
      <c r="EC100" s="64">
        <f t="shared" ref="EC100:GN100" si="385">SUM(EC101:EC105)</f>
        <v>0</v>
      </c>
      <c r="ED100" s="64">
        <f t="shared" si="385"/>
        <v>0</v>
      </c>
      <c r="EE100" s="64">
        <f t="shared" si="385"/>
        <v>0</v>
      </c>
      <c r="EF100" s="64">
        <f t="shared" si="385"/>
        <v>0</v>
      </c>
      <c r="EG100" s="64">
        <f t="shared" si="385"/>
        <v>0</v>
      </c>
      <c r="EH100" s="64">
        <f t="shared" si="385"/>
        <v>0</v>
      </c>
      <c r="EI100" s="64">
        <f t="shared" si="385"/>
        <v>0</v>
      </c>
      <c r="EJ100" s="64">
        <f t="shared" si="385"/>
        <v>0</v>
      </c>
      <c r="EK100" s="64">
        <f t="shared" si="385"/>
        <v>0</v>
      </c>
      <c r="EL100" s="64">
        <f t="shared" si="385"/>
        <v>0</v>
      </c>
      <c r="EM100" s="64">
        <f t="shared" si="385"/>
        <v>0</v>
      </c>
      <c r="EN100" s="64">
        <f t="shared" si="385"/>
        <v>0</v>
      </c>
      <c r="EO100" s="64">
        <f t="shared" si="385"/>
        <v>0</v>
      </c>
      <c r="EP100" s="64">
        <f t="shared" si="385"/>
        <v>0</v>
      </c>
      <c r="EQ100" s="64">
        <f t="shared" si="385"/>
        <v>0</v>
      </c>
      <c r="ER100" s="64">
        <f t="shared" si="385"/>
        <v>0</v>
      </c>
      <c r="ES100" s="64">
        <f t="shared" si="385"/>
        <v>0</v>
      </c>
      <c r="ET100" s="284">
        <f t="shared" si="385"/>
        <v>0</v>
      </c>
      <c r="EU100" s="231">
        <f t="shared" si="385"/>
        <v>0</v>
      </c>
      <c r="EV100" s="64">
        <f t="shared" si="385"/>
        <v>0</v>
      </c>
      <c r="EW100" s="64">
        <f t="shared" si="385"/>
        <v>0</v>
      </c>
      <c r="EX100" s="64">
        <f t="shared" si="385"/>
        <v>0</v>
      </c>
      <c r="EY100" s="64">
        <f t="shared" si="385"/>
        <v>0</v>
      </c>
      <c r="EZ100" s="64">
        <f t="shared" si="385"/>
        <v>0</v>
      </c>
      <c r="FA100" s="64">
        <f t="shared" si="385"/>
        <v>0</v>
      </c>
      <c r="FB100" s="64">
        <f t="shared" si="385"/>
        <v>0</v>
      </c>
      <c r="FC100" s="64">
        <f t="shared" si="385"/>
        <v>0</v>
      </c>
      <c r="FD100" s="64">
        <f t="shared" si="385"/>
        <v>0</v>
      </c>
      <c r="FE100" s="64">
        <f t="shared" si="385"/>
        <v>0</v>
      </c>
      <c r="FF100" s="64">
        <f t="shared" si="385"/>
        <v>0</v>
      </c>
      <c r="FG100" s="64">
        <f t="shared" si="385"/>
        <v>0</v>
      </c>
      <c r="FH100" s="64">
        <f t="shared" si="385"/>
        <v>0</v>
      </c>
      <c r="FI100" s="64">
        <f t="shared" si="385"/>
        <v>0</v>
      </c>
      <c r="FJ100" s="64">
        <f t="shared" si="385"/>
        <v>0</v>
      </c>
      <c r="FK100" s="64">
        <f t="shared" si="385"/>
        <v>0</v>
      </c>
      <c r="FL100" s="64">
        <f t="shared" si="385"/>
        <v>0</v>
      </c>
      <c r="FM100" s="64">
        <f t="shared" si="385"/>
        <v>0</v>
      </c>
      <c r="FN100" s="64">
        <f t="shared" si="385"/>
        <v>0</v>
      </c>
      <c r="FO100" s="218">
        <f t="shared" si="385"/>
        <v>0</v>
      </c>
      <c r="FP100" s="283">
        <f t="shared" si="385"/>
        <v>24</v>
      </c>
      <c r="FQ100" s="64">
        <f t="shared" si="385"/>
        <v>0</v>
      </c>
      <c r="FR100" s="64">
        <f t="shared" si="385"/>
        <v>0</v>
      </c>
      <c r="FS100" s="64">
        <f t="shared" si="385"/>
        <v>0</v>
      </c>
      <c r="FT100" s="64">
        <f t="shared" si="385"/>
        <v>0</v>
      </c>
      <c r="FU100" s="64">
        <f t="shared" si="385"/>
        <v>0</v>
      </c>
      <c r="FV100" s="64">
        <f t="shared" si="385"/>
        <v>0</v>
      </c>
      <c r="FW100" s="64">
        <f t="shared" si="385"/>
        <v>0</v>
      </c>
      <c r="FX100" s="64">
        <f t="shared" si="385"/>
        <v>0</v>
      </c>
      <c r="FY100" s="64">
        <f t="shared" si="385"/>
        <v>0</v>
      </c>
      <c r="FZ100" s="64">
        <f t="shared" si="385"/>
        <v>24</v>
      </c>
      <c r="GA100" s="64">
        <f t="shared" si="385"/>
        <v>0</v>
      </c>
      <c r="GB100" s="64">
        <f t="shared" si="385"/>
        <v>0</v>
      </c>
      <c r="GC100" s="64">
        <f t="shared" si="385"/>
        <v>0</v>
      </c>
      <c r="GD100" s="64">
        <f t="shared" si="385"/>
        <v>0</v>
      </c>
      <c r="GE100" s="64">
        <f t="shared" si="385"/>
        <v>0</v>
      </c>
      <c r="GF100" s="64">
        <f t="shared" si="385"/>
        <v>0</v>
      </c>
      <c r="GG100" s="64">
        <f t="shared" si="385"/>
        <v>0</v>
      </c>
      <c r="GH100" s="64">
        <f t="shared" si="385"/>
        <v>0</v>
      </c>
      <c r="GI100" s="64">
        <f t="shared" si="385"/>
        <v>1</v>
      </c>
      <c r="GJ100" s="284">
        <f t="shared" si="385"/>
        <v>12</v>
      </c>
      <c r="GK100" s="231">
        <f t="shared" si="385"/>
        <v>60</v>
      </c>
      <c r="GL100" s="64">
        <f t="shared" si="385"/>
        <v>0</v>
      </c>
      <c r="GM100" s="64">
        <f t="shared" si="385"/>
        <v>0</v>
      </c>
      <c r="GN100" s="64">
        <f t="shared" si="385"/>
        <v>0</v>
      </c>
      <c r="GO100" s="64">
        <f t="shared" ref="GO100:HZ100" si="386">SUM(GO101:GO105)</f>
        <v>0</v>
      </c>
      <c r="GP100" s="64">
        <f t="shared" si="386"/>
        <v>0</v>
      </c>
      <c r="GQ100" s="64">
        <f t="shared" si="386"/>
        <v>0</v>
      </c>
      <c r="GR100" s="64">
        <f t="shared" si="386"/>
        <v>0</v>
      </c>
      <c r="GS100" s="64">
        <f t="shared" si="386"/>
        <v>0</v>
      </c>
      <c r="GT100" s="64">
        <f t="shared" si="386"/>
        <v>0</v>
      </c>
      <c r="GU100" s="64">
        <f t="shared" si="386"/>
        <v>60</v>
      </c>
      <c r="GV100" s="64">
        <f t="shared" si="386"/>
        <v>0</v>
      </c>
      <c r="GW100" s="64">
        <f t="shared" si="386"/>
        <v>0</v>
      </c>
      <c r="GX100" s="64">
        <f t="shared" si="386"/>
        <v>0</v>
      </c>
      <c r="GY100" s="64">
        <f t="shared" si="386"/>
        <v>0</v>
      </c>
      <c r="GZ100" s="64">
        <f t="shared" si="386"/>
        <v>0</v>
      </c>
      <c r="HA100" s="64">
        <f t="shared" si="386"/>
        <v>0</v>
      </c>
      <c r="HB100" s="64">
        <f t="shared" si="386"/>
        <v>0</v>
      </c>
      <c r="HC100" s="64">
        <f t="shared" si="386"/>
        <v>12</v>
      </c>
      <c r="HD100" s="64">
        <f t="shared" si="386"/>
        <v>3</v>
      </c>
      <c r="HE100" s="218">
        <f t="shared" si="386"/>
        <v>36</v>
      </c>
      <c r="HF100" s="283">
        <f t="shared" si="386"/>
        <v>528</v>
      </c>
      <c r="HG100" s="64">
        <f t="shared" si="386"/>
        <v>0</v>
      </c>
      <c r="HH100" s="64">
        <f t="shared" si="386"/>
        <v>0</v>
      </c>
      <c r="HI100" s="64">
        <f t="shared" si="386"/>
        <v>0</v>
      </c>
      <c r="HJ100" s="64">
        <f t="shared" si="386"/>
        <v>0</v>
      </c>
      <c r="HK100" s="64">
        <f t="shared" si="386"/>
        <v>0</v>
      </c>
      <c r="HL100" s="64">
        <f t="shared" si="386"/>
        <v>0</v>
      </c>
      <c r="HM100" s="64">
        <f t="shared" si="386"/>
        <v>0</v>
      </c>
      <c r="HN100" s="64">
        <f t="shared" si="386"/>
        <v>0</v>
      </c>
      <c r="HO100" s="64">
        <f t="shared" si="386"/>
        <v>0</v>
      </c>
      <c r="HP100" s="64">
        <f t="shared" si="386"/>
        <v>528</v>
      </c>
      <c r="HQ100" s="64">
        <f t="shared" si="386"/>
        <v>0</v>
      </c>
      <c r="HR100" s="64">
        <f t="shared" si="386"/>
        <v>0</v>
      </c>
      <c r="HS100" s="64">
        <f t="shared" si="386"/>
        <v>0</v>
      </c>
      <c r="HT100" s="64">
        <f t="shared" si="386"/>
        <v>0</v>
      </c>
      <c r="HU100" s="64">
        <f t="shared" si="386"/>
        <v>0</v>
      </c>
      <c r="HV100" s="64">
        <f t="shared" si="386"/>
        <v>0</v>
      </c>
      <c r="HW100" s="64">
        <f t="shared" si="386"/>
        <v>0</v>
      </c>
      <c r="HX100" s="64">
        <f t="shared" si="386"/>
        <v>24</v>
      </c>
      <c r="HY100" s="64">
        <f t="shared" si="386"/>
        <v>23</v>
      </c>
      <c r="HZ100" s="284">
        <f t="shared" si="386"/>
        <v>276</v>
      </c>
      <c r="IA100" s="338"/>
      <c r="IB100" s="70"/>
      <c r="IC100" s="100"/>
      <c r="ID100" s="179"/>
      <c r="IE100" s="710"/>
      <c r="IF100" s="378"/>
      <c r="IG100" s="378"/>
      <c r="IH100" s="378"/>
      <c r="II100" s="378"/>
      <c r="IJ100" s="378"/>
      <c r="IK100" s="378"/>
      <c r="IL100" s="378"/>
      <c r="IM100" s="378"/>
      <c r="IN100" s="378"/>
      <c r="IO100" s="378"/>
      <c r="IP100" s="378"/>
      <c r="IQ100" s="378"/>
      <c r="IR100" s="378"/>
      <c r="IS100" s="378"/>
      <c r="IT100" s="378"/>
      <c r="IU100" s="378"/>
      <c r="IV100" s="378"/>
      <c r="IW100" s="378"/>
      <c r="IX100" s="378"/>
      <c r="IY100" s="378"/>
      <c r="IZ100" s="378"/>
      <c r="JA100" s="378"/>
      <c r="JB100" s="378"/>
      <c r="JC100" s="378"/>
      <c r="JD100" s="378"/>
      <c r="JE100" s="378"/>
      <c r="JF100" s="378"/>
      <c r="JG100" s="378"/>
      <c r="JH100" s="378"/>
      <c r="JI100" s="378"/>
      <c r="JJ100" s="378"/>
      <c r="JK100" s="378"/>
      <c r="JL100" s="378"/>
      <c r="JM100" s="378"/>
      <c r="JN100" s="378"/>
      <c r="JO100" s="378"/>
      <c r="JP100" s="378"/>
      <c r="JQ100" s="378"/>
      <c r="JR100" s="378"/>
      <c r="JS100" s="378"/>
      <c r="JT100" s="378"/>
      <c r="JU100" s="378"/>
      <c r="JV100" s="378"/>
      <c r="JW100" s="378"/>
      <c r="JX100" s="378"/>
      <c r="JY100" s="378"/>
      <c r="JZ100" s="378"/>
      <c r="KA100" s="378"/>
      <c r="KB100" s="378"/>
      <c r="KC100" s="378"/>
      <c r="KD100" s="378"/>
      <c r="KE100" s="378"/>
      <c r="KF100" s="378"/>
      <c r="KG100" s="378"/>
      <c r="KH100" s="378"/>
      <c r="KI100" s="378"/>
      <c r="KJ100" s="378"/>
      <c r="KK100" s="378"/>
      <c r="KL100" s="378"/>
      <c r="KM100" s="378"/>
      <c r="KN100" s="378"/>
      <c r="KO100" s="378"/>
    </row>
    <row r="101" spans="1:301" s="395" customFormat="1" ht="15" customHeight="1" x14ac:dyDescent="0.25">
      <c r="A101" s="199"/>
      <c r="B101" s="55"/>
      <c r="C101" s="261" t="s">
        <v>157</v>
      </c>
      <c r="D101" s="369">
        <f t="shared" si="362"/>
        <v>2</v>
      </c>
      <c r="E101" s="61"/>
      <c r="F101" s="61">
        <f t="shared" si="363"/>
        <v>72</v>
      </c>
      <c r="G101" s="61">
        <f t="shared" si="364"/>
        <v>42</v>
      </c>
      <c r="H101" s="61">
        <f t="shared" si="365"/>
        <v>0</v>
      </c>
      <c r="I101" s="61">
        <f t="shared" si="365"/>
        <v>0</v>
      </c>
      <c r="J101" s="61">
        <f t="shared" si="365"/>
        <v>0</v>
      </c>
      <c r="K101" s="61">
        <f t="shared" si="365"/>
        <v>0</v>
      </c>
      <c r="L101" s="61">
        <f t="shared" si="365"/>
        <v>0</v>
      </c>
      <c r="M101" s="61">
        <f t="shared" si="365"/>
        <v>0</v>
      </c>
      <c r="N101" s="61">
        <f t="shared" si="365"/>
        <v>0</v>
      </c>
      <c r="O101" s="61">
        <f t="shared" si="365"/>
        <v>0</v>
      </c>
      <c r="P101" s="61">
        <f t="shared" si="365"/>
        <v>0</v>
      </c>
      <c r="Q101" s="61">
        <f t="shared" si="365"/>
        <v>42</v>
      </c>
      <c r="R101" s="61">
        <f t="shared" si="365"/>
        <v>0</v>
      </c>
      <c r="S101" s="61">
        <f t="shared" si="366"/>
        <v>0</v>
      </c>
      <c r="T101" s="61">
        <f t="shared" si="366"/>
        <v>0</v>
      </c>
      <c r="U101" s="367">
        <f t="shared" si="366"/>
        <v>0</v>
      </c>
      <c r="V101" s="354">
        <f t="shared" ref="V101:V105" si="387">AS101+BN101+CI101+DD101+DY101+ET101+FO101+GJ101+HE101+HZ101</f>
        <v>24</v>
      </c>
      <c r="W101" s="61">
        <f t="shared" ref="W101:W105" si="388">AQ101+BL101+CG101+DB101+DW101+ER101+FM101+GH101+HC101+HX101</f>
        <v>6</v>
      </c>
      <c r="X101" s="355">
        <f t="shared" ref="X101:X105" si="389">AO101+AP101+BJ101+BK101+CE101+CF101+CZ101+DA101+DU101+DV101+EP101+EQ101+FK101+FL101+GF101+GG101+HA101+HB101+HV101+HW101</f>
        <v>0</v>
      </c>
      <c r="Y101" s="346">
        <f t="shared" si="370"/>
        <v>0</v>
      </c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342"/>
      <c r="AT101" s="360">
        <f t="shared" si="371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361"/>
      <c r="BO101" s="346">
        <f t="shared" si="372"/>
        <v>0</v>
      </c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342"/>
      <c r="CJ101" s="360">
        <f t="shared" si="373"/>
        <v>0</v>
      </c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361"/>
      <c r="DE101" s="346">
        <f t="shared" si="374"/>
        <v>0</v>
      </c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342"/>
      <c r="DZ101" s="360">
        <f t="shared" si="375"/>
        <v>0</v>
      </c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361"/>
      <c r="EU101" s="346">
        <f t="shared" si="376"/>
        <v>0</v>
      </c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342"/>
      <c r="FP101" s="360">
        <f t="shared" si="378"/>
        <v>24</v>
      </c>
      <c r="FQ101" s="56"/>
      <c r="FR101" s="56"/>
      <c r="FS101" s="56"/>
      <c r="FT101" s="56"/>
      <c r="FU101" s="56"/>
      <c r="FV101" s="56"/>
      <c r="FW101" s="56"/>
      <c r="FX101" s="56"/>
      <c r="FY101" s="56"/>
      <c r="FZ101" s="56">
        <v>24</v>
      </c>
      <c r="GA101" s="56"/>
      <c r="GB101" s="56"/>
      <c r="GC101" s="56"/>
      <c r="GD101" s="56"/>
      <c r="GE101" s="56"/>
      <c r="GF101" s="60"/>
      <c r="GG101" s="57"/>
      <c r="GH101" s="58"/>
      <c r="GI101" s="59">
        <f t="shared" ref="GI101" si="390">(GF101+GG101+GH101+FP101+GJ101)/36</f>
        <v>1</v>
      </c>
      <c r="GJ101" s="361">
        <v>12</v>
      </c>
      <c r="GK101" s="346">
        <f t="shared" ref="GK101" si="391">SUM(GL101:GV101)+SUM(GX101:GZ101)</f>
        <v>18</v>
      </c>
      <c r="GL101" s="56"/>
      <c r="GM101" s="56"/>
      <c r="GN101" s="56"/>
      <c r="GO101" s="56"/>
      <c r="GP101" s="56"/>
      <c r="GQ101" s="56"/>
      <c r="GR101" s="56"/>
      <c r="GS101" s="56"/>
      <c r="GT101" s="56"/>
      <c r="GU101" s="56">
        <v>18</v>
      </c>
      <c r="GV101" s="56"/>
      <c r="GW101" s="56"/>
      <c r="GX101" s="56"/>
      <c r="GY101" s="56"/>
      <c r="GZ101" s="56"/>
      <c r="HA101" s="60"/>
      <c r="HB101" s="57"/>
      <c r="HC101" s="58">
        <v>6</v>
      </c>
      <c r="HD101" s="59">
        <f t="shared" ref="HD101:HD102" si="392">(HA101+HB101+HC101+GK101+HE101)/36</f>
        <v>1</v>
      </c>
      <c r="HE101" s="342">
        <v>12</v>
      </c>
      <c r="HF101" s="360">
        <f t="shared" si="381"/>
        <v>0</v>
      </c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361"/>
      <c r="IA101" s="328"/>
      <c r="IB101" s="27">
        <v>9</v>
      </c>
      <c r="IC101" s="27"/>
      <c r="ID101" s="119"/>
      <c r="IE101" s="346">
        <v>7</v>
      </c>
      <c r="IF101" s="392"/>
      <c r="IG101" s="392"/>
      <c r="IH101" s="392"/>
      <c r="II101" s="392"/>
      <c r="IJ101" s="392"/>
      <c r="IK101" s="392"/>
      <c r="IL101" s="392"/>
      <c r="IM101" s="392"/>
      <c r="IN101" s="392"/>
      <c r="IO101" s="392"/>
      <c r="IP101" s="392"/>
      <c r="IQ101" s="392"/>
      <c r="IR101" s="392"/>
      <c r="IS101" s="392"/>
      <c r="IT101" s="392"/>
      <c r="IU101" s="392"/>
      <c r="IV101" s="392"/>
      <c r="IW101" s="392"/>
      <c r="IX101" s="392"/>
      <c r="IY101" s="392"/>
      <c r="IZ101" s="392"/>
      <c r="JA101" s="392"/>
      <c r="JB101" s="392"/>
      <c r="JC101" s="392"/>
      <c r="JD101" s="392"/>
      <c r="JE101" s="392"/>
      <c r="JF101" s="392"/>
      <c r="JG101" s="392"/>
      <c r="JH101" s="392"/>
      <c r="JI101" s="392"/>
      <c r="JJ101" s="392"/>
      <c r="JK101" s="392"/>
      <c r="JL101" s="392"/>
      <c r="JM101" s="392"/>
      <c r="JN101" s="392"/>
      <c r="JO101" s="392"/>
      <c r="JP101" s="392"/>
      <c r="JQ101" s="392"/>
      <c r="JR101" s="392"/>
      <c r="JS101" s="392"/>
      <c r="JT101" s="392"/>
      <c r="JU101" s="392"/>
      <c r="JV101" s="392"/>
      <c r="JW101" s="392"/>
      <c r="JX101" s="392"/>
      <c r="JY101" s="392"/>
      <c r="JZ101" s="392"/>
      <c r="KA101" s="392"/>
      <c r="KB101" s="392"/>
      <c r="KC101" s="392"/>
      <c r="KD101" s="392"/>
      <c r="KE101" s="392"/>
      <c r="KF101" s="392"/>
      <c r="KG101" s="392"/>
      <c r="KH101" s="392"/>
      <c r="KI101" s="392"/>
      <c r="KJ101" s="392"/>
      <c r="KK101" s="392"/>
      <c r="KL101" s="392"/>
      <c r="KM101" s="392"/>
      <c r="KN101" s="392"/>
      <c r="KO101" s="392"/>
    </row>
    <row r="102" spans="1:301" s="395" customFormat="1" ht="15" customHeight="1" x14ac:dyDescent="0.25">
      <c r="A102" s="199"/>
      <c r="B102" s="55"/>
      <c r="C102" s="261" t="s">
        <v>158</v>
      </c>
      <c r="D102" s="369">
        <f t="shared" si="362"/>
        <v>2</v>
      </c>
      <c r="E102" s="61"/>
      <c r="F102" s="61">
        <f t="shared" si="363"/>
        <v>72</v>
      </c>
      <c r="G102" s="61">
        <f t="shared" si="364"/>
        <v>42</v>
      </c>
      <c r="H102" s="61">
        <f t="shared" si="365"/>
        <v>0</v>
      </c>
      <c r="I102" s="61">
        <f t="shared" si="365"/>
        <v>0</v>
      </c>
      <c r="J102" s="61">
        <f t="shared" si="365"/>
        <v>0</v>
      </c>
      <c r="K102" s="61">
        <f t="shared" si="365"/>
        <v>0</v>
      </c>
      <c r="L102" s="61">
        <f t="shared" si="365"/>
        <v>0</v>
      </c>
      <c r="M102" s="61">
        <f t="shared" si="365"/>
        <v>0</v>
      </c>
      <c r="N102" s="61">
        <f t="shared" si="365"/>
        <v>0</v>
      </c>
      <c r="O102" s="61">
        <f t="shared" si="365"/>
        <v>0</v>
      </c>
      <c r="P102" s="61">
        <f t="shared" si="365"/>
        <v>0</v>
      </c>
      <c r="Q102" s="61">
        <f t="shared" si="365"/>
        <v>42</v>
      </c>
      <c r="R102" s="61">
        <f t="shared" si="365"/>
        <v>0</v>
      </c>
      <c r="S102" s="61">
        <f t="shared" si="366"/>
        <v>0</v>
      </c>
      <c r="T102" s="61">
        <f t="shared" si="366"/>
        <v>0</v>
      </c>
      <c r="U102" s="367">
        <f t="shared" si="366"/>
        <v>0</v>
      </c>
      <c r="V102" s="354">
        <f t="shared" si="387"/>
        <v>24</v>
      </c>
      <c r="W102" s="61">
        <f t="shared" si="388"/>
        <v>6</v>
      </c>
      <c r="X102" s="355">
        <f t="shared" si="389"/>
        <v>0</v>
      </c>
      <c r="Y102" s="346">
        <f t="shared" si="370"/>
        <v>0</v>
      </c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342"/>
      <c r="AT102" s="360">
        <f>SUM(AU102:BE102)+SUM(BG102:BI102)</f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361"/>
      <c r="BO102" s="346">
        <f>SUM(BP102:BZ102)+SUM(CB102:CD102)</f>
        <v>0</v>
      </c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342"/>
      <c r="CJ102" s="360">
        <f>SUM(CK102:CU102)+SUM(CW102:CY102)</f>
        <v>0</v>
      </c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361"/>
      <c r="DE102" s="346">
        <f>SUM(DF102:DP102)+SUM(DR102:DT102)</f>
        <v>0</v>
      </c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342"/>
      <c r="DZ102" s="360">
        <f>SUM(EA102:EK102)+SUM(EM102:EO102)</f>
        <v>0</v>
      </c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361"/>
      <c r="EU102" s="346">
        <f>SUM(EV102:FF102)+SUM(FH102:FJ102)</f>
        <v>0</v>
      </c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342"/>
      <c r="FP102" s="360">
        <f>SUM(FQ102:GA102)+SUM(GC102:GE102)</f>
        <v>0</v>
      </c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361"/>
      <c r="GK102" s="346">
        <f t="shared" si="380"/>
        <v>42</v>
      </c>
      <c r="GL102" s="56"/>
      <c r="GM102" s="56"/>
      <c r="GN102" s="56"/>
      <c r="GO102" s="56"/>
      <c r="GP102" s="56"/>
      <c r="GQ102" s="56"/>
      <c r="GR102" s="56"/>
      <c r="GS102" s="56"/>
      <c r="GT102" s="56"/>
      <c r="GU102" s="56">
        <v>42</v>
      </c>
      <c r="GV102" s="56"/>
      <c r="GW102" s="56"/>
      <c r="GX102" s="56"/>
      <c r="GY102" s="56"/>
      <c r="GZ102" s="56"/>
      <c r="HA102" s="60"/>
      <c r="HB102" s="57"/>
      <c r="HC102" s="58">
        <v>6</v>
      </c>
      <c r="HD102" s="59">
        <f t="shared" si="392"/>
        <v>2</v>
      </c>
      <c r="HE102" s="342">
        <v>24</v>
      </c>
      <c r="HF102" s="360">
        <f t="shared" si="381"/>
        <v>0</v>
      </c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361"/>
      <c r="IA102" s="328"/>
      <c r="IB102" s="27">
        <v>9</v>
      </c>
      <c r="IC102" s="27"/>
      <c r="ID102" s="119"/>
      <c r="IE102" s="346">
        <v>7</v>
      </c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</row>
    <row r="103" spans="1:301" s="395" customFormat="1" ht="15" customHeight="1" x14ac:dyDescent="0.25">
      <c r="A103" s="199"/>
      <c r="B103" s="55"/>
      <c r="C103" s="261" t="s">
        <v>159</v>
      </c>
      <c r="D103" s="369">
        <f t="shared" si="362"/>
        <v>6</v>
      </c>
      <c r="E103" s="61"/>
      <c r="F103" s="61">
        <f t="shared" si="363"/>
        <v>216</v>
      </c>
      <c r="G103" s="61">
        <f t="shared" si="364"/>
        <v>138</v>
      </c>
      <c r="H103" s="61">
        <f t="shared" si="365"/>
        <v>0</v>
      </c>
      <c r="I103" s="61">
        <f t="shared" si="365"/>
        <v>0</v>
      </c>
      <c r="J103" s="61">
        <f t="shared" si="365"/>
        <v>0</v>
      </c>
      <c r="K103" s="61">
        <f t="shared" si="365"/>
        <v>0</v>
      </c>
      <c r="L103" s="61">
        <f t="shared" si="365"/>
        <v>0</v>
      </c>
      <c r="M103" s="61">
        <f t="shared" si="365"/>
        <v>0</v>
      </c>
      <c r="N103" s="61">
        <f t="shared" si="365"/>
        <v>0</v>
      </c>
      <c r="O103" s="61">
        <f t="shared" si="365"/>
        <v>0</v>
      </c>
      <c r="P103" s="61">
        <f t="shared" si="365"/>
        <v>0</v>
      </c>
      <c r="Q103" s="61">
        <f t="shared" si="365"/>
        <v>138</v>
      </c>
      <c r="R103" s="61">
        <f t="shared" si="365"/>
        <v>0</v>
      </c>
      <c r="S103" s="61">
        <f t="shared" si="366"/>
        <v>0</v>
      </c>
      <c r="T103" s="61">
        <f t="shared" si="366"/>
        <v>0</v>
      </c>
      <c r="U103" s="367">
        <f t="shared" si="366"/>
        <v>0</v>
      </c>
      <c r="V103" s="354">
        <f t="shared" si="387"/>
        <v>72</v>
      </c>
      <c r="W103" s="61">
        <f t="shared" si="388"/>
        <v>6</v>
      </c>
      <c r="X103" s="355">
        <f t="shared" si="389"/>
        <v>0</v>
      </c>
      <c r="Y103" s="346">
        <f t="shared" si="370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>SUM(AU103:BE103)+SUM(BG103:BI103)</f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>SUM(BP103:BZ103)+SUM(CB103:CD103)</f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>SUM(CK103:CU103)+SUM(CW103:CY103)</f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>SUM(DF103:DP103)+SUM(DR103:DT103)</f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>SUM(EA103:EK103)+SUM(EM103:EO103)</f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>SUM(EV103:FF103)+SUM(FH103:FJ103)</f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>SUM(FQ103:GA103)+SUM(GC103:GE103)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361"/>
      <c r="GK103" s="346">
        <f t="shared" si="380"/>
        <v>0</v>
      </c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342"/>
      <c r="HF103" s="360">
        <f t="shared" si="381"/>
        <v>138</v>
      </c>
      <c r="HG103" s="56"/>
      <c r="HH103" s="56"/>
      <c r="HI103" s="56"/>
      <c r="HJ103" s="56"/>
      <c r="HK103" s="56"/>
      <c r="HL103" s="56"/>
      <c r="HM103" s="56"/>
      <c r="HN103" s="56"/>
      <c r="HO103" s="56"/>
      <c r="HP103" s="56">
        <v>138</v>
      </c>
      <c r="HQ103" s="56"/>
      <c r="HR103" s="56"/>
      <c r="HS103" s="56"/>
      <c r="HT103" s="56"/>
      <c r="HU103" s="56"/>
      <c r="HV103" s="60"/>
      <c r="HW103" s="57"/>
      <c r="HX103" s="58">
        <v>6</v>
      </c>
      <c r="HY103" s="59">
        <f t="shared" ref="HY103:HY105" si="393">(HV103+HW103+HX103+HF103+HZ103)/36</f>
        <v>6</v>
      </c>
      <c r="HZ103" s="361">
        <v>72</v>
      </c>
      <c r="IA103" s="328"/>
      <c r="IB103" s="44">
        <v>10</v>
      </c>
      <c r="IC103" s="27"/>
      <c r="ID103" s="119"/>
      <c r="IE103" s="346">
        <v>15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160</v>
      </c>
      <c r="D104" s="369">
        <f t="shared" si="362"/>
        <v>2</v>
      </c>
      <c r="E104" s="61"/>
      <c r="F104" s="61">
        <f t="shared" si="363"/>
        <v>72</v>
      </c>
      <c r="G104" s="61">
        <f t="shared" si="364"/>
        <v>42</v>
      </c>
      <c r="H104" s="61">
        <f t="shared" si="365"/>
        <v>0</v>
      </c>
      <c r="I104" s="61">
        <f t="shared" si="365"/>
        <v>0</v>
      </c>
      <c r="J104" s="61">
        <f t="shared" si="365"/>
        <v>0</v>
      </c>
      <c r="K104" s="61">
        <f t="shared" si="365"/>
        <v>0</v>
      </c>
      <c r="L104" s="61">
        <f t="shared" si="365"/>
        <v>0</v>
      </c>
      <c r="M104" s="61">
        <f t="shared" si="365"/>
        <v>0</v>
      </c>
      <c r="N104" s="61">
        <f t="shared" si="365"/>
        <v>0</v>
      </c>
      <c r="O104" s="61">
        <f t="shared" si="365"/>
        <v>0</v>
      </c>
      <c r="P104" s="61">
        <f t="shared" si="365"/>
        <v>0</v>
      </c>
      <c r="Q104" s="61">
        <f t="shared" si="365"/>
        <v>42</v>
      </c>
      <c r="R104" s="61">
        <f t="shared" si="365"/>
        <v>0</v>
      </c>
      <c r="S104" s="61">
        <f t="shared" si="366"/>
        <v>0</v>
      </c>
      <c r="T104" s="61">
        <f t="shared" si="366"/>
        <v>0</v>
      </c>
      <c r="U104" s="367">
        <f t="shared" si="366"/>
        <v>0</v>
      </c>
      <c r="V104" s="354">
        <f t="shared" si="387"/>
        <v>24</v>
      </c>
      <c r="W104" s="61">
        <f t="shared" si="388"/>
        <v>6</v>
      </c>
      <c r="X104" s="355">
        <f t="shared" si="389"/>
        <v>0</v>
      </c>
      <c r="Y104" s="346">
        <f t="shared" si="370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380"/>
        <v>0</v>
      </c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342"/>
      <c r="HF104" s="360">
        <f>SUBTOTAL(9,HG104:HU104)</f>
        <v>42</v>
      </c>
      <c r="HG104" s="56"/>
      <c r="HH104" s="56"/>
      <c r="HI104" s="56"/>
      <c r="HJ104" s="56"/>
      <c r="HK104" s="56"/>
      <c r="HL104" s="56"/>
      <c r="HM104" s="56"/>
      <c r="HN104" s="56"/>
      <c r="HO104" s="56"/>
      <c r="HP104" s="56">
        <v>42</v>
      </c>
      <c r="HQ104" s="56"/>
      <c r="HR104" s="56"/>
      <c r="HS104" s="56"/>
      <c r="HT104" s="56"/>
      <c r="HU104" s="56"/>
      <c r="HV104" s="60"/>
      <c r="HW104" s="57"/>
      <c r="HX104" s="58">
        <v>6</v>
      </c>
      <c r="HY104" s="59">
        <f t="shared" si="393"/>
        <v>2</v>
      </c>
      <c r="HZ104" s="361">
        <v>24</v>
      </c>
      <c r="IA104" s="328"/>
      <c r="IB104" s="27"/>
      <c r="IC104" s="27" t="s">
        <v>54</v>
      </c>
      <c r="ID104" s="119"/>
      <c r="IE104" s="346">
        <v>2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thickBot="1" x14ac:dyDescent="0.3">
      <c r="A105" s="180"/>
      <c r="B105" s="181"/>
      <c r="C105" s="786" t="s">
        <v>161</v>
      </c>
      <c r="D105" s="240">
        <f t="shared" si="362"/>
        <v>15</v>
      </c>
      <c r="E105" s="182"/>
      <c r="F105" s="182">
        <f t="shared" si="363"/>
        <v>540</v>
      </c>
      <c r="G105" s="182">
        <f t="shared" si="364"/>
        <v>348</v>
      </c>
      <c r="H105" s="182">
        <f t="shared" si="365"/>
        <v>0</v>
      </c>
      <c r="I105" s="182">
        <f t="shared" si="365"/>
        <v>0</v>
      </c>
      <c r="J105" s="182">
        <f t="shared" si="365"/>
        <v>0</v>
      </c>
      <c r="K105" s="182">
        <f t="shared" si="365"/>
        <v>0</v>
      </c>
      <c r="L105" s="182">
        <f t="shared" si="365"/>
        <v>0</v>
      </c>
      <c r="M105" s="182">
        <f t="shared" si="365"/>
        <v>0</v>
      </c>
      <c r="N105" s="182">
        <f t="shared" si="365"/>
        <v>0</v>
      </c>
      <c r="O105" s="182">
        <f t="shared" si="365"/>
        <v>0</v>
      </c>
      <c r="P105" s="182">
        <f t="shared" si="365"/>
        <v>0</v>
      </c>
      <c r="Q105" s="182">
        <f t="shared" si="365"/>
        <v>348</v>
      </c>
      <c r="R105" s="182">
        <f t="shared" si="365"/>
        <v>0</v>
      </c>
      <c r="S105" s="182">
        <f t="shared" si="366"/>
        <v>0</v>
      </c>
      <c r="T105" s="182">
        <f t="shared" si="366"/>
        <v>0</v>
      </c>
      <c r="U105" s="219">
        <f t="shared" si="366"/>
        <v>0</v>
      </c>
      <c r="V105" s="289">
        <f t="shared" si="387"/>
        <v>180</v>
      </c>
      <c r="W105" s="182">
        <f t="shared" si="388"/>
        <v>12</v>
      </c>
      <c r="X105" s="290">
        <f t="shared" si="389"/>
        <v>0</v>
      </c>
      <c r="Y105" s="245">
        <f t="shared" si="370"/>
        <v>0</v>
      </c>
      <c r="Z105" s="181"/>
      <c r="AA105" s="181"/>
      <c r="AB105" s="181"/>
      <c r="AC105" s="181"/>
      <c r="AD105" s="181"/>
      <c r="AE105" s="181"/>
      <c r="AF105" s="181"/>
      <c r="AG105" s="181"/>
      <c r="AH105" s="181"/>
      <c r="AI105" s="181"/>
      <c r="AJ105" s="181"/>
      <c r="AK105" s="181"/>
      <c r="AL105" s="181"/>
      <c r="AM105" s="181"/>
      <c r="AN105" s="181"/>
      <c r="AO105" s="181"/>
      <c r="AP105" s="181"/>
      <c r="AQ105" s="181"/>
      <c r="AR105" s="181"/>
      <c r="AS105" s="226"/>
      <c r="AT105" s="303">
        <f>SUM(AU105:BE105)+SUM(BG105:BI105)</f>
        <v>0</v>
      </c>
      <c r="AU105" s="181"/>
      <c r="AV105" s="181"/>
      <c r="AW105" s="181"/>
      <c r="AX105" s="181"/>
      <c r="AY105" s="181"/>
      <c r="AZ105" s="181"/>
      <c r="BA105" s="181"/>
      <c r="BB105" s="181"/>
      <c r="BC105" s="181"/>
      <c r="BD105" s="181"/>
      <c r="BE105" s="181"/>
      <c r="BF105" s="181"/>
      <c r="BG105" s="181"/>
      <c r="BH105" s="181"/>
      <c r="BI105" s="181"/>
      <c r="BJ105" s="181"/>
      <c r="BK105" s="181"/>
      <c r="BL105" s="181"/>
      <c r="BM105" s="181"/>
      <c r="BN105" s="304"/>
      <c r="BO105" s="245">
        <f>SUM(BP105:BZ105)+SUM(CB105:CD105)</f>
        <v>0</v>
      </c>
      <c r="BP105" s="181"/>
      <c r="BQ105" s="181"/>
      <c r="BR105" s="181"/>
      <c r="BS105" s="181"/>
      <c r="BT105" s="181"/>
      <c r="BU105" s="181"/>
      <c r="BV105" s="181"/>
      <c r="BW105" s="181"/>
      <c r="BX105" s="181"/>
      <c r="BY105" s="181"/>
      <c r="BZ105" s="181"/>
      <c r="CA105" s="181"/>
      <c r="CB105" s="181"/>
      <c r="CC105" s="181"/>
      <c r="CD105" s="181"/>
      <c r="CE105" s="181"/>
      <c r="CF105" s="181"/>
      <c r="CG105" s="181"/>
      <c r="CH105" s="181"/>
      <c r="CI105" s="226"/>
      <c r="CJ105" s="303">
        <f>SUM(CK105:CU105)+SUM(CW105:CY105)</f>
        <v>0</v>
      </c>
      <c r="CK105" s="181"/>
      <c r="CL105" s="181"/>
      <c r="CM105" s="181"/>
      <c r="CN105" s="181"/>
      <c r="CO105" s="181"/>
      <c r="CP105" s="181"/>
      <c r="CQ105" s="181"/>
      <c r="CR105" s="181"/>
      <c r="CS105" s="181"/>
      <c r="CT105" s="181"/>
      <c r="CU105" s="181"/>
      <c r="CV105" s="181"/>
      <c r="CW105" s="181"/>
      <c r="CX105" s="181"/>
      <c r="CY105" s="181"/>
      <c r="CZ105" s="181"/>
      <c r="DA105" s="181"/>
      <c r="DB105" s="181"/>
      <c r="DC105" s="181"/>
      <c r="DD105" s="304"/>
      <c r="DE105" s="245">
        <f>SUM(DF105:DP105)+SUM(DR105:DT105)</f>
        <v>0</v>
      </c>
      <c r="DF105" s="181"/>
      <c r="DG105" s="181"/>
      <c r="DH105" s="181"/>
      <c r="DI105" s="181"/>
      <c r="DJ105" s="181"/>
      <c r="DK105" s="181"/>
      <c r="DL105" s="181"/>
      <c r="DM105" s="181"/>
      <c r="DN105" s="181"/>
      <c r="DO105" s="181"/>
      <c r="DP105" s="181"/>
      <c r="DQ105" s="181"/>
      <c r="DR105" s="181"/>
      <c r="DS105" s="181"/>
      <c r="DT105" s="181"/>
      <c r="DU105" s="181"/>
      <c r="DV105" s="181"/>
      <c r="DW105" s="181"/>
      <c r="DX105" s="181"/>
      <c r="DY105" s="226"/>
      <c r="DZ105" s="303">
        <f>SUM(EA105:EK105)+SUM(EM105:EO105)</f>
        <v>0</v>
      </c>
      <c r="EA105" s="181"/>
      <c r="EB105" s="181"/>
      <c r="EC105" s="181"/>
      <c r="ED105" s="181"/>
      <c r="EE105" s="181"/>
      <c r="EF105" s="181"/>
      <c r="EG105" s="181"/>
      <c r="EH105" s="181"/>
      <c r="EI105" s="181"/>
      <c r="EJ105" s="181"/>
      <c r="EK105" s="181"/>
      <c r="EL105" s="181"/>
      <c r="EM105" s="181"/>
      <c r="EN105" s="181"/>
      <c r="EO105" s="181"/>
      <c r="EP105" s="181"/>
      <c r="EQ105" s="181"/>
      <c r="ER105" s="181"/>
      <c r="ES105" s="181"/>
      <c r="ET105" s="304"/>
      <c r="EU105" s="245">
        <f>SUM(EV105:FF105)+SUM(FH105:FJ105)</f>
        <v>0</v>
      </c>
      <c r="EV105" s="181"/>
      <c r="EW105" s="181"/>
      <c r="EX105" s="181"/>
      <c r="EY105" s="181"/>
      <c r="EZ105" s="181"/>
      <c r="FA105" s="181"/>
      <c r="FB105" s="181"/>
      <c r="FC105" s="181"/>
      <c r="FD105" s="181"/>
      <c r="FE105" s="181"/>
      <c r="FF105" s="181"/>
      <c r="FG105" s="181"/>
      <c r="FH105" s="181"/>
      <c r="FI105" s="181"/>
      <c r="FJ105" s="181"/>
      <c r="FK105" s="181"/>
      <c r="FL105" s="181"/>
      <c r="FM105" s="181"/>
      <c r="FN105" s="181"/>
      <c r="FO105" s="226"/>
      <c r="FP105" s="303">
        <f>SUM(FQ105:GA105)+SUM(GC105:GE105)</f>
        <v>0</v>
      </c>
      <c r="FQ105" s="181"/>
      <c r="FR105" s="181"/>
      <c r="FS105" s="181"/>
      <c r="FT105" s="181"/>
      <c r="FU105" s="181"/>
      <c r="FV105" s="181"/>
      <c r="FW105" s="181"/>
      <c r="FX105" s="181"/>
      <c r="FY105" s="181"/>
      <c r="FZ105" s="181"/>
      <c r="GA105" s="181"/>
      <c r="GB105" s="181"/>
      <c r="GC105" s="181"/>
      <c r="GD105" s="181"/>
      <c r="GE105" s="181"/>
      <c r="GF105" s="181"/>
      <c r="GG105" s="181"/>
      <c r="GH105" s="181"/>
      <c r="GI105" s="181"/>
      <c r="GJ105" s="304"/>
      <c r="GK105" s="245">
        <f t="shared" si="380"/>
        <v>0</v>
      </c>
      <c r="GL105" s="181"/>
      <c r="GM105" s="181"/>
      <c r="GN105" s="181"/>
      <c r="GO105" s="181"/>
      <c r="GP105" s="181"/>
      <c r="GQ105" s="181"/>
      <c r="GR105" s="181"/>
      <c r="GS105" s="181"/>
      <c r="GT105" s="181"/>
      <c r="GU105" s="181"/>
      <c r="GV105" s="181"/>
      <c r="GW105" s="181"/>
      <c r="GX105" s="181"/>
      <c r="GY105" s="181"/>
      <c r="GZ105" s="181"/>
      <c r="HA105" s="181"/>
      <c r="HB105" s="181"/>
      <c r="HC105" s="181"/>
      <c r="HD105" s="181"/>
      <c r="HE105" s="226"/>
      <c r="HF105" s="303">
        <f t="shared" si="381"/>
        <v>348</v>
      </c>
      <c r="HG105" s="183"/>
      <c r="HH105" s="183"/>
      <c r="HI105" s="183"/>
      <c r="HJ105" s="183"/>
      <c r="HK105" s="183"/>
      <c r="HL105" s="183"/>
      <c r="HM105" s="183"/>
      <c r="HN105" s="183"/>
      <c r="HO105" s="183"/>
      <c r="HP105" s="183">
        <v>348</v>
      </c>
      <c r="HQ105" s="183"/>
      <c r="HR105" s="183"/>
      <c r="HS105" s="183"/>
      <c r="HT105" s="183"/>
      <c r="HU105" s="183"/>
      <c r="HV105" s="184"/>
      <c r="HW105" s="185"/>
      <c r="HX105" s="186">
        <v>12</v>
      </c>
      <c r="HY105" s="187">
        <f t="shared" si="393"/>
        <v>15</v>
      </c>
      <c r="HZ105" s="304">
        <v>180</v>
      </c>
      <c r="IA105" s="339"/>
      <c r="IB105" s="188"/>
      <c r="IC105" s="188">
        <v>10</v>
      </c>
      <c r="ID105" s="189"/>
      <c r="IE105" s="346">
        <v>7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77" customFormat="1" ht="15" customHeight="1" x14ac:dyDescent="0.25">
      <c r="A106" s="114"/>
      <c r="B106" s="115" t="s">
        <v>232</v>
      </c>
      <c r="C106" s="266" t="s">
        <v>233</v>
      </c>
      <c r="D106" s="228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207"/>
      <c r="V106" s="267"/>
      <c r="W106" s="115"/>
      <c r="X106" s="247"/>
      <c r="Y106" s="228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207"/>
      <c r="AT106" s="267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247"/>
      <c r="BO106" s="228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207"/>
      <c r="CJ106" s="267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247"/>
      <c r="DE106" s="228"/>
      <c r="DF106" s="115"/>
      <c r="DG106" s="115"/>
      <c r="DH106" s="115"/>
      <c r="DI106" s="115"/>
      <c r="DJ106" s="115"/>
      <c r="DK106" s="115"/>
      <c r="DL106" s="115"/>
      <c r="DM106" s="115"/>
      <c r="DN106" s="115"/>
      <c r="DO106" s="115"/>
      <c r="DP106" s="115"/>
      <c r="DQ106" s="115"/>
      <c r="DR106" s="115"/>
      <c r="DS106" s="115"/>
      <c r="DT106" s="115"/>
      <c r="DU106" s="115"/>
      <c r="DV106" s="115"/>
      <c r="DW106" s="115"/>
      <c r="DX106" s="115"/>
      <c r="DY106" s="207"/>
      <c r="DZ106" s="267"/>
      <c r="EA106" s="115"/>
      <c r="EB106" s="115"/>
      <c r="EC106" s="115"/>
      <c r="ED106" s="115"/>
      <c r="EE106" s="115"/>
      <c r="EF106" s="115"/>
      <c r="EG106" s="115"/>
      <c r="EH106" s="115"/>
      <c r="EI106" s="115"/>
      <c r="EJ106" s="115"/>
      <c r="EK106" s="115"/>
      <c r="EL106" s="115"/>
      <c r="EM106" s="115"/>
      <c r="EN106" s="115"/>
      <c r="EO106" s="115"/>
      <c r="EP106" s="115"/>
      <c r="EQ106" s="115"/>
      <c r="ER106" s="115"/>
      <c r="ES106" s="115"/>
      <c r="ET106" s="247"/>
      <c r="EU106" s="228"/>
      <c r="EV106" s="115"/>
      <c r="EW106" s="115"/>
      <c r="EX106" s="115"/>
      <c r="EY106" s="115"/>
      <c r="EZ106" s="115"/>
      <c r="FA106" s="115"/>
      <c r="FB106" s="115"/>
      <c r="FC106" s="115"/>
      <c r="FD106" s="115"/>
      <c r="FE106" s="115"/>
      <c r="FF106" s="115"/>
      <c r="FG106" s="115"/>
      <c r="FH106" s="115"/>
      <c r="FI106" s="115"/>
      <c r="FJ106" s="115"/>
      <c r="FK106" s="115"/>
      <c r="FL106" s="115"/>
      <c r="FM106" s="115"/>
      <c r="FN106" s="115"/>
      <c r="FO106" s="207"/>
      <c r="FP106" s="267"/>
      <c r="FQ106" s="115"/>
      <c r="FR106" s="115"/>
      <c r="FS106" s="115"/>
      <c r="FT106" s="115"/>
      <c r="FU106" s="115"/>
      <c r="FV106" s="115"/>
      <c r="FW106" s="115"/>
      <c r="FX106" s="115"/>
      <c r="FY106" s="115"/>
      <c r="FZ106" s="115"/>
      <c r="GA106" s="115"/>
      <c r="GB106" s="115"/>
      <c r="GC106" s="115"/>
      <c r="GD106" s="115"/>
      <c r="GE106" s="115"/>
      <c r="GF106" s="115"/>
      <c r="GG106" s="115"/>
      <c r="GH106" s="115"/>
      <c r="GI106" s="115"/>
      <c r="GJ106" s="247"/>
      <c r="GK106" s="228"/>
      <c r="GL106" s="115"/>
      <c r="GM106" s="115"/>
      <c r="GN106" s="115"/>
      <c r="GO106" s="115"/>
      <c r="GP106" s="115"/>
      <c r="GQ106" s="115"/>
      <c r="GR106" s="115"/>
      <c r="GS106" s="115"/>
      <c r="GT106" s="115"/>
      <c r="GU106" s="115"/>
      <c r="GV106" s="115"/>
      <c r="GW106" s="115"/>
      <c r="GX106" s="115"/>
      <c r="GY106" s="115"/>
      <c r="GZ106" s="115"/>
      <c r="HA106" s="115"/>
      <c r="HB106" s="115"/>
      <c r="HC106" s="115"/>
      <c r="HD106" s="115"/>
      <c r="HE106" s="207"/>
      <c r="HF106" s="267"/>
      <c r="HG106" s="115"/>
      <c r="HH106" s="115"/>
      <c r="HI106" s="115"/>
      <c r="HJ106" s="115"/>
      <c r="HK106" s="115"/>
      <c r="HL106" s="115"/>
      <c r="HM106" s="115"/>
      <c r="HN106" s="115"/>
      <c r="HO106" s="115"/>
      <c r="HP106" s="115"/>
      <c r="HQ106" s="115"/>
      <c r="HR106" s="115"/>
      <c r="HS106" s="115"/>
      <c r="HT106" s="115"/>
      <c r="HU106" s="115"/>
      <c r="HV106" s="115"/>
      <c r="HW106" s="115"/>
      <c r="HX106" s="115"/>
      <c r="HY106" s="115"/>
      <c r="HZ106" s="247"/>
      <c r="IA106" s="340"/>
      <c r="IB106" s="174"/>
      <c r="IC106" s="174"/>
      <c r="ID106" s="175"/>
      <c r="IE106" s="54"/>
      <c r="IF106" s="378"/>
      <c r="IG106" s="378"/>
      <c r="IH106" s="378"/>
      <c r="II106" s="378"/>
      <c r="IJ106" s="378"/>
      <c r="IK106" s="378"/>
      <c r="IL106" s="378"/>
      <c r="IM106" s="378"/>
      <c r="IN106" s="378"/>
      <c r="IO106" s="378"/>
      <c r="IP106" s="378"/>
      <c r="IQ106" s="378"/>
      <c r="IR106" s="378"/>
      <c r="IS106" s="378"/>
      <c r="IT106" s="378"/>
      <c r="IU106" s="378"/>
      <c r="IV106" s="378"/>
      <c r="IW106" s="378"/>
      <c r="IX106" s="378"/>
      <c r="IY106" s="378"/>
      <c r="IZ106" s="378"/>
      <c r="JA106" s="378"/>
      <c r="JB106" s="378"/>
      <c r="JC106" s="378"/>
      <c r="JD106" s="378"/>
      <c r="JE106" s="378"/>
      <c r="JF106" s="378"/>
      <c r="JG106" s="378"/>
      <c r="JH106" s="378"/>
      <c r="JI106" s="378"/>
      <c r="JJ106" s="378"/>
      <c r="JK106" s="378"/>
      <c r="JL106" s="378"/>
      <c r="JM106" s="378"/>
      <c r="JN106" s="378"/>
      <c r="JO106" s="378"/>
      <c r="JP106" s="378"/>
      <c r="JQ106" s="378"/>
      <c r="JR106" s="378"/>
      <c r="JS106" s="378"/>
      <c r="JT106" s="378"/>
      <c r="JU106" s="378"/>
      <c r="JV106" s="378"/>
      <c r="JW106" s="378"/>
      <c r="JX106" s="378"/>
      <c r="JY106" s="378"/>
      <c r="JZ106" s="378"/>
      <c r="KA106" s="378"/>
      <c r="KB106" s="378"/>
      <c r="KC106" s="378"/>
      <c r="KD106" s="378"/>
      <c r="KE106" s="378"/>
      <c r="KF106" s="378"/>
      <c r="KG106" s="378"/>
      <c r="KH106" s="378"/>
      <c r="KI106" s="378"/>
      <c r="KJ106" s="378"/>
      <c r="KK106" s="378"/>
      <c r="KL106" s="378"/>
      <c r="KM106" s="378"/>
      <c r="KN106" s="378"/>
      <c r="KO106" s="378"/>
    </row>
    <row r="107" spans="1:301" ht="15" customHeight="1" x14ac:dyDescent="0.25">
      <c r="A107" s="152">
        <v>54</v>
      </c>
      <c r="B107" s="46" t="s">
        <v>185</v>
      </c>
      <c r="C107" s="257" t="s">
        <v>162</v>
      </c>
      <c r="D107" s="236">
        <f t="shared" ref="D107:D109" si="394">F107/36</f>
        <v>1</v>
      </c>
      <c r="E107" s="48"/>
      <c r="F107" s="48">
        <v>36</v>
      </c>
      <c r="G107" s="48">
        <f t="shared" ref="G107:G109" si="395">SUM(H107:U107)</f>
        <v>0</v>
      </c>
      <c r="H107" s="48">
        <f t="shared" ref="H107:P109" si="396">Z107+AU107+BP107+CK107+DF107+EA107+EV107+FQ107+GL107+HG107</f>
        <v>0</v>
      </c>
      <c r="I107" s="48">
        <f t="shared" si="396"/>
        <v>0</v>
      </c>
      <c r="J107" s="48">
        <f t="shared" si="396"/>
        <v>0</v>
      </c>
      <c r="K107" s="48">
        <f t="shared" si="396"/>
        <v>0</v>
      </c>
      <c r="L107" s="48">
        <f t="shared" si="396"/>
        <v>0</v>
      </c>
      <c r="M107" s="48">
        <f t="shared" si="396"/>
        <v>0</v>
      </c>
      <c r="N107" s="48">
        <f t="shared" si="396"/>
        <v>0</v>
      </c>
      <c r="O107" s="48">
        <f t="shared" si="396"/>
        <v>0</v>
      </c>
      <c r="P107" s="48">
        <f t="shared" si="396"/>
        <v>0</v>
      </c>
      <c r="Q107" s="48"/>
      <c r="R107" s="48">
        <f>AJ107+BE107+BZ107+CU107+DP107+EK107+FF107+GA107+GV107+HQ107</f>
        <v>0</v>
      </c>
      <c r="S107" s="48">
        <f t="shared" ref="S107:U109" si="397">AL107+BG107+CB107+CW107+DR107+EM107+FH107+GC107+GX107+HS107</f>
        <v>0</v>
      </c>
      <c r="T107" s="48">
        <f t="shared" si="397"/>
        <v>0</v>
      </c>
      <c r="U107" s="214">
        <f t="shared" si="397"/>
        <v>0</v>
      </c>
      <c r="V107" s="276">
        <f>AS107+BN107+CI107+DD107+DY107+ET107+FO107+GJ107+HE107+HZ107</f>
        <v>0</v>
      </c>
      <c r="W107" s="48"/>
      <c r="X107" s="277"/>
      <c r="Y107" s="54">
        <f>SUM(Z107:AJ107)+SUM(AL107:AN107)</f>
        <v>0</v>
      </c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224"/>
      <c r="AT107" s="299">
        <f>SUM(AU107:BE107)+SUM(BG107:BI107)</f>
        <v>0</v>
      </c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300"/>
      <c r="BO107" s="54">
        <f>SUM(BP107:BZ107)+SUM(CB107:CD107)</f>
        <v>0</v>
      </c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224"/>
      <c r="CJ107" s="299">
        <f>SUM(CK107:CU107)+SUM(CW107:CY107)</f>
        <v>0</v>
      </c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300"/>
      <c r="DE107" s="54">
        <f>SUM(DF107:DP107)+SUM(DR107:DT107)</f>
        <v>0</v>
      </c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224"/>
      <c r="DZ107" s="299">
        <f>SUM(EA107:EK107)+SUM(EM107:EO107)</f>
        <v>0</v>
      </c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300"/>
      <c r="EU107" s="54">
        <f>SUM(EV107:FF107)+SUM(FH107:FJ107)</f>
        <v>0</v>
      </c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224"/>
      <c r="FP107" s="299">
        <f>SUM(FQ107:GA107)+SUM(GC107:GE107)</f>
        <v>0</v>
      </c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300"/>
      <c r="GK107" s="54">
        <f>SUM(GL107:GV107)+SUM(GX107:GZ107)</f>
        <v>0</v>
      </c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224"/>
      <c r="HF107" s="299">
        <f>SUM(HG107:HQ107)+SUM(HS107:HU107)</f>
        <v>0</v>
      </c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50"/>
      <c r="HW107" s="51"/>
      <c r="HX107" s="52"/>
      <c r="HY107" s="53">
        <f>D107</f>
        <v>1</v>
      </c>
      <c r="HZ107" s="300"/>
      <c r="IA107" s="322" t="s">
        <v>54</v>
      </c>
      <c r="IB107" s="25"/>
      <c r="IC107" s="25"/>
      <c r="ID107" s="120"/>
      <c r="IE107" s="54">
        <v>7</v>
      </c>
    </row>
    <row r="108" spans="1:301" ht="15" customHeight="1" x14ac:dyDescent="0.25">
      <c r="A108" s="152">
        <v>55</v>
      </c>
      <c r="B108" s="46" t="s">
        <v>186</v>
      </c>
      <c r="C108" s="257" t="s">
        <v>163</v>
      </c>
      <c r="D108" s="236">
        <f t="shared" si="394"/>
        <v>1</v>
      </c>
      <c r="E108" s="48"/>
      <c r="F108" s="48">
        <v>36</v>
      </c>
      <c r="G108" s="48">
        <f t="shared" si="395"/>
        <v>0</v>
      </c>
      <c r="H108" s="48">
        <f t="shared" si="396"/>
        <v>0</v>
      </c>
      <c r="I108" s="48">
        <f t="shared" si="396"/>
        <v>0</v>
      </c>
      <c r="J108" s="48">
        <f t="shared" si="396"/>
        <v>0</v>
      </c>
      <c r="K108" s="48">
        <f t="shared" si="396"/>
        <v>0</v>
      </c>
      <c r="L108" s="48">
        <f t="shared" si="396"/>
        <v>0</v>
      </c>
      <c r="M108" s="48">
        <f t="shared" si="396"/>
        <v>0</v>
      </c>
      <c r="N108" s="48">
        <f t="shared" si="396"/>
        <v>0</v>
      </c>
      <c r="O108" s="48">
        <f t="shared" si="396"/>
        <v>0</v>
      </c>
      <c r="P108" s="48">
        <f t="shared" si="396"/>
        <v>0</v>
      </c>
      <c r="Q108" s="48"/>
      <c r="R108" s="48">
        <f>AJ108+BE108+BZ108+CU108+DP108+EK108+FF108+GA108+GV108+HQ108</f>
        <v>0</v>
      </c>
      <c r="S108" s="48">
        <f t="shared" si="397"/>
        <v>0</v>
      </c>
      <c r="T108" s="48">
        <f t="shared" si="397"/>
        <v>0</v>
      </c>
      <c r="U108" s="214">
        <f t="shared" si="397"/>
        <v>0</v>
      </c>
      <c r="V108" s="276">
        <f>AS108+BN108+CI108+DD108+DY108+ET108+FO108+GJ108+HE108+HZ108</f>
        <v>0</v>
      </c>
      <c r="W108" s="48"/>
      <c r="X108" s="277"/>
      <c r="Y108" s="54">
        <f>SUM(Z108:AJ108)+SUM(AL108:AN108)</f>
        <v>0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224"/>
      <c r="AT108" s="299">
        <f>SUM(AU108:BE108)+SUM(BG108:BI108)</f>
        <v>0</v>
      </c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300"/>
      <c r="BO108" s="54">
        <f>SUM(BP108:BZ108)+SUM(CB108:CD108)</f>
        <v>0</v>
      </c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224"/>
      <c r="CJ108" s="299">
        <f>SUM(CK108:CU108)+SUM(CW108:CY108)</f>
        <v>0</v>
      </c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300"/>
      <c r="DE108" s="54">
        <f>SUM(DF108:DP108)+SUM(DR108:DT108)</f>
        <v>0</v>
      </c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224"/>
      <c r="DZ108" s="299">
        <f>SUM(EA108:EK108)+SUM(EM108:EO108)</f>
        <v>0</v>
      </c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300"/>
      <c r="EU108" s="54">
        <f>SUM(EV108:FF108)+SUM(FH108:FJ108)</f>
        <v>0</v>
      </c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224"/>
      <c r="FP108" s="299">
        <f>SUM(FQ108:GA108)+SUM(GC108:GE108)</f>
        <v>0</v>
      </c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300"/>
      <c r="GK108" s="54">
        <f>SUM(GL108:GV108)+SUM(GX108:GZ108)</f>
        <v>0</v>
      </c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224"/>
      <c r="HF108" s="299">
        <f>SUM(HG108:HQ108)+SUM(HS108:HU108)</f>
        <v>0</v>
      </c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50"/>
      <c r="HW108" s="51"/>
      <c r="HX108" s="52"/>
      <c r="HY108" s="53">
        <f t="shared" ref="HY108" si="398">D108</f>
        <v>1</v>
      </c>
      <c r="HZ108" s="300"/>
      <c r="IA108" s="322" t="s">
        <v>54</v>
      </c>
      <c r="IB108" s="25"/>
      <c r="IC108" s="25"/>
      <c r="ID108" s="120"/>
      <c r="IE108" s="54">
        <v>11</v>
      </c>
    </row>
    <row r="109" spans="1:301" ht="15" customHeight="1" thickBot="1" x14ac:dyDescent="0.3">
      <c r="A109" s="153">
        <v>56</v>
      </c>
      <c r="B109" s="154" t="s">
        <v>187</v>
      </c>
      <c r="C109" s="258" t="s">
        <v>164</v>
      </c>
      <c r="D109" s="345">
        <f t="shared" si="394"/>
        <v>4</v>
      </c>
      <c r="E109" s="155"/>
      <c r="F109" s="155">
        <v>144</v>
      </c>
      <c r="G109" s="155">
        <f t="shared" si="395"/>
        <v>0</v>
      </c>
      <c r="H109" s="155">
        <f t="shared" si="396"/>
        <v>0</v>
      </c>
      <c r="I109" s="155">
        <f t="shared" si="396"/>
        <v>0</v>
      </c>
      <c r="J109" s="155">
        <f t="shared" si="396"/>
        <v>0</v>
      </c>
      <c r="K109" s="155">
        <f t="shared" si="396"/>
        <v>0</v>
      </c>
      <c r="L109" s="155">
        <f t="shared" si="396"/>
        <v>0</v>
      </c>
      <c r="M109" s="155">
        <f t="shared" si="396"/>
        <v>0</v>
      </c>
      <c r="N109" s="155">
        <f t="shared" si="396"/>
        <v>0</v>
      </c>
      <c r="O109" s="155">
        <f t="shared" si="396"/>
        <v>0</v>
      </c>
      <c r="P109" s="155">
        <f t="shared" si="396"/>
        <v>0</v>
      </c>
      <c r="Q109" s="155"/>
      <c r="R109" s="155">
        <f>AJ109+BE109+BZ109+CU109+DP109+EK109+FF109+GA109+GV109+HQ109</f>
        <v>0</v>
      </c>
      <c r="S109" s="155">
        <f t="shared" si="397"/>
        <v>0</v>
      </c>
      <c r="T109" s="155">
        <f t="shared" si="397"/>
        <v>0</v>
      </c>
      <c r="U109" s="341">
        <f t="shared" si="397"/>
        <v>0</v>
      </c>
      <c r="V109" s="352">
        <f>AS109+BN109+CI109+DD109+DY109+ET109+FO109+GJ109+HE109+HZ109</f>
        <v>0</v>
      </c>
      <c r="W109" s="155"/>
      <c r="X109" s="353"/>
      <c r="Y109" s="348">
        <f>SUM(Z109:AJ109)+SUM(AL109:AN109)</f>
        <v>0</v>
      </c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344"/>
      <c r="AT109" s="358">
        <f>SUM(AU109:BE109)+SUM(BG109:BI109)</f>
        <v>0</v>
      </c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359"/>
      <c r="BO109" s="348">
        <f>SUM(BP109:BZ109)+SUM(CB109:CD109)</f>
        <v>0</v>
      </c>
      <c r="BP109" s="154"/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  <c r="CG109" s="154"/>
      <c r="CH109" s="154"/>
      <c r="CI109" s="344"/>
      <c r="CJ109" s="358">
        <f>SUM(CK109:CU109)+SUM(CW109:CY109)</f>
        <v>0</v>
      </c>
      <c r="CK109" s="154"/>
      <c r="CL109" s="154"/>
      <c r="CM109" s="154"/>
      <c r="CN109" s="154"/>
      <c r="CO109" s="154"/>
      <c r="CP109" s="154"/>
      <c r="CQ109" s="154"/>
      <c r="CR109" s="154"/>
      <c r="CS109" s="154"/>
      <c r="CT109" s="154"/>
      <c r="CU109" s="154"/>
      <c r="CV109" s="154"/>
      <c r="CW109" s="154"/>
      <c r="CX109" s="154"/>
      <c r="CY109" s="154"/>
      <c r="CZ109" s="154"/>
      <c r="DA109" s="154"/>
      <c r="DB109" s="154"/>
      <c r="DC109" s="154"/>
      <c r="DD109" s="359"/>
      <c r="DE109" s="348">
        <f>SUM(DF109:DP109)+SUM(DR109:DT109)</f>
        <v>0</v>
      </c>
      <c r="DF109" s="154"/>
      <c r="DG109" s="154"/>
      <c r="DH109" s="154"/>
      <c r="DI109" s="154"/>
      <c r="DJ109" s="154"/>
      <c r="DK109" s="154"/>
      <c r="DL109" s="154"/>
      <c r="DM109" s="154"/>
      <c r="DN109" s="154"/>
      <c r="DO109" s="154"/>
      <c r="DP109" s="154"/>
      <c r="DQ109" s="154"/>
      <c r="DR109" s="154"/>
      <c r="DS109" s="154"/>
      <c r="DT109" s="154"/>
      <c r="DU109" s="154"/>
      <c r="DV109" s="154"/>
      <c r="DW109" s="154"/>
      <c r="DX109" s="154"/>
      <c r="DY109" s="344"/>
      <c r="DZ109" s="358">
        <f>SUM(EA109:EK109)+SUM(EM109:EO109)</f>
        <v>0</v>
      </c>
      <c r="EA109" s="154"/>
      <c r="EB109" s="154"/>
      <c r="EC109" s="154"/>
      <c r="ED109" s="154"/>
      <c r="EE109" s="154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54"/>
      <c r="ET109" s="359"/>
      <c r="EU109" s="348">
        <f>SUM(EV109:FF109)+SUM(FH109:FJ109)</f>
        <v>0</v>
      </c>
      <c r="EV109" s="154"/>
      <c r="EW109" s="154"/>
      <c r="EX109" s="154"/>
      <c r="EY109" s="154"/>
      <c r="EZ109" s="154"/>
      <c r="FA109" s="154"/>
      <c r="FB109" s="154"/>
      <c r="FC109" s="154"/>
      <c r="FD109" s="15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344"/>
      <c r="FP109" s="358">
        <f>SUM(FQ109:GA109)+SUM(GC109:GE109)</f>
        <v>0</v>
      </c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359"/>
      <c r="GK109" s="348">
        <f>SUM(GL109:GV109)+SUM(GX109:GZ109)</f>
        <v>0</v>
      </c>
      <c r="GL109" s="154"/>
      <c r="GM109" s="154"/>
      <c r="GN109" s="154"/>
      <c r="GO109" s="154"/>
      <c r="GP109" s="154"/>
      <c r="GQ109" s="154"/>
      <c r="GR109" s="154"/>
      <c r="GS109" s="154"/>
      <c r="GT109" s="154"/>
      <c r="GU109" s="154"/>
      <c r="GV109" s="154"/>
      <c r="GW109" s="154"/>
      <c r="GX109" s="154"/>
      <c r="GY109" s="154"/>
      <c r="GZ109" s="154"/>
      <c r="HA109" s="154"/>
      <c r="HB109" s="154"/>
      <c r="HC109" s="154"/>
      <c r="HD109" s="154"/>
      <c r="HE109" s="344"/>
      <c r="HF109" s="358">
        <f>SUM(HG109:HQ109)+SUM(HS109:HU109)</f>
        <v>0</v>
      </c>
      <c r="HG109" s="156"/>
      <c r="HH109" s="156"/>
      <c r="HI109" s="156"/>
      <c r="HJ109" s="156"/>
      <c r="HK109" s="156"/>
      <c r="HL109" s="156"/>
      <c r="HM109" s="156"/>
      <c r="HN109" s="156"/>
      <c r="HO109" s="156"/>
      <c r="HP109" s="156"/>
      <c r="HQ109" s="156"/>
      <c r="HR109" s="156"/>
      <c r="HS109" s="156"/>
      <c r="HT109" s="156"/>
      <c r="HU109" s="156"/>
      <c r="HV109" s="157"/>
      <c r="HW109" s="158"/>
      <c r="HX109" s="159"/>
      <c r="HY109" s="160">
        <v>4</v>
      </c>
      <c r="HZ109" s="359"/>
      <c r="IA109" s="331" t="s">
        <v>54</v>
      </c>
      <c r="IB109" s="137"/>
      <c r="IC109" s="137"/>
      <c r="ID109" s="139"/>
      <c r="IE109" s="54">
        <v>7</v>
      </c>
    </row>
    <row r="110" spans="1:301" s="385" customFormat="1" ht="15" customHeight="1" thickBot="1" x14ac:dyDescent="0.3">
      <c r="A110" s="971" t="s">
        <v>165</v>
      </c>
      <c r="B110" s="972"/>
      <c r="C110" s="973"/>
      <c r="D110" s="241">
        <f>D109+D108+D107+D105+D104+D103+D102+D101+D99+D98+D97+D69+D68+D67+D66+D65+D77+D89+D80+D94+D53+D93+D91+D50+D92+D49+D48+D47+D46+D45+D44+D43+D42+D41+D40+D39+D38+D37+D36+D35+D34+D33+D32+D31+D30+D28+D27+D26+D20+D74+D73+D18+D17+D16+D15+D14+D13+D12+D11+D59+D70+D79</f>
        <v>225</v>
      </c>
      <c r="E110" s="163">
        <f>E109+E108+E107+E105+E104+E103+E102+E101+E99+E98+E97+E69+E68+E67+E66+E65+E77+E89+E80+E94+E53+E93+E91+E50+E92+E49+E48+E47+E46+E45+E44+E43+E42+E41+E40+E39+E38+E37+E36+E35+E34+E33+E32+E31+E30+E28+E27+E26+E20+E74+E73+E18+E17+E16+E15+E14+E13+E12+E11+E59+E70+E79</f>
        <v>75</v>
      </c>
      <c r="F110" s="163">
        <f t="shared" ref="F110:BQ110" si="399">F109+F108+F107+F105+F104+F103+F102+F101+F99+F98+F97+F69+F68+F67+F66+F65+F77+F89+F80+F94+F53+F93+F91+F50+F92+F49+F48+F47+F46+F45+F44+F43+F42+F41+F40+F39+F38+F37+F36+F35+F34+F33+F32+F31+F30+F28+F27+F26+F20+F74+F73+F18+F17+F16+F15+F14+F13+F12+F11+F59+F70+F79</f>
        <v>10800</v>
      </c>
      <c r="G110" s="163">
        <f t="shared" si="399"/>
        <v>6034</v>
      </c>
      <c r="H110" s="163">
        <f t="shared" si="399"/>
        <v>1834</v>
      </c>
      <c r="I110" s="163">
        <f t="shared" si="399"/>
        <v>496</v>
      </c>
      <c r="J110" s="163">
        <f t="shared" si="399"/>
        <v>162</v>
      </c>
      <c r="K110" s="163">
        <f t="shared" si="399"/>
        <v>1980</v>
      </c>
      <c r="L110" s="163">
        <f t="shared" si="399"/>
        <v>66</v>
      </c>
      <c r="M110" s="163">
        <f t="shared" si="399"/>
        <v>280</v>
      </c>
      <c r="N110" s="163">
        <f t="shared" si="399"/>
        <v>58</v>
      </c>
      <c r="O110" s="163">
        <f t="shared" si="399"/>
        <v>8</v>
      </c>
      <c r="P110" s="163">
        <f t="shared" si="399"/>
        <v>98</v>
      </c>
      <c r="Q110" s="163">
        <f t="shared" si="399"/>
        <v>696</v>
      </c>
      <c r="R110" s="163">
        <f t="shared" si="399"/>
        <v>196</v>
      </c>
      <c r="S110" s="163">
        <f t="shared" si="399"/>
        <v>22</v>
      </c>
      <c r="T110" s="163">
        <f t="shared" si="399"/>
        <v>56</v>
      </c>
      <c r="U110" s="220">
        <f t="shared" si="399"/>
        <v>82</v>
      </c>
      <c r="V110" s="291">
        <f t="shared" si="399"/>
        <v>3132</v>
      </c>
      <c r="W110" s="163">
        <f t="shared" si="399"/>
        <v>320</v>
      </c>
      <c r="X110" s="292">
        <f t="shared" si="399"/>
        <v>1098</v>
      </c>
      <c r="Y110" s="246">
        <f t="shared" si="399"/>
        <v>546</v>
      </c>
      <c r="Z110" s="166">
        <f t="shared" si="399"/>
        <v>224</v>
      </c>
      <c r="AA110" s="166">
        <f t="shared" si="399"/>
        <v>42</v>
      </c>
      <c r="AB110" s="166">
        <f t="shared" si="399"/>
        <v>2</v>
      </c>
      <c r="AC110" s="166">
        <f t="shared" si="399"/>
        <v>234</v>
      </c>
      <c r="AD110" s="166">
        <f t="shared" si="399"/>
        <v>0</v>
      </c>
      <c r="AE110" s="166">
        <f t="shared" si="399"/>
        <v>10</v>
      </c>
      <c r="AF110" s="166">
        <f t="shared" si="399"/>
        <v>4</v>
      </c>
      <c r="AG110" s="166">
        <f t="shared" si="399"/>
        <v>0</v>
      </c>
      <c r="AH110" s="166">
        <f t="shared" si="399"/>
        <v>18</v>
      </c>
      <c r="AI110" s="166">
        <f t="shared" si="399"/>
        <v>0</v>
      </c>
      <c r="AJ110" s="166">
        <f t="shared" si="399"/>
        <v>10</v>
      </c>
      <c r="AK110" s="166">
        <f t="shared" si="399"/>
        <v>5</v>
      </c>
      <c r="AL110" s="166">
        <f t="shared" si="399"/>
        <v>0</v>
      </c>
      <c r="AM110" s="166">
        <f t="shared" si="399"/>
        <v>0</v>
      </c>
      <c r="AN110" s="166">
        <f t="shared" si="399"/>
        <v>2</v>
      </c>
      <c r="AO110" s="167">
        <f t="shared" si="399"/>
        <v>0</v>
      </c>
      <c r="AP110" s="168">
        <f t="shared" si="399"/>
        <v>0</v>
      </c>
      <c r="AQ110" s="169">
        <f t="shared" si="399"/>
        <v>30</v>
      </c>
      <c r="AR110" s="170">
        <f>AR109+AR108+AR107+AR105+AR104+AR103+AR102+AR101+AR99+AR98+AR97+AR69+AR68+AR67+AR66+AR65+AR77+AR89+AR80+AR94+AR53+AR93+AR91+AR50+AR92+AR49+AR48+AR47+AR46+AR45+AR44+AR43+AR42+AR41+AR40+AR39+AR38+AR37+AR36+AR35+AR34+AR33+AR32+AR31+AR30+AR28+AR27+AR26+AR20+AR74+AR73+AR18+AR17+AR16+AR15+AR14+AR13+AR12+AR11+AR59+AR70+AR79</f>
        <v>24</v>
      </c>
      <c r="AS110" s="227">
        <f t="shared" si="399"/>
        <v>288</v>
      </c>
      <c r="AT110" s="305">
        <f t="shared" si="399"/>
        <v>724</v>
      </c>
      <c r="AU110" s="166">
        <f t="shared" si="399"/>
        <v>244</v>
      </c>
      <c r="AV110" s="166">
        <f t="shared" si="399"/>
        <v>38</v>
      </c>
      <c r="AW110" s="166">
        <f t="shared" si="399"/>
        <v>18</v>
      </c>
      <c r="AX110" s="166">
        <f t="shared" si="399"/>
        <v>344</v>
      </c>
      <c r="AY110" s="166">
        <f t="shared" si="399"/>
        <v>8</v>
      </c>
      <c r="AZ110" s="166">
        <f t="shared" si="399"/>
        <v>4</v>
      </c>
      <c r="BA110" s="166">
        <f t="shared" si="399"/>
        <v>16</v>
      </c>
      <c r="BB110" s="166">
        <f t="shared" si="399"/>
        <v>8</v>
      </c>
      <c r="BC110" s="166">
        <f t="shared" si="399"/>
        <v>18</v>
      </c>
      <c r="BD110" s="166">
        <f t="shared" si="399"/>
        <v>0</v>
      </c>
      <c r="BE110" s="166">
        <f t="shared" si="399"/>
        <v>20</v>
      </c>
      <c r="BF110" s="166">
        <f t="shared" si="399"/>
        <v>10</v>
      </c>
      <c r="BG110" s="166">
        <f t="shared" si="399"/>
        <v>0</v>
      </c>
      <c r="BH110" s="166">
        <f t="shared" si="399"/>
        <v>6</v>
      </c>
      <c r="BI110" s="166">
        <f t="shared" si="399"/>
        <v>0</v>
      </c>
      <c r="BJ110" s="167">
        <f t="shared" si="399"/>
        <v>144</v>
      </c>
      <c r="BK110" s="168">
        <f t="shared" si="399"/>
        <v>36</v>
      </c>
      <c r="BL110" s="169">
        <f t="shared" si="399"/>
        <v>23</v>
      </c>
      <c r="BM110" s="170">
        <f t="shared" si="399"/>
        <v>36</v>
      </c>
      <c r="BN110" s="165">
        <f t="shared" si="399"/>
        <v>369</v>
      </c>
      <c r="BO110" s="246">
        <f t="shared" si="399"/>
        <v>494</v>
      </c>
      <c r="BP110" s="166">
        <f t="shared" si="399"/>
        <v>194</v>
      </c>
      <c r="BQ110" s="166">
        <f t="shared" si="399"/>
        <v>30</v>
      </c>
      <c r="BR110" s="166">
        <f t="shared" ref="BR110:EC110" si="400">BR109+BR108+BR107+BR105+BR104+BR103+BR102+BR101+BR99+BR98+BR97+BR69+BR68+BR67+BR66+BR65+BR77+BR89+BR80+BR94+BR53+BR93+BR91+BR50+BR92+BR49+BR48+BR47+BR46+BR45+BR44+BR43+BR42+BR41+BR40+BR39+BR38+BR37+BR36+BR35+BR34+BR33+BR32+BR31+BR30+BR28+BR27+BR26+BR20+BR74+BR73+BR18+BR17+BR16+BR15+BR14+BR13+BR12+BR11+BR59+BR70+BR79</f>
        <v>22</v>
      </c>
      <c r="BS110" s="166">
        <f t="shared" si="400"/>
        <v>188</v>
      </c>
      <c r="BT110" s="166">
        <f t="shared" si="400"/>
        <v>2</v>
      </c>
      <c r="BU110" s="166">
        <f t="shared" si="400"/>
        <v>0</v>
      </c>
      <c r="BV110" s="166">
        <f t="shared" si="400"/>
        <v>22</v>
      </c>
      <c r="BW110" s="166">
        <f t="shared" si="400"/>
        <v>0</v>
      </c>
      <c r="BX110" s="166">
        <f t="shared" si="400"/>
        <v>16</v>
      </c>
      <c r="BY110" s="166">
        <f t="shared" si="400"/>
        <v>0</v>
      </c>
      <c r="BZ110" s="166">
        <f t="shared" si="400"/>
        <v>20</v>
      </c>
      <c r="CA110" s="166">
        <f t="shared" si="400"/>
        <v>10</v>
      </c>
      <c r="CB110" s="166">
        <f t="shared" si="400"/>
        <v>0</v>
      </c>
      <c r="CC110" s="166">
        <f t="shared" si="400"/>
        <v>0</v>
      </c>
      <c r="CD110" s="166">
        <f t="shared" si="400"/>
        <v>0</v>
      </c>
      <c r="CE110" s="167">
        <f t="shared" si="400"/>
        <v>36</v>
      </c>
      <c r="CF110" s="168">
        <f t="shared" si="400"/>
        <v>54</v>
      </c>
      <c r="CG110" s="169">
        <f t="shared" si="400"/>
        <v>22</v>
      </c>
      <c r="CH110" s="170">
        <f t="shared" si="400"/>
        <v>24</v>
      </c>
      <c r="CI110" s="227">
        <f t="shared" si="400"/>
        <v>258</v>
      </c>
      <c r="CJ110" s="305">
        <f t="shared" si="400"/>
        <v>752</v>
      </c>
      <c r="CK110" s="166">
        <f t="shared" si="400"/>
        <v>288</v>
      </c>
      <c r="CL110" s="166">
        <f t="shared" si="400"/>
        <v>100</v>
      </c>
      <c r="CM110" s="166">
        <f t="shared" si="400"/>
        <v>22</v>
      </c>
      <c r="CN110" s="166">
        <f t="shared" si="400"/>
        <v>244</v>
      </c>
      <c r="CO110" s="166">
        <f t="shared" si="400"/>
        <v>8</v>
      </c>
      <c r="CP110" s="166">
        <f t="shared" si="400"/>
        <v>42</v>
      </c>
      <c r="CQ110" s="166">
        <f t="shared" si="400"/>
        <v>0</v>
      </c>
      <c r="CR110" s="166">
        <f t="shared" si="400"/>
        <v>0</v>
      </c>
      <c r="CS110" s="166">
        <f t="shared" si="400"/>
        <v>6</v>
      </c>
      <c r="CT110" s="166">
        <f t="shared" si="400"/>
        <v>0</v>
      </c>
      <c r="CU110" s="166">
        <f t="shared" si="400"/>
        <v>42</v>
      </c>
      <c r="CV110" s="166">
        <f t="shared" si="400"/>
        <v>20</v>
      </c>
      <c r="CW110" s="166">
        <f t="shared" si="400"/>
        <v>0</v>
      </c>
      <c r="CX110" s="166">
        <f t="shared" si="400"/>
        <v>0</v>
      </c>
      <c r="CY110" s="166">
        <f t="shared" si="400"/>
        <v>0</v>
      </c>
      <c r="CZ110" s="167">
        <f t="shared" si="400"/>
        <v>108</v>
      </c>
      <c r="DA110" s="168">
        <f t="shared" si="400"/>
        <v>18</v>
      </c>
      <c r="DB110" s="169">
        <f t="shared" si="400"/>
        <v>31</v>
      </c>
      <c r="DC110" s="170">
        <f t="shared" si="400"/>
        <v>36</v>
      </c>
      <c r="DD110" s="165">
        <f t="shared" si="400"/>
        <v>387</v>
      </c>
      <c r="DE110" s="246">
        <f t="shared" si="400"/>
        <v>462</v>
      </c>
      <c r="DF110" s="166">
        <f t="shared" si="400"/>
        <v>166</v>
      </c>
      <c r="DG110" s="166">
        <f t="shared" si="400"/>
        <v>44</v>
      </c>
      <c r="DH110" s="166">
        <f t="shared" si="400"/>
        <v>48</v>
      </c>
      <c r="DI110" s="166">
        <f t="shared" si="400"/>
        <v>142</v>
      </c>
      <c r="DJ110" s="166">
        <f t="shared" si="400"/>
        <v>0</v>
      </c>
      <c r="DK110" s="166">
        <f t="shared" si="400"/>
        <v>0</v>
      </c>
      <c r="DL110" s="166">
        <f t="shared" si="400"/>
        <v>0</v>
      </c>
      <c r="DM110" s="166">
        <f t="shared" si="400"/>
        <v>0</v>
      </c>
      <c r="DN110" s="166">
        <f t="shared" si="400"/>
        <v>2</v>
      </c>
      <c r="DO110" s="166">
        <f t="shared" si="400"/>
        <v>0</v>
      </c>
      <c r="DP110" s="166">
        <f t="shared" si="400"/>
        <v>34</v>
      </c>
      <c r="DQ110" s="166">
        <f t="shared" si="400"/>
        <v>15</v>
      </c>
      <c r="DR110" s="166">
        <f t="shared" si="400"/>
        <v>0</v>
      </c>
      <c r="DS110" s="166">
        <f t="shared" si="400"/>
        <v>20</v>
      </c>
      <c r="DT110" s="166">
        <f t="shared" si="400"/>
        <v>6</v>
      </c>
      <c r="DU110" s="167">
        <f t="shared" si="400"/>
        <v>108</v>
      </c>
      <c r="DV110" s="168">
        <f t="shared" si="400"/>
        <v>36</v>
      </c>
      <c r="DW110" s="169">
        <f t="shared" si="400"/>
        <v>18</v>
      </c>
      <c r="DX110" s="170">
        <f t="shared" si="400"/>
        <v>24</v>
      </c>
      <c r="DY110" s="227">
        <f t="shared" si="400"/>
        <v>240</v>
      </c>
      <c r="DZ110" s="305">
        <f t="shared" si="400"/>
        <v>702</v>
      </c>
      <c r="EA110" s="166">
        <f t="shared" si="400"/>
        <v>296</v>
      </c>
      <c r="EB110" s="166">
        <f t="shared" si="400"/>
        <v>64</v>
      </c>
      <c r="EC110" s="166">
        <f t="shared" si="400"/>
        <v>26</v>
      </c>
      <c r="ED110" s="166">
        <f t="shared" ref="ED110:GO110" si="401">ED109+ED108+ED107+ED105+ED104+ED103+ED102+ED101+ED99+ED98+ED97+ED69+ED68+ED67+ED66+ED65+ED77+ED89+ED80+ED94+ED53+ED93+ED91+ED50+ED92+ED49+ED48+ED47+ED46+ED45+ED44+ED43+ED42+ED41+ED40+ED39+ED38+ED37+ED36+ED35+ED34+ED33+ED32+ED31+ED30+ED28+ED27+ED26+ED20+ED74+ED73+ED18+ED17+ED16+ED15+ED14+ED13+ED12+ED11+ED59+ED70+ED79</f>
        <v>184</v>
      </c>
      <c r="EE110" s="166">
        <f t="shared" si="401"/>
        <v>4</v>
      </c>
      <c r="EF110" s="166">
        <f t="shared" si="401"/>
        <v>0</v>
      </c>
      <c r="EG110" s="166">
        <f t="shared" si="401"/>
        <v>4</v>
      </c>
      <c r="EH110" s="166">
        <f t="shared" si="401"/>
        <v>0</v>
      </c>
      <c r="EI110" s="166">
        <f t="shared" si="401"/>
        <v>12</v>
      </c>
      <c r="EJ110" s="166">
        <f t="shared" si="401"/>
        <v>42</v>
      </c>
      <c r="EK110" s="166">
        <f t="shared" si="401"/>
        <v>56</v>
      </c>
      <c r="EL110" s="166">
        <f t="shared" si="401"/>
        <v>18</v>
      </c>
      <c r="EM110" s="166">
        <f t="shared" si="401"/>
        <v>0</v>
      </c>
      <c r="EN110" s="166">
        <f t="shared" si="401"/>
        <v>0</v>
      </c>
      <c r="EO110" s="166">
        <f t="shared" si="401"/>
        <v>14</v>
      </c>
      <c r="EP110" s="167">
        <f t="shared" si="401"/>
        <v>144</v>
      </c>
      <c r="EQ110" s="168">
        <f t="shared" si="401"/>
        <v>0</v>
      </c>
      <c r="ER110" s="169">
        <f t="shared" si="401"/>
        <v>84</v>
      </c>
      <c r="ES110" s="170">
        <f t="shared" si="401"/>
        <v>36</v>
      </c>
      <c r="ET110" s="165">
        <f t="shared" si="401"/>
        <v>366</v>
      </c>
      <c r="EU110" s="246">
        <f t="shared" si="401"/>
        <v>474</v>
      </c>
      <c r="EV110" s="166">
        <f t="shared" si="401"/>
        <v>222</v>
      </c>
      <c r="EW110" s="166">
        <f t="shared" si="401"/>
        <v>68</v>
      </c>
      <c r="EX110" s="166">
        <f t="shared" si="401"/>
        <v>14</v>
      </c>
      <c r="EY110" s="166">
        <f t="shared" si="401"/>
        <v>82</v>
      </c>
      <c r="EZ110" s="166">
        <f t="shared" si="401"/>
        <v>0</v>
      </c>
      <c r="FA110" s="166">
        <f t="shared" si="401"/>
        <v>24</v>
      </c>
      <c r="FB110" s="166">
        <f t="shared" si="401"/>
        <v>8</v>
      </c>
      <c r="FC110" s="166">
        <f t="shared" si="401"/>
        <v>0</v>
      </c>
      <c r="FD110" s="166">
        <f t="shared" si="401"/>
        <v>8</v>
      </c>
      <c r="FE110" s="166">
        <f t="shared" si="401"/>
        <v>24</v>
      </c>
      <c r="FF110" s="166">
        <f t="shared" si="401"/>
        <v>14</v>
      </c>
      <c r="FG110" s="166">
        <f t="shared" si="401"/>
        <v>5</v>
      </c>
      <c r="FH110" s="166">
        <f t="shared" si="401"/>
        <v>6</v>
      </c>
      <c r="FI110" s="166">
        <f t="shared" si="401"/>
        <v>0</v>
      </c>
      <c r="FJ110" s="166">
        <f t="shared" si="401"/>
        <v>4</v>
      </c>
      <c r="FK110" s="167">
        <f t="shared" si="401"/>
        <v>108</v>
      </c>
      <c r="FL110" s="168">
        <f t="shared" si="401"/>
        <v>36</v>
      </c>
      <c r="FM110" s="169">
        <f t="shared" si="401"/>
        <v>6</v>
      </c>
      <c r="FN110" s="170">
        <f t="shared" si="401"/>
        <v>24</v>
      </c>
      <c r="FO110" s="227">
        <f t="shared" si="401"/>
        <v>240</v>
      </c>
      <c r="FP110" s="305">
        <f t="shared" si="401"/>
        <v>764</v>
      </c>
      <c r="FQ110" s="166">
        <f t="shared" si="401"/>
        <v>134</v>
      </c>
      <c r="FR110" s="166">
        <f t="shared" si="401"/>
        <v>72</v>
      </c>
      <c r="FS110" s="166">
        <f t="shared" si="401"/>
        <v>8</v>
      </c>
      <c r="FT110" s="166">
        <f t="shared" si="401"/>
        <v>310</v>
      </c>
      <c r="FU110" s="166">
        <f t="shared" si="401"/>
        <v>10</v>
      </c>
      <c r="FV110" s="166">
        <f t="shared" si="401"/>
        <v>108</v>
      </c>
      <c r="FW110" s="166">
        <f t="shared" si="401"/>
        <v>4</v>
      </c>
      <c r="FX110" s="166">
        <f t="shared" si="401"/>
        <v>0</v>
      </c>
      <c r="FY110" s="166">
        <f t="shared" si="401"/>
        <v>16</v>
      </c>
      <c r="FZ110" s="166">
        <f t="shared" si="401"/>
        <v>42</v>
      </c>
      <c r="GA110" s="166">
        <f t="shared" si="401"/>
        <v>0</v>
      </c>
      <c r="GB110" s="166">
        <f t="shared" si="401"/>
        <v>0</v>
      </c>
      <c r="GC110" s="166">
        <f t="shared" si="401"/>
        <v>16</v>
      </c>
      <c r="GD110" s="166">
        <f t="shared" si="401"/>
        <v>0</v>
      </c>
      <c r="GE110" s="166">
        <f t="shared" si="401"/>
        <v>44</v>
      </c>
      <c r="GF110" s="167">
        <f t="shared" si="401"/>
        <v>72</v>
      </c>
      <c r="GG110" s="168">
        <f t="shared" si="401"/>
        <v>36</v>
      </c>
      <c r="GH110" s="169">
        <f t="shared" si="401"/>
        <v>31</v>
      </c>
      <c r="GI110" s="170">
        <f t="shared" si="401"/>
        <v>36</v>
      </c>
      <c r="GJ110" s="165">
        <f t="shared" si="401"/>
        <v>393</v>
      </c>
      <c r="GK110" s="246">
        <f t="shared" si="401"/>
        <v>438</v>
      </c>
      <c r="GL110" s="166">
        <f t="shared" si="401"/>
        <v>46</v>
      </c>
      <c r="GM110" s="166">
        <f t="shared" si="401"/>
        <v>30</v>
      </c>
      <c r="GN110" s="166">
        <f t="shared" si="401"/>
        <v>2</v>
      </c>
      <c r="GO110" s="166">
        <f t="shared" si="401"/>
        <v>132</v>
      </c>
      <c r="GP110" s="166">
        <f t="shared" ref="GP110:HZ110" si="402">GP109+GP108+GP107+GP105+GP104+GP103+GP102+GP101+GP99+GP98+GP97+GP69+GP68+GP67+GP66+GP65+GP77+GP89+GP80+GP94+GP53+GP93+GP91+GP50+GP92+GP49+GP48+GP47+GP46+GP45+GP44+GP43+GP42+GP41+GP40+GP39+GP38+GP37+GP36+GP35+GP34+GP33+GP32+GP31+GP30+GP28+GP27+GP26+GP20+GP74+GP73+GP18+GP17+GP16+GP15+GP14+GP13+GP12+GP11+GP59+GP70+GP79</f>
        <v>34</v>
      </c>
      <c r="GQ110" s="166">
        <f t="shared" si="402"/>
        <v>92</v>
      </c>
      <c r="GR110" s="166">
        <f t="shared" si="402"/>
        <v>0</v>
      </c>
      <c r="GS110" s="166">
        <f t="shared" si="402"/>
        <v>0</v>
      </c>
      <c r="GT110" s="166">
        <f t="shared" si="402"/>
        <v>0</v>
      </c>
      <c r="GU110" s="166">
        <f t="shared" si="402"/>
        <v>60</v>
      </c>
      <c r="GV110" s="166">
        <f t="shared" si="402"/>
        <v>0</v>
      </c>
      <c r="GW110" s="166">
        <f t="shared" si="402"/>
        <v>0</v>
      </c>
      <c r="GX110" s="166">
        <f t="shared" si="402"/>
        <v>0</v>
      </c>
      <c r="GY110" s="166">
        <f t="shared" si="402"/>
        <v>30</v>
      </c>
      <c r="GZ110" s="166">
        <f t="shared" si="402"/>
        <v>12</v>
      </c>
      <c r="HA110" s="167">
        <f t="shared" si="402"/>
        <v>144</v>
      </c>
      <c r="HB110" s="168">
        <f t="shared" si="402"/>
        <v>18</v>
      </c>
      <c r="HC110" s="169">
        <f t="shared" si="402"/>
        <v>30</v>
      </c>
      <c r="HD110" s="170">
        <f t="shared" si="402"/>
        <v>24</v>
      </c>
      <c r="HE110" s="227">
        <f t="shared" si="402"/>
        <v>234</v>
      </c>
      <c r="HF110" s="305">
        <f t="shared" si="402"/>
        <v>678</v>
      </c>
      <c r="HG110" s="166">
        <f t="shared" si="402"/>
        <v>20</v>
      </c>
      <c r="HH110" s="166">
        <f t="shared" si="402"/>
        <v>8</v>
      </c>
      <c r="HI110" s="166">
        <f t="shared" si="402"/>
        <v>0</v>
      </c>
      <c r="HJ110" s="166">
        <f t="shared" si="402"/>
        <v>120</v>
      </c>
      <c r="HK110" s="166">
        <f t="shared" si="402"/>
        <v>0</v>
      </c>
      <c r="HL110" s="166">
        <f t="shared" si="402"/>
        <v>0</v>
      </c>
      <c r="HM110" s="166">
        <f t="shared" si="402"/>
        <v>0</v>
      </c>
      <c r="HN110" s="166">
        <f t="shared" si="402"/>
        <v>0</v>
      </c>
      <c r="HO110" s="166">
        <f t="shared" si="402"/>
        <v>2</v>
      </c>
      <c r="HP110" s="166">
        <f t="shared" si="402"/>
        <v>528</v>
      </c>
      <c r="HQ110" s="166">
        <f t="shared" si="402"/>
        <v>0</v>
      </c>
      <c r="HR110" s="166">
        <f t="shared" si="402"/>
        <v>0</v>
      </c>
      <c r="HS110" s="166">
        <f t="shared" si="402"/>
        <v>0</v>
      </c>
      <c r="HT110" s="166">
        <f t="shared" si="402"/>
        <v>0</v>
      </c>
      <c r="HU110" s="166">
        <f t="shared" si="402"/>
        <v>0</v>
      </c>
      <c r="HV110" s="167">
        <f t="shared" si="402"/>
        <v>0</v>
      </c>
      <c r="HW110" s="168">
        <f t="shared" si="402"/>
        <v>0</v>
      </c>
      <c r="HX110" s="169">
        <f t="shared" si="402"/>
        <v>45</v>
      </c>
      <c r="HY110" s="170">
        <f t="shared" si="402"/>
        <v>36</v>
      </c>
      <c r="HZ110" s="165">
        <f t="shared" si="402"/>
        <v>357</v>
      </c>
      <c r="IA110" s="305"/>
      <c r="IB110" s="164"/>
      <c r="IC110" s="164"/>
      <c r="ID110" s="165"/>
      <c r="IE110" s="11"/>
    </row>
    <row r="111" spans="1:301" s="378" customFormat="1" ht="15" customHeight="1" thickBot="1" x14ac:dyDescent="0.3">
      <c r="A111" s="893" t="s">
        <v>50</v>
      </c>
      <c r="B111" s="893"/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  <c r="R111" s="893"/>
      <c r="S111" s="893"/>
      <c r="T111" s="893"/>
      <c r="U111" s="893"/>
      <c r="V111" s="893"/>
      <c r="W111" s="893"/>
      <c r="X111" s="893"/>
      <c r="Y111" s="893"/>
      <c r="Z111" s="893"/>
      <c r="AA111" s="893"/>
      <c r="AB111" s="893"/>
      <c r="AC111" s="893"/>
      <c r="AD111" s="893"/>
      <c r="AE111" s="893"/>
      <c r="AF111" s="893"/>
      <c r="AG111" s="893"/>
      <c r="AH111" s="893"/>
      <c r="AI111" s="893"/>
      <c r="AJ111" s="893"/>
      <c r="AK111" s="893"/>
      <c r="AL111" s="893"/>
      <c r="AM111" s="893"/>
      <c r="AN111" s="893"/>
      <c r="AO111" s="893"/>
      <c r="AP111" s="893"/>
      <c r="AQ111" s="893"/>
      <c r="AR111" s="893"/>
      <c r="AS111" s="893"/>
      <c r="AT111" s="893"/>
      <c r="AU111" s="893"/>
      <c r="AV111" s="893"/>
      <c r="AW111" s="893"/>
      <c r="AX111" s="893"/>
      <c r="AY111" s="893"/>
      <c r="AZ111" s="893"/>
      <c r="BA111" s="893"/>
      <c r="BB111" s="893"/>
      <c r="BC111" s="893"/>
      <c r="BD111" s="893"/>
      <c r="BE111" s="893"/>
      <c r="BF111" s="893"/>
      <c r="BG111" s="893"/>
      <c r="BH111" s="893"/>
      <c r="BI111" s="893"/>
      <c r="BJ111" s="893"/>
      <c r="BK111" s="893"/>
      <c r="BL111" s="893"/>
      <c r="BM111" s="893"/>
      <c r="BN111" s="893"/>
      <c r="BO111" s="893"/>
      <c r="BP111" s="893"/>
      <c r="BQ111" s="893"/>
      <c r="BR111" s="893"/>
      <c r="BS111" s="893"/>
      <c r="BT111" s="893"/>
      <c r="BU111" s="893"/>
      <c r="BV111" s="893"/>
      <c r="BW111" s="893"/>
      <c r="BX111" s="893"/>
      <c r="BY111" s="893"/>
      <c r="BZ111" s="893"/>
      <c r="CA111" s="893"/>
      <c r="CB111" s="893"/>
      <c r="CC111" s="893"/>
      <c r="CD111" s="893"/>
      <c r="CE111" s="893"/>
      <c r="CF111" s="893"/>
      <c r="CG111" s="893"/>
      <c r="CH111" s="893"/>
      <c r="CI111" s="893"/>
      <c r="CJ111" s="893"/>
      <c r="CK111" s="893"/>
      <c r="CL111" s="893"/>
      <c r="CM111" s="893"/>
      <c r="CN111" s="893"/>
      <c r="CO111" s="893"/>
      <c r="CP111" s="893"/>
      <c r="CQ111" s="893"/>
      <c r="CR111" s="893"/>
      <c r="CS111" s="893"/>
      <c r="CT111" s="893"/>
      <c r="CU111" s="893"/>
      <c r="CV111" s="893"/>
      <c r="CW111" s="893"/>
      <c r="CX111" s="893"/>
      <c r="CY111" s="893"/>
      <c r="CZ111" s="893"/>
      <c r="DA111" s="893"/>
      <c r="DB111" s="893"/>
      <c r="DC111" s="893"/>
      <c r="DD111" s="893"/>
      <c r="DE111" s="893"/>
      <c r="DF111" s="893"/>
      <c r="DG111" s="893"/>
      <c r="DH111" s="893"/>
      <c r="DI111" s="893"/>
      <c r="DJ111" s="893"/>
      <c r="DK111" s="893"/>
      <c r="DL111" s="893"/>
      <c r="DM111" s="893"/>
      <c r="DN111" s="893"/>
      <c r="DO111" s="893"/>
      <c r="DP111" s="893"/>
      <c r="DQ111" s="893"/>
      <c r="DR111" s="893"/>
      <c r="DS111" s="893"/>
      <c r="DT111" s="893"/>
      <c r="DU111" s="893"/>
      <c r="DV111" s="893"/>
      <c r="DW111" s="893"/>
      <c r="DX111" s="893"/>
      <c r="DY111" s="893"/>
      <c r="DZ111" s="893"/>
      <c r="EA111" s="893"/>
      <c r="EB111" s="893"/>
      <c r="EC111" s="893"/>
      <c r="ED111" s="893"/>
      <c r="EE111" s="893"/>
      <c r="EF111" s="893"/>
      <c r="EG111" s="893"/>
      <c r="EH111" s="893"/>
      <c r="EI111" s="893"/>
      <c r="EJ111" s="893"/>
      <c r="EK111" s="893"/>
      <c r="EL111" s="893"/>
      <c r="EM111" s="893"/>
      <c r="EN111" s="893"/>
      <c r="EO111" s="893"/>
      <c r="EP111" s="893"/>
      <c r="EQ111" s="893"/>
      <c r="ER111" s="893"/>
      <c r="ES111" s="893"/>
      <c r="ET111" s="893"/>
      <c r="EU111" s="893"/>
      <c r="EV111" s="893"/>
      <c r="EW111" s="893"/>
      <c r="EX111" s="893"/>
      <c r="EY111" s="893"/>
      <c r="EZ111" s="893"/>
      <c r="FA111" s="893"/>
      <c r="FB111" s="893"/>
      <c r="FC111" s="893"/>
      <c r="FD111" s="893"/>
      <c r="FE111" s="893"/>
      <c r="FF111" s="893"/>
      <c r="FG111" s="893"/>
      <c r="FH111" s="893"/>
      <c r="FI111" s="893"/>
      <c r="FJ111" s="893"/>
      <c r="FK111" s="893"/>
      <c r="FL111" s="893"/>
      <c r="FM111" s="893"/>
      <c r="FN111" s="893"/>
      <c r="FO111" s="893"/>
      <c r="FP111" s="893"/>
      <c r="FQ111" s="893"/>
      <c r="FR111" s="893"/>
      <c r="FS111" s="893"/>
      <c r="FT111" s="893"/>
      <c r="FU111" s="893"/>
      <c r="FV111" s="893"/>
      <c r="FW111" s="893"/>
      <c r="FX111" s="893"/>
      <c r="FY111" s="893"/>
      <c r="FZ111" s="893"/>
      <c r="GA111" s="893"/>
      <c r="GB111" s="893"/>
      <c r="GC111" s="893"/>
      <c r="GD111" s="893"/>
      <c r="GE111" s="893"/>
      <c r="GF111" s="893"/>
      <c r="GG111" s="893"/>
      <c r="GH111" s="893"/>
      <c r="GI111" s="893"/>
      <c r="GJ111" s="893"/>
      <c r="GK111" s="893"/>
      <c r="GL111" s="893"/>
      <c r="GM111" s="893"/>
      <c r="GN111" s="893"/>
      <c r="GO111" s="893"/>
      <c r="GP111" s="893"/>
      <c r="GQ111" s="893"/>
      <c r="GR111" s="893"/>
      <c r="GS111" s="893"/>
      <c r="GT111" s="893"/>
      <c r="GU111" s="893"/>
      <c r="GV111" s="893"/>
      <c r="GW111" s="893"/>
      <c r="GX111" s="893"/>
      <c r="GY111" s="893"/>
      <c r="GZ111" s="893"/>
      <c r="HA111" s="893"/>
      <c r="HB111" s="893"/>
      <c r="HC111" s="893"/>
      <c r="HD111" s="893"/>
      <c r="HE111" s="893"/>
      <c r="HF111" s="893"/>
      <c r="HG111" s="893"/>
      <c r="HH111" s="893"/>
      <c r="HI111" s="893"/>
      <c r="HJ111" s="893"/>
      <c r="HK111" s="893"/>
      <c r="HL111" s="893"/>
      <c r="HM111" s="893"/>
      <c r="HN111" s="893"/>
      <c r="HO111" s="893"/>
      <c r="HP111" s="893"/>
      <c r="HQ111" s="893"/>
      <c r="HR111" s="893"/>
      <c r="HS111" s="893"/>
      <c r="HT111" s="893"/>
      <c r="HU111" s="893"/>
      <c r="HV111" s="893"/>
      <c r="HW111" s="893"/>
      <c r="HX111" s="893"/>
      <c r="HY111" s="893"/>
      <c r="HZ111" s="893"/>
      <c r="IA111" s="893"/>
      <c r="IB111" s="893"/>
      <c r="IC111" s="893"/>
      <c r="ID111" s="893"/>
    </row>
    <row r="112" spans="1:301" s="378" customFormat="1" ht="15" customHeight="1" x14ac:dyDescent="0.25">
      <c r="A112" s="915" t="s">
        <v>166</v>
      </c>
      <c r="B112" s="916"/>
      <c r="C112" s="917"/>
      <c r="D112" s="910">
        <f>COUNT(F26:F50)+COUNT(F89:F94)+COUNT(F11:F20)+COUNT(F53)+COUNT(F59:F80)</f>
        <v>51</v>
      </c>
      <c r="E112" s="911"/>
      <c r="F112" s="911"/>
      <c r="G112" s="911"/>
      <c r="H112" s="911"/>
      <c r="I112" s="911"/>
      <c r="J112" s="911"/>
      <c r="K112" s="911"/>
      <c r="L112" s="911"/>
      <c r="M112" s="911"/>
      <c r="N112" s="911"/>
      <c r="O112" s="911"/>
      <c r="P112" s="911"/>
      <c r="Q112" s="911"/>
      <c r="R112" s="911"/>
      <c r="S112" s="911"/>
      <c r="T112" s="911"/>
      <c r="U112" s="911"/>
      <c r="V112" s="911"/>
      <c r="W112" s="911"/>
      <c r="X112" s="912"/>
      <c r="Y112" s="918">
        <f>COUNT(AS26:AS50)+COUNT(AS89:AS94)+COUNT(AS11:AS20)+COUNT(AS53)+COUNT(AS59:AS80)</f>
        <v>11</v>
      </c>
      <c r="Z112" s="911"/>
      <c r="AA112" s="911"/>
      <c r="AB112" s="911"/>
      <c r="AC112" s="911"/>
      <c r="AD112" s="911"/>
      <c r="AE112" s="911"/>
      <c r="AF112" s="911"/>
      <c r="AG112" s="911"/>
      <c r="AH112" s="911"/>
      <c r="AI112" s="911"/>
      <c r="AJ112" s="911"/>
      <c r="AK112" s="911"/>
      <c r="AL112" s="911"/>
      <c r="AM112" s="911"/>
      <c r="AN112" s="911"/>
      <c r="AO112" s="911"/>
      <c r="AP112" s="911"/>
      <c r="AQ112" s="911"/>
      <c r="AR112" s="911"/>
      <c r="AS112" s="911"/>
      <c r="AT112" s="918">
        <f t="shared" ref="AT112" si="403">COUNT(BN26:BN50)+COUNT(BN89:BN94)+COUNT(BN11:BN20)+COUNT(BN53)+COUNT(BN59:BN80)</f>
        <v>12</v>
      </c>
      <c r="AU112" s="911"/>
      <c r="AV112" s="911"/>
      <c r="AW112" s="911"/>
      <c r="AX112" s="911"/>
      <c r="AY112" s="911"/>
      <c r="AZ112" s="911"/>
      <c r="BA112" s="911"/>
      <c r="BB112" s="911"/>
      <c r="BC112" s="911"/>
      <c r="BD112" s="911"/>
      <c r="BE112" s="911"/>
      <c r="BF112" s="911"/>
      <c r="BG112" s="911"/>
      <c r="BH112" s="911"/>
      <c r="BI112" s="911"/>
      <c r="BJ112" s="911"/>
      <c r="BK112" s="911"/>
      <c r="BL112" s="911"/>
      <c r="BM112" s="911"/>
      <c r="BN112" s="911"/>
      <c r="BO112" s="918">
        <f t="shared" ref="BO112" si="404">COUNT(CI26:CI50)+COUNT(CI89:CI94)+COUNT(CI11:CI20)+COUNT(CI53)+COUNT(CI59:CI80)</f>
        <v>10</v>
      </c>
      <c r="BP112" s="911"/>
      <c r="BQ112" s="911"/>
      <c r="BR112" s="911"/>
      <c r="BS112" s="911"/>
      <c r="BT112" s="911"/>
      <c r="BU112" s="911"/>
      <c r="BV112" s="911"/>
      <c r="BW112" s="911"/>
      <c r="BX112" s="911"/>
      <c r="BY112" s="911"/>
      <c r="BZ112" s="911"/>
      <c r="CA112" s="911"/>
      <c r="CB112" s="911"/>
      <c r="CC112" s="911"/>
      <c r="CD112" s="911"/>
      <c r="CE112" s="911"/>
      <c r="CF112" s="911"/>
      <c r="CG112" s="911"/>
      <c r="CH112" s="911"/>
      <c r="CI112" s="911"/>
      <c r="CJ112" s="918">
        <f t="shared" ref="CJ112" si="405">COUNT(DD26:DD50)+COUNT(DD89:DD94)+COUNT(DD11:DD20)+COUNT(DD53)+COUNT(DD59:DD80)</f>
        <v>15</v>
      </c>
      <c r="CK112" s="911"/>
      <c r="CL112" s="911"/>
      <c r="CM112" s="911"/>
      <c r="CN112" s="911"/>
      <c r="CO112" s="911"/>
      <c r="CP112" s="911"/>
      <c r="CQ112" s="911"/>
      <c r="CR112" s="911"/>
      <c r="CS112" s="911"/>
      <c r="CT112" s="911"/>
      <c r="CU112" s="911"/>
      <c r="CV112" s="911"/>
      <c r="CW112" s="911"/>
      <c r="CX112" s="911"/>
      <c r="CY112" s="911"/>
      <c r="CZ112" s="911"/>
      <c r="DA112" s="911"/>
      <c r="DB112" s="911"/>
      <c r="DC112" s="911"/>
      <c r="DD112" s="911"/>
      <c r="DE112" s="918">
        <f t="shared" ref="DE112" si="406">COUNT(DY26:DY50)+COUNT(DY89:DY94)+COUNT(DY11:DY20)+COUNT(DY53)+COUNT(DY59:DY80)</f>
        <v>11</v>
      </c>
      <c r="DF112" s="911"/>
      <c r="DG112" s="911"/>
      <c r="DH112" s="911"/>
      <c r="DI112" s="911"/>
      <c r="DJ112" s="911"/>
      <c r="DK112" s="911"/>
      <c r="DL112" s="911"/>
      <c r="DM112" s="911"/>
      <c r="DN112" s="911"/>
      <c r="DO112" s="911"/>
      <c r="DP112" s="911"/>
      <c r="DQ112" s="911"/>
      <c r="DR112" s="911"/>
      <c r="DS112" s="911"/>
      <c r="DT112" s="911"/>
      <c r="DU112" s="911"/>
      <c r="DV112" s="911"/>
      <c r="DW112" s="911"/>
      <c r="DX112" s="911"/>
      <c r="DY112" s="911"/>
      <c r="DZ112" s="918">
        <f t="shared" ref="DZ112" si="407">COUNT(ET26:ET50)+COUNT(ET89:ET94)+COUNT(ET11:ET20)+COUNT(ET53)+COUNT(ET59:ET80)</f>
        <v>13</v>
      </c>
      <c r="EA112" s="911"/>
      <c r="EB112" s="911"/>
      <c r="EC112" s="911"/>
      <c r="ED112" s="911"/>
      <c r="EE112" s="911"/>
      <c r="EF112" s="911"/>
      <c r="EG112" s="911"/>
      <c r="EH112" s="911"/>
      <c r="EI112" s="911"/>
      <c r="EJ112" s="911"/>
      <c r="EK112" s="911"/>
      <c r="EL112" s="911"/>
      <c r="EM112" s="911"/>
      <c r="EN112" s="911"/>
      <c r="EO112" s="911"/>
      <c r="EP112" s="911"/>
      <c r="EQ112" s="911"/>
      <c r="ER112" s="911"/>
      <c r="ES112" s="911"/>
      <c r="ET112" s="911"/>
      <c r="EU112" s="918">
        <f t="shared" ref="EU112" si="408">COUNT(FO26:FO50)+COUNT(FO89:FO94)+COUNT(FO11:FO20)+COUNT(FO53)+COUNT(FO59:FO80)</f>
        <v>12</v>
      </c>
      <c r="EV112" s="911"/>
      <c r="EW112" s="911"/>
      <c r="EX112" s="911"/>
      <c r="EY112" s="911"/>
      <c r="EZ112" s="911"/>
      <c r="FA112" s="911"/>
      <c r="FB112" s="911"/>
      <c r="FC112" s="911"/>
      <c r="FD112" s="911"/>
      <c r="FE112" s="911"/>
      <c r="FF112" s="911"/>
      <c r="FG112" s="911"/>
      <c r="FH112" s="911"/>
      <c r="FI112" s="911"/>
      <c r="FJ112" s="911"/>
      <c r="FK112" s="911"/>
      <c r="FL112" s="911"/>
      <c r="FM112" s="911"/>
      <c r="FN112" s="911"/>
      <c r="FO112" s="911"/>
      <c r="FP112" s="918">
        <f t="shared" ref="FP112" si="409">COUNT(GJ26:GJ50)+COUNT(GJ89:GJ94)+COUNT(GJ11:GJ20)+COUNT(GJ53)+COUNT(GJ59:GJ80)</f>
        <v>9</v>
      </c>
      <c r="FQ112" s="911"/>
      <c r="FR112" s="911"/>
      <c r="FS112" s="911"/>
      <c r="FT112" s="911"/>
      <c r="FU112" s="911"/>
      <c r="FV112" s="911"/>
      <c r="FW112" s="911"/>
      <c r="FX112" s="911"/>
      <c r="FY112" s="911"/>
      <c r="FZ112" s="911"/>
      <c r="GA112" s="911"/>
      <c r="GB112" s="911"/>
      <c r="GC112" s="911"/>
      <c r="GD112" s="911"/>
      <c r="GE112" s="911"/>
      <c r="GF112" s="911"/>
      <c r="GG112" s="911"/>
      <c r="GH112" s="911"/>
      <c r="GI112" s="911"/>
      <c r="GJ112" s="911"/>
      <c r="GK112" s="918">
        <f t="shared" ref="GK112" si="410">COUNT(HE26:HE50)+COUNT(HE89:HE94)+COUNT(HE11:HE20)+COUNT(HE53)+COUNT(HE59:HE80)</f>
        <v>6</v>
      </c>
      <c r="GL112" s="911"/>
      <c r="GM112" s="911"/>
      <c r="GN112" s="911"/>
      <c r="GO112" s="911"/>
      <c r="GP112" s="911"/>
      <c r="GQ112" s="911"/>
      <c r="GR112" s="911"/>
      <c r="GS112" s="911"/>
      <c r="GT112" s="911"/>
      <c r="GU112" s="911"/>
      <c r="GV112" s="911"/>
      <c r="GW112" s="911"/>
      <c r="GX112" s="911"/>
      <c r="GY112" s="911"/>
      <c r="GZ112" s="911"/>
      <c r="HA112" s="911"/>
      <c r="HB112" s="911"/>
      <c r="HC112" s="911"/>
      <c r="HD112" s="911"/>
      <c r="HE112" s="911"/>
      <c r="HF112" s="918">
        <f t="shared" ref="HF112" si="411">COUNT(HZ26:HZ50)+COUNT(HZ89:HZ94)+COUNT(HZ11:HZ20)+COUNT(HZ53)+COUNT(HZ59:HZ80)</f>
        <v>6</v>
      </c>
      <c r="HG112" s="911"/>
      <c r="HH112" s="911"/>
      <c r="HI112" s="911"/>
      <c r="HJ112" s="911"/>
      <c r="HK112" s="911"/>
      <c r="HL112" s="911"/>
      <c r="HM112" s="911"/>
      <c r="HN112" s="911"/>
      <c r="HO112" s="911"/>
      <c r="HP112" s="911"/>
      <c r="HQ112" s="911"/>
      <c r="HR112" s="911"/>
      <c r="HS112" s="911"/>
      <c r="HT112" s="911"/>
      <c r="HU112" s="911"/>
      <c r="HV112" s="911"/>
      <c r="HW112" s="911"/>
      <c r="HX112" s="911"/>
      <c r="HY112" s="911"/>
      <c r="HZ112" s="919"/>
      <c r="IA112" s="910" t="s">
        <v>168</v>
      </c>
      <c r="IB112" s="911"/>
      <c r="IC112" s="911"/>
      <c r="ID112" s="912"/>
    </row>
    <row r="113" spans="1:301" s="378" customFormat="1" ht="15" customHeight="1" x14ac:dyDescent="0.25">
      <c r="A113" s="894" t="s">
        <v>167</v>
      </c>
      <c r="B113" s="895"/>
      <c r="C113" s="896"/>
      <c r="D113" s="908">
        <f>SUM(Y113:HZ113)</f>
        <v>34</v>
      </c>
      <c r="E113" s="902"/>
      <c r="F113" s="902"/>
      <c r="G113" s="902"/>
      <c r="H113" s="902"/>
      <c r="I113" s="902"/>
      <c r="J113" s="902"/>
      <c r="K113" s="902"/>
      <c r="L113" s="902"/>
      <c r="M113" s="902"/>
      <c r="N113" s="902"/>
      <c r="O113" s="902"/>
      <c r="P113" s="902"/>
      <c r="Q113" s="902"/>
      <c r="R113" s="902"/>
      <c r="S113" s="902"/>
      <c r="T113" s="902"/>
      <c r="U113" s="902"/>
      <c r="V113" s="902"/>
      <c r="W113" s="902"/>
      <c r="X113" s="909"/>
      <c r="Y113" s="914">
        <f>COUNTIF(IA10:IA109,1)</f>
        <v>0</v>
      </c>
      <c r="Z113" s="902"/>
      <c r="AA113" s="902"/>
      <c r="AB113" s="902"/>
      <c r="AC113" s="902"/>
      <c r="AD113" s="902"/>
      <c r="AE113" s="902"/>
      <c r="AF113" s="902"/>
      <c r="AG113" s="902"/>
      <c r="AH113" s="902"/>
      <c r="AI113" s="902"/>
      <c r="AJ113" s="902"/>
      <c r="AK113" s="902"/>
      <c r="AL113" s="902"/>
      <c r="AM113" s="902"/>
      <c r="AN113" s="902"/>
      <c r="AO113" s="902"/>
      <c r="AP113" s="902"/>
      <c r="AQ113" s="902"/>
      <c r="AR113" s="902"/>
      <c r="AS113" s="902"/>
      <c r="AT113" s="902">
        <f>COUNTIF(IA10:IA109,2)</f>
        <v>5</v>
      </c>
      <c r="AU113" s="902"/>
      <c r="AV113" s="902"/>
      <c r="AW113" s="902"/>
      <c r="AX113" s="902"/>
      <c r="AY113" s="902"/>
      <c r="AZ113" s="902"/>
      <c r="BA113" s="902"/>
      <c r="BB113" s="902"/>
      <c r="BC113" s="902"/>
      <c r="BD113" s="902"/>
      <c r="BE113" s="902"/>
      <c r="BF113" s="902"/>
      <c r="BG113" s="902"/>
      <c r="BH113" s="902"/>
      <c r="BI113" s="902"/>
      <c r="BJ113" s="902"/>
      <c r="BK113" s="902"/>
      <c r="BL113" s="902"/>
      <c r="BM113" s="902"/>
      <c r="BN113" s="902"/>
      <c r="BO113" s="902">
        <f>COUNTIF(IA10:IA109,3)</f>
        <v>1</v>
      </c>
      <c r="BP113" s="902"/>
      <c r="BQ113" s="902"/>
      <c r="BR113" s="902"/>
      <c r="BS113" s="902"/>
      <c r="BT113" s="902"/>
      <c r="BU113" s="902"/>
      <c r="BV113" s="902"/>
      <c r="BW113" s="902"/>
      <c r="BX113" s="902"/>
      <c r="BY113" s="902"/>
      <c r="BZ113" s="902"/>
      <c r="CA113" s="902"/>
      <c r="CB113" s="902"/>
      <c r="CC113" s="902"/>
      <c r="CD113" s="902"/>
      <c r="CE113" s="902"/>
      <c r="CF113" s="902"/>
      <c r="CG113" s="902"/>
      <c r="CH113" s="902"/>
      <c r="CI113" s="902"/>
      <c r="CJ113" s="902">
        <f>COUNTIF(IA10:IA109,4)</f>
        <v>4</v>
      </c>
      <c r="CK113" s="902"/>
      <c r="CL113" s="902"/>
      <c r="CM113" s="902"/>
      <c r="CN113" s="902"/>
      <c r="CO113" s="902"/>
      <c r="CP113" s="902"/>
      <c r="CQ113" s="902"/>
      <c r="CR113" s="902"/>
      <c r="CS113" s="902"/>
      <c r="CT113" s="902"/>
      <c r="CU113" s="902"/>
      <c r="CV113" s="902"/>
      <c r="CW113" s="902"/>
      <c r="CX113" s="902"/>
      <c r="CY113" s="902"/>
      <c r="CZ113" s="902"/>
      <c r="DA113" s="902"/>
      <c r="DB113" s="902"/>
      <c r="DC113" s="902"/>
      <c r="DD113" s="902"/>
      <c r="DE113" s="902">
        <f>COUNTIF(IA10:IA109,5)</f>
        <v>3</v>
      </c>
      <c r="DF113" s="902"/>
      <c r="DG113" s="902"/>
      <c r="DH113" s="902"/>
      <c r="DI113" s="902"/>
      <c r="DJ113" s="902"/>
      <c r="DK113" s="902"/>
      <c r="DL113" s="902"/>
      <c r="DM113" s="902"/>
      <c r="DN113" s="902"/>
      <c r="DO113" s="902"/>
      <c r="DP113" s="902"/>
      <c r="DQ113" s="902"/>
      <c r="DR113" s="902"/>
      <c r="DS113" s="902"/>
      <c r="DT113" s="902"/>
      <c r="DU113" s="902"/>
      <c r="DV113" s="902"/>
      <c r="DW113" s="902"/>
      <c r="DX113" s="902"/>
      <c r="DY113" s="902"/>
      <c r="DZ113" s="902">
        <f>COUNTIF(IA10:IA109,6)</f>
        <v>7</v>
      </c>
      <c r="EA113" s="902"/>
      <c r="EB113" s="902"/>
      <c r="EC113" s="902"/>
      <c r="ED113" s="902"/>
      <c r="EE113" s="902"/>
      <c r="EF113" s="902"/>
      <c r="EG113" s="902"/>
      <c r="EH113" s="902"/>
      <c r="EI113" s="902"/>
      <c r="EJ113" s="902"/>
      <c r="EK113" s="902"/>
      <c r="EL113" s="902"/>
      <c r="EM113" s="902"/>
      <c r="EN113" s="902"/>
      <c r="EO113" s="902"/>
      <c r="EP113" s="902"/>
      <c r="EQ113" s="902"/>
      <c r="ER113" s="902"/>
      <c r="ES113" s="902"/>
      <c r="ET113" s="902"/>
      <c r="EU113" s="902">
        <f>COUNTIF(IA10:IA109,7)</f>
        <v>3</v>
      </c>
      <c r="EV113" s="902"/>
      <c r="EW113" s="902"/>
      <c r="EX113" s="902"/>
      <c r="EY113" s="902"/>
      <c r="EZ113" s="902"/>
      <c r="FA113" s="902"/>
      <c r="FB113" s="902"/>
      <c r="FC113" s="902"/>
      <c r="FD113" s="902"/>
      <c r="FE113" s="902"/>
      <c r="FF113" s="902"/>
      <c r="FG113" s="902"/>
      <c r="FH113" s="902"/>
      <c r="FI113" s="902"/>
      <c r="FJ113" s="902"/>
      <c r="FK113" s="902"/>
      <c r="FL113" s="902"/>
      <c r="FM113" s="902"/>
      <c r="FN113" s="902"/>
      <c r="FO113" s="902"/>
      <c r="FP113" s="902">
        <f>COUNTIF(IA10:IA109,8)</f>
        <v>3</v>
      </c>
      <c r="FQ113" s="902"/>
      <c r="FR113" s="902"/>
      <c r="FS113" s="902"/>
      <c r="FT113" s="902"/>
      <c r="FU113" s="902"/>
      <c r="FV113" s="902"/>
      <c r="FW113" s="902"/>
      <c r="FX113" s="902"/>
      <c r="FY113" s="902"/>
      <c r="FZ113" s="902"/>
      <c r="GA113" s="902"/>
      <c r="GB113" s="902"/>
      <c r="GC113" s="902"/>
      <c r="GD113" s="902"/>
      <c r="GE113" s="902"/>
      <c r="GF113" s="902"/>
      <c r="GG113" s="902"/>
      <c r="GH113" s="902"/>
      <c r="GI113" s="902"/>
      <c r="GJ113" s="902"/>
      <c r="GK113" s="902">
        <f>COUNTIF(IA10:IA109,9)</f>
        <v>4</v>
      </c>
      <c r="GL113" s="902"/>
      <c r="GM113" s="902"/>
      <c r="GN113" s="902"/>
      <c r="GO113" s="902"/>
      <c r="GP113" s="902"/>
      <c r="GQ113" s="902"/>
      <c r="GR113" s="902"/>
      <c r="GS113" s="902"/>
      <c r="GT113" s="902"/>
      <c r="GU113" s="902"/>
      <c r="GV113" s="902"/>
      <c r="GW113" s="902"/>
      <c r="GX113" s="902"/>
      <c r="GY113" s="902"/>
      <c r="GZ113" s="902"/>
      <c r="HA113" s="902"/>
      <c r="HB113" s="902"/>
      <c r="HC113" s="902"/>
      <c r="HD113" s="902"/>
      <c r="HE113" s="902"/>
      <c r="HF113" s="902">
        <f>COUNTIF(IA10:IA109,10)</f>
        <v>4</v>
      </c>
      <c r="HG113" s="902"/>
      <c r="HH113" s="902"/>
      <c r="HI113" s="902"/>
      <c r="HJ113" s="902"/>
      <c r="HK113" s="902"/>
      <c r="HL113" s="902"/>
      <c r="HM113" s="902"/>
      <c r="HN113" s="902"/>
      <c r="HO113" s="902"/>
      <c r="HP113" s="902"/>
      <c r="HQ113" s="902"/>
      <c r="HR113" s="902"/>
      <c r="HS113" s="902"/>
      <c r="HT113" s="902"/>
      <c r="HU113" s="902"/>
      <c r="HV113" s="902"/>
      <c r="HW113" s="902"/>
      <c r="HX113" s="902"/>
      <c r="HY113" s="902"/>
      <c r="HZ113" s="904"/>
      <c r="IA113" s="908"/>
      <c r="IB113" s="902"/>
      <c r="IC113" s="902"/>
      <c r="ID113" s="909"/>
    </row>
    <row r="114" spans="1:301" s="378" customFormat="1" ht="15" customHeight="1" x14ac:dyDescent="0.25">
      <c r="A114" s="894" t="s">
        <v>169</v>
      </c>
      <c r="B114" s="895"/>
      <c r="C114" s="896"/>
      <c r="D114" s="908">
        <f>SUM(Y114:HZ114)</f>
        <v>49</v>
      </c>
      <c r="E114" s="902"/>
      <c r="F114" s="902"/>
      <c r="G114" s="902"/>
      <c r="H114" s="902"/>
      <c r="I114" s="902"/>
      <c r="J114" s="902"/>
      <c r="K114" s="902"/>
      <c r="L114" s="902"/>
      <c r="M114" s="902"/>
      <c r="N114" s="902"/>
      <c r="O114" s="902"/>
      <c r="P114" s="902"/>
      <c r="Q114" s="902"/>
      <c r="R114" s="902"/>
      <c r="S114" s="902"/>
      <c r="T114" s="902"/>
      <c r="U114" s="902"/>
      <c r="V114" s="902"/>
      <c r="W114" s="902"/>
      <c r="X114" s="909"/>
      <c r="Y114" s="914">
        <f>COUNTIF(IB10:IB109,1)</f>
        <v>5</v>
      </c>
      <c r="Z114" s="902"/>
      <c r="AA114" s="902"/>
      <c r="AB114" s="902"/>
      <c r="AC114" s="902"/>
      <c r="AD114" s="902"/>
      <c r="AE114" s="902"/>
      <c r="AF114" s="902"/>
      <c r="AG114" s="902"/>
      <c r="AH114" s="902"/>
      <c r="AI114" s="902"/>
      <c r="AJ114" s="902"/>
      <c r="AK114" s="902"/>
      <c r="AL114" s="902"/>
      <c r="AM114" s="902"/>
      <c r="AN114" s="902"/>
      <c r="AO114" s="902"/>
      <c r="AP114" s="902"/>
      <c r="AQ114" s="902"/>
      <c r="AR114" s="902"/>
      <c r="AS114" s="902"/>
      <c r="AT114" s="902">
        <f>COUNTIF(IB10:IB109,2)</f>
        <v>5</v>
      </c>
      <c r="AU114" s="902"/>
      <c r="AV114" s="902"/>
      <c r="AW114" s="902"/>
      <c r="AX114" s="902"/>
      <c r="AY114" s="902"/>
      <c r="AZ114" s="902"/>
      <c r="BA114" s="902"/>
      <c r="BB114" s="902"/>
      <c r="BC114" s="902"/>
      <c r="BD114" s="902"/>
      <c r="BE114" s="902"/>
      <c r="BF114" s="902"/>
      <c r="BG114" s="902"/>
      <c r="BH114" s="902"/>
      <c r="BI114" s="902"/>
      <c r="BJ114" s="902"/>
      <c r="BK114" s="902"/>
      <c r="BL114" s="902"/>
      <c r="BM114" s="902"/>
      <c r="BN114" s="902"/>
      <c r="BO114" s="902">
        <f>COUNTIF(IB10:IB109,3)</f>
        <v>6</v>
      </c>
      <c r="BP114" s="902"/>
      <c r="BQ114" s="902"/>
      <c r="BR114" s="902"/>
      <c r="BS114" s="902"/>
      <c r="BT114" s="902"/>
      <c r="BU114" s="902"/>
      <c r="BV114" s="902"/>
      <c r="BW114" s="902"/>
      <c r="BX114" s="902"/>
      <c r="BY114" s="902"/>
      <c r="BZ114" s="902"/>
      <c r="CA114" s="902"/>
      <c r="CB114" s="902"/>
      <c r="CC114" s="902"/>
      <c r="CD114" s="902"/>
      <c r="CE114" s="902"/>
      <c r="CF114" s="902"/>
      <c r="CG114" s="902"/>
      <c r="CH114" s="902"/>
      <c r="CI114" s="902"/>
      <c r="CJ114" s="902">
        <f>COUNTIF(IB10:IB109,4)</f>
        <v>6</v>
      </c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2"/>
      <c r="CU114" s="902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>
        <f>COUNTIF(IB10:IB109,5)</f>
        <v>4</v>
      </c>
      <c r="DF114" s="902"/>
      <c r="DG114" s="902"/>
      <c r="DH114" s="902"/>
      <c r="DI114" s="902"/>
      <c r="DJ114" s="902"/>
      <c r="DK114" s="902"/>
      <c r="DL114" s="902"/>
      <c r="DM114" s="902"/>
      <c r="DN114" s="902"/>
      <c r="DO114" s="902"/>
      <c r="DP114" s="902"/>
      <c r="DQ114" s="902"/>
      <c r="DR114" s="902"/>
      <c r="DS114" s="902"/>
      <c r="DT114" s="902"/>
      <c r="DU114" s="902"/>
      <c r="DV114" s="902"/>
      <c r="DW114" s="902"/>
      <c r="DX114" s="902"/>
      <c r="DY114" s="902"/>
      <c r="DZ114" s="902">
        <f>COUNTIF(IB10:IB109,6)</f>
        <v>6</v>
      </c>
      <c r="EA114" s="902"/>
      <c r="EB114" s="902"/>
      <c r="EC114" s="902"/>
      <c r="ED114" s="902"/>
      <c r="EE114" s="902"/>
      <c r="EF114" s="902"/>
      <c r="EG114" s="902"/>
      <c r="EH114" s="902"/>
      <c r="EI114" s="902"/>
      <c r="EJ114" s="902"/>
      <c r="EK114" s="902"/>
      <c r="EL114" s="902"/>
      <c r="EM114" s="902"/>
      <c r="EN114" s="902"/>
      <c r="EO114" s="902"/>
      <c r="EP114" s="902"/>
      <c r="EQ114" s="902"/>
      <c r="ER114" s="902"/>
      <c r="ES114" s="902"/>
      <c r="ET114" s="902"/>
      <c r="EU114" s="902">
        <f>COUNTIF(IB10:IB109,7)</f>
        <v>3</v>
      </c>
      <c r="EV114" s="902"/>
      <c r="EW114" s="902"/>
      <c r="EX114" s="902"/>
      <c r="EY114" s="902"/>
      <c r="EZ114" s="902"/>
      <c r="FA114" s="902"/>
      <c r="FB114" s="902"/>
      <c r="FC114" s="902"/>
      <c r="FD114" s="902"/>
      <c r="FE114" s="902"/>
      <c r="FF114" s="902"/>
      <c r="FG114" s="902"/>
      <c r="FH114" s="902"/>
      <c r="FI114" s="902"/>
      <c r="FJ114" s="902"/>
      <c r="FK114" s="902"/>
      <c r="FL114" s="902"/>
      <c r="FM114" s="902"/>
      <c r="FN114" s="902"/>
      <c r="FO114" s="902"/>
      <c r="FP114" s="902">
        <f>COUNTIF(IB10:IB109,8)</f>
        <v>6</v>
      </c>
      <c r="FQ114" s="902"/>
      <c r="FR114" s="902"/>
      <c r="FS114" s="902"/>
      <c r="FT114" s="902"/>
      <c r="FU114" s="902"/>
      <c r="FV114" s="902"/>
      <c r="FW114" s="902"/>
      <c r="FX114" s="902"/>
      <c r="FY114" s="902"/>
      <c r="FZ114" s="902"/>
      <c r="GA114" s="902"/>
      <c r="GB114" s="902"/>
      <c r="GC114" s="902"/>
      <c r="GD114" s="902"/>
      <c r="GE114" s="902"/>
      <c r="GF114" s="902"/>
      <c r="GG114" s="902"/>
      <c r="GH114" s="902"/>
      <c r="GI114" s="902"/>
      <c r="GJ114" s="902"/>
      <c r="GK114" s="902">
        <f>COUNTIF(IB10:IB109,9)</f>
        <v>5</v>
      </c>
      <c r="GL114" s="902"/>
      <c r="GM114" s="902"/>
      <c r="GN114" s="902"/>
      <c r="GO114" s="902"/>
      <c r="GP114" s="902"/>
      <c r="GQ114" s="902"/>
      <c r="GR114" s="902"/>
      <c r="GS114" s="902"/>
      <c r="GT114" s="902"/>
      <c r="GU114" s="902"/>
      <c r="GV114" s="902"/>
      <c r="GW114" s="902"/>
      <c r="GX114" s="902"/>
      <c r="GY114" s="902"/>
      <c r="GZ114" s="902"/>
      <c r="HA114" s="902"/>
      <c r="HB114" s="902"/>
      <c r="HC114" s="902"/>
      <c r="HD114" s="902"/>
      <c r="HE114" s="902"/>
      <c r="HF114" s="902">
        <f>COUNTIF(IB10:IB109,10)</f>
        <v>3</v>
      </c>
      <c r="HG114" s="902"/>
      <c r="HH114" s="902"/>
      <c r="HI114" s="902"/>
      <c r="HJ114" s="902"/>
      <c r="HK114" s="902"/>
      <c r="HL114" s="902"/>
      <c r="HM114" s="902"/>
      <c r="HN114" s="902"/>
      <c r="HO114" s="902"/>
      <c r="HP114" s="902"/>
      <c r="HQ114" s="902"/>
      <c r="HR114" s="902"/>
      <c r="HS114" s="902"/>
      <c r="HT114" s="902"/>
      <c r="HU114" s="902"/>
      <c r="HV114" s="902"/>
      <c r="HW114" s="902"/>
      <c r="HX114" s="902"/>
      <c r="HY114" s="902"/>
      <c r="HZ114" s="904"/>
      <c r="IA114" s="908"/>
      <c r="IB114" s="902"/>
      <c r="IC114" s="902"/>
      <c r="ID114" s="909"/>
    </row>
    <row r="115" spans="1:301" s="378" customFormat="1" ht="15" customHeight="1" thickBot="1" x14ac:dyDescent="0.3">
      <c r="A115" s="897" t="s">
        <v>170</v>
      </c>
      <c r="B115" s="898"/>
      <c r="C115" s="899"/>
      <c r="D115" s="906">
        <f>SUM(Y115:HZ115)</f>
        <v>5</v>
      </c>
      <c r="E115" s="903"/>
      <c r="F115" s="903"/>
      <c r="G115" s="903"/>
      <c r="H115" s="903"/>
      <c r="I115" s="903"/>
      <c r="J115" s="903"/>
      <c r="K115" s="903"/>
      <c r="L115" s="903"/>
      <c r="M115" s="903"/>
      <c r="N115" s="903"/>
      <c r="O115" s="903"/>
      <c r="P115" s="903"/>
      <c r="Q115" s="903"/>
      <c r="R115" s="903"/>
      <c r="S115" s="903"/>
      <c r="T115" s="903"/>
      <c r="U115" s="903"/>
      <c r="V115" s="903"/>
      <c r="W115" s="903"/>
      <c r="X115" s="907"/>
      <c r="Y115" s="913">
        <f>COUNTIF(IC10:IC109,1)</f>
        <v>1</v>
      </c>
      <c r="Z115" s="903"/>
      <c r="AA115" s="903"/>
      <c r="AB115" s="903"/>
      <c r="AC115" s="903"/>
      <c r="AD115" s="903"/>
      <c r="AE115" s="903"/>
      <c r="AF115" s="903"/>
      <c r="AG115" s="903"/>
      <c r="AH115" s="903"/>
      <c r="AI115" s="903"/>
      <c r="AJ115" s="903"/>
      <c r="AK115" s="903"/>
      <c r="AL115" s="903"/>
      <c r="AM115" s="903"/>
      <c r="AN115" s="903"/>
      <c r="AO115" s="903"/>
      <c r="AP115" s="903"/>
      <c r="AQ115" s="903"/>
      <c r="AR115" s="903"/>
      <c r="AS115" s="903"/>
      <c r="AT115" s="903">
        <f>COUNTIF(IC12:IC109,2)</f>
        <v>0</v>
      </c>
      <c r="AU115" s="903"/>
      <c r="AV115" s="903"/>
      <c r="AW115" s="903"/>
      <c r="AX115" s="903"/>
      <c r="AY115" s="903"/>
      <c r="AZ115" s="903"/>
      <c r="BA115" s="903"/>
      <c r="BB115" s="903"/>
      <c r="BC115" s="903"/>
      <c r="BD115" s="903"/>
      <c r="BE115" s="903"/>
      <c r="BF115" s="903"/>
      <c r="BG115" s="903"/>
      <c r="BH115" s="903"/>
      <c r="BI115" s="903"/>
      <c r="BJ115" s="903"/>
      <c r="BK115" s="903"/>
      <c r="BL115" s="903"/>
      <c r="BM115" s="903"/>
      <c r="BN115" s="903"/>
      <c r="BO115" s="903">
        <f>COUNTIF(IC10:IC109,3)</f>
        <v>1</v>
      </c>
      <c r="BP115" s="903"/>
      <c r="BQ115" s="903"/>
      <c r="BR115" s="903"/>
      <c r="BS115" s="903"/>
      <c r="BT115" s="903"/>
      <c r="BU115" s="903"/>
      <c r="BV115" s="903"/>
      <c r="BW115" s="903"/>
      <c r="BX115" s="903"/>
      <c r="BY115" s="903"/>
      <c r="BZ115" s="903"/>
      <c r="CA115" s="903"/>
      <c r="CB115" s="903"/>
      <c r="CC115" s="903"/>
      <c r="CD115" s="903"/>
      <c r="CE115" s="903"/>
      <c r="CF115" s="903"/>
      <c r="CG115" s="903"/>
      <c r="CH115" s="903"/>
      <c r="CI115" s="903"/>
      <c r="CJ115" s="903">
        <f>COUNTIF(IC10:IC109,4)</f>
        <v>0</v>
      </c>
      <c r="CK115" s="903"/>
      <c r="CL115" s="903"/>
      <c r="CM115" s="903"/>
      <c r="CN115" s="903"/>
      <c r="CO115" s="903"/>
      <c r="CP115" s="903"/>
      <c r="CQ115" s="903"/>
      <c r="CR115" s="903"/>
      <c r="CS115" s="903"/>
      <c r="CT115" s="903"/>
      <c r="CU115" s="903"/>
      <c r="CV115" s="903"/>
      <c r="CW115" s="903"/>
      <c r="CX115" s="903"/>
      <c r="CY115" s="903"/>
      <c r="CZ115" s="903"/>
      <c r="DA115" s="903"/>
      <c r="DB115" s="903"/>
      <c r="DC115" s="903"/>
      <c r="DD115" s="903"/>
      <c r="DE115" s="903">
        <f>COUNTIF(IC10:IC109,5)</f>
        <v>1</v>
      </c>
      <c r="DF115" s="903"/>
      <c r="DG115" s="903"/>
      <c r="DH115" s="903"/>
      <c r="DI115" s="903"/>
      <c r="DJ115" s="903"/>
      <c r="DK115" s="903"/>
      <c r="DL115" s="903"/>
      <c r="DM115" s="903"/>
      <c r="DN115" s="903"/>
      <c r="DO115" s="903"/>
      <c r="DP115" s="903"/>
      <c r="DQ115" s="903"/>
      <c r="DR115" s="903"/>
      <c r="DS115" s="903"/>
      <c r="DT115" s="903"/>
      <c r="DU115" s="903"/>
      <c r="DV115" s="903"/>
      <c r="DW115" s="903"/>
      <c r="DX115" s="903"/>
      <c r="DY115" s="903"/>
      <c r="DZ115" s="903">
        <f>COUNTIF(IC10:IC109,6)</f>
        <v>0</v>
      </c>
      <c r="EA115" s="903"/>
      <c r="EB115" s="903"/>
      <c r="EC115" s="903"/>
      <c r="ED115" s="903"/>
      <c r="EE115" s="903"/>
      <c r="EF115" s="903"/>
      <c r="EG115" s="903"/>
      <c r="EH115" s="903"/>
      <c r="EI115" s="903"/>
      <c r="EJ115" s="903"/>
      <c r="EK115" s="903"/>
      <c r="EL115" s="903"/>
      <c r="EM115" s="903"/>
      <c r="EN115" s="903"/>
      <c r="EO115" s="903"/>
      <c r="EP115" s="903"/>
      <c r="EQ115" s="903"/>
      <c r="ER115" s="903"/>
      <c r="ES115" s="903"/>
      <c r="ET115" s="903"/>
      <c r="EU115" s="903">
        <f>COUNTIF(IC10:IC109,7)</f>
        <v>0</v>
      </c>
      <c r="EV115" s="903"/>
      <c r="EW115" s="903"/>
      <c r="EX115" s="903"/>
      <c r="EY115" s="903"/>
      <c r="EZ115" s="903"/>
      <c r="FA115" s="903"/>
      <c r="FB115" s="903"/>
      <c r="FC115" s="903"/>
      <c r="FD115" s="903"/>
      <c r="FE115" s="903"/>
      <c r="FF115" s="903"/>
      <c r="FG115" s="903"/>
      <c r="FH115" s="903"/>
      <c r="FI115" s="903"/>
      <c r="FJ115" s="903"/>
      <c r="FK115" s="903"/>
      <c r="FL115" s="903"/>
      <c r="FM115" s="903"/>
      <c r="FN115" s="903"/>
      <c r="FO115" s="903"/>
      <c r="FP115" s="903">
        <f>COUNTIF(IC10:IC109,8)</f>
        <v>0</v>
      </c>
      <c r="FQ115" s="903"/>
      <c r="FR115" s="903"/>
      <c r="FS115" s="903"/>
      <c r="FT115" s="903"/>
      <c r="FU115" s="903"/>
      <c r="FV115" s="903"/>
      <c r="FW115" s="903"/>
      <c r="FX115" s="903"/>
      <c r="FY115" s="903"/>
      <c r="FZ115" s="903"/>
      <c r="GA115" s="903"/>
      <c r="GB115" s="903"/>
      <c r="GC115" s="903"/>
      <c r="GD115" s="903"/>
      <c r="GE115" s="903"/>
      <c r="GF115" s="903"/>
      <c r="GG115" s="903"/>
      <c r="GH115" s="903"/>
      <c r="GI115" s="903"/>
      <c r="GJ115" s="903"/>
      <c r="GK115" s="903">
        <f>COUNTIF(IC10:IC109,9)</f>
        <v>0</v>
      </c>
      <c r="GL115" s="903"/>
      <c r="GM115" s="903"/>
      <c r="GN115" s="903"/>
      <c r="GO115" s="903"/>
      <c r="GP115" s="903"/>
      <c r="GQ115" s="903"/>
      <c r="GR115" s="903"/>
      <c r="GS115" s="903"/>
      <c r="GT115" s="903"/>
      <c r="GU115" s="903"/>
      <c r="GV115" s="903"/>
      <c r="GW115" s="903"/>
      <c r="GX115" s="903"/>
      <c r="GY115" s="903"/>
      <c r="GZ115" s="903"/>
      <c r="HA115" s="903"/>
      <c r="HB115" s="903"/>
      <c r="HC115" s="903"/>
      <c r="HD115" s="903"/>
      <c r="HE115" s="903"/>
      <c r="HF115" s="903">
        <f>COUNTIF(IC10:IC109,10)</f>
        <v>2</v>
      </c>
      <c r="HG115" s="903"/>
      <c r="HH115" s="903"/>
      <c r="HI115" s="903"/>
      <c r="HJ115" s="903"/>
      <c r="HK115" s="903"/>
      <c r="HL115" s="903"/>
      <c r="HM115" s="903"/>
      <c r="HN115" s="903"/>
      <c r="HO115" s="903"/>
      <c r="HP115" s="903"/>
      <c r="HQ115" s="903"/>
      <c r="HR115" s="903"/>
      <c r="HS115" s="903"/>
      <c r="HT115" s="903"/>
      <c r="HU115" s="903"/>
      <c r="HV115" s="903"/>
      <c r="HW115" s="903"/>
      <c r="HX115" s="903"/>
      <c r="HY115" s="903"/>
      <c r="HZ115" s="905"/>
      <c r="IA115" s="906"/>
      <c r="IB115" s="903"/>
      <c r="IC115" s="903"/>
      <c r="ID115" s="907"/>
    </row>
    <row r="116" spans="1:301" s="377" customFormat="1" ht="15" customHeight="1" x14ac:dyDescent="0.25">
      <c r="A116" s="30"/>
      <c r="B116" s="31"/>
      <c r="C116" s="42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  <c r="AS116" s="378"/>
      <c r="AT116" s="378"/>
      <c r="AU116" s="378"/>
      <c r="AV116" s="378"/>
      <c r="AW116" s="378"/>
      <c r="AX116" s="378"/>
      <c r="AY116" s="378"/>
      <c r="AZ116" s="378"/>
      <c r="BA116" s="378"/>
      <c r="BB116" s="378"/>
      <c r="BC116" s="378"/>
      <c r="BD116" s="378"/>
      <c r="BE116" s="378"/>
      <c r="BF116" s="378"/>
      <c r="BG116" s="378"/>
      <c r="BH116" s="378"/>
      <c r="BI116" s="378"/>
      <c r="BJ116" s="378"/>
      <c r="BK116" s="378"/>
      <c r="BL116" s="378"/>
      <c r="BM116" s="378"/>
      <c r="BN116" s="378"/>
      <c r="BO116" s="378"/>
      <c r="BP116" s="378"/>
      <c r="BQ116" s="378"/>
      <c r="BR116" s="378"/>
      <c r="BS116" s="378"/>
      <c r="BT116" s="378"/>
      <c r="BU116" s="378"/>
      <c r="BV116" s="378"/>
      <c r="BW116" s="378"/>
      <c r="BX116" s="378"/>
      <c r="BY116" s="378"/>
      <c r="BZ116" s="378"/>
      <c r="CA116" s="378"/>
      <c r="CB116" s="378"/>
      <c r="CC116" s="378"/>
      <c r="CD116" s="378"/>
      <c r="CE116" s="378"/>
      <c r="CF116" s="378"/>
      <c r="CG116" s="378"/>
      <c r="CH116" s="378"/>
      <c r="CI116" s="378"/>
      <c r="CJ116" s="378"/>
      <c r="CK116" s="378"/>
      <c r="CL116" s="378"/>
      <c r="CM116" s="378"/>
      <c r="CN116" s="378"/>
      <c r="CO116" s="378"/>
      <c r="CP116" s="378"/>
      <c r="CQ116" s="378"/>
      <c r="CR116" s="378"/>
      <c r="CS116" s="378"/>
      <c r="CT116" s="378"/>
      <c r="CU116" s="378"/>
      <c r="CV116" s="378"/>
      <c r="CW116" s="378"/>
      <c r="CX116" s="378"/>
      <c r="CY116" s="378"/>
      <c r="CZ116" s="378"/>
      <c r="DA116" s="378"/>
      <c r="DB116" s="378"/>
      <c r="DC116" s="378"/>
      <c r="DD116" s="378"/>
      <c r="DE116" s="378"/>
      <c r="DF116" s="378"/>
      <c r="DG116" s="378"/>
      <c r="DH116" s="378"/>
      <c r="DI116" s="378"/>
      <c r="DJ116" s="378"/>
      <c r="DK116" s="378"/>
      <c r="DL116" s="378"/>
      <c r="DM116" s="378"/>
      <c r="DN116" s="378"/>
      <c r="DO116" s="378"/>
      <c r="DP116" s="378"/>
      <c r="DQ116" s="378"/>
      <c r="DR116" s="378"/>
      <c r="DS116" s="378"/>
      <c r="DT116" s="378"/>
      <c r="DU116" s="378"/>
      <c r="DV116" s="378"/>
      <c r="DW116" s="378"/>
      <c r="DX116" s="378"/>
      <c r="DY116" s="378"/>
      <c r="DZ116" s="378"/>
      <c r="EA116" s="378"/>
      <c r="EB116" s="378"/>
      <c r="EC116" s="378"/>
      <c r="ED116" s="378"/>
      <c r="EE116" s="378"/>
      <c r="EF116" s="378"/>
      <c r="EG116" s="378"/>
      <c r="EH116" s="378"/>
      <c r="EI116" s="378"/>
      <c r="EJ116" s="378"/>
      <c r="EK116" s="378"/>
      <c r="EL116" s="378"/>
      <c r="EM116" s="378"/>
      <c r="EN116" s="378"/>
      <c r="EO116" s="378"/>
      <c r="EP116" s="378"/>
      <c r="EQ116" s="378"/>
      <c r="ER116" s="378"/>
      <c r="ES116" s="378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  <c r="FO116" s="378"/>
      <c r="FP116" s="378"/>
      <c r="FQ116" s="378"/>
      <c r="FR116" s="378"/>
      <c r="FS116" s="378"/>
      <c r="FT116" s="378"/>
      <c r="FU116" s="378"/>
      <c r="FV116" s="378"/>
      <c r="FW116" s="378"/>
      <c r="FX116" s="378"/>
      <c r="FY116" s="378"/>
      <c r="FZ116" s="378"/>
      <c r="GA116" s="378"/>
      <c r="GB116" s="378"/>
      <c r="GC116" s="378"/>
      <c r="GD116" s="378"/>
      <c r="GE116" s="378"/>
      <c r="GF116" s="378"/>
      <c r="GG116" s="378"/>
      <c r="GH116" s="378"/>
      <c r="GI116" s="378"/>
      <c r="GJ116" s="378"/>
      <c r="GK116" s="378"/>
      <c r="GL116" s="378"/>
      <c r="GM116" s="378"/>
      <c r="GN116" s="378"/>
      <c r="GO116" s="378"/>
      <c r="GP116" s="378"/>
      <c r="GQ116" s="378"/>
      <c r="GR116" s="378"/>
      <c r="GS116" s="378"/>
      <c r="GT116" s="378"/>
      <c r="GU116" s="378"/>
      <c r="GV116" s="378"/>
      <c r="GW116" s="378"/>
      <c r="GX116" s="378"/>
      <c r="GY116" s="378"/>
      <c r="GZ116" s="378"/>
      <c r="HA116" s="378"/>
      <c r="HB116" s="378"/>
      <c r="HC116" s="378"/>
      <c r="HD116" s="378"/>
      <c r="HE116" s="378"/>
      <c r="HF116" s="378"/>
      <c r="HG116" s="378"/>
      <c r="HH116" s="378"/>
      <c r="HI116" s="378"/>
      <c r="HJ116" s="378"/>
      <c r="HK116" s="378"/>
      <c r="HL116" s="378"/>
      <c r="HM116" s="378"/>
      <c r="HN116" s="378"/>
      <c r="HO116" s="378"/>
      <c r="HP116" s="378"/>
      <c r="HQ116" s="378"/>
      <c r="HR116" s="378"/>
      <c r="HS116" s="378"/>
      <c r="HT116" s="378"/>
      <c r="HU116" s="378"/>
      <c r="HV116" s="378"/>
      <c r="HW116" s="378"/>
      <c r="HX116" s="378"/>
      <c r="HY116" s="378"/>
      <c r="HZ116" s="378"/>
      <c r="IA116" s="378"/>
      <c r="IB116" s="378"/>
      <c r="IC116" s="378"/>
      <c r="ID116" s="378"/>
      <c r="IF116" s="378"/>
      <c r="IG116" s="378"/>
      <c r="IH116" s="378"/>
      <c r="II116" s="378"/>
      <c r="IJ116" s="378"/>
      <c r="IK116" s="378"/>
      <c r="IL116" s="378"/>
      <c r="IM116" s="378"/>
      <c r="IN116" s="378"/>
      <c r="IO116" s="378"/>
      <c r="IP116" s="378"/>
      <c r="IQ116" s="378"/>
      <c r="IR116" s="378"/>
      <c r="IS116" s="378"/>
      <c r="IT116" s="378"/>
      <c r="IU116" s="378"/>
      <c r="IV116" s="378"/>
      <c r="IW116" s="378"/>
      <c r="IX116" s="378"/>
      <c r="IY116" s="378"/>
      <c r="IZ116" s="378"/>
      <c r="JA116" s="378"/>
      <c r="JB116" s="378"/>
      <c r="JC116" s="378"/>
      <c r="JD116" s="378"/>
      <c r="JE116" s="378"/>
      <c r="JF116" s="378"/>
      <c r="JG116" s="378"/>
      <c r="JH116" s="378"/>
      <c r="JI116" s="378"/>
      <c r="JJ116" s="378"/>
      <c r="JK116" s="378"/>
      <c r="JL116" s="378"/>
      <c r="JM116" s="378"/>
      <c r="JN116" s="378"/>
      <c r="JO116" s="378"/>
      <c r="JP116" s="378"/>
      <c r="JQ116" s="378"/>
      <c r="JR116" s="378"/>
      <c r="JS116" s="378"/>
      <c r="JT116" s="378"/>
      <c r="JU116" s="378"/>
      <c r="JV116" s="378"/>
      <c r="JW116" s="378"/>
      <c r="JX116" s="378"/>
      <c r="JY116" s="378"/>
      <c r="JZ116" s="378"/>
      <c r="KA116" s="378"/>
      <c r="KB116" s="378"/>
      <c r="KC116" s="378"/>
      <c r="KD116" s="378"/>
      <c r="KE116" s="378"/>
      <c r="KF116" s="378"/>
      <c r="KG116" s="378"/>
      <c r="KH116" s="378"/>
      <c r="KI116" s="378"/>
      <c r="KJ116" s="378"/>
      <c r="KK116" s="378"/>
      <c r="KL116" s="378"/>
      <c r="KM116" s="378"/>
      <c r="KN116" s="378"/>
      <c r="KO116" s="378"/>
    </row>
    <row r="117" spans="1:301" s="377" customFormat="1" ht="15" customHeight="1" x14ac:dyDescent="0.25">
      <c r="A117" s="900" t="s">
        <v>261</v>
      </c>
      <c r="B117" s="900"/>
      <c r="C117" s="900"/>
      <c r="D117" s="900"/>
      <c r="E117" s="900"/>
      <c r="F117" s="900"/>
      <c r="G117" s="900"/>
      <c r="H117" s="900"/>
      <c r="I117" s="900"/>
      <c r="J117" s="900"/>
      <c r="K117" s="900"/>
      <c r="L117" s="900"/>
      <c r="M117" s="900"/>
      <c r="N117" s="900"/>
      <c r="O117" s="900"/>
      <c r="P117" s="900"/>
      <c r="Q117" s="900"/>
      <c r="R117" s="900"/>
      <c r="S117" s="900"/>
      <c r="T117" s="900"/>
      <c r="U117" s="900"/>
      <c r="V117" s="900"/>
      <c r="W117" s="900"/>
      <c r="X117" s="900"/>
      <c r="Y117" s="900"/>
      <c r="Z117" s="900"/>
      <c r="AA117" s="900"/>
      <c r="AB117" s="900"/>
      <c r="AC117" s="900"/>
      <c r="AD117" s="900"/>
      <c r="AE117" s="900"/>
      <c r="AF117" s="900"/>
      <c r="AG117" s="900"/>
      <c r="AH117" s="900"/>
      <c r="AI117" s="900"/>
      <c r="AJ117" s="900"/>
      <c r="AK117" s="900"/>
      <c r="AL117" s="900"/>
      <c r="AM117" s="900"/>
      <c r="AN117" s="900"/>
      <c r="AO117" s="900"/>
      <c r="AP117" s="900"/>
      <c r="AQ117" s="900"/>
      <c r="AR117" s="900"/>
      <c r="AS117" s="900"/>
      <c r="AT117" s="900"/>
      <c r="AU117" s="900"/>
      <c r="AV117" s="900"/>
      <c r="AW117" s="900"/>
      <c r="AX117" s="900"/>
      <c r="AY117" s="900"/>
      <c r="AZ117" s="900"/>
      <c r="BA117" s="900"/>
      <c r="BB117" s="900"/>
      <c r="BC117" s="900"/>
      <c r="BD117" s="900"/>
      <c r="BE117" s="900"/>
      <c r="BF117" s="900"/>
      <c r="BG117" s="900"/>
      <c r="BH117" s="900"/>
      <c r="BI117" s="900"/>
      <c r="BJ117" s="900"/>
      <c r="BK117" s="900"/>
      <c r="BL117" s="900"/>
      <c r="BM117" s="900"/>
      <c r="BN117" s="900"/>
      <c r="BO117" s="900"/>
      <c r="BP117" s="900"/>
      <c r="BQ117" s="900"/>
      <c r="BR117" s="900"/>
      <c r="BS117" s="900"/>
      <c r="BT117" s="900"/>
      <c r="BU117" s="900"/>
      <c r="BV117" s="900"/>
      <c r="BW117" s="900"/>
      <c r="BX117" s="900"/>
      <c r="BY117" s="900"/>
      <c r="BZ117" s="900"/>
      <c r="CA117" s="900"/>
      <c r="CB117" s="900"/>
      <c r="CC117" s="900"/>
      <c r="CD117" s="900"/>
      <c r="CE117" s="900"/>
      <c r="CF117" s="900"/>
      <c r="CG117" s="900"/>
      <c r="CH117" s="900"/>
      <c r="CI117" s="900"/>
      <c r="CJ117" s="900"/>
      <c r="CK117" s="900"/>
      <c r="CL117" s="900"/>
      <c r="CM117" s="900"/>
      <c r="CN117" s="900"/>
      <c r="CO117" s="900"/>
      <c r="CP117" s="900"/>
      <c r="CQ117" s="900"/>
      <c r="CR117" s="900"/>
      <c r="CS117" s="900"/>
      <c r="CT117" s="900"/>
      <c r="CU117" s="900"/>
      <c r="CV117" s="900"/>
      <c r="CW117" s="900"/>
      <c r="CX117" s="900"/>
      <c r="CY117" s="900"/>
      <c r="CZ117" s="900"/>
      <c r="DA117" s="900"/>
      <c r="DB117" s="900"/>
      <c r="DC117" s="900"/>
      <c r="DD117" s="900"/>
      <c r="DE117" s="900"/>
      <c r="DF117" s="900"/>
      <c r="DG117" s="900"/>
      <c r="DH117" s="900"/>
      <c r="DI117" s="900"/>
      <c r="DJ117" s="900"/>
      <c r="DK117" s="900"/>
      <c r="DL117" s="900"/>
      <c r="DM117" s="900"/>
      <c r="DN117" s="900"/>
      <c r="DO117" s="900"/>
      <c r="DP117" s="900"/>
      <c r="DQ117" s="900"/>
      <c r="DR117" s="900"/>
      <c r="DS117" s="900"/>
      <c r="DT117" s="900"/>
      <c r="DU117" s="900"/>
      <c r="DV117" s="900"/>
      <c r="DW117" s="900"/>
      <c r="DX117" s="900"/>
      <c r="DY117" s="900"/>
      <c r="DZ117" s="900"/>
      <c r="EA117" s="900"/>
      <c r="EB117" s="900"/>
      <c r="EC117" s="900"/>
      <c r="ED117" s="900"/>
      <c r="EE117" s="900"/>
      <c r="EF117" s="900"/>
      <c r="EG117" s="900"/>
      <c r="EH117" s="900"/>
      <c r="EI117" s="900"/>
      <c r="EJ117" s="900"/>
      <c r="EK117" s="900"/>
      <c r="EL117" s="900"/>
      <c r="EM117" s="900"/>
      <c r="EN117" s="900"/>
      <c r="EO117" s="900"/>
      <c r="EP117" s="900"/>
      <c r="EQ117" s="900"/>
      <c r="ER117" s="900"/>
      <c r="ES117" s="900"/>
      <c r="ET117" s="900"/>
      <c r="EU117" s="900"/>
      <c r="EV117" s="900"/>
      <c r="EW117" s="900"/>
      <c r="EX117" s="900"/>
      <c r="EY117" s="900"/>
      <c r="EZ117" s="900"/>
      <c r="FA117" s="900"/>
      <c r="FB117" s="900"/>
      <c r="FC117" s="900"/>
      <c r="FD117" s="900"/>
      <c r="FE117" s="900"/>
      <c r="FF117" s="900"/>
      <c r="FG117" s="900"/>
      <c r="FH117" s="900"/>
      <c r="FI117" s="900"/>
      <c r="FJ117" s="900"/>
      <c r="FK117" s="900"/>
      <c r="FL117" s="900"/>
      <c r="FM117" s="900"/>
      <c r="FN117" s="900"/>
      <c r="FO117" s="900"/>
      <c r="FP117" s="900"/>
      <c r="FQ117" s="900"/>
      <c r="FR117" s="900"/>
      <c r="FS117" s="900"/>
      <c r="FT117" s="900"/>
      <c r="FU117" s="900"/>
      <c r="FV117" s="900"/>
      <c r="FW117" s="900"/>
      <c r="FX117" s="900"/>
      <c r="FY117" s="900"/>
      <c r="FZ117" s="900"/>
      <c r="GA117" s="900"/>
      <c r="GB117" s="900"/>
      <c r="GC117" s="900"/>
      <c r="GD117" s="900"/>
      <c r="GE117" s="900"/>
      <c r="GF117" s="900"/>
      <c r="GG117" s="900"/>
      <c r="GH117" s="900"/>
      <c r="GI117" s="900"/>
      <c r="GJ117" s="900"/>
      <c r="GK117" s="900"/>
      <c r="GL117" s="900"/>
      <c r="GM117" s="900"/>
      <c r="GN117" s="900"/>
      <c r="GO117" s="900"/>
      <c r="GP117" s="900"/>
      <c r="GQ117" s="900"/>
      <c r="GR117" s="900"/>
      <c r="GS117" s="900"/>
      <c r="GT117" s="900"/>
      <c r="GU117" s="900"/>
      <c r="GV117" s="900"/>
      <c r="GW117" s="900"/>
      <c r="GX117" s="900"/>
      <c r="GY117" s="900"/>
      <c r="GZ117" s="900"/>
      <c r="HA117" s="900"/>
      <c r="HB117" s="900"/>
      <c r="HC117" s="900"/>
      <c r="HD117" s="900"/>
      <c r="HE117" s="900"/>
      <c r="HF117" s="900"/>
      <c r="HG117" s="900"/>
      <c r="HH117" s="900"/>
      <c r="HI117" s="900"/>
      <c r="HJ117" s="900"/>
      <c r="HK117" s="900"/>
      <c r="HL117" s="900"/>
      <c r="HM117" s="900"/>
      <c r="HN117" s="900"/>
      <c r="HO117" s="900"/>
      <c r="HP117" s="900"/>
      <c r="HQ117" s="900"/>
      <c r="HR117" s="900"/>
      <c r="HS117" s="900"/>
      <c r="HT117" s="900"/>
      <c r="HU117" s="900"/>
      <c r="HV117" s="900"/>
      <c r="HW117" s="900"/>
      <c r="HX117" s="900"/>
      <c r="HY117" s="900"/>
      <c r="HZ117" s="900"/>
      <c r="IA117" s="900"/>
      <c r="IB117" s="900"/>
      <c r="IC117" s="900"/>
      <c r="ID117" s="900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8.75" x14ac:dyDescent="0.25">
      <c r="A118" s="901" t="s">
        <v>306</v>
      </c>
      <c r="B118" s="901"/>
      <c r="C118" s="901"/>
      <c r="D118" s="901"/>
      <c r="E118" s="901"/>
      <c r="F118" s="901"/>
      <c r="G118" s="901"/>
      <c r="H118" s="901"/>
      <c r="I118" s="901"/>
      <c r="J118" s="901"/>
      <c r="K118" s="901"/>
      <c r="L118" s="901"/>
      <c r="M118" s="901"/>
      <c r="N118" s="901"/>
      <c r="O118" s="901"/>
      <c r="P118" s="901"/>
      <c r="Q118" s="901"/>
      <c r="R118" s="901"/>
      <c r="S118" s="901"/>
      <c r="T118" s="901"/>
      <c r="U118" s="901"/>
      <c r="V118" s="901"/>
      <c r="W118" s="901"/>
      <c r="X118" s="901"/>
      <c r="Y118" s="901"/>
      <c r="Z118" s="901"/>
      <c r="AA118" s="901"/>
      <c r="AB118" s="901"/>
      <c r="AC118" s="901"/>
      <c r="AD118" s="901"/>
      <c r="AE118" s="901"/>
      <c r="AF118" s="901"/>
      <c r="AG118" s="901"/>
      <c r="AH118" s="901"/>
      <c r="AI118" s="901"/>
      <c r="AJ118" s="901"/>
      <c r="AK118" s="901"/>
      <c r="AL118" s="901"/>
      <c r="AM118" s="901"/>
      <c r="AN118" s="901"/>
      <c r="AO118" s="901"/>
      <c r="AP118" s="901"/>
      <c r="AQ118" s="901"/>
      <c r="AR118" s="901"/>
      <c r="AS118" s="901"/>
      <c r="AT118" s="901"/>
      <c r="AU118" s="901"/>
      <c r="AV118" s="901"/>
      <c r="AW118" s="901"/>
      <c r="AX118" s="901"/>
      <c r="AY118" s="901"/>
      <c r="AZ118" s="901"/>
      <c r="BA118" s="901"/>
      <c r="BB118" s="901"/>
      <c r="BC118" s="901"/>
      <c r="BD118" s="901"/>
      <c r="BE118" s="901"/>
      <c r="BF118" s="901"/>
      <c r="BG118" s="901"/>
      <c r="BH118" s="901"/>
      <c r="BI118" s="901"/>
      <c r="BJ118" s="901"/>
      <c r="BK118" s="901"/>
      <c r="BL118" s="901"/>
      <c r="BM118" s="901"/>
      <c r="BN118" s="901"/>
      <c r="BO118" s="901"/>
      <c r="BP118" s="901"/>
      <c r="BQ118" s="901"/>
      <c r="BR118" s="901"/>
      <c r="BS118" s="901"/>
      <c r="BT118" s="901"/>
      <c r="BU118" s="901"/>
      <c r="BV118" s="901"/>
      <c r="BW118" s="901"/>
      <c r="BX118" s="901"/>
      <c r="BY118" s="901"/>
      <c r="BZ118" s="901"/>
      <c r="CA118" s="901"/>
      <c r="CB118" s="901"/>
      <c r="CC118" s="901"/>
      <c r="CD118" s="901"/>
      <c r="CE118" s="901"/>
      <c r="CF118" s="901"/>
      <c r="CG118" s="901"/>
      <c r="CH118" s="901"/>
      <c r="CI118" s="901"/>
      <c r="CJ118" s="901"/>
      <c r="CK118" s="901"/>
      <c r="CL118" s="901"/>
      <c r="CM118" s="901"/>
      <c r="CN118" s="901"/>
      <c r="CO118" s="901"/>
      <c r="CP118" s="901"/>
      <c r="CQ118" s="901"/>
      <c r="CR118" s="901"/>
      <c r="CS118" s="901"/>
      <c r="CT118" s="901"/>
      <c r="CU118" s="901"/>
      <c r="CV118" s="901"/>
      <c r="CW118" s="901"/>
      <c r="CX118" s="901"/>
      <c r="CY118" s="901"/>
      <c r="CZ118" s="901"/>
      <c r="DA118" s="901"/>
      <c r="DB118" s="901"/>
      <c r="DC118" s="901"/>
      <c r="DD118" s="901"/>
      <c r="DE118" s="901"/>
      <c r="DF118" s="901"/>
      <c r="DG118" s="901"/>
      <c r="DH118" s="901"/>
      <c r="DI118" s="901"/>
      <c r="DJ118" s="901"/>
      <c r="DK118" s="901"/>
      <c r="DL118" s="901"/>
      <c r="DM118" s="901"/>
      <c r="DN118" s="901"/>
      <c r="DO118" s="901"/>
      <c r="DP118" s="901"/>
      <c r="DQ118" s="901"/>
      <c r="DR118" s="901"/>
      <c r="DS118" s="901"/>
      <c r="DT118" s="901"/>
      <c r="DU118" s="901"/>
      <c r="DV118" s="901"/>
      <c r="DW118" s="901"/>
      <c r="DX118" s="901"/>
      <c r="DY118" s="901"/>
      <c r="DZ118" s="901"/>
      <c r="EA118" s="901"/>
      <c r="EB118" s="901"/>
      <c r="EC118" s="901"/>
      <c r="ED118" s="901"/>
      <c r="EE118" s="901"/>
      <c r="EF118" s="901"/>
      <c r="EG118" s="901"/>
      <c r="EH118" s="901"/>
      <c r="EI118" s="901"/>
      <c r="EJ118" s="901"/>
      <c r="EK118" s="901"/>
      <c r="EL118" s="901"/>
      <c r="EM118" s="901"/>
      <c r="EN118" s="901"/>
      <c r="EO118" s="901"/>
      <c r="EP118" s="901"/>
      <c r="EQ118" s="901"/>
      <c r="ER118" s="901"/>
      <c r="ES118" s="901"/>
      <c r="ET118" s="901"/>
      <c r="EU118" s="901"/>
      <c r="EV118" s="901"/>
      <c r="EW118" s="901"/>
      <c r="EX118" s="901"/>
      <c r="EY118" s="901"/>
      <c r="EZ118" s="901"/>
      <c r="FA118" s="901"/>
      <c r="FB118" s="901"/>
      <c r="FC118" s="901"/>
      <c r="FD118" s="901"/>
      <c r="FE118" s="901"/>
      <c r="FF118" s="901"/>
      <c r="FG118" s="901"/>
      <c r="FH118" s="901"/>
      <c r="FI118" s="901"/>
      <c r="FJ118" s="901"/>
      <c r="FK118" s="901"/>
      <c r="FL118" s="901"/>
      <c r="FM118" s="901"/>
      <c r="FN118" s="901"/>
      <c r="FO118" s="901"/>
      <c r="FP118" s="901"/>
      <c r="FQ118" s="901"/>
      <c r="FR118" s="901"/>
      <c r="FS118" s="901"/>
      <c r="FT118" s="901"/>
      <c r="FU118" s="901"/>
      <c r="FV118" s="901"/>
      <c r="FW118" s="901"/>
      <c r="FX118" s="901"/>
      <c r="FY118" s="901"/>
      <c r="FZ118" s="901"/>
      <c r="GA118" s="901"/>
      <c r="GB118" s="901"/>
      <c r="GC118" s="901"/>
      <c r="GD118" s="901"/>
      <c r="GE118" s="901"/>
      <c r="GF118" s="901"/>
      <c r="GG118" s="901"/>
      <c r="GH118" s="901"/>
      <c r="GI118" s="901"/>
      <c r="GJ118" s="901"/>
      <c r="GK118" s="901"/>
      <c r="GL118" s="901"/>
      <c r="GM118" s="901"/>
      <c r="GN118" s="901"/>
      <c r="GO118" s="901"/>
      <c r="GP118" s="901"/>
      <c r="GQ118" s="901"/>
      <c r="GR118" s="901"/>
      <c r="GS118" s="901"/>
      <c r="GT118" s="901"/>
      <c r="GU118" s="901"/>
      <c r="GV118" s="901"/>
      <c r="GW118" s="901"/>
      <c r="GX118" s="901"/>
      <c r="GY118" s="901"/>
      <c r="GZ118" s="901"/>
      <c r="HA118" s="901"/>
      <c r="HB118" s="901"/>
      <c r="HC118" s="901"/>
      <c r="HD118" s="901"/>
      <c r="HE118" s="901"/>
      <c r="HF118" s="901"/>
      <c r="HG118" s="901"/>
      <c r="HH118" s="901"/>
      <c r="HI118" s="901"/>
      <c r="HJ118" s="901"/>
      <c r="HK118" s="901"/>
      <c r="HL118" s="901"/>
      <c r="HM118" s="901"/>
      <c r="HN118" s="901"/>
      <c r="HO118" s="901"/>
      <c r="HP118" s="901"/>
      <c r="HQ118" s="901"/>
      <c r="HR118" s="901"/>
      <c r="HS118" s="901"/>
      <c r="HT118" s="901"/>
      <c r="HU118" s="901"/>
      <c r="HV118" s="901"/>
      <c r="HW118" s="901"/>
      <c r="HX118" s="901"/>
      <c r="HY118" s="901"/>
      <c r="HZ118" s="901"/>
      <c r="IA118" s="901"/>
      <c r="IB118" s="901"/>
      <c r="IC118" s="901"/>
      <c r="ID118" s="901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8.75" x14ac:dyDescent="0.25">
      <c r="A119" s="901" t="s">
        <v>307</v>
      </c>
      <c r="B119" s="901"/>
      <c r="C119" s="901"/>
      <c r="D119" s="901"/>
      <c r="E119" s="901"/>
      <c r="F119" s="901"/>
      <c r="G119" s="901"/>
      <c r="H119" s="901"/>
      <c r="I119" s="901"/>
      <c r="J119" s="901"/>
      <c r="K119" s="901"/>
      <c r="L119" s="901"/>
      <c r="M119" s="901"/>
      <c r="N119" s="901"/>
      <c r="O119" s="901"/>
      <c r="P119" s="901"/>
      <c r="Q119" s="901"/>
      <c r="R119" s="901"/>
      <c r="S119" s="901"/>
      <c r="T119" s="901"/>
      <c r="U119" s="901"/>
      <c r="V119" s="901"/>
      <c r="W119" s="901"/>
      <c r="X119" s="901"/>
      <c r="Y119" s="901"/>
      <c r="Z119" s="901"/>
      <c r="AA119" s="901"/>
      <c r="AB119" s="901"/>
      <c r="AC119" s="901"/>
      <c r="AD119" s="901"/>
      <c r="AE119" s="901"/>
      <c r="AF119" s="901"/>
      <c r="AG119" s="901"/>
      <c r="AH119" s="901"/>
      <c r="AI119" s="901"/>
      <c r="AJ119" s="901"/>
      <c r="AK119" s="901"/>
      <c r="AL119" s="901"/>
      <c r="AM119" s="901"/>
      <c r="AN119" s="901"/>
      <c r="AO119" s="901"/>
      <c r="AP119" s="901"/>
      <c r="AQ119" s="901"/>
      <c r="AR119" s="901"/>
      <c r="AS119" s="901"/>
      <c r="AT119" s="901"/>
      <c r="AU119" s="901"/>
      <c r="AV119" s="901"/>
      <c r="AW119" s="901"/>
      <c r="AX119" s="901"/>
      <c r="AY119" s="901"/>
      <c r="AZ119" s="901"/>
      <c r="BA119" s="901"/>
      <c r="BB119" s="901"/>
      <c r="BC119" s="901"/>
      <c r="BD119" s="901"/>
      <c r="BE119" s="901"/>
      <c r="BF119" s="901"/>
      <c r="BG119" s="901"/>
      <c r="BH119" s="901"/>
      <c r="BI119" s="901"/>
      <c r="BJ119" s="901"/>
      <c r="BK119" s="901"/>
      <c r="BL119" s="901"/>
      <c r="BM119" s="901"/>
      <c r="BN119" s="901"/>
      <c r="BO119" s="901"/>
      <c r="BP119" s="901"/>
      <c r="BQ119" s="901"/>
      <c r="BR119" s="901"/>
      <c r="BS119" s="901"/>
      <c r="BT119" s="901"/>
      <c r="BU119" s="901"/>
      <c r="BV119" s="901"/>
      <c r="BW119" s="901"/>
      <c r="BX119" s="901"/>
      <c r="BY119" s="901"/>
      <c r="BZ119" s="901"/>
      <c r="CA119" s="901"/>
      <c r="CB119" s="901"/>
      <c r="CC119" s="901"/>
      <c r="CD119" s="901"/>
      <c r="CE119" s="901"/>
      <c r="CF119" s="901"/>
      <c r="CG119" s="901"/>
      <c r="CH119" s="901"/>
      <c r="CI119" s="901"/>
      <c r="CJ119" s="901"/>
      <c r="CK119" s="901"/>
      <c r="CL119" s="901"/>
      <c r="CM119" s="901"/>
      <c r="CN119" s="901"/>
      <c r="CO119" s="901"/>
      <c r="CP119" s="901"/>
      <c r="CQ119" s="901"/>
      <c r="CR119" s="901"/>
      <c r="CS119" s="901"/>
      <c r="CT119" s="901"/>
      <c r="CU119" s="901"/>
      <c r="CV119" s="901"/>
      <c r="CW119" s="901"/>
      <c r="CX119" s="901"/>
      <c r="CY119" s="901"/>
      <c r="CZ119" s="901"/>
      <c r="DA119" s="901"/>
      <c r="DB119" s="901"/>
      <c r="DC119" s="901"/>
      <c r="DD119" s="901"/>
      <c r="DE119" s="901"/>
      <c r="DF119" s="901"/>
      <c r="DG119" s="901"/>
      <c r="DH119" s="901"/>
      <c r="DI119" s="901"/>
      <c r="DJ119" s="901"/>
      <c r="DK119" s="901"/>
      <c r="DL119" s="901"/>
      <c r="DM119" s="901"/>
      <c r="DN119" s="901"/>
      <c r="DO119" s="901"/>
      <c r="DP119" s="901"/>
      <c r="DQ119" s="901"/>
      <c r="DR119" s="901"/>
      <c r="DS119" s="901"/>
      <c r="DT119" s="901"/>
      <c r="DU119" s="901"/>
      <c r="DV119" s="901"/>
      <c r="DW119" s="901"/>
      <c r="DX119" s="901"/>
      <c r="DY119" s="901"/>
      <c r="DZ119" s="901"/>
      <c r="EA119" s="901"/>
      <c r="EB119" s="901"/>
      <c r="EC119" s="901"/>
      <c r="ED119" s="901"/>
      <c r="EE119" s="901"/>
      <c r="EF119" s="901"/>
      <c r="EG119" s="901"/>
      <c r="EH119" s="901"/>
      <c r="EI119" s="901"/>
      <c r="EJ119" s="901"/>
      <c r="EK119" s="901"/>
      <c r="EL119" s="901"/>
      <c r="EM119" s="901"/>
      <c r="EN119" s="901"/>
      <c r="EO119" s="901"/>
      <c r="EP119" s="901"/>
      <c r="EQ119" s="901"/>
      <c r="ER119" s="901"/>
      <c r="ES119" s="901"/>
      <c r="ET119" s="901"/>
      <c r="EU119" s="901"/>
      <c r="EV119" s="901"/>
      <c r="EW119" s="901"/>
      <c r="EX119" s="901"/>
      <c r="EY119" s="901"/>
      <c r="EZ119" s="901"/>
      <c r="FA119" s="901"/>
      <c r="FB119" s="901"/>
      <c r="FC119" s="901"/>
      <c r="FD119" s="901"/>
      <c r="FE119" s="901"/>
      <c r="FF119" s="901"/>
      <c r="FG119" s="901"/>
      <c r="FH119" s="901"/>
      <c r="FI119" s="901"/>
      <c r="FJ119" s="901"/>
      <c r="FK119" s="901"/>
      <c r="FL119" s="901"/>
      <c r="FM119" s="901"/>
      <c r="FN119" s="901"/>
      <c r="FO119" s="901"/>
      <c r="FP119" s="901"/>
      <c r="FQ119" s="901"/>
      <c r="FR119" s="901"/>
      <c r="FS119" s="901"/>
      <c r="FT119" s="901"/>
      <c r="FU119" s="901"/>
      <c r="FV119" s="901"/>
      <c r="FW119" s="901"/>
      <c r="FX119" s="901"/>
      <c r="FY119" s="901"/>
      <c r="FZ119" s="901"/>
      <c r="GA119" s="901"/>
      <c r="GB119" s="901"/>
      <c r="GC119" s="901"/>
      <c r="GD119" s="901"/>
      <c r="GE119" s="901"/>
      <c r="GF119" s="901"/>
      <c r="GG119" s="901"/>
      <c r="GH119" s="901"/>
      <c r="GI119" s="901"/>
      <c r="GJ119" s="901"/>
      <c r="GK119" s="901"/>
      <c r="GL119" s="901"/>
      <c r="GM119" s="901"/>
      <c r="GN119" s="901"/>
      <c r="GO119" s="901"/>
      <c r="GP119" s="901"/>
      <c r="GQ119" s="901"/>
      <c r="GR119" s="901"/>
      <c r="GS119" s="901"/>
      <c r="GT119" s="901"/>
      <c r="GU119" s="901"/>
      <c r="GV119" s="901"/>
      <c r="GW119" s="901"/>
      <c r="GX119" s="901"/>
      <c r="GY119" s="901"/>
      <c r="GZ119" s="901"/>
      <c r="HA119" s="901"/>
      <c r="HB119" s="901"/>
      <c r="HC119" s="901"/>
      <c r="HD119" s="901"/>
      <c r="HE119" s="901"/>
      <c r="HF119" s="901"/>
      <c r="HG119" s="901"/>
      <c r="HH119" s="901"/>
      <c r="HI119" s="901"/>
      <c r="HJ119" s="901"/>
      <c r="HK119" s="901"/>
      <c r="HL119" s="901"/>
      <c r="HM119" s="901"/>
      <c r="HN119" s="901"/>
      <c r="HO119" s="901"/>
      <c r="HP119" s="901"/>
      <c r="HQ119" s="901"/>
      <c r="HR119" s="901"/>
      <c r="HS119" s="901"/>
      <c r="HT119" s="901"/>
      <c r="HU119" s="901"/>
      <c r="HV119" s="901"/>
      <c r="HW119" s="901"/>
      <c r="HX119" s="901"/>
      <c r="HY119" s="901"/>
      <c r="HZ119" s="901"/>
      <c r="IA119" s="901"/>
      <c r="IB119" s="901"/>
      <c r="IC119" s="901"/>
      <c r="ID119" s="901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5" customHeight="1" x14ac:dyDescent="0.25">
      <c r="A120" s="30"/>
      <c r="B120" s="31"/>
      <c r="C120" s="403"/>
      <c r="D120" s="378"/>
      <c r="E120" s="378"/>
      <c r="F120" s="32"/>
      <c r="G120" s="32" t="s">
        <v>211</v>
      </c>
      <c r="H120" s="32" t="s">
        <v>212</v>
      </c>
      <c r="I120" s="32" t="s">
        <v>213</v>
      </c>
      <c r="J120" s="32" t="s">
        <v>214</v>
      </c>
      <c r="K120" s="32" t="s">
        <v>201</v>
      </c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5" customHeight="1" x14ac:dyDescent="0.25">
      <c r="A121" s="30"/>
      <c r="B121" s="31"/>
      <c r="C121" s="403"/>
      <c r="D121" s="378"/>
      <c r="E121" s="378"/>
      <c r="F121" s="32" t="s">
        <v>26</v>
      </c>
      <c r="G121" s="32">
        <f>K121*36-H121-I121-J121</f>
        <v>1908</v>
      </c>
      <c r="H121" s="32">
        <f>AP110+AO110+BK110+BJ110</f>
        <v>180</v>
      </c>
      <c r="I121" s="32">
        <f>(AR96+AR100+BM96+BM100)*36</f>
        <v>72</v>
      </c>
      <c r="J121" s="32"/>
      <c r="K121" s="32">
        <f>AR110+BM110</f>
        <v>60</v>
      </c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03"/>
      <c r="D122" s="378"/>
      <c r="E122" s="378"/>
      <c r="F122" s="32" t="s">
        <v>27</v>
      </c>
      <c r="G122" s="32">
        <f>K122*36-H122-I122-J122</f>
        <v>1944</v>
      </c>
      <c r="H122" s="32">
        <f>CE110+CF110+CZ110+DA110</f>
        <v>216</v>
      </c>
      <c r="I122" s="32">
        <f>(CH96+CH100+DC96+DC100)*36</f>
        <v>0</v>
      </c>
      <c r="J122" s="32"/>
      <c r="K122" s="32">
        <f>CH110+DC110</f>
        <v>60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03"/>
      <c r="D123" s="378"/>
      <c r="E123" s="378"/>
      <c r="F123" s="32" t="s">
        <v>28</v>
      </c>
      <c r="G123" s="32">
        <f>K123*36-H123-I123-J123</f>
        <v>1800</v>
      </c>
      <c r="H123" s="32">
        <f>DU110+DV110+EP110+EQ110</f>
        <v>288</v>
      </c>
      <c r="I123" s="32">
        <f>(DX96+DX100+ES96+ES100)*36</f>
        <v>72</v>
      </c>
      <c r="J123" s="32"/>
      <c r="K123" s="32">
        <f>DX110+ES110</f>
        <v>60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thickBot="1" x14ac:dyDescent="0.3">
      <c r="A124" s="30"/>
      <c r="B124" s="31"/>
      <c r="C124" s="403"/>
      <c r="D124" s="378"/>
      <c r="E124" s="378"/>
      <c r="F124" s="32" t="s">
        <v>29</v>
      </c>
      <c r="G124" s="32">
        <f>K124*36-H124-I124-J124</f>
        <v>1800</v>
      </c>
      <c r="H124" s="32">
        <f>FK110+FL110+GF110+GG110</f>
        <v>252</v>
      </c>
      <c r="I124" s="32">
        <f>(FN96+FN100+GI96+GI100)*36</f>
        <v>108</v>
      </c>
      <c r="J124" s="32"/>
      <c r="K124" s="32">
        <f>FN110+GI110</f>
        <v>60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ht="15" customHeight="1" thickBot="1" x14ac:dyDescent="0.3">
      <c r="A125" s="30"/>
      <c r="B125" s="31"/>
      <c r="C125" s="403"/>
      <c r="D125" s="385"/>
      <c r="F125" s="33" t="s">
        <v>30</v>
      </c>
      <c r="G125" s="33">
        <f>K125*36-H125-I125-J125</f>
        <v>846</v>
      </c>
      <c r="H125" s="33">
        <f>HA110+HB110+HV110+HW110</f>
        <v>162</v>
      </c>
      <c r="I125" s="33">
        <f>(HD96+HD100+HY96+HY100)*36</f>
        <v>936</v>
      </c>
      <c r="J125" s="33">
        <f>F107+F108+F109</f>
        <v>216</v>
      </c>
      <c r="K125" s="33">
        <f>HD110+HY110</f>
        <v>60</v>
      </c>
      <c r="GM125" s="12">
        <v>108</v>
      </c>
      <c r="GN125" s="13">
        <v>78</v>
      </c>
      <c r="GO125" s="13">
        <v>24</v>
      </c>
      <c r="GP125" s="13">
        <v>16</v>
      </c>
      <c r="GQ125" s="13">
        <v>12</v>
      </c>
      <c r="GR125" s="13">
        <v>22</v>
      </c>
      <c r="GS125" s="13">
        <v>4</v>
      </c>
      <c r="GT125" s="13">
        <v>30</v>
      </c>
      <c r="GU125" s="13">
        <v>18</v>
      </c>
    </row>
    <row r="126" spans="1:301" ht="15" customHeight="1" x14ac:dyDescent="0.25">
      <c r="A126" s="30"/>
      <c r="B126" s="31"/>
      <c r="C126" s="403"/>
      <c r="D126" s="385"/>
      <c r="F126" s="385"/>
      <c r="G126" s="385"/>
      <c r="H126" s="385"/>
    </row>
    <row r="127" spans="1:301" ht="15" customHeight="1" x14ac:dyDescent="0.25">
      <c r="A127" s="30"/>
      <c r="B127" s="31"/>
      <c r="C127" s="403"/>
      <c r="D127" s="385"/>
      <c r="F127" s="385"/>
      <c r="G127" s="385"/>
      <c r="H127" s="385"/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03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03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03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03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03"/>
      <c r="D228" s="385"/>
      <c r="F228" s="385"/>
      <c r="G228" s="385"/>
      <c r="H228" s="385"/>
    </row>
    <row r="229" spans="1:8" x14ac:dyDescent="0.25">
      <c r="A229" s="30"/>
      <c r="B229" s="31"/>
      <c r="C229" s="403"/>
      <c r="D229" s="385"/>
      <c r="F229" s="385"/>
      <c r="G229" s="385"/>
      <c r="H229" s="385"/>
    </row>
    <row r="230" spans="1:8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  <row r="5700" spans="1:8" x14ac:dyDescent="0.25">
      <c r="A5700" s="30"/>
      <c r="B5700" s="31"/>
      <c r="C5700" s="403"/>
      <c r="D5700" s="385"/>
      <c r="F5700" s="385"/>
      <c r="G5700" s="385"/>
      <c r="H5700" s="385"/>
    </row>
    <row r="5701" spans="1:8" x14ac:dyDescent="0.25">
      <c r="A5701" s="30"/>
      <c r="B5701" s="31"/>
      <c r="C5701" s="403"/>
      <c r="D5701" s="385"/>
      <c r="F5701" s="385"/>
      <c r="G5701" s="385"/>
      <c r="H5701" s="385"/>
    </row>
    <row r="5702" spans="1:8" x14ac:dyDescent="0.25">
      <c r="A5702" s="30"/>
      <c r="B5702" s="31"/>
      <c r="C5702" s="403"/>
      <c r="D5702" s="385"/>
      <c r="F5702" s="385"/>
      <c r="G5702" s="385"/>
      <c r="H5702" s="385"/>
    </row>
    <row r="5703" spans="1:8" x14ac:dyDescent="0.25">
      <c r="A5703" s="30"/>
      <c r="B5703" s="31"/>
      <c r="C5703" s="403"/>
      <c r="D5703" s="385"/>
      <c r="F5703" s="385"/>
      <c r="G5703" s="385"/>
      <c r="H5703" s="385"/>
    </row>
    <row r="5704" spans="1:8" x14ac:dyDescent="0.25">
      <c r="A5704" s="30"/>
      <c r="B5704" s="31"/>
      <c r="C5704" s="403"/>
      <c r="D5704" s="385"/>
      <c r="F5704" s="385"/>
      <c r="G5704" s="385"/>
      <c r="H5704" s="385"/>
    </row>
  </sheetData>
  <autoFilter ref="A7:IE115"/>
  <mergeCells count="540">
    <mergeCell ref="A110:C110"/>
    <mergeCell ref="A119:ID119"/>
    <mergeCell ref="DE115:DY115"/>
    <mergeCell ref="DZ115:ET115"/>
    <mergeCell ref="EU115:FO115"/>
    <mergeCell ref="FP115:GJ115"/>
    <mergeCell ref="GK115:HE115"/>
    <mergeCell ref="HF115:HZ115"/>
    <mergeCell ref="A115:C115"/>
    <mergeCell ref="D115:X115"/>
    <mergeCell ref="Y115:AS115"/>
    <mergeCell ref="AT115:BN115"/>
    <mergeCell ref="BO115:CI115"/>
    <mergeCell ref="CJ115:DD115"/>
    <mergeCell ref="DE114:DY114"/>
    <mergeCell ref="CJ114:DD114"/>
    <mergeCell ref="A117:ID117"/>
    <mergeCell ref="A118:ID118"/>
    <mergeCell ref="DZ114:ET114"/>
    <mergeCell ref="EU114:FO114"/>
    <mergeCell ref="FP114:GJ114"/>
    <mergeCell ref="GK114:HE114"/>
    <mergeCell ref="HF114:HZ114"/>
    <mergeCell ref="A114:C114"/>
    <mergeCell ref="D114:X114"/>
    <mergeCell ref="Y114:AS114"/>
    <mergeCell ref="AT114:BN114"/>
    <mergeCell ref="BO114:CI114"/>
    <mergeCell ref="IA112:ID115"/>
    <mergeCell ref="FP112:GJ112"/>
    <mergeCell ref="GK112:HE112"/>
    <mergeCell ref="HF112:HZ112"/>
    <mergeCell ref="A113:C113"/>
    <mergeCell ref="D113:X113"/>
    <mergeCell ref="Y113:AS113"/>
    <mergeCell ref="AT113:BN113"/>
    <mergeCell ref="BO113:CI113"/>
    <mergeCell ref="CJ113:DD113"/>
    <mergeCell ref="DE113:DY113"/>
    <mergeCell ref="DZ113:ET113"/>
    <mergeCell ref="EU113:FO113"/>
    <mergeCell ref="FP113:GJ113"/>
    <mergeCell ref="GK113:HE113"/>
    <mergeCell ref="HF113:HZ113"/>
    <mergeCell ref="A112:C112"/>
    <mergeCell ref="D112:X112"/>
    <mergeCell ref="Y112:AS112"/>
    <mergeCell ref="AT112:BN112"/>
    <mergeCell ref="BO112:CI112"/>
    <mergeCell ref="CJ112:DD112"/>
    <mergeCell ref="DE112:DY112"/>
    <mergeCell ref="DZ112:ET112"/>
    <mergeCell ref="EU112:FO112"/>
    <mergeCell ref="IE59:IE63"/>
    <mergeCell ref="HP59:HP63"/>
    <mergeCell ref="HQ59:HQ63"/>
    <mergeCell ref="HR59:HR63"/>
    <mergeCell ref="HS59:HS63"/>
    <mergeCell ref="HT59:HT63"/>
    <mergeCell ref="HU59:HU63"/>
    <mergeCell ref="A111:ID111"/>
    <mergeCell ref="HV59:HV63"/>
    <mergeCell ref="HW59:HW63"/>
    <mergeCell ref="HX59:HX63"/>
    <mergeCell ref="HY59:HY63"/>
    <mergeCell ref="HZ59:HZ63"/>
    <mergeCell ref="HJ59:HJ63"/>
    <mergeCell ref="HK59:HK63"/>
    <mergeCell ref="HL59:HL63"/>
    <mergeCell ref="GX59:GX63"/>
    <mergeCell ref="GY59:GY63"/>
    <mergeCell ref="GZ59:GZ63"/>
    <mergeCell ref="HA59:HA63"/>
    <mergeCell ref="HB59:HB63"/>
    <mergeCell ref="HC59:HC63"/>
    <mergeCell ref="HM59:HM63"/>
    <mergeCell ref="HN59:HN63"/>
    <mergeCell ref="HO59:HO63"/>
    <mergeCell ref="HD59:HD63"/>
    <mergeCell ref="HE59:HE63"/>
    <mergeCell ref="HF59:HF63"/>
    <mergeCell ref="HG59:HG63"/>
    <mergeCell ref="HH59:HH63"/>
    <mergeCell ref="HI59:HI63"/>
    <mergeCell ref="GO59:GO63"/>
    <mergeCell ref="GP59:GP63"/>
    <mergeCell ref="GQ59:GQ63"/>
    <mergeCell ref="GR59:GR63"/>
    <mergeCell ref="GS59:GS63"/>
    <mergeCell ref="GT59:GT63"/>
    <mergeCell ref="GU59:GU63"/>
    <mergeCell ref="GV59:GV63"/>
    <mergeCell ref="GW59:GW63"/>
    <mergeCell ref="GF59:GF63"/>
    <mergeCell ref="GG59:GG63"/>
    <mergeCell ref="GH59:GH63"/>
    <mergeCell ref="GI59:GI63"/>
    <mergeCell ref="GJ59:GJ63"/>
    <mergeCell ref="GK59:GK63"/>
    <mergeCell ref="GL59:GL63"/>
    <mergeCell ref="GM59:GM63"/>
    <mergeCell ref="GN59:GN63"/>
    <mergeCell ref="FW59:FW63"/>
    <mergeCell ref="FX59:FX63"/>
    <mergeCell ref="FY59:FY63"/>
    <mergeCell ref="FZ59:FZ63"/>
    <mergeCell ref="GA59:GA63"/>
    <mergeCell ref="GB59:GB63"/>
    <mergeCell ref="GC59:GC63"/>
    <mergeCell ref="GD59:GD63"/>
    <mergeCell ref="GE59:GE63"/>
    <mergeCell ref="FN59:FN63"/>
    <mergeCell ref="FO59:FO63"/>
    <mergeCell ref="FP59:FP63"/>
    <mergeCell ref="FQ59:FQ63"/>
    <mergeCell ref="FR59:FR63"/>
    <mergeCell ref="FS59:FS63"/>
    <mergeCell ref="FT59:FT63"/>
    <mergeCell ref="FU59:FU63"/>
    <mergeCell ref="FV59:FV63"/>
    <mergeCell ref="FE59:FE63"/>
    <mergeCell ref="FF59:FF63"/>
    <mergeCell ref="FG59:FG63"/>
    <mergeCell ref="FH59:FH63"/>
    <mergeCell ref="FI59:FI63"/>
    <mergeCell ref="FJ59:FJ63"/>
    <mergeCell ref="FK59:FK63"/>
    <mergeCell ref="FL59:FL63"/>
    <mergeCell ref="FM59:FM63"/>
    <mergeCell ref="EV59:EV63"/>
    <mergeCell ref="EW59:EW63"/>
    <mergeCell ref="EX59:EX63"/>
    <mergeCell ref="EY59:EY63"/>
    <mergeCell ref="EZ59:EZ63"/>
    <mergeCell ref="FA59:FA63"/>
    <mergeCell ref="FB59:FB63"/>
    <mergeCell ref="FC59:FC63"/>
    <mergeCell ref="FD59:FD63"/>
    <mergeCell ref="EM59:EM63"/>
    <mergeCell ref="EN59:EN63"/>
    <mergeCell ref="EO59:EO63"/>
    <mergeCell ref="EP59:EP63"/>
    <mergeCell ref="EQ59:EQ63"/>
    <mergeCell ref="ER59:ER63"/>
    <mergeCell ref="ES59:ES63"/>
    <mergeCell ref="ET59:ET63"/>
    <mergeCell ref="EU59:EU63"/>
    <mergeCell ref="ED59:ED63"/>
    <mergeCell ref="EE59:EE63"/>
    <mergeCell ref="EF59:EF63"/>
    <mergeCell ref="EG59:EG63"/>
    <mergeCell ref="EH59:EH63"/>
    <mergeCell ref="EI59:EI63"/>
    <mergeCell ref="EJ59:EJ63"/>
    <mergeCell ref="EK59:EK63"/>
    <mergeCell ref="EL59:EL63"/>
    <mergeCell ref="DU59:DU63"/>
    <mergeCell ref="DV59:DV63"/>
    <mergeCell ref="DW59:DW63"/>
    <mergeCell ref="DX59:DX63"/>
    <mergeCell ref="DY59:DY63"/>
    <mergeCell ref="DZ59:DZ63"/>
    <mergeCell ref="EA59:EA63"/>
    <mergeCell ref="EB59:EB63"/>
    <mergeCell ref="EC59:EC63"/>
    <mergeCell ref="DL59:DL63"/>
    <mergeCell ref="DM59:DM63"/>
    <mergeCell ref="DN59:DN63"/>
    <mergeCell ref="DO59:DO63"/>
    <mergeCell ref="DP59:DP63"/>
    <mergeCell ref="DQ59:DQ63"/>
    <mergeCell ref="DR59:DR63"/>
    <mergeCell ref="DS59:DS63"/>
    <mergeCell ref="DT59:DT63"/>
    <mergeCell ref="DC59:DC63"/>
    <mergeCell ref="DD59:DD63"/>
    <mergeCell ref="DE59:DE63"/>
    <mergeCell ref="DF59:DF63"/>
    <mergeCell ref="DG59:DG63"/>
    <mergeCell ref="DH59:DH63"/>
    <mergeCell ref="DI59:DI63"/>
    <mergeCell ref="DJ59:DJ63"/>
    <mergeCell ref="DK59:DK63"/>
    <mergeCell ref="CT59:CT63"/>
    <mergeCell ref="CU59:CU63"/>
    <mergeCell ref="CV59:CV63"/>
    <mergeCell ref="CW59:CW63"/>
    <mergeCell ref="CX59:CX63"/>
    <mergeCell ref="CY59:CY63"/>
    <mergeCell ref="CZ59:CZ63"/>
    <mergeCell ref="DA59:DA63"/>
    <mergeCell ref="DB59:DB63"/>
    <mergeCell ref="CK59:CK63"/>
    <mergeCell ref="CL59:CL63"/>
    <mergeCell ref="CM59:CM63"/>
    <mergeCell ref="CN59:CN63"/>
    <mergeCell ref="CO59:CO63"/>
    <mergeCell ref="CP59:CP63"/>
    <mergeCell ref="CQ59:CQ63"/>
    <mergeCell ref="CR59:CR63"/>
    <mergeCell ref="CS59:CS63"/>
    <mergeCell ref="CB59:CB63"/>
    <mergeCell ref="CC59:CC63"/>
    <mergeCell ref="CD59:CD63"/>
    <mergeCell ref="CE59:CE63"/>
    <mergeCell ref="CF59:CF63"/>
    <mergeCell ref="CG59:CG63"/>
    <mergeCell ref="CH59:CH63"/>
    <mergeCell ref="CI59:CI63"/>
    <mergeCell ref="CJ59:CJ63"/>
    <mergeCell ref="BS59:BS63"/>
    <mergeCell ref="BT59:BT63"/>
    <mergeCell ref="BU59:BU63"/>
    <mergeCell ref="BV59:BV63"/>
    <mergeCell ref="BW59:BW63"/>
    <mergeCell ref="BX59:BX63"/>
    <mergeCell ref="BY59:BY63"/>
    <mergeCell ref="BZ59:BZ63"/>
    <mergeCell ref="CA59:CA63"/>
    <mergeCell ref="BJ59:BJ63"/>
    <mergeCell ref="BK59:BK63"/>
    <mergeCell ref="BL59:BL63"/>
    <mergeCell ref="BM59:BM63"/>
    <mergeCell ref="BN59:BN63"/>
    <mergeCell ref="BO59:BO63"/>
    <mergeCell ref="BP59:BP63"/>
    <mergeCell ref="BQ59:BQ63"/>
    <mergeCell ref="BR59:BR63"/>
    <mergeCell ref="BA59:BA63"/>
    <mergeCell ref="BB59:BB63"/>
    <mergeCell ref="BC59:BC63"/>
    <mergeCell ref="BD59:BD63"/>
    <mergeCell ref="BE59:BE63"/>
    <mergeCell ref="BF59:BF63"/>
    <mergeCell ref="BG59:BG63"/>
    <mergeCell ref="BH59:BH63"/>
    <mergeCell ref="BI59:BI63"/>
    <mergeCell ref="AR59:AR63"/>
    <mergeCell ref="AS59:AS63"/>
    <mergeCell ref="AT59:AT63"/>
    <mergeCell ref="AU59:AU63"/>
    <mergeCell ref="AV59:AV63"/>
    <mergeCell ref="AW59:AW63"/>
    <mergeCell ref="AX59:AX63"/>
    <mergeCell ref="AY59:AY63"/>
    <mergeCell ref="AZ59:AZ63"/>
    <mergeCell ref="AI59:AI63"/>
    <mergeCell ref="AJ59:AJ63"/>
    <mergeCell ref="AK59:AK63"/>
    <mergeCell ref="AL59:AL63"/>
    <mergeCell ref="AM59:AM63"/>
    <mergeCell ref="AN59:AN63"/>
    <mergeCell ref="AO59:AO63"/>
    <mergeCell ref="AP59:AP63"/>
    <mergeCell ref="AQ59:AQ63"/>
    <mergeCell ref="Z59:Z63"/>
    <mergeCell ref="AA59:AA63"/>
    <mergeCell ref="AB59:AB63"/>
    <mergeCell ref="AC59:AC63"/>
    <mergeCell ref="AD59:AD63"/>
    <mergeCell ref="AE59:AE63"/>
    <mergeCell ref="AF59:AF63"/>
    <mergeCell ref="AG59:AG63"/>
    <mergeCell ref="AH59:AH63"/>
    <mergeCell ref="Q59:Q63"/>
    <mergeCell ref="R59:R63"/>
    <mergeCell ref="S59:S63"/>
    <mergeCell ref="T59:T63"/>
    <mergeCell ref="U59:U63"/>
    <mergeCell ref="V59:V63"/>
    <mergeCell ref="W59:W63"/>
    <mergeCell ref="X59:X63"/>
    <mergeCell ref="Y59:Y63"/>
    <mergeCell ref="HU6:HU7"/>
    <mergeCell ref="HV6:HV7"/>
    <mergeCell ref="HW6:HW7"/>
    <mergeCell ref="HX6:HX7"/>
    <mergeCell ref="HY6:HY7"/>
    <mergeCell ref="HZ6:HZ7"/>
    <mergeCell ref="IB6:IB7"/>
    <mergeCell ref="IC6:IC7"/>
    <mergeCell ref="A59:A63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K59:K63"/>
    <mergeCell ref="L59:L63"/>
    <mergeCell ref="M59:M63"/>
    <mergeCell ref="N59:N63"/>
    <mergeCell ref="O59:O63"/>
    <mergeCell ref="P59:P63"/>
    <mergeCell ref="HK6:HK7"/>
    <mergeCell ref="HL6:HL7"/>
    <mergeCell ref="HM6:HM7"/>
    <mergeCell ref="HN6:HN7"/>
    <mergeCell ref="HO6:HO7"/>
    <mergeCell ref="HP6:HP7"/>
    <mergeCell ref="HQ6:HR6"/>
    <mergeCell ref="HS6:HS7"/>
    <mergeCell ref="HT6:HT7"/>
    <mergeCell ref="HB6:HB7"/>
    <mergeCell ref="HC6:HC7"/>
    <mergeCell ref="HD6:HD7"/>
    <mergeCell ref="HE6:HE7"/>
    <mergeCell ref="HF6:HF7"/>
    <mergeCell ref="HG6:HG7"/>
    <mergeCell ref="HH6:HH7"/>
    <mergeCell ref="HI6:HI7"/>
    <mergeCell ref="HJ6:HJ7"/>
    <mergeCell ref="GR6:GR7"/>
    <mergeCell ref="GS6:GS7"/>
    <mergeCell ref="GT6:GT7"/>
    <mergeCell ref="GU6:GU7"/>
    <mergeCell ref="GV6:GW6"/>
    <mergeCell ref="GX6:GX7"/>
    <mergeCell ref="GY6:GY7"/>
    <mergeCell ref="GZ6:GZ7"/>
    <mergeCell ref="HA6:HA7"/>
    <mergeCell ref="GI6:GI7"/>
    <mergeCell ref="GJ6:GJ7"/>
    <mergeCell ref="GK6:GK7"/>
    <mergeCell ref="GL6:GL7"/>
    <mergeCell ref="GM6:GM7"/>
    <mergeCell ref="GN6:GN7"/>
    <mergeCell ref="GO6:GO7"/>
    <mergeCell ref="GP6:GP7"/>
    <mergeCell ref="GQ6:GQ7"/>
    <mergeCell ref="FY6:FY7"/>
    <mergeCell ref="FZ6:FZ7"/>
    <mergeCell ref="GA6:GB6"/>
    <mergeCell ref="GC6:GC7"/>
    <mergeCell ref="GD6:GD7"/>
    <mergeCell ref="GE6:GE7"/>
    <mergeCell ref="GF6:GF7"/>
    <mergeCell ref="GG6:GG7"/>
    <mergeCell ref="GH6:GH7"/>
    <mergeCell ref="FP6:FP7"/>
    <mergeCell ref="FQ6:FQ7"/>
    <mergeCell ref="FR6:FR7"/>
    <mergeCell ref="FS6:FS7"/>
    <mergeCell ref="FT6:FT7"/>
    <mergeCell ref="FU6:FU7"/>
    <mergeCell ref="FV6:FV7"/>
    <mergeCell ref="FW6:FW7"/>
    <mergeCell ref="FX6:FX7"/>
    <mergeCell ref="FF6:FG6"/>
    <mergeCell ref="FH6:FH7"/>
    <mergeCell ref="FI6:FI7"/>
    <mergeCell ref="FJ6:FJ7"/>
    <mergeCell ref="FK6:FK7"/>
    <mergeCell ref="FL6:FL7"/>
    <mergeCell ref="FM6:FM7"/>
    <mergeCell ref="FN6:FN7"/>
    <mergeCell ref="FO6:FO7"/>
    <mergeCell ref="EW6:EW7"/>
    <mergeCell ref="EX6:EX7"/>
    <mergeCell ref="EY6:EY7"/>
    <mergeCell ref="EZ6:EZ7"/>
    <mergeCell ref="FA6:FA7"/>
    <mergeCell ref="FB6:FB7"/>
    <mergeCell ref="FC6:FC7"/>
    <mergeCell ref="FD6:FD7"/>
    <mergeCell ref="FE6:FE7"/>
    <mergeCell ref="EN6:EN7"/>
    <mergeCell ref="EO6:EO7"/>
    <mergeCell ref="EP6:EP7"/>
    <mergeCell ref="EQ6:EQ7"/>
    <mergeCell ref="ER6:ER7"/>
    <mergeCell ref="ES6:ES7"/>
    <mergeCell ref="ET6:ET7"/>
    <mergeCell ref="EU6:EU7"/>
    <mergeCell ref="EV6:EV7"/>
    <mergeCell ref="ED6:ED7"/>
    <mergeCell ref="EE6:EE7"/>
    <mergeCell ref="EF6:EF7"/>
    <mergeCell ref="EG6:EG7"/>
    <mergeCell ref="EH6:EH7"/>
    <mergeCell ref="EI6:EI7"/>
    <mergeCell ref="EJ6:EJ7"/>
    <mergeCell ref="EK6:EL6"/>
    <mergeCell ref="EM6:EM7"/>
    <mergeCell ref="DU6:DU7"/>
    <mergeCell ref="DV6:DV7"/>
    <mergeCell ref="DW6:DW7"/>
    <mergeCell ref="DX6:DX7"/>
    <mergeCell ref="DY6:DY7"/>
    <mergeCell ref="DZ6:DZ7"/>
    <mergeCell ref="EA6:EA7"/>
    <mergeCell ref="EB6:EB7"/>
    <mergeCell ref="EC6:EC7"/>
    <mergeCell ref="DK6:DK7"/>
    <mergeCell ref="DL6:DL7"/>
    <mergeCell ref="DM6:DM7"/>
    <mergeCell ref="DN6:DN7"/>
    <mergeCell ref="DO6:DO7"/>
    <mergeCell ref="DP6:DQ6"/>
    <mergeCell ref="DR6:DR7"/>
    <mergeCell ref="DS6:DS7"/>
    <mergeCell ref="DT6:DT7"/>
    <mergeCell ref="DB6:DB7"/>
    <mergeCell ref="DC6:DC7"/>
    <mergeCell ref="DD6:DD7"/>
    <mergeCell ref="DE6:DE7"/>
    <mergeCell ref="DF6:DF7"/>
    <mergeCell ref="DG6:DG7"/>
    <mergeCell ref="DH6:DH7"/>
    <mergeCell ref="DI6:DI7"/>
    <mergeCell ref="DJ6:DJ7"/>
    <mergeCell ref="CR6:CR7"/>
    <mergeCell ref="CS6:CS7"/>
    <mergeCell ref="CT6:CT7"/>
    <mergeCell ref="CU6:CV6"/>
    <mergeCell ref="CW6:CW7"/>
    <mergeCell ref="CX6:CX7"/>
    <mergeCell ref="CY6:CY7"/>
    <mergeCell ref="CZ6:CZ7"/>
    <mergeCell ref="DA6:DA7"/>
    <mergeCell ref="CI6:CI7"/>
    <mergeCell ref="CJ6:CJ7"/>
    <mergeCell ref="CK6:CK7"/>
    <mergeCell ref="CL6:CL7"/>
    <mergeCell ref="CM6:CM7"/>
    <mergeCell ref="CN6:CN7"/>
    <mergeCell ref="CO6:CO7"/>
    <mergeCell ref="CP6:CP7"/>
    <mergeCell ref="CQ6:CQ7"/>
    <mergeCell ref="BY6:BY7"/>
    <mergeCell ref="BZ6:CA6"/>
    <mergeCell ref="CB6:CB7"/>
    <mergeCell ref="CC6:CC7"/>
    <mergeCell ref="CD6:CD7"/>
    <mergeCell ref="CE6:CE7"/>
    <mergeCell ref="CF6:CF7"/>
    <mergeCell ref="CG6:CG7"/>
    <mergeCell ref="CH6:CH7"/>
    <mergeCell ref="BP6:BP7"/>
    <mergeCell ref="BQ6:BQ7"/>
    <mergeCell ref="BR6:BR7"/>
    <mergeCell ref="BS6:BS7"/>
    <mergeCell ref="BT6:BT7"/>
    <mergeCell ref="BU6:BU7"/>
    <mergeCell ref="BV6:BV7"/>
    <mergeCell ref="BW6:BW7"/>
    <mergeCell ref="BX6:BX7"/>
    <mergeCell ref="BG6:BG7"/>
    <mergeCell ref="BH6:BH7"/>
    <mergeCell ref="BI6:BI7"/>
    <mergeCell ref="BJ6:BJ7"/>
    <mergeCell ref="BK6:BK7"/>
    <mergeCell ref="BL6:BL7"/>
    <mergeCell ref="BM6:BM7"/>
    <mergeCell ref="BN6:BN7"/>
    <mergeCell ref="BO6:BO7"/>
    <mergeCell ref="AW6:AW7"/>
    <mergeCell ref="AX6:AX7"/>
    <mergeCell ref="AY6:AY7"/>
    <mergeCell ref="AZ6:AZ7"/>
    <mergeCell ref="BA6:BA7"/>
    <mergeCell ref="BB6:BB7"/>
    <mergeCell ref="BC6:BC7"/>
    <mergeCell ref="BD6:BD7"/>
    <mergeCell ref="BE6:BF6"/>
    <mergeCell ref="FP5:GJ5"/>
    <mergeCell ref="GK5:HE5"/>
    <mergeCell ref="HF5:HZ5"/>
    <mergeCell ref="IB5:IC5"/>
    <mergeCell ref="ID5:ID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M6:AM7"/>
    <mergeCell ref="AN6:AN7"/>
    <mergeCell ref="AO6:AO7"/>
    <mergeCell ref="AP6:AP7"/>
    <mergeCell ref="AQ6:AQ7"/>
    <mergeCell ref="AR6:AR7"/>
    <mergeCell ref="AS6:AS7"/>
    <mergeCell ref="AT6:AT7"/>
    <mergeCell ref="AU6:AU7"/>
    <mergeCell ref="AV6:AV7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O4:O7"/>
    <mergeCell ref="P4:P7"/>
    <mergeCell ref="Q4:Q7"/>
    <mergeCell ref="R4:R7"/>
    <mergeCell ref="S4:S7"/>
    <mergeCell ref="T4:T7"/>
    <mergeCell ref="U4:U7"/>
    <mergeCell ref="Y4:BN4"/>
    <mergeCell ref="BO4:DD4"/>
    <mergeCell ref="AH6:AH7"/>
    <mergeCell ref="AI6:AI7"/>
    <mergeCell ref="AJ6:AK6"/>
    <mergeCell ref="AL6:AL7"/>
    <mergeCell ref="DE4:ET4"/>
    <mergeCell ref="A1:ID1"/>
    <mergeCell ref="A3:A7"/>
    <mergeCell ref="B3:B7"/>
    <mergeCell ref="C3:C7"/>
    <mergeCell ref="D3:E3"/>
    <mergeCell ref="F3:F7"/>
    <mergeCell ref="G3:G7"/>
    <mergeCell ref="H3:U3"/>
    <mergeCell ref="V3:V7"/>
    <mergeCell ref="W3:W7"/>
    <mergeCell ref="X3:X7"/>
    <mergeCell ref="Y3:HZ3"/>
    <mergeCell ref="IA3:ID3"/>
    <mergeCell ref="EU4:GJ4"/>
    <mergeCell ref="GK4:HZ4"/>
    <mergeCell ref="IA4:IA7"/>
    <mergeCell ref="IB4:ID4"/>
    <mergeCell ref="Y5:AS5"/>
    <mergeCell ref="AT5:BN5"/>
    <mergeCell ref="BO5:CI5"/>
    <mergeCell ref="CJ5:DD5"/>
    <mergeCell ref="DE5:DY5"/>
    <mergeCell ref="DZ5:ET5"/>
    <mergeCell ref="EU5:FO5"/>
  </mergeCells>
  <printOptions horizontalCentered="1"/>
  <pageMargins left="0" right="0" top="0" bottom="0" header="0" footer="0"/>
  <pageSetup paperSize="8" scale="4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50</v>
      </c>
      <c r="G15" s="3">
        <f>G16/54</f>
        <v>33.333333333333336</v>
      </c>
      <c r="H15" s="815">
        <f t="shared" ref="H15:L15" si="13">I16/36</f>
        <v>7</v>
      </c>
      <c r="I15" s="3">
        <f>I16/54</f>
        <v>4.666666666666667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1800</v>
      </c>
      <c r="H16" s="816"/>
      <c r="I16" s="1">
        <f>C26</f>
        <v>252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23.5</v>
      </c>
      <c r="G17" s="3">
        <f>G18/54</f>
        <v>15.666666666666666</v>
      </c>
      <c r="H17" s="815">
        <f t="shared" ref="H17:L17" si="18">I18/36</f>
        <v>4.5</v>
      </c>
      <c r="I17" s="3">
        <f>I18/54</f>
        <v>3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846</v>
      </c>
      <c r="H18" s="816"/>
      <c r="I18" s="1">
        <f>C27</f>
        <v>162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230.5</v>
      </c>
      <c r="G19" s="8">
        <f t="shared" si="20"/>
        <v>153.66666666666669</v>
      </c>
      <c r="H19" s="823">
        <f t="shared" si="20"/>
        <v>30.5</v>
      </c>
      <c r="I19" s="8">
        <f t="shared" si="20"/>
        <v>20.333333333333332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8298</v>
      </c>
      <c r="H20" s="824"/>
      <c r="I20" s="2">
        <f>I18+I16+I14+I12+I10</f>
        <v>1098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'ПК ДД'!G121</f>
        <v>1908</v>
      </c>
      <c r="C23" s="10">
        <f>'ПК ДД'!H121</f>
        <v>180</v>
      </c>
      <c r="D23" s="10">
        <f>'ПК ДД'!I121</f>
        <v>72</v>
      </c>
      <c r="E23" s="10">
        <f>'ПК ДД'!J121</f>
        <v>0</v>
      </c>
      <c r="F23" s="10">
        <f>'ПК ДД'!K121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'ПК ДД'!G122</f>
        <v>1944</v>
      </c>
      <c r="C24" s="10">
        <f>'ПК ДД'!H122</f>
        <v>216</v>
      </c>
      <c r="D24" s="10">
        <f>'ПК ДД'!I122</f>
        <v>0</v>
      </c>
      <c r="E24" s="10">
        <f>'ПК ДД'!J122</f>
        <v>0</v>
      </c>
      <c r="F24" s="10">
        <f>'ПК ДД'!K122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'ПК ДД'!G123</f>
        <v>1800</v>
      </c>
      <c r="C25" s="10">
        <f>'ПК ДД'!H123</f>
        <v>288</v>
      </c>
      <c r="D25" s="10">
        <f>'ПК ДД'!I123</f>
        <v>72</v>
      </c>
      <c r="E25" s="10">
        <f>'ПК ДД'!J123</f>
        <v>0</v>
      </c>
      <c r="F25" s="10">
        <f>'ПК ДД'!K123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'ПК ДД'!G124</f>
        <v>1800</v>
      </c>
      <c r="C26" s="10">
        <f>'ПК ДД'!H124</f>
        <v>252</v>
      </c>
      <c r="D26" s="10">
        <f>'ПК ДД'!I124</f>
        <v>108</v>
      </c>
      <c r="E26" s="10">
        <f>'ПК ДД'!J124</f>
        <v>0</v>
      </c>
      <c r="F26" s="10">
        <f>'ПК ДД'!K124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'ПК ДД'!G125</f>
        <v>846</v>
      </c>
      <c r="C27" s="10">
        <f>'ПК ДД'!H125</f>
        <v>162</v>
      </c>
      <c r="D27" s="10">
        <f>'ПК ДД'!I125</f>
        <v>936</v>
      </c>
      <c r="E27" s="10">
        <f>'ПК ДД'!J125</f>
        <v>216</v>
      </c>
      <c r="F27" s="10">
        <f>'ПК ДД'!K125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KO5704"/>
  <sheetViews>
    <sheetView showZeros="0" tabSelected="1" view="pageBreakPreview" zoomScale="55" zoomScaleNormal="85" zoomScaleSheetLayoutView="55" zoomScalePageLayoutView="90" workbookViewId="0">
      <pane xSplit="3" ySplit="7" topLeftCell="D44" activePane="bottomRight" state="frozen"/>
      <selection activeCell="A50" sqref="A50:XFD58"/>
      <selection pane="topRight" activeCell="A50" sqref="A50:XFD58"/>
      <selection pane="bottomLeft" activeCell="A50" sqref="A50:XFD58"/>
      <selection pane="bottomRight" activeCell="C59" sqref="C59:C63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686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0">
        <f t="shared" ref="V21:V28" si="63">AS21+BN21+CI21+DD21+DY21+ET21+FO21+GJ21+HE21+HZ21</f>
        <v>96</v>
      </c>
      <c r="W21" s="681">
        <f t="shared" ref="W21:W28" si="64">AQ21+BL21+CG21+DB21+DW21+ER21+FM21+GH21+HC21+HX21</f>
        <v>6</v>
      </c>
      <c r="X21" s="682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0">
        <f t="shared" si="63"/>
        <v>36</v>
      </c>
      <c r="W22" s="681">
        <f t="shared" si="64"/>
        <v>6</v>
      </c>
      <c r="X22" s="682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0">
        <f t="shared" si="63"/>
        <v>36</v>
      </c>
      <c r="W23" s="681">
        <f t="shared" si="64"/>
        <v>0</v>
      </c>
      <c r="X23" s="682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8"/>
        <v>72</v>
      </c>
      <c r="G24" s="704">
        <f t="shared" si="59"/>
        <v>42</v>
      </c>
      <c r="H24" s="704">
        <f t="shared" si="60"/>
        <v>16</v>
      </c>
      <c r="I24" s="704">
        <f t="shared" si="60"/>
        <v>0</v>
      </c>
      <c r="J24" s="704">
        <f t="shared" si="60"/>
        <v>0</v>
      </c>
      <c r="K24" s="704">
        <f t="shared" si="60"/>
        <v>24</v>
      </c>
      <c r="L24" s="704">
        <f t="shared" si="60"/>
        <v>0</v>
      </c>
      <c r="M24" s="704">
        <f t="shared" si="60"/>
        <v>0</v>
      </c>
      <c r="N24" s="704">
        <f t="shared" si="60"/>
        <v>0</v>
      </c>
      <c r="O24" s="704">
        <f t="shared" si="60"/>
        <v>0</v>
      </c>
      <c r="P24" s="704">
        <f t="shared" si="60"/>
        <v>2</v>
      </c>
      <c r="Q24" s="704"/>
      <c r="R24" s="704">
        <f t="shared" si="61"/>
        <v>0</v>
      </c>
      <c r="S24" s="704">
        <f t="shared" si="62"/>
        <v>0</v>
      </c>
      <c r="T24" s="704">
        <f t="shared" si="62"/>
        <v>0</v>
      </c>
      <c r="U24" s="559">
        <f t="shared" si="62"/>
        <v>0</v>
      </c>
      <c r="V24" s="703">
        <f t="shared" si="63"/>
        <v>24</v>
      </c>
      <c r="W24" s="704">
        <f t="shared" si="64"/>
        <v>6</v>
      </c>
      <c r="X24" s="705">
        <f t="shared" si="65"/>
        <v>0</v>
      </c>
      <c r="Y24" s="700">
        <f t="shared" si="66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5"/>
        <v>0</v>
      </c>
      <c r="AS24" s="695"/>
      <c r="AT24" s="702">
        <f t="shared" si="67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6"/>
        <v>0</v>
      </c>
      <c r="BN24" s="699"/>
      <c r="BO24" s="700">
        <f t="shared" si="68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7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49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1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3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6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7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91"/>
        <v>4</v>
      </c>
      <c r="E33" s="674"/>
      <c r="F33" s="674">
        <f t="shared" si="92"/>
        <v>144</v>
      </c>
      <c r="G33" s="674">
        <f t="shared" si="93"/>
        <v>78</v>
      </c>
      <c r="H33" s="674">
        <f t="shared" si="94"/>
        <v>40</v>
      </c>
      <c r="I33" s="674">
        <f t="shared" si="94"/>
        <v>8</v>
      </c>
      <c r="J33" s="674">
        <f t="shared" si="94"/>
        <v>0</v>
      </c>
      <c r="K33" s="674">
        <f t="shared" si="94"/>
        <v>10</v>
      </c>
      <c r="L33" s="674">
        <f t="shared" si="94"/>
        <v>0</v>
      </c>
      <c r="M33" s="674">
        <f t="shared" si="94"/>
        <v>0</v>
      </c>
      <c r="N33" s="674">
        <f t="shared" si="94"/>
        <v>0</v>
      </c>
      <c r="O33" s="674">
        <f t="shared" si="94"/>
        <v>0</v>
      </c>
      <c r="P33" s="674">
        <f t="shared" si="94"/>
        <v>0</v>
      </c>
      <c r="Q33" s="674"/>
      <c r="R33" s="674">
        <f t="shared" si="95"/>
        <v>0</v>
      </c>
      <c r="S33" s="674">
        <f t="shared" si="96"/>
        <v>0</v>
      </c>
      <c r="T33" s="674">
        <f t="shared" si="96"/>
        <v>20</v>
      </c>
      <c r="U33" s="675">
        <f t="shared" si="96"/>
        <v>0</v>
      </c>
      <c r="V33" s="676">
        <f t="shared" si="97"/>
        <v>42</v>
      </c>
      <c r="W33" s="674">
        <f t="shared" si="98"/>
        <v>6</v>
      </c>
      <c r="X33" s="677">
        <f t="shared" si="99"/>
        <v>18</v>
      </c>
      <c r="Y33" s="667">
        <f t="shared" si="100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si="75"/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si="76"/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04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12"/>
        <v>1</v>
      </c>
      <c r="DD33" s="666">
        <v>12</v>
      </c>
      <c r="DE33" s="667">
        <f t="shared" si="105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13">(DU33+DV33+DW33+DE33+DY33)/36</f>
        <v>3</v>
      </c>
      <c r="DY33" s="673">
        <v>30</v>
      </c>
      <c r="DZ33" s="664">
        <f t="shared" si="106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07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08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09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10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152">
        <v>30</v>
      </c>
      <c r="B47" s="612" t="s">
        <v>119</v>
      </c>
      <c r="C47" s="248" t="s">
        <v>122</v>
      </c>
      <c r="D47" s="236">
        <f t="shared" si="91"/>
        <v>2</v>
      </c>
      <c r="E47" s="48"/>
      <c r="F47" s="48">
        <f t="shared" si="92"/>
        <v>72</v>
      </c>
      <c r="G47" s="48">
        <f t="shared" si="93"/>
        <v>46</v>
      </c>
      <c r="H47" s="48">
        <f t="shared" si="94"/>
        <v>24</v>
      </c>
      <c r="I47" s="48">
        <f t="shared" si="94"/>
        <v>10</v>
      </c>
      <c r="J47" s="48">
        <f t="shared" si="94"/>
        <v>0</v>
      </c>
      <c r="K47" s="48">
        <f t="shared" si="94"/>
        <v>12</v>
      </c>
      <c r="L47" s="48">
        <f t="shared" si="94"/>
        <v>0</v>
      </c>
      <c r="M47" s="48">
        <f t="shared" si="94"/>
        <v>0</v>
      </c>
      <c r="N47" s="48">
        <f t="shared" si="94"/>
        <v>0</v>
      </c>
      <c r="O47" s="48">
        <f t="shared" si="94"/>
        <v>0</v>
      </c>
      <c r="P47" s="48">
        <f t="shared" si="94"/>
        <v>0</v>
      </c>
      <c r="Q47" s="48"/>
      <c r="R47" s="48">
        <f t="shared" si="95"/>
        <v>0</v>
      </c>
      <c r="S47" s="48">
        <f t="shared" si="96"/>
        <v>0</v>
      </c>
      <c r="T47" s="48">
        <f t="shared" si="96"/>
        <v>0</v>
      </c>
      <c r="U47" s="214">
        <f t="shared" si="96"/>
        <v>0</v>
      </c>
      <c r="V47" s="276">
        <f t="shared" si="97"/>
        <v>24</v>
      </c>
      <c r="W47" s="48">
        <f t="shared" si="98"/>
        <v>2</v>
      </c>
      <c r="X47" s="277">
        <f t="shared" si="99"/>
        <v>0</v>
      </c>
      <c r="Y47" s="54">
        <f t="shared" si="100"/>
        <v>0</v>
      </c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224"/>
      <c r="AT47" s="299">
        <f t="shared" si="75"/>
        <v>0</v>
      </c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300"/>
      <c r="BO47" s="54">
        <f t="shared" si="76"/>
        <v>0</v>
      </c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224"/>
      <c r="CJ47" s="299">
        <f t="shared" si="104"/>
        <v>46</v>
      </c>
      <c r="CK47" s="49">
        <v>24</v>
      </c>
      <c r="CL47" s="49">
        <v>10</v>
      </c>
      <c r="CM47" s="49"/>
      <c r="CN47" s="49">
        <v>12</v>
      </c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50"/>
      <c r="DA47" s="51"/>
      <c r="DB47" s="52">
        <v>2</v>
      </c>
      <c r="DC47" s="53">
        <f t="shared" ref="DC47:DC48" si="141">(CZ47+DA47+DB47+CJ47+DD47)/36</f>
        <v>2</v>
      </c>
      <c r="DD47" s="300">
        <v>24</v>
      </c>
      <c r="DE47" s="54">
        <f t="shared" si="105"/>
        <v>0</v>
      </c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224"/>
      <c r="DZ47" s="727">
        <f t="shared" si="106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40"/>
        <v>0</v>
      </c>
      <c r="ET47" s="725"/>
      <c r="EU47" s="719">
        <f t="shared" si="107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42">(FK47+FL47+FM47+EU47+FO47)/36</f>
        <v>0</v>
      </c>
      <c r="FO47" s="726"/>
      <c r="FP47" s="299">
        <f t="shared" si="108"/>
        <v>0</v>
      </c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300"/>
      <c r="GK47" s="54">
        <f t="shared" si="109"/>
        <v>0</v>
      </c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224"/>
      <c r="HF47" s="299">
        <f t="shared" si="110"/>
        <v>0</v>
      </c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300"/>
      <c r="IA47" s="310"/>
      <c r="IB47" s="40">
        <v>4</v>
      </c>
      <c r="IC47" s="25"/>
      <c r="ID47" s="120"/>
      <c r="IE47" s="54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3">Z48+AU48+BP48+CK48+DF48+EA48+EV48+FQ48+GL48+HG48</f>
        <v>28</v>
      </c>
      <c r="I48" s="48">
        <f t="shared" si="143"/>
        <v>16</v>
      </c>
      <c r="J48" s="48">
        <f t="shared" si="143"/>
        <v>0</v>
      </c>
      <c r="K48" s="48">
        <f t="shared" si="143"/>
        <v>0</v>
      </c>
      <c r="L48" s="48">
        <f t="shared" si="143"/>
        <v>0</v>
      </c>
      <c r="M48" s="48">
        <f t="shared" si="143"/>
        <v>0</v>
      </c>
      <c r="N48" s="48">
        <f t="shared" si="143"/>
        <v>0</v>
      </c>
      <c r="O48" s="48">
        <f t="shared" si="143"/>
        <v>0</v>
      </c>
      <c r="P48" s="48">
        <f t="shared" si="143"/>
        <v>0</v>
      </c>
      <c r="Q48" s="48"/>
      <c r="R48" s="48">
        <f t="shared" si="95"/>
        <v>0</v>
      </c>
      <c r="S48" s="48">
        <f t="shared" ref="S48:U48" si="144">AL48+BG48+CB48+CW48+DR48+EM48+FH48+GC48+GX48+HS48</f>
        <v>0</v>
      </c>
      <c r="T48" s="48">
        <f t="shared" si="144"/>
        <v>0</v>
      </c>
      <c r="U48" s="214">
        <f t="shared" si="144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5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6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7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si="141"/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48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49">(GF48+GG48+GH48+FP48+GJ48)/36</f>
        <v>0</v>
      </c>
      <c r="GJ48" s="300"/>
      <c r="GK48" s="54">
        <f t="shared" ref="GK48" si="150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1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3"/>
        <v>30</v>
      </c>
      <c r="I49" s="107">
        <f t="shared" si="143"/>
        <v>12</v>
      </c>
      <c r="J49" s="107">
        <f t="shared" si="143"/>
        <v>0</v>
      </c>
      <c r="K49" s="107">
        <f t="shared" si="143"/>
        <v>8</v>
      </c>
      <c r="L49" s="107">
        <f t="shared" si="143"/>
        <v>0</v>
      </c>
      <c r="M49" s="107">
        <f t="shared" si="143"/>
        <v>0</v>
      </c>
      <c r="N49" s="107">
        <f t="shared" si="143"/>
        <v>0</v>
      </c>
      <c r="O49" s="107">
        <f t="shared" si="143"/>
        <v>0</v>
      </c>
      <c r="P49" s="107">
        <f t="shared" si="143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48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91"/>
        <v>5.5</v>
      </c>
      <c r="E50" s="789"/>
      <c r="F50" s="789">
        <f t="shared" si="92"/>
        <v>198</v>
      </c>
      <c r="G50" s="789">
        <f t="shared" ref="G50:BR50" si="152">SUM(G51:G52)</f>
        <v>108</v>
      </c>
      <c r="H50" s="789">
        <f t="shared" si="152"/>
        <v>42</v>
      </c>
      <c r="I50" s="789">
        <f t="shared" si="152"/>
        <v>20</v>
      </c>
      <c r="J50" s="789">
        <f t="shared" si="152"/>
        <v>0</v>
      </c>
      <c r="K50" s="789">
        <f t="shared" si="152"/>
        <v>10</v>
      </c>
      <c r="L50" s="789">
        <f t="shared" si="152"/>
        <v>18</v>
      </c>
      <c r="M50" s="789">
        <f t="shared" si="152"/>
        <v>16</v>
      </c>
      <c r="N50" s="789">
        <f t="shared" si="152"/>
        <v>0</v>
      </c>
      <c r="O50" s="789">
        <f t="shared" si="152"/>
        <v>0</v>
      </c>
      <c r="P50" s="789">
        <f t="shared" si="152"/>
        <v>2</v>
      </c>
      <c r="Q50" s="789">
        <f t="shared" si="152"/>
        <v>0</v>
      </c>
      <c r="R50" s="789">
        <f t="shared" si="152"/>
        <v>0</v>
      </c>
      <c r="S50" s="789">
        <f t="shared" si="152"/>
        <v>0</v>
      </c>
      <c r="T50" s="789">
        <f t="shared" si="152"/>
        <v>0</v>
      </c>
      <c r="U50" s="792">
        <f t="shared" si="152"/>
        <v>0</v>
      </c>
      <c r="V50" s="793">
        <f t="shared" si="97"/>
        <v>54</v>
      </c>
      <c r="W50" s="789">
        <f t="shared" si="98"/>
        <v>36</v>
      </c>
      <c r="X50" s="790">
        <f t="shared" si="99"/>
        <v>0</v>
      </c>
      <c r="Y50" s="791">
        <f t="shared" si="152"/>
        <v>36</v>
      </c>
      <c r="Z50" s="789">
        <f t="shared" si="152"/>
        <v>20</v>
      </c>
      <c r="AA50" s="789">
        <f t="shared" si="152"/>
        <v>6</v>
      </c>
      <c r="AB50" s="789">
        <f t="shared" si="152"/>
        <v>0</v>
      </c>
      <c r="AC50" s="789">
        <f t="shared" si="152"/>
        <v>2</v>
      </c>
      <c r="AD50" s="789">
        <f t="shared" si="152"/>
        <v>0</v>
      </c>
      <c r="AE50" s="789">
        <f t="shared" si="152"/>
        <v>8</v>
      </c>
      <c r="AF50" s="789">
        <f t="shared" si="152"/>
        <v>0</v>
      </c>
      <c r="AG50" s="789">
        <f t="shared" si="152"/>
        <v>0</v>
      </c>
      <c r="AH50" s="789">
        <f t="shared" si="152"/>
        <v>0</v>
      </c>
      <c r="AI50" s="789">
        <f t="shared" si="152"/>
        <v>0</v>
      </c>
      <c r="AJ50" s="789">
        <f t="shared" si="152"/>
        <v>0</v>
      </c>
      <c r="AK50" s="789">
        <f t="shared" si="152"/>
        <v>0</v>
      </c>
      <c r="AL50" s="789">
        <f t="shared" si="152"/>
        <v>0</v>
      </c>
      <c r="AM50" s="789">
        <f t="shared" si="152"/>
        <v>0</v>
      </c>
      <c r="AN50" s="789">
        <f t="shared" si="152"/>
        <v>0</v>
      </c>
      <c r="AO50" s="789">
        <f t="shared" si="152"/>
        <v>0</v>
      </c>
      <c r="AP50" s="789">
        <f t="shared" si="152"/>
        <v>0</v>
      </c>
      <c r="AQ50" s="789">
        <f t="shared" si="152"/>
        <v>0</v>
      </c>
      <c r="AR50" s="789">
        <f t="shared" si="152"/>
        <v>1.5</v>
      </c>
      <c r="AS50" s="792">
        <f t="shared" si="152"/>
        <v>18</v>
      </c>
      <c r="AT50" s="793">
        <f t="shared" si="152"/>
        <v>24</v>
      </c>
      <c r="AU50" s="789">
        <f t="shared" si="152"/>
        <v>6</v>
      </c>
      <c r="AV50" s="789">
        <f t="shared" si="152"/>
        <v>6</v>
      </c>
      <c r="AW50" s="789">
        <f t="shared" si="152"/>
        <v>0</v>
      </c>
      <c r="AX50" s="789">
        <f t="shared" si="152"/>
        <v>4</v>
      </c>
      <c r="AY50" s="789">
        <f t="shared" si="152"/>
        <v>8</v>
      </c>
      <c r="AZ50" s="789">
        <f t="shared" si="152"/>
        <v>0</v>
      </c>
      <c r="BA50" s="789">
        <f t="shared" si="152"/>
        <v>0</v>
      </c>
      <c r="BB50" s="789">
        <f t="shared" si="152"/>
        <v>0</v>
      </c>
      <c r="BC50" s="789">
        <f t="shared" si="152"/>
        <v>0</v>
      </c>
      <c r="BD50" s="789">
        <f t="shared" si="152"/>
        <v>0</v>
      </c>
      <c r="BE50" s="789">
        <f t="shared" si="152"/>
        <v>0</v>
      </c>
      <c r="BF50" s="789">
        <f t="shared" si="152"/>
        <v>0</v>
      </c>
      <c r="BG50" s="789">
        <f t="shared" si="152"/>
        <v>0</v>
      </c>
      <c r="BH50" s="789">
        <f t="shared" si="152"/>
        <v>0</v>
      </c>
      <c r="BI50" s="789">
        <f t="shared" si="152"/>
        <v>0</v>
      </c>
      <c r="BJ50" s="789">
        <f t="shared" si="152"/>
        <v>0</v>
      </c>
      <c r="BK50" s="789">
        <f t="shared" si="152"/>
        <v>0</v>
      </c>
      <c r="BL50" s="789">
        <f t="shared" si="152"/>
        <v>0</v>
      </c>
      <c r="BM50" s="789">
        <f t="shared" si="152"/>
        <v>1</v>
      </c>
      <c r="BN50" s="790">
        <f t="shared" si="152"/>
        <v>12</v>
      </c>
      <c r="BO50" s="791">
        <f t="shared" si="152"/>
        <v>6</v>
      </c>
      <c r="BP50" s="789">
        <f t="shared" si="152"/>
        <v>2</v>
      </c>
      <c r="BQ50" s="789">
        <f t="shared" si="152"/>
        <v>2</v>
      </c>
      <c r="BR50" s="789">
        <f t="shared" si="152"/>
        <v>0</v>
      </c>
      <c r="BS50" s="789">
        <f t="shared" ref="BS50:ED50" si="153">SUM(BS51:BS52)</f>
        <v>0</v>
      </c>
      <c r="BT50" s="789">
        <f t="shared" si="153"/>
        <v>2</v>
      </c>
      <c r="BU50" s="789">
        <f t="shared" si="153"/>
        <v>0</v>
      </c>
      <c r="BV50" s="789">
        <f t="shared" si="153"/>
        <v>0</v>
      </c>
      <c r="BW50" s="789">
        <f t="shared" si="153"/>
        <v>0</v>
      </c>
      <c r="BX50" s="789">
        <f t="shared" si="153"/>
        <v>0</v>
      </c>
      <c r="BY50" s="789">
        <f t="shared" si="153"/>
        <v>0</v>
      </c>
      <c r="BZ50" s="789">
        <f t="shared" si="153"/>
        <v>0</v>
      </c>
      <c r="CA50" s="789">
        <f t="shared" si="153"/>
        <v>0</v>
      </c>
      <c r="CB50" s="789">
        <f t="shared" si="153"/>
        <v>0</v>
      </c>
      <c r="CC50" s="789">
        <f t="shared" si="153"/>
        <v>0</v>
      </c>
      <c r="CD50" s="789">
        <f t="shared" si="153"/>
        <v>0</v>
      </c>
      <c r="CE50" s="789">
        <f t="shared" si="153"/>
        <v>0</v>
      </c>
      <c r="CF50" s="789">
        <f t="shared" si="153"/>
        <v>0</v>
      </c>
      <c r="CG50" s="789">
        <f t="shared" si="153"/>
        <v>0</v>
      </c>
      <c r="CH50" s="789">
        <f t="shared" si="153"/>
        <v>0.25</v>
      </c>
      <c r="CI50" s="792">
        <f t="shared" si="153"/>
        <v>3</v>
      </c>
      <c r="CJ50" s="793">
        <f t="shared" si="153"/>
        <v>30</v>
      </c>
      <c r="CK50" s="789">
        <f t="shared" si="153"/>
        <v>8</v>
      </c>
      <c r="CL50" s="789">
        <f t="shared" si="153"/>
        <v>6</v>
      </c>
      <c r="CM50" s="789">
        <f t="shared" si="153"/>
        <v>0</v>
      </c>
      <c r="CN50" s="789">
        <f t="shared" si="153"/>
        <v>2</v>
      </c>
      <c r="CO50" s="789">
        <f t="shared" si="153"/>
        <v>4</v>
      </c>
      <c r="CP50" s="789">
        <f t="shared" si="153"/>
        <v>8</v>
      </c>
      <c r="CQ50" s="789">
        <f t="shared" si="153"/>
        <v>0</v>
      </c>
      <c r="CR50" s="789">
        <f t="shared" si="153"/>
        <v>0</v>
      </c>
      <c r="CS50" s="789">
        <f t="shared" si="153"/>
        <v>2</v>
      </c>
      <c r="CT50" s="789">
        <f t="shared" si="153"/>
        <v>0</v>
      </c>
      <c r="CU50" s="789">
        <f t="shared" si="153"/>
        <v>0</v>
      </c>
      <c r="CV50" s="789">
        <f t="shared" si="153"/>
        <v>0</v>
      </c>
      <c r="CW50" s="789">
        <f t="shared" si="153"/>
        <v>0</v>
      </c>
      <c r="CX50" s="789">
        <f t="shared" si="153"/>
        <v>0</v>
      </c>
      <c r="CY50" s="789">
        <f t="shared" si="153"/>
        <v>0</v>
      </c>
      <c r="CZ50" s="789">
        <f t="shared" si="153"/>
        <v>0</v>
      </c>
      <c r="DA50" s="789">
        <f t="shared" si="153"/>
        <v>0</v>
      </c>
      <c r="DB50" s="789">
        <f t="shared" si="153"/>
        <v>0</v>
      </c>
      <c r="DC50" s="789">
        <f t="shared" si="153"/>
        <v>1.25</v>
      </c>
      <c r="DD50" s="790">
        <f t="shared" si="153"/>
        <v>15</v>
      </c>
      <c r="DE50" s="791">
        <f t="shared" si="153"/>
        <v>0</v>
      </c>
      <c r="DF50" s="789">
        <f t="shared" si="153"/>
        <v>0</v>
      </c>
      <c r="DG50" s="789">
        <f t="shared" si="153"/>
        <v>0</v>
      </c>
      <c r="DH50" s="789">
        <f t="shared" si="153"/>
        <v>0</v>
      </c>
      <c r="DI50" s="789">
        <f t="shared" si="153"/>
        <v>0</v>
      </c>
      <c r="DJ50" s="789">
        <f t="shared" si="153"/>
        <v>0</v>
      </c>
      <c r="DK50" s="789">
        <f t="shared" si="153"/>
        <v>0</v>
      </c>
      <c r="DL50" s="789">
        <f t="shared" si="153"/>
        <v>0</v>
      </c>
      <c r="DM50" s="789">
        <f t="shared" si="153"/>
        <v>0</v>
      </c>
      <c r="DN50" s="789">
        <f t="shared" si="153"/>
        <v>0</v>
      </c>
      <c r="DO50" s="789">
        <f t="shared" si="153"/>
        <v>0</v>
      </c>
      <c r="DP50" s="789">
        <f t="shared" si="153"/>
        <v>0</v>
      </c>
      <c r="DQ50" s="789">
        <f t="shared" si="153"/>
        <v>0</v>
      </c>
      <c r="DR50" s="789">
        <f t="shared" si="153"/>
        <v>0</v>
      </c>
      <c r="DS50" s="789">
        <f t="shared" si="153"/>
        <v>0</v>
      </c>
      <c r="DT50" s="789">
        <f t="shared" si="153"/>
        <v>0</v>
      </c>
      <c r="DU50" s="789">
        <f t="shared" si="153"/>
        <v>0</v>
      </c>
      <c r="DV50" s="789">
        <f t="shared" si="153"/>
        <v>0</v>
      </c>
      <c r="DW50" s="789">
        <f t="shared" si="153"/>
        <v>0</v>
      </c>
      <c r="DX50" s="789">
        <f t="shared" si="153"/>
        <v>0</v>
      </c>
      <c r="DY50" s="792">
        <f t="shared" si="153"/>
        <v>0</v>
      </c>
      <c r="DZ50" s="793">
        <f t="shared" si="153"/>
        <v>12</v>
      </c>
      <c r="EA50" s="789">
        <f t="shared" si="153"/>
        <v>6</v>
      </c>
      <c r="EB50" s="789">
        <f t="shared" si="153"/>
        <v>0</v>
      </c>
      <c r="EC50" s="789">
        <f t="shared" si="153"/>
        <v>0</v>
      </c>
      <c r="ED50" s="789">
        <f t="shared" si="153"/>
        <v>2</v>
      </c>
      <c r="EE50" s="789">
        <f t="shared" ref="EE50:GP50" si="154">SUM(EE51:EE52)</f>
        <v>4</v>
      </c>
      <c r="EF50" s="789">
        <f t="shared" si="154"/>
        <v>0</v>
      </c>
      <c r="EG50" s="789">
        <f t="shared" si="154"/>
        <v>0</v>
      </c>
      <c r="EH50" s="789">
        <f t="shared" si="154"/>
        <v>0</v>
      </c>
      <c r="EI50" s="789">
        <f t="shared" si="154"/>
        <v>0</v>
      </c>
      <c r="EJ50" s="789">
        <f t="shared" si="154"/>
        <v>0</v>
      </c>
      <c r="EK50" s="789">
        <f t="shared" si="154"/>
        <v>0</v>
      </c>
      <c r="EL50" s="789">
        <f t="shared" si="154"/>
        <v>0</v>
      </c>
      <c r="EM50" s="789">
        <f t="shared" si="154"/>
        <v>0</v>
      </c>
      <c r="EN50" s="789">
        <f t="shared" si="154"/>
        <v>0</v>
      </c>
      <c r="EO50" s="789">
        <f t="shared" si="154"/>
        <v>0</v>
      </c>
      <c r="EP50" s="789"/>
      <c r="EQ50" s="789"/>
      <c r="ER50" s="789">
        <v>36</v>
      </c>
      <c r="ES50" s="789">
        <f t="shared" ref="ES50:ES52" si="155">(EP50+EQ50+ER50+DZ50+ET50)/36</f>
        <v>1.5</v>
      </c>
      <c r="ET50" s="790">
        <f t="shared" si="154"/>
        <v>6</v>
      </c>
      <c r="EU50" s="791">
        <f t="shared" si="154"/>
        <v>0</v>
      </c>
      <c r="EV50" s="789">
        <f t="shared" si="154"/>
        <v>0</v>
      </c>
      <c r="EW50" s="789">
        <f t="shared" si="154"/>
        <v>0</v>
      </c>
      <c r="EX50" s="789">
        <f t="shared" si="154"/>
        <v>0</v>
      </c>
      <c r="EY50" s="789">
        <f t="shared" si="154"/>
        <v>0</v>
      </c>
      <c r="EZ50" s="789">
        <f t="shared" si="154"/>
        <v>0</v>
      </c>
      <c r="FA50" s="789">
        <f t="shared" si="154"/>
        <v>0</v>
      </c>
      <c r="FB50" s="789">
        <f t="shared" si="154"/>
        <v>0</v>
      </c>
      <c r="FC50" s="789">
        <f t="shared" si="154"/>
        <v>0</v>
      </c>
      <c r="FD50" s="789">
        <f t="shared" si="154"/>
        <v>0</v>
      </c>
      <c r="FE50" s="789">
        <f t="shared" si="154"/>
        <v>0</v>
      </c>
      <c r="FF50" s="789">
        <f t="shared" si="154"/>
        <v>0</v>
      </c>
      <c r="FG50" s="789">
        <f t="shared" si="154"/>
        <v>0</v>
      </c>
      <c r="FH50" s="789">
        <f t="shared" si="154"/>
        <v>0</v>
      </c>
      <c r="FI50" s="789">
        <f t="shared" si="154"/>
        <v>0</v>
      </c>
      <c r="FJ50" s="789">
        <f t="shared" si="154"/>
        <v>0</v>
      </c>
      <c r="FK50" s="789">
        <f t="shared" si="154"/>
        <v>0</v>
      </c>
      <c r="FL50" s="789">
        <f t="shared" si="154"/>
        <v>0</v>
      </c>
      <c r="FM50" s="789">
        <f t="shared" si="154"/>
        <v>0</v>
      </c>
      <c r="FN50" s="789">
        <f t="shared" si="154"/>
        <v>0</v>
      </c>
      <c r="FO50" s="792">
        <f t="shared" si="154"/>
        <v>0</v>
      </c>
      <c r="FP50" s="793">
        <f t="shared" si="154"/>
        <v>0</v>
      </c>
      <c r="FQ50" s="789">
        <f t="shared" si="154"/>
        <v>0</v>
      </c>
      <c r="FR50" s="789">
        <f t="shared" si="154"/>
        <v>0</v>
      </c>
      <c r="FS50" s="789">
        <f t="shared" si="154"/>
        <v>0</v>
      </c>
      <c r="FT50" s="789">
        <f t="shared" si="154"/>
        <v>0</v>
      </c>
      <c r="FU50" s="789">
        <f t="shared" si="154"/>
        <v>0</v>
      </c>
      <c r="FV50" s="789">
        <f t="shared" si="154"/>
        <v>0</v>
      </c>
      <c r="FW50" s="789">
        <f t="shared" si="154"/>
        <v>0</v>
      </c>
      <c r="FX50" s="789">
        <f t="shared" si="154"/>
        <v>0</v>
      </c>
      <c r="FY50" s="789">
        <f t="shared" si="154"/>
        <v>0</v>
      </c>
      <c r="FZ50" s="789">
        <f t="shared" si="154"/>
        <v>0</v>
      </c>
      <c r="GA50" s="789">
        <f t="shared" si="154"/>
        <v>0</v>
      </c>
      <c r="GB50" s="789">
        <f t="shared" si="154"/>
        <v>0</v>
      </c>
      <c r="GC50" s="789">
        <f t="shared" si="154"/>
        <v>0</v>
      </c>
      <c r="GD50" s="789">
        <f t="shared" si="154"/>
        <v>0</v>
      </c>
      <c r="GE50" s="789">
        <f t="shared" si="154"/>
        <v>0</v>
      </c>
      <c r="GF50" s="789">
        <f t="shared" si="154"/>
        <v>0</v>
      </c>
      <c r="GG50" s="789">
        <f t="shared" si="154"/>
        <v>0</v>
      </c>
      <c r="GH50" s="789">
        <f t="shared" si="154"/>
        <v>0</v>
      </c>
      <c r="GI50" s="789">
        <f t="shared" si="154"/>
        <v>0</v>
      </c>
      <c r="GJ50" s="790">
        <f t="shared" si="154"/>
        <v>0</v>
      </c>
      <c r="GK50" s="791">
        <f t="shared" si="154"/>
        <v>0</v>
      </c>
      <c r="GL50" s="789">
        <f t="shared" si="154"/>
        <v>0</v>
      </c>
      <c r="GM50" s="789">
        <f t="shared" si="154"/>
        <v>0</v>
      </c>
      <c r="GN50" s="789">
        <f t="shared" si="154"/>
        <v>0</v>
      </c>
      <c r="GO50" s="789">
        <f t="shared" si="154"/>
        <v>0</v>
      </c>
      <c r="GP50" s="789">
        <f t="shared" si="154"/>
        <v>0</v>
      </c>
      <c r="GQ50" s="789">
        <f t="shared" ref="GQ50:HZ50" si="156">SUM(GQ51:GQ52)</f>
        <v>0</v>
      </c>
      <c r="GR50" s="789">
        <f t="shared" si="156"/>
        <v>0</v>
      </c>
      <c r="GS50" s="789">
        <f t="shared" si="156"/>
        <v>0</v>
      </c>
      <c r="GT50" s="789">
        <f t="shared" si="156"/>
        <v>0</v>
      </c>
      <c r="GU50" s="789">
        <f t="shared" si="156"/>
        <v>0</v>
      </c>
      <c r="GV50" s="789">
        <f t="shared" si="156"/>
        <v>0</v>
      </c>
      <c r="GW50" s="789">
        <f t="shared" si="156"/>
        <v>0</v>
      </c>
      <c r="GX50" s="789">
        <f t="shared" si="156"/>
        <v>0</v>
      </c>
      <c r="GY50" s="789">
        <f t="shared" si="156"/>
        <v>0</v>
      </c>
      <c r="GZ50" s="789">
        <f t="shared" si="156"/>
        <v>0</v>
      </c>
      <c r="HA50" s="789">
        <f t="shared" si="156"/>
        <v>0</v>
      </c>
      <c r="HB50" s="789">
        <f t="shared" si="156"/>
        <v>0</v>
      </c>
      <c r="HC50" s="789">
        <f t="shared" si="156"/>
        <v>0</v>
      </c>
      <c r="HD50" s="789">
        <f t="shared" si="156"/>
        <v>0</v>
      </c>
      <c r="HE50" s="792">
        <f t="shared" si="156"/>
        <v>0</v>
      </c>
      <c r="HF50" s="793">
        <f t="shared" si="156"/>
        <v>0</v>
      </c>
      <c r="HG50" s="789">
        <f t="shared" si="156"/>
        <v>0</v>
      </c>
      <c r="HH50" s="789">
        <f t="shared" si="156"/>
        <v>0</v>
      </c>
      <c r="HI50" s="789">
        <f t="shared" si="156"/>
        <v>0</v>
      </c>
      <c r="HJ50" s="789">
        <f t="shared" si="156"/>
        <v>0</v>
      </c>
      <c r="HK50" s="789">
        <f t="shared" si="156"/>
        <v>0</v>
      </c>
      <c r="HL50" s="789">
        <f t="shared" si="156"/>
        <v>0</v>
      </c>
      <c r="HM50" s="789">
        <f t="shared" si="156"/>
        <v>0</v>
      </c>
      <c r="HN50" s="789">
        <f t="shared" si="156"/>
        <v>0</v>
      </c>
      <c r="HO50" s="789">
        <f t="shared" si="156"/>
        <v>0</v>
      </c>
      <c r="HP50" s="789">
        <f t="shared" si="156"/>
        <v>0</v>
      </c>
      <c r="HQ50" s="789">
        <f t="shared" si="156"/>
        <v>0</v>
      </c>
      <c r="HR50" s="789">
        <f t="shared" si="156"/>
        <v>0</v>
      </c>
      <c r="HS50" s="789">
        <f t="shared" si="156"/>
        <v>0</v>
      </c>
      <c r="HT50" s="789">
        <f t="shared" si="156"/>
        <v>0</v>
      </c>
      <c r="HU50" s="789">
        <f t="shared" si="156"/>
        <v>0</v>
      </c>
      <c r="HV50" s="789">
        <f t="shared" si="156"/>
        <v>0</v>
      </c>
      <c r="HW50" s="789">
        <f t="shared" si="156"/>
        <v>0</v>
      </c>
      <c r="HX50" s="789">
        <f t="shared" si="156"/>
        <v>0</v>
      </c>
      <c r="HY50" s="789">
        <f t="shared" si="156"/>
        <v>0</v>
      </c>
      <c r="HZ50" s="790">
        <f t="shared" si="156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7">SUM(H51:U51)</f>
        <v>66</v>
      </c>
      <c r="H51" s="61">
        <f t="shared" ref="H51:P58" si="158">Z51+AU51+BP51+CK51+DF51+EA51+EV51+FQ51+GL51+HG51</f>
        <v>22</v>
      </c>
      <c r="I51" s="61">
        <f t="shared" si="158"/>
        <v>10</v>
      </c>
      <c r="J51" s="61">
        <f t="shared" si="158"/>
        <v>0</v>
      </c>
      <c r="K51" s="61">
        <f t="shared" si="158"/>
        <v>6</v>
      </c>
      <c r="L51" s="61">
        <f t="shared" si="158"/>
        <v>18</v>
      </c>
      <c r="M51" s="61">
        <f t="shared" si="158"/>
        <v>8</v>
      </c>
      <c r="N51" s="61">
        <f t="shared" si="158"/>
        <v>0</v>
      </c>
      <c r="O51" s="61">
        <f t="shared" si="158"/>
        <v>0</v>
      </c>
      <c r="P51" s="61">
        <f t="shared" si="158"/>
        <v>2</v>
      </c>
      <c r="Q51" s="61"/>
      <c r="R51" s="61">
        <f t="shared" ref="R51:R52" si="159">AJ51+BE51+BZ51+CU51+DP51+EK51+FF51+GA51+GV51+HQ51</f>
        <v>0</v>
      </c>
      <c r="S51" s="61">
        <f t="shared" ref="S51:U58" si="160">AL51+BG51+CB51+CW51+DR51+EM51+FH51+GC51+GX51+HS51</f>
        <v>0</v>
      </c>
      <c r="T51" s="61">
        <f t="shared" si="160"/>
        <v>0</v>
      </c>
      <c r="U51" s="367">
        <f t="shared" si="160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1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2">(AO51+AP51+AQ51+Y51+AS51)/36</f>
        <v>0.75</v>
      </c>
      <c r="AS51" s="342">
        <v>9</v>
      </c>
      <c r="AT51" s="360">
        <f t="shared" ref="AT51:AT52" si="163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4">(BJ51+BK51+BL51+AT51+BN51)/36</f>
        <v>0.75</v>
      </c>
      <c r="BN51" s="361">
        <v>9</v>
      </c>
      <c r="BO51" s="346">
        <f t="shared" ref="BO51" si="165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6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7">(CZ51+DA51+DB51+CJ51+DD51)/36</f>
        <v>0.75</v>
      </c>
      <c r="DD51" s="361">
        <v>9</v>
      </c>
      <c r="DE51" s="346">
        <f t="shared" ref="DE51:DE52" si="168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69">(DU51+DV51+DW51+DE51+DY51)/36</f>
        <v>0</v>
      </c>
      <c r="DY51" s="342"/>
      <c r="DZ51" s="360">
        <f t="shared" ref="DZ51:DZ52" si="170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5"/>
        <v>0.25</v>
      </c>
      <c r="ET51" s="361">
        <v>3</v>
      </c>
      <c r="EU51" s="346">
        <f t="shared" ref="EU51:EU52" si="171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2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3">(GF51+GG51+GH51+FP51+GJ51)/36</f>
        <v>0</v>
      </c>
      <c r="GJ51" s="361"/>
      <c r="GK51" s="346">
        <f t="shared" ref="GK51:GK52" si="174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5">(HA51+HB51+HC51+GK51+HE51)/36</f>
        <v>0</v>
      </c>
      <c r="HE51" s="342"/>
      <c r="HF51" s="360">
        <f t="shared" ref="HF51:HF52" si="176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7"/>
        <v>42</v>
      </c>
      <c r="H52" s="103">
        <f t="shared" si="158"/>
        <v>20</v>
      </c>
      <c r="I52" s="103">
        <f t="shared" si="158"/>
        <v>10</v>
      </c>
      <c r="J52" s="103">
        <f t="shared" si="158"/>
        <v>0</v>
      </c>
      <c r="K52" s="103">
        <f t="shared" si="158"/>
        <v>4</v>
      </c>
      <c r="L52" s="103">
        <f t="shared" si="158"/>
        <v>0</v>
      </c>
      <c r="M52" s="103">
        <f t="shared" si="158"/>
        <v>8</v>
      </c>
      <c r="N52" s="103">
        <f t="shared" si="158"/>
        <v>0</v>
      </c>
      <c r="O52" s="103">
        <f t="shared" si="158"/>
        <v>0</v>
      </c>
      <c r="P52" s="103">
        <f t="shared" si="158"/>
        <v>0</v>
      </c>
      <c r="Q52" s="103"/>
      <c r="R52" s="103">
        <f t="shared" si="159"/>
        <v>0</v>
      </c>
      <c r="S52" s="103">
        <f t="shared" si="160"/>
        <v>0</v>
      </c>
      <c r="T52" s="103">
        <f t="shared" si="160"/>
        <v>0</v>
      </c>
      <c r="U52" s="368">
        <f t="shared" si="160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1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2"/>
        <v>0.75</v>
      </c>
      <c r="AS52" s="374">
        <v>9</v>
      </c>
      <c r="AT52" s="375">
        <f t="shared" si="163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4"/>
        <v>0.25</v>
      </c>
      <c r="BN52" s="376">
        <v>3</v>
      </c>
      <c r="BO52" s="371">
        <f t="shared" ref="BO52" si="177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78">(CE52+CF52+CG52+BO52+CI52)/36</f>
        <v>0</v>
      </c>
      <c r="CI52" s="374"/>
      <c r="CJ52" s="375">
        <f t="shared" ref="CJ52" si="179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7"/>
        <v>0.5</v>
      </c>
      <c r="DD52" s="376">
        <v>6</v>
      </c>
      <c r="DE52" s="371">
        <f t="shared" si="168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69"/>
        <v>0</v>
      </c>
      <c r="DY52" s="374"/>
      <c r="DZ52" s="375">
        <f t="shared" si="170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5"/>
        <v>0.25</v>
      </c>
      <c r="ET52" s="376">
        <v>3</v>
      </c>
      <c r="EU52" s="371">
        <f t="shared" si="171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2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3"/>
        <v>0</v>
      </c>
      <c r="GJ52" s="376"/>
      <c r="GK52" s="371">
        <f t="shared" si="174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5"/>
        <v>0</v>
      </c>
      <c r="HE52" s="374"/>
      <c r="HF52" s="375">
        <f t="shared" si="176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91"/>
        <v>10.5</v>
      </c>
      <c r="E53" s="789"/>
      <c r="F53" s="789">
        <f t="shared" si="92"/>
        <v>378</v>
      </c>
      <c r="G53" s="789">
        <f>SUM(G54:G58)</f>
        <v>218</v>
      </c>
      <c r="H53" s="789">
        <f t="shared" ref="H53:W53" si="180">SUM(H54:H58)</f>
        <v>72</v>
      </c>
      <c r="I53" s="789">
        <f t="shared" si="180"/>
        <v>42</v>
      </c>
      <c r="J53" s="789">
        <f t="shared" si="180"/>
        <v>22</v>
      </c>
      <c r="K53" s="789">
        <f t="shared" si="180"/>
        <v>80</v>
      </c>
      <c r="L53" s="789">
        <f t="shared" si="180"/>
        <v>0</v>
      </c>
      <c r="M53" s="789">
        <f t="shared" si="180"/>
        <v>2</v>
      </c>
      <c r="N53" s="789">
        <f t="shared" si="180"/>
        <v>0</v>
      </c>
      <c r="O53" s="789">
        <f t="shared" si="180"/>
        <v>0</v>
      </c>
      <c r="P53" s="789">
        <f t="shared" si="180"/>
        <v>0</v>
      </c>
      <c r="Q53" s="789">
        <f t="shared" si="180"/>
        <v>0</v>
      </c>
      <c r="R53" s="789">
        <f t="shared" si="180"/>
        <v>0</v>
      </c>
      <c r="S53" s="789">
        <f t="shared" si="180"/>
        <v>0</v>
      </c>
      <c r="T53" s="789">
        <f t="shared" si="180"/>
        <v>0</v>
      </c>
      <c r="U53" s="792">
        <f t="shared" si="180"/>
        <v>0</v>
      </c>
      <c r="V53" s="793">
        <f t="shared" si="180"/>
        <v>114</v>
      </c>
      <c r="W53" s="789">
        <f t="shared" si="180"/>
        <v>10</v>
      </c>
      <c r="X53" s="790">
        <f t="shared" si="99"/>
        <v>36</v>
      </c>
      <c r="Y53" s="791">
        <f>SUM(Y54:Y58)</f>
        <v>36</v>
      </c>
      <c r="Z53" s="789">
        <f t="shared" ref="Z53:CK53" si="181">SUM(Z54:Z58)</f>
        <v>18</v>
      </c>
      <c r="AA53" s="789">
        <f t="shared" si="181"/>
        <v>10</v>
      </c>
      <c r="AB53" s="789">
        <f t="shared" si="181"/>
        <v>2</v>
      </c>
      <c r="AC53" s="789">
        <f t="shared" si="181"/>
        <v>6</v>
      </c>
      <c r="AD53" s="789">
        <f t="shared" si="181"/>
        <v>0</v>
      </c>
      <c r="AE53" s="789">
        <f t="shared" si="181"/>
        <v>0</v>
      </c>
      <c r="AF53" s="789">
        <f t="shared" si="181"/>
        <v>0</v>
      </c>
      <c r="AG53" s="789">
        <f t="shared" si="181"/>
        <v>0</v>
      </c>
      <c r="AH53" s="789">
        <f t="shared" si="181"/>
        <v>0</v>
      </c>
      <c r="AI53" s="789">
        <f t="shared" si="181"/>
        <v>0</v>
      </c>
      <c r="AJ53" s="789">
        <f t="shared" si="181"/>
        <v>0</v>
      </c>
      <c r="AK53" s="789">
        <f t="shared" si="181"/>
        <v>0</v>
      </c>
      <c r="AL53" s="789">
        <f t="shared" si="181"/>
        <v>0</v>
      </c>
      <c r="AM53" s="789">
        <f t="shared" si="181"/>
        <v>0</v>
      </c>
      <c r="AN53" s="789">
        <f t="shared" si="181"/>
        <v>0</v>
      </c>
      <c r="AO53" s="789">
        <f t="shared" si="181"/>
        <v>0</v>
      </c>
      <c r="AP53" s="789">
        <f t="shared" si="181"/>
        <v>0</v>
      </c>
      <c r="AQ53" s="789">
        <f t="shared" si="181"/>
        <v>0</v>
      </c>
      <c r="AR53" s="789">
        <f t="shared" si="181"/>
        <v>1.5</v>
      </c>
      <c r="AS53" s="792">
        <f t="shared" si="181"/>
        <v>18</v>
      </c>
      <c r="AT53" s="793">
        <f t="shared" si="181"/>
        <v>30</v>
      </c>
      <c r="AU53" s="789">
        <f t="shared" si="181"/>
        <v>10</v>
      </c>
      <c r="AV53" s="789">
        <f t="shared" si="181"/>
        <v>6</v>
      </c>
      <c r="AW53" s="789">
        <f t="shared" si="181"/>
        <v>6</v>
      </c>
      <c r="AX53" s="789">
        <f t="shared" si="181"/>
        <v>6</v>
      </c>
      <c r="AY53" s="789">
        <f t="shared" si="181"/>
        <v>0</v>
      </c>
      <c r="AZ53" s="789">
        <f t="shared" si="181"/>
        <v>2</v>
      </c>
      <c r="BA53" s="789">
        <f t="shared" si="181"/>
        <v>0</v>
      </c>
      <c r="BB53" s="789">
        <f t="shared" si="181"/>
        <v>0</v>
      </c>
      <c r="BC53" s="789">
        <f t="shared" si="181"/>
        <v>0</v>
      </c>
      <c r="BD53" s="789">
        <f t="shared" si="181"/>
        <v>0</v>
      </c>
      <c r="BE53" s="789">
        <f t="shared" si="181"/>
        <v>0</v>
      </c>
      <c r="BF53" s="789">
        <f t="shared" si="181"/>
        <v>0</v>
      </c>
      <c r="BG53" s="789">
        <f t="shared" si="181"/>
        <v>0</v>
      </c>
      <c r="BH53" s="789">
        <f t="shared" si="181"/>
        <v>0</v>
      </c>
      <c r="BI53" s="789">
        <f t="shared" si="181"/>
        <v>0</v>
      </c>
      <c r="BJ53" s="789">
        <f t="shared" si="181"/>
        <v>0</v>
      </c>
      <c r="BK53" s="789">
        <f t="shared" si="181"/>
        <v>0</v>
      </c>
      <c r="BL53" s="789">
        <f t="shared" si="181"/>
        <v>6</v>
      </c>
      <c r="BM53" s="789">
        <f t="shared" si="181"/>
        <v>1.5</v>
      </c>
      <c r="BN53" s="790">
        <f t="shared" si="181"/>
        <v>18</v>
      </c>
      <c r="BO53" s="791">
        <f t="shared" si="181"/>
        <v>18</v>
      </c>
      <c r="BP53" s="789">
        <f t="shared" si="181"/>
        <v>2</v>
      </c>
      <c r="BQ53" s="789">
        <f t="shared" si="181"/>
        <v>2</v>
      </c>
      <c r="BR53" s="789">
        <f t="shared" si="181"/>
        <v>6</v>
      </c>
      <c r="BS53" s="789">
        <f t="shared" si="181"/>
        <v>8</v>
      </c>
      <c r="BT53" s="789">
        <f t="shared" si="181"/>
        <v>0</v>
      </c>
      <c r="BU53" s="789">
        <f t="shared" si="181"/>
        <v>0</v>
      </c>
      <c r="BV53" s="789">
        <f t="shared" si="181"/>
        <v>0</v>
      </c>
      <c r="BW53" s="789">
        <f t="shared" si="181"/>
        <v>0</v>
      </c>
      <c r="BX53" s="789">
        <f t="shared" si="181"/>
        <v>0</v>
      </c>
      <c r="BY53" s="789">
        <f t="shared" si="181"/>
        <v>0</v>
      </c>
      <c r="BZ53" s="789">
        <f t="shared" si="181"/>
        <v>0</v>
      </c>
      <c r="CA53" s="789">
        <f t="shared" si="181"/>
        <v>0</v>
      </c>
      <c r="CB53" s="789">
        <f t="shared" si="181"/>
        <v>0</v>
      </c>
      <c r="CC53" s="789">
        <f t="shared" si="181"/>
        <v>0</v>
      </c>
      <c r="CD53" s="789">
        <f t="shared" si="181"/>
        <v>0</v>
      </c>
      <c r="CE53" s="789">
        <f t="shared" si="181"/>
        <v>0</v>
      </c>
      <c r="CF53" s="789">
        <f t="shared" si="181"/>
        <v>0</v>
      </c>
      <c r="CG53" s="789">
        <f t="shared" si="181"/>
        <v>0</v>
      </c>
      <c r="CH53" s="789">
        <f t="shared" si="181"/>
        <v>0.75</v>
      </c>
      <c r="CI53" s="792">
        <f t="shared" si="181"/>
        <v>9</v>
      </c>
      <c r="CJ53" s="793">
        <f t="shared" si="181"/>
        <v>42</v>
      </c>
      <c r="CK53" s="789">
        <f t="shared" si="181"/>
        <v>4</v>
      </c>
      <c r="CL53" s="789">
        <f t="shared" ref="CL53:EW53" si="182">SUM(CL54:CL58)</f>
        <v>4</v>
      </c>
      <c r="CM53" s="789">
        <f t="shared" si="182"/>
        <v>4</v>
      </c>
      <c r="CN53" s="789">
        <f t="shared" si="182"/>
        <v>30</v>
      </c>
      <c r="CO53" s="789">
        <f t="shared" si="182"/>
        <v>0</v>
      </c>
      <c r="CP53" s="789">
        <f t="shared" si="182"/>
        <v>0</v>
      </c>
      <c r="CQ53" s="789">
        <f t="shared" si="182"/>
        <v>0</v>
      </c>
      <c r="CR53" s="789">
        <f t="shared" si="182"/>
        <v>0</v>
      </c>
      <c r="CS53" s="789">
        <f t="shared" si="182"/>
        <v>0</v>
      </c>
      <c r="CT53" s="789">
        <f t="shared" si="182"/>
        <v>0</v>
      </c>
      <c r="CU53" s="789">
        <f t="shared" si="182"/>
        <v>0</v>
      </c>
      <c r="CV53" s="789">
        <f t="shared" si="182"/>
        <v>0</v>
      </c>
      <c r="CW53" s="789">
        <f t="shared" si="182"/>
        <v>0</v>
      </c>
      <c r="CX53" s="789">
        <f t="shared" si="182"/>
        <v>0</v>
      </c>
      <c r="CY53" s="789">
        <f t="shared" si="182"/>
        <v>0</v>
      </c>
      <c r="CZ53" s="789">
        <f t="shared" si="182"/>
        <v>0</v>
      </c>
      <c r="DA53" s="789">
        <f t="shared" si="182"/>
        <v>0</v>
      </c>
      <c r="DB53" s="789">
        <f t="shared" si="182"/>
        <v>0</v>
      </c>
      <c r="DC53" s="789">
        <f t="shared" si="182"/>
        <v>1.75</v>
      </c>
      <c r="DD53" s="790">
        <f t="shared" si="182"/>
        <v>21</v>
      </c>
      <c r="DE53" s="791">
        <f t="shared" si="182"/>
        <v>20</v>
      </c>
      <c r="DF53" s="789">
        <f t="shared" si="182"/>
        <v>2</v>
      </c>
      <c r="DG53" s="789">
        <f t="shared" si="182"/>
        <v>2</v>
      </c>
      <c r="DH53" s="789">
        <f t="shared" si="182"/>
        <v>2</v>
      </c>
      <c r="DI53" s="789">
        <f t="shared" si="182"/>
        <v>14</v>
      </c>
      <c r="DJ53" s="789">
        <f t="shared" si="182"/>
        <v>0</v>
      </c>
      <c r="DK53" s="789">
        <f t="shared" si="182"/>
        <v>0</v>
      </c>
      <c r="DL53" s="789">
        <f t="shared" si="182"/>
        <v>0</v>
      </c>
      <c r="DM53" s="789">
        <f t="shared" si="182"/>
        <v>0</v>
      </c>
      <c r="DN53" s="789">
        <f t="shared" si="182"/>
        <v>0</v>
      </c>
      <c r="DO53" s="789">
        <f t="shared" si="182"/>
        <v>0</v>
      </c>
      <c r="DP53" s="789">
        <f t="shared" si="182"/>
        <v>0</v>
      </c>
      <c r="DQ53" s="789">
        <f t="shared" si="182"/>
        <v>0</v>
      </c>
      <c r="DR53" s="789">
        <f t="shared" si="182"/>
        <v>0</v>
      </c>
      <c r="DS53" s="789">
        <f t="shared" si="182"/>
        <v>0</v>
      </c>
      <c r="DT53" s="789">
        <f t="shared" si="182"/>
        <v>0</v>
      </c>
      <c r="DU53" s="789">
        <f t="shared" si="182"/>
        <v>0</v>
      </c>
      <c r="DV53" s="789">
        <f t="shared" si="182"/>
        <v>0</v>
      </c>
      <c r="DW53" s="789">
        <f t="shared" si="182"/>
        <v>4</v>
      </c>
      <c r="DX53" s="789">
        <f t="shared" si="182"/>
        <v>1</v>
      </c>
      <c r="DY53" s="792">
        <f t="shared" si="182"/>
        <v>12</v>
      </c>
      <c r="DZ53" s="793">
        <f t="shared" si="182"/>
        <v>0</v>
      </c>
      <c r="EA53" s="789">
        <f t="shared" si="182"/>
        <v>0</v>
      </c>
      <c r="EB53" s="789">
        <f t="shared" si="182"/>
        <v>0</v>
      </c>
      <c r="EC53" s="789">
        <f t="shared" si="182"/>
        <v>0</v>
      </c>
      <c r="ED53" s="789">
        <f t="shared" si="182"/>
        <v>0</v>
      </c>
      <c r="EE53" s="789">
        <f t="shared" si="182"/>
        <v>0</v>
      </c>
      <c r="EF53" s="789">
        <f t="shared" si="182"/>
        <v>0</v>
      </c>
      <c r="EG53" s="789">
        <f t="shared" si="182"/>
        <v>0</v>
      </c>
      <c r="EH53" s="789">
        <f t="shared" si="182"/>
        <v>0</v>
      </c>
      <c r="EI53" s="789">
        <f t="shared" si="182"/>
        <v>0</v>
      </c>
      <c r="EJ53" s="789">
        <f t="shared" si="182"/>
        <v>0</v>
      </c>
      <c r="EK53" s="789">
        <f t="shared" si="182"/>
        <v>0</v>
      </c>
      <c r="EL53" s="789">
        <f t="shared" si="182"/>
        <v>0</v>
      </c>
      <c r="EM53" s="789">
        <f t="shared" si="182"/>
        <v>0</v>
      </c>
      <c r="EN53" s="789">
        <f t="shared" si="182"/>
        <v>0</v>
      </c>
      <c r="EO53" s="789">
        <f t="shared" si="182"/>
        <v>0</v>
      </c>
      <c r="EP53" s="789">
        <f t="shared" si="182"/>
        <v>0</v>
      </c>
      <c r="EQ53" s="789">
        <f t="shared" si="182"/>
        <v>0</v>
      </c>
      <c r="ER53" s="789">
        <f t="shared" si="182"/>
        <v>0</v>
      </c>
      <c r="ES53" s="789">
        <f t="shared" si="182"/>
        <v>0</v>
      </c>
      <c r="ET53" s="790">
        <f t="shared" si="182"/>
        <v>0</v>
      </c>
      <c r="EU53" s="791">
        <f t="shared" si="182"/>
        <v>0</v>
      </c>
      <c r="EV53" s="789">
        <f t="shared" si="182"/>
        <v>0</v>
      </c>
      <c r="EW53" s="789">
        <f t="shared" si="182"/>
        <v>0</v>
      </c>
      <c r="EX53" s="789">
        <f t="shared" ref="EX53:GZ53" si="183">SUM(EX54:EX58)</f>
        <v>0</v>
      </c>
      <c r="EY53" s="789">
        <f t="shared" si="183"/>
        <v>0</v>
      </c>
      <c r="EZ53" s="789">
        <f t="shared" si="183"/>
        <v>0</v>
      </c>
      <c r="FA53" s="789">
        <f t="shared" si="183"/>
        <v>0</v>
      </c>
      <c r="FB53" s="789">
        <f t="shared" si="183"/>
        <v>0</v>
      </c>
      <c r="FC53" s="789">
        <f t="shared" si="183"/>
        <v>0</v>
      </c>
      <c r="FD53" s="789">
        <f t="shared" si="183"/>
        <v>0</v>
      </c>
      <c r="FE53" s="789">
        <f t="shared" si="183"/>
        <v>0</v>
      </c>
      <c r="FF53" s="789">
        <f t="shared" si="183"/>
        <v>0</v>
      </c>
      <c r="FG53" s="789">
        <f t="shared" si="183"/>
        <v>0</v>
      </c>
      <c r="FH53" s="789">
        <f t="shared" si="183"/>
        <v>0</v>
      </c>
      <c r="FI53" s="789">
        <f t="shared" si="183"/>
        <v>0</v>
      </c>
      <c r="FJ53" s="789">
        <f t="shared" si="183"/>
        <v>0</v>
      </c>
      <c r="FK53" s="789">
        <f t="shared" si="183"/>
        <v>0</v>
      </c>
      <c r="FL53" s="789">
        <f t="shared" si="183"/>
        <v>0</v>
      </c>
      <c r="FM53" s="789">
        <f t="shared" si="183"/>
        <v>0</v>
      </c>
      <c r="FN53" s="789">
        <f t="shared" si="183"/>
        <v>0</v>
      </c>
      <c r="FO53" s="792">
        <f t="shared" si="183"/>
        <v>0</v>
      </c>
      <c r="FP53" s="793">
        <f t="shared" si="183"/>
        <v>48</v>
      </c>
      <c r="FQ53" s="789">
        <f t="shared" si="183"/>
        <v>26</v>
      </c>
      <c r="FR53" s="789">
        <f t="shared" si="183"/>
        <v>12</v>
      </c>
      <c r="FS53" s="789">
        <f t="shared" si="183"/>
        <v>0</v>
      </c>
      <c r="FT53" s="789">
        <f t="shared" si="183"/>
        <v>10</v>
      </c>
      <c r="FU53" s="789">
        <f t="shared" si="183"/>
        <v>0</v>
      </c>
      <c r="FV53" s="789">
        <f t="shared" si="183"/>
        <v>0</v>
      </c>
      <c r="FW53" s="789">
        <f t="shared" si="183"/>
        <v>0</v>
      </c>
      <c r="FX53" s="789">
        <f t="shared" si="183"/>
        <v>0</v>
      </c>
      <c r="FY53" s="789">
        <f t="shared" si="183"/>
        <v>0</v>
      </c>
      <c r="FZ53" s="789">
        <f t="shared" si="183"/>
        <v>0</v>
      </c>
      <c r="GA53" s="789">
        <f t="shared" si="183"/>
        <v>0</v>
      </c>
      <c r="GB53" s="789">
        <f t="shared" si="183"/>
        <v>0</v>
      </c>
      <c r="GC53" s="789">
        <f t="shared" si="183"/>
        <v>0</v>
      </c>
      <c r="GD53" s="789">
        <f t="shared" si="183"/>
        <v>0</v>
      </c>
      <c r="GE53" s="789">
        <f t="shared" si="183"/>
        <v>0</v>
      </c>
      <c r="GF53" s="789">
        <f t="shared" si="183"/>
        <v>0</v>
      </c>
      <c r="GG53" s="789">
        <f t="shared" si="183"/>
        <v>0</v>
      </c>
      <c r="GH53" s="789">
        <f t="shared" si="183"/>
        <v>0</v>
      </c>
      <c r="GI53" s="789">
        <f t="shared" si="183"/>
        <v>2</v>
      </c>
      <c r="GJ53" s="790">
        <f t="shared" si="183"/>
        <v>24</v>
      </c>
      <c r="GK53" s="791">
        <f t="shared" si="183"/>
        <v>24</v>
      </c>
      <c r="GL53" s="789">
        <f t="shared" si="183"/>
        <v>10</v>
      </c>
      <c r="GM53" s="789">
        <f t="shared" si="183"/>
        <v>6</v>
      </c>
      <c r="GN53" s="789">
        <f t="shared" si="183"/>
        <v>2</v>
      </c>
      <c r="GO53" s="789">
        <f t="shared" si="183"/>
        <v>6</v>
      </c>
      <c r="GP53" s="789">
        <f t="shared" si="183"/>
        <v>0</v>
      </c>
      <c r="GQ53" s="789">
        <f t="shared" si="183"/>
        <v>0</v>
      </c>
      <c r="GR53" s="789">
        <f t="shared" si="183"/>
        <v>0</v>
      </c>
      <c r="GS53" s="789">
        <f t="shared" si="183"/>
        <v>0</v>
      </c>
      <c r="GT53" s="789">
        <f t="shared" si="183"/>
        <v>0</v>
      </c>
      <c r="GU53" s="789">
        <f t="shared" si="183"/>
        <v>0</v>
      </c>
      <c r="GV53" s="789">
        <f t="shared" si="183"/>
        <v>0</v>
      </c>
      <c r="GW53" s="789">
        <f t="shared" si="183"/>
        <v>0</v>
      </c>
      <c r="GX53" s="789">
        <f t="shared" si="183"/>
        <v>0</v>
      </c>
      <c r="GY53" s="789">
        <f t="shared" si="183"/>
        <v>0</v>
      </c>
      <c r="GZ53" s="789">
        <f t="shared" si="183"/>
        <v>0</v>
      </c>
      <c r="HA53" s="789">
        <v>36</v>
      </c>
      <c r="HB53" s="789"/>
      <c r="HC53" s="789">
        <f t="shared" ref="HC53:HZ53" si="184">SUM(HC55:HC58)</f>
        <v>0</v>
      </c>
      <c r="HD53" s="789">
        <f t="shared" si="175"/>
        <v>2</v>
      </c>
      <c r="HE53" s="792">
        <f t="shared" si="184"/>
        <v>12</v>
      </c>
      <c r="HF53" s="793">
        <f t="shared" si="184"/>
        <v>0</v>
      </c>
      <c r="HG53" s="789">
        <f t="shared" si="184"/>
        <v>0</v>
      </c>
      <c r="HH53" s="789">
        <f t="shared" si="184"/>
        <v>0</v>
      </c>
      <c r="HI53" s="789">
        <f t="shared" si="184"/>
        <v>0</v>
      </c>
      <c r="HJ53" s="789">
        <f t="shared" si="184"/>
        <v>0</v>
      </c>
      <c r="HK53" s="789">
        <f t="shared" si="184"/>
        <v>0</v>
      </c>
      <c r="HL53" s="789">
        <f t="shared" si="184"/>
        <v>0</v>
      </c>
      <c r="HM53" s="789">
        <f t="shared" si="184"/>
        <v>0</v>
      </c>
      <c r="HN53" s="789">
        <f t="shared" si="184"/>
        <v>0</v>
      </c>
      <c r="HO53" s="789">
        <f t="shared" si="184"/>
        <v>0</v>
      </c>
      <c r="HP53" s="789">
        <f t="shared" si="184"/>
        <v>0</v>
      </c>
      <c r="HQ53" s="789">
        <f t="shared" si="184"/>
        <v>0</v>
      </c>
      <c r="HR53" s="789">
        <f t="shared" si="184"/>
        <v>0</v>
      </c>
      <c r="HS53" s="789">
        <f t="shared" si="184"/>
        <v>0</v>
      </c>
      <c r="HT53" s="789">
        <f t="shared" si="184"/>
        <v>0</v>
      </c>
      <c r="HU53" s="789">
        <f t="shared" si="184"/>
        <v>0</v>
      </c>
      <c r="HV53" s="789">
        <f t="shared" si="184"/>
        <v>0</v>
      </c>
      <c r="HW53" s="789">
        <f t="shared" si="184"/>
        <v>0</v>
      </c>
      <c r="HX53" s="789">
        <f t="shared" si="184"/>
        <v>0</v>
      </c>
      <c r="HY53" s="789">
        <f t="shared" si="184"/>
        <v>0</v>
      </c>
      <c r="HZ53" s="790">
        <f t="shared" si="184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5">SUM(H54:U54)</f>
        <v>42</v>
      </c>
      <c r="H54" s="61">
        <f t="shared" ref="H54:P57" si="186">Z54+AU54+BP54+CK54+DF54+EA54+EV54+FQ54+GL54+HG54</f>
        <v>22</v>
      </c>
      <c r="I54" s="61">
        <f t="shared" si="186"/>
        <v>14</v>
      </c>
      <c r="J54" s="61">
        <f t="shared" si="186"/>
        <v>0</v>
      </c>
      <c r="K54" s="61">
        <f t="shared" si="186"/>
        <v>6</v>
      </c>
      <c r="L54" s="61">
        <f t="shared" si="186"/>
        <v>0</v>
      </c>
      <c r="M54" s="61">
        <f t="shared" si="186"/>
        <v>0</v>
      </c>
      <c r="N54" s="61">
        <f t="shared" si="186"/>
        <v>0</v>
      </c>
      <c r="O54" s="61">
        <f t="shared" si="186"/>
        <v>0</v>
      </c>
      <c r="P54" s="61">
        <f t="shared" si="186"/>
        <v>0</v>
      </c>
      <c r="Q54" s="61"/>
      <c r="R54" s="61">
        <f t="shared" ref="R54:R58" si="187">AJ54+BE54+BZ54+CU54+DP54+EK54+FF54+GA54+GV54+HQ54</f>
        <v>0</v>
      </c>
      <c r="S54" s="61">
        <f t="shared" ref="S54:U57" si="188">AL54+BG54+CB54+CW54+DR54+EM54+FH54+GC54+GX54+HS54</f>
        <v>0</v>
      </c>
      <c r="T54" s="61">
        <f t="shared" si="188"/>
        <v>0</v>
      </c>
      <c r="U54" s="367">
        <f t="shared" si="188"/>
        <v>0</v>
      </c>
      <c r="V54" s="354">
        <f t="shared" ref="V54:V58" si="189">AS54+BN54+CI54+DD54+DY54+ET54+FO54+GJ54+HE54+HZ54</f>
        <v>24</v>
      </c>
      <c r="W54" s="61">
        <f t="shared" ref="W54:W58" si="190">AQ54+BL54+CG54+DB54+DW54+ER54+FM54+GH54+HC54+HX54</f>
        <v>6</v>
      </c>
      <c r="X54" s="355">
        <f t="shared" si="99"/>
        <v>0</v>
      </c>
      <c r="Y54" s="346">
        <f t="shared" ref="Y54:Y55" si="191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2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3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4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5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6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7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198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199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0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5"/>
        <v>44</v>
      </c>
      <c r="H55" s="61">
        <f t="shared" si="186"/>
        <v>4</v>
      </c>
      <c r="I55" s="61">
        <f t="shared" si="186"/>
        <v>0</v>
      </c>
      <c r="J55" s="61">
        <f t="shared" si="186"/>
        <v>10</v>
      </c>
      <c r="K55" s="61">
        <f t="shared" si="186"/>
        <v>28</v>
      </c>
      <c r="L55" s="61">
        <f t="shared" si="186"/>
        <v>0</v>
      </c>
      <c r="M55" s="61">
        <f t="shared" si="186"/>
        <v>2</v>
      </c>
      <c r="N55" s="61">
        <f t="shared" si="186"/>
        <v>0</v>
      </c>
      <c r="O55" s="61">
        <f t="shared" si="186"/>
        <v>0</v>
      </c>
      <c r="P55" s="61">
        <f t="shared" si="186"/>
        <v>0</v>
      </c>
      <c r="Q55" s="61"/>
      <c r="R55" s="61">
        <f t="shared" si="187"/>
        <v>0</v>
      </c>
      <c r="S55" s="61">
        <f t="shared" si="188"/>
        <v>0</v>
      </c>
      <c r="T55" s="61">
        <f t="shared" si="188"/>
        <v>0</v>
      </c>
      <c r="U55" s="367">
        <f t="shared" si="188"/>
        <v>0</v>
      </c>
      <c r="V55" s="354">
        <f t="shared" si="189"/>
        <v>24</v>
      </c>
      <c r="W55" s="61">
        <f t="shared" si="190"/>
        <v>4</v>
      </c>
      <c r="X55" s="355">
        <f t="shared" si="99"/>
        <v>0</v>
      </c>
      <c r="Y55" s="346">
        <f t="shared" si="191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2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3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4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5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6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7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198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199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0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1">SUM(H56:U56)</f>
        <v>48</v>
      </c>
      <c r="H56" s="61">
        <f t="shared" si="186"/>
        <v>30</v>
      </c>
      <c r="I56" s="61">
        <f t="shared" si="186"/>
        <v>14</v>
      </c>
      <c r="J56" s="61">
        <f t="shared" si="186"/>
        <v>0</v>
      </c>
      <c r="K56" s="61">
        <f t="shared" si="186"/>
        <v>4</v>
      </c>
      <c r="L56" s="61">
        <f t="shared" si="186"/>
        <v>0</v>
      </c>
      <c r="M56" s="61">
        <f t="shared" si="186"/>
        <v>0</v>
      </c>
      <c r="N56" s="61">
        <f t="shared" si="186"/>
        <v>0</v>
      </c>
      <c r="O56" s="61">
        <f t="shared" si="186"/>
        <v>0</v>
      </c>
      <c r="P56" s="61">
        <f t="shared" si="186"/>
        <v>0</v>
      </c>
      <c r="Q56" s="61"/>
      <c r="R56" s="61">
        <f t="shared" si="187"/>
        <v>0</v>
      </c>
      <c r="S56" s="61">
        <f t="shared" si="188"/>
        <v>0</v>
      </c>
      <c r="T56" s="61">
        <f t="shared" si="188"/>
        <v>0</v>
      </c>
      <c r="U56" s="367">
        <f t="shared" si="188"/>
        <v>0</v>
      </c>
      <c r="V56" s="354">
        <f t="shared" si="189"/>
        <v>24</v>
      </c>
      <c r="W56" s="61">
        <f t="shared" si="190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198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2">(GF56+GG56+GH56+FP56+GJ56)/36</f>
        <v>1.5</v>
      </c>
      <c r="GJ56" s="361">
        <v>18</v>
      </c>
      <c r="GK56" s="346">
        <f t="shared" ref="GK56:GK58" si="203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4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1"/>
        <v>42</v>
      </c>
      <c r="H57" s="61">
        <f t="shared" si="186"/>
        <v>16</v>
      </c>
      <c r="I57" s="61">
        <f t="shared" si="186"/>
        <v>14</v>
      </c>
      <c r="J57" s="61">
        <f t="shared" si="186"/>
        <v>12</v>
      </c>
      <c r="K57" s="61">
        <f t="shared" si="186"/>
        <v>0</v>
      </c>
      <c r="L57" s="61">
        <f t="shared" si="186"/>
        <v>0</v>
      </c>
      <c r="M57" s="61">
        <f t="shared" si="186"/>
        <v>0</v>
      </c>
      <c r="N57" s="61">
        <f t="shared" si="186"/>
        <v>0</v>
      </c>
      <c r="O57" s="61">
        <f t="shared" si="186"/>
        <v>0</v>
      </c>
      <c r="P57" s="61">
        <f t="shared" si="186"/>
        <v>0</v>
      </c>
      <c r="Q57" s="61"/>
      <c r="R57" s="61">
        <f t="shared" si="187"/>
        <v>0</v>
      </c>
      <c r="S57" s="61">
        <f t="shared" si="188"/>
        <v>0</v>
      </c>
      <c r="T57" s="61">
        <f t="shared" si="188"/>
        <v>0</v>
      </c>
      <c r="U57" s="367">
        <f t="shared" si="188"/>
        <v>0</v>
      </c>
      <c r="V57" s="354">
        <f t="shared" si="189"/>
        <v>21</v>
      </c>
      <c r="W57" s="61">
        <f t="shared" si="190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198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2"/>
        <v>0.25</v>
      </c>
      <c r="GJ57" s="361">
        <v>3</v>
      </c>
      <c r="GK57" s="346">
        <f t="shared" si="203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4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5"/>
        <v>42</v>
      </c>
      <c r="H58" s="103">
        <f t="shared" si="158"/>
        <v>0</v>
      </c>
      <c r="I58" s="103">
        <f t="shared" si="158"/>
        <v>0</v>
      </c>
      <c r="J58" s="103">
        <f t="shared" si="158"/>
        <v>0</v>
      </c>
      <c r="K58" s="103">
        <f t="shared" si="158"/>
        <v>42</v>
      </c>
      <c r="L58" s="103">
        <f t="shared" si="158"/>
        <v>0</v>
      </c>
      <c r="M58" s="103">
        <f t="shared" si="158"/>
        <v>0</v>
      </c>
      <c r="N58" s="103">
        <f t="shared" si="158"/>
        <v>0</v>
      </c>
      <c r="O58" s="103">
        <f t="shared" si="158"/>
        <v>0</v>
      </c>
      <c r="P58" s="103">
        <f t="shared" si="158"/>
        <v>0</v>
      </c>
      <c r="Q58" s="103"/>
      <c r="R58" s="103">
        <f t="shared" si="187"/>
        <v>0</v>
      </c>
      <c r="S58" s="103">
        <f t="shared" si="160"/>
        <v>0</v>
      </c>
      <c r="T58" s="103">
        <f t="shared" si="160"/>
        <v>0</v>
      </c>
      <c r="U58" s="368">
        <f t="shared" si="160"/>
        <v>0</v>
      </c>
      <c r="V58" s="372">
        <f t="shared" si="189"/>
        <v>21</v>
      </c>
      <c r="W58" s="103">
        <f t="shared" si="190"/>
        <v>0</v>
      </c>
      <c r="X58" s="373">
        <f t="shared" si="99"/>
        <v>0</v>
      </c>
      <c r="Y58" s="371">
        <f t="shared" ref="Y58" si="205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6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7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08">(CZ58+DA58+DB58+CJ58+DD58)/36</f>
        <v>0.75</v>
      </c>
      <c r="DD58" s="376">
        <v>9</v>
      </c>
      <c r="DE58" s="371">
        <f t="shared" ref="DE58" si="209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0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1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2"/>
        <v>0.25</v>
      </c>
      <c r="GJ58" s="376">
        <v>3</v>
      </c>
      <c r="GK58" s="371">
        <f t="shared" si="203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4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2">SUM(H59:U59)</f>
        <v>206</v>
      </c>
      <c r="H59" s="890">
        <f t="shared" ref="H51:P59" si="213">Z59+AU59+BP59+CK59+DF59+EA59+EV59+FQ59+GL59+HG59</f>
        <v>4</v>
      </c>
      <c r="I59" s="890">
        <f t="shared" si="213"/>
        <v>2</v>
      </c>
      <c r="J59" s="890">
        <f t="shared" si="213"/>
        <v>0</v>
      </c>
      <c r="K59" s="890">
        <f t="shared" si="213"/>
        <v>200</v>
      </c>
      <c r="L59" s="890">
        <f t="shared" si="213"/>
        <v>0</v>
      </c>
      <c r="M59" s="890">
        <f t="shared" si="213"/>
        <v>0</v>
      </c>
      <c r="N59" s="890">
        <f t="shared" si="213"/>
        <v>0</v>
      </c>
      <c r="O59" s="890">
        <f t="shared" si="213"/>
        <v>0</v>
      </c>
      <c r="P59" s="890">
        <f t="shared" si="213"/>
        <v>0</v>
      </c>
      <c r="Q59" s="890"/>
      <c r="R59" s="890">
        <f t="shared" ref="R54:R59" si="214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5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6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7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8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19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0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1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2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3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4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5">F65/36</f>
        <v>4</v>
      </c>
      <c r="E65" s="48"/>
      <c r="F65" s="48">
        <f t="shared" ref="F65" si="226">G65+V65+W65+X65</f>
        <v>144</v>
      </c>
      <c r="G65" s="48">
        <f t="shared" ref="G65" si="227">SUM(H65:U65)</f>
        <v>72</v>
      </c>
      <c r="H65" s="48">
        <f t="shared" ref="H65:P70" si="228">Z65+AU65+BP65+CK65+DF65+EA65+EV65+FQ65+GL65+HG65</f>
        <v>36</v>
      </c>
      <c r="I65" s="48">
        <f t="shared" si="228"/>
        <v>4</v>
      </c>
      <c r="J65" s="48">
        <f t="shared" si="228"/>
        <v>0</v>
      </c>
      <c r="K65" s="48">
        <f t="shared" si="228"/>
        <v>16</v>
      </c>
      <c r="L65" s="48">
        <f t="shared" si="228"/>
        <v>0</v>
      </c>
      <c r="M65" s="48">
        <f t="shared" si="228"/>
        <v>0</v>
      </c>
      <c r="N65" s="48">
        <f t="shared" si="228"/>
        <v>0</v>
      </c>
      <c r="O65" s="48">
        <f t="shared" si="228"/>
        <v>0</v>
      </c>
      <c r="P65" s="48">
        <f t="shared" si="228"/>
        <v>4</v>
      </c>
      <c r="Q65" s="48"/>
      <c r="R65" s="48">
        <f t="shared" ref="R65" si="229">AJ65+BE65+BZ65+CU65+DP65+EK65+FF65+GA65+GV65+HQ65</f>
        <v>12</v>
      </c>
      <c r="S65" s="48">
        <f t="shared" ref="S65:U70" si="230">AL65+BG65+CB65+CW65+DR65+EM65+FH65+GC65+GX65+HS65</f>
        <v>0</v>
      </c>
      <c r="T65" s="48">
        <f t="shared" si="230"/>
        <v>0</v>
      </c>
      <c r="U65" s="214">
        <f t="shared" si="230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1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2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3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4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5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6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7">(EP65+EQ65+ER65+DZ65+ET65)/36</f>
        <v>4</v>
      </c>
      <c r="ET65" s="300">
        <v>36</v>
      </c>
      <c r="EU65" s="54">
        <f t="shared" ref="EU65" si="238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39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0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1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8"/>
        <v>52</v>
      </c>
      <c r="I66" s="48">
        <f t="shared" si="228"/>
        <v>0</v>
      </c>
      <c r="J66" s="48">
        <f t="shared" si="228"/>
        <v>0</v>
      </c>
      <c r="K66" s="48">
        <f t="shared" si="228"/>
        <v>10</v>
      </c>
      <c r="L66" s="48">
        <f t="shared" si="228"/>
        <v>0</v>
      </c>
      <c r="M66" s="48">
        <f t="shared" si="228"/>
        <v>0</v>
      </c>
      <c r="N66" s="48">
        <f t="shared" si="228"/>
        <v>0</v>
      </c>
      <c r="O66" s="48">
        <f t="shared" si="228"/>
        <v>0</v>
      </c>
      <c r="P66" s="48">
        <f t="shared" si="228"/>
        <v>0</v>
      </c>
      <c r="Q66" s="48"/>
      <c r="R66" s="48">
        <f>AJ66+BE66+BZ66+CU66+DP66+EK66+FF66+GA66+GV66+HQ66</f>
        <v>10</v>
      </c>
      <c r="S66" s="48">
        <f t="shared" si="230"/>
        <v>0</v>
      </c>
      <c r="T66" s="48">
        <f t="shared" si="230"/>
        <v>0</v>
      </c>
      <c r="U66" s="214">
        <f t="shared" si="230"/>
        <v>0</v>
      </c>
      <c r="V66" s="276">
        <f t="shared" ref="V66:V70" si="242">AS66+BN66+CI66+DD66+DY66+ET66+FO66+GJ66+HE66+HZ66</f>
        <v>36</v>
      </c>
      <c r="W66" s="48">
        <f t="shared" ref="W66:W70" si="243">AQ66+BL66+CG66+DB66+DW66+ER66+FM66+GH66+HC66+HX66</f>
        <v>0</v>
      </c>
      <c r="X66" s="277">
        <f t="shared" ref="X66:X70" si="244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5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6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7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8">F67/36</f>
        <v>4</v>
      </c>
      <c r="E67" s="48"/>
      <c r="F67" s="48">
        <f t="shared" ref="F67" si="249">G67+V67+W67+X67</f>
        <v>144</v>
      </c>
      <c r="G67" s="48">
        <f t="shared" ref="G67" si="250">SUM(H67:U67)</f>
        <v>72</v>
      </c>
      <c r="H67" s="48">
        <f t="shared" si="228"/>
        <v>34</v>
      </c>
      <c r="I67" s="48">
        <f t="shared" si="228"/>
        <v>12</v>
      </c>
      <c r="J67" s="48">
        <f t="shared" si="228"/>
        <v>4</v>
      </c>
      <c r="K67" s="48">
        <f t="shared" si="228"/>
        <v>22</v>
      </c>
      <c r="L67" s="48">
        <f t="shared" si="228"/>
        <v>0</v>
      </c>
      <c r="M67" s="48">
        <f t="shared" si="228"/>
        <v>0</v>
      </c>
      <c r="N67" s="48">
        <f t="shared" si="228"/>
        <v>0</v>
      </c>
      <c r="O67" s="48">
        <f t="shared" si="228"/>
        <v>0</v>
      </c>
      <c r="P67" s="48">
        <f t="shared" si="228"/>
        <v>0</v>
      </c>
      <c r="Q67" s="48"/>
      <c r="R67" s="48">
        <f t="shared" ref="R67" si="251">AJ67+BE67+BZ67+CU67+DP67+EK67+FF67+GA67+GV67+HQ67</f>
        <v>0</v>
      </c>
      <c r="S67" s="48">
        <f t="shared" si="230"/>
        <v>0</v>
      </c>
      <c r="T67" s="48">
        <f t="shared" si="230"/>
        <v>0</v>
      </c>
      <c r="U67" s="214">
        <f t="shared" si="230"/>
        <v>0</v>
      </c>
      <c r="V67" s="276">
        <f t="shared" si="242"/>
        <v>36</v>
      </c>
      <c r="W67" s="48">
        <f t="shared" si="243"/>
        <v>0</v>
      </c>
      <c r="X67" s="277">
        <f t="shared" ref="X67" si="252">+AO67+AP67+BJ67+BK67+CE67+CF67+CZ67+DA67+DU67+DV67+EP67+EQ67+FK67+FL67+GF67+GG67+HA67+HB67+HV67+HW67</f>
        <v>36</v>
      </c>
      <c r="Y67" s="54">
        <f t="shared" ref="Y67" si="253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4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5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6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7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8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59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5"/>
        <v>4</v>
      </c>
      <c r="FO67" s="224">
        <v>36</v>
      </c>
      <c r="FP67" s="299">
        <f t="shared" ref="FP67" si="260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1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2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8"/>
        <v>36</v>
      </c>
      <c r="I68" s="620">
        <f t="shared" si="228"/>
        <v>10</v>
      </c>
      <c r="J68" s="620">
        <f t="shared" si="228"/>
        <v>0</v>
      </c>
      <c r="K68" s="620">
        <f t="shared" si="228"/>
        <v>26</v>
      </c>
      <c r="L68" s="620">
        <f t="shared" si="228"/>
        <v>0</v>
      </c>
      <c r="M68" s="620">
        <f t="shared" si="228"/>
        <v>0</v>
      </c>
      <c r="N68" s="620">
        <f t="shared" si="228"/>
        <v>0</v>
      </c>
      <c r="O68" s="620">
        <f t="shared" si="228"/>
        <v>0</v>
      </c>
      <c r="P68" s="620">
        <f t="shared" si="228"/>
        <v>0</v>
      </c>
      <c r="Q68" s="620"/>
      <c r="R68" s="620">
        <f>AJ68+BE68+BZ68+CU68+DP68+EK68+FF68+GA68+GV68+HQ68</f>
        <v>0</v>
      </c>
      <c r="S68" s="620">
        <f t="shared" si="230"/>
        <v>0</v>
      </c>
      <c r="T68" s="620">
        <f t="shared" si="230"/>
        <v>0</v>
      </c>
      <c r="U68" s="621">
        <f t="shared" si="230"/>
        <v>0</v>
      </c>
      <c r="V68" s="622">
        <f t="shared" si="242"/>
        <v>36</v>
      </c>
      <c r="W68" s="620">
        <f t="shared" si="243"/>
        <v>0</v>
      </c>
      <c r="X68" s="623">
        <f t="shared" ref="X68:X69" si="263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4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5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8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6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7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8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28"/>
        <v>36</v>
      </c>
      <c r="I69" s="735">
        <f t="shared" si="228"/>
        <v>24</v>
      </c>
      <c r="J69" s="735">
        <f t="shared" si="228"/>
        <v>0</v>
      </c>
      <c r="K69" s="735">
        <f t="shared" si="228"/>
        <v>8</v>
      </c>
      <c r="L69" s="735">
        <f t="shared" si="228"/>
        <v>0</v>
      </c>
      <c r="M69" s="735">
        <f t="shared" si="228"/>
        <v>0</v>
      </c>
      <c r="N69" s="735">
        <f t="shared" si="228"/>
        <v>0</v>
      </c>
      <c r="O69" s="735">
        <f t="shared" si="228"/>
        <v>0</v>
      </c>
      <c r="P69" s="735">
        <f t="shared" si="228"/>
        <v>0</v>
      </c>
      <c r="Q69" s="735"/>
      <c r="R69" s="735">
        <f>AJ69+BE69+BZ69+CU69+DP69+EK69+FF69+GA69+GV69+HQ69</f>
        <v>4</v>
      </c>
      <c r="S69" s="735">
        <f t="shared" si="230"/>
        <v>0</v>
      </c>
      <c r="T69" s="735">
        <f t="shared" si="230"/>
        <v>0</v>
      </c>
      <c r="U69" s="743">
        <f t="shared" si="230"/>
        <v>0</v>
      </c>
      <c r="V69" s="744">
        <f t="shared" si="242"/>
        <v>36</v>
      </c>
      <c r="W69" s="735">
        <f t="shared" si="243"/>
        <v>0</v>
      </c>
      <c r="X69" s="745">
        <f t="shared" si="263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267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268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153">
        <v>41</v>
      </c>
      <c r="B70" s="612" t="s">
        <v>182</v>
      </c>
      <c r="C70" s="258" t="s">
        <v>234</v>
      </c>
      <c r="D70" s="345">
        <f>F70/36</f>
        <v>4</v>
      </c>
      <c r="E70" s="155"/>
      <c r="F70" s="155">
        <f>G70+V70+W70+X70</f>
        <v>144</v>
      </c>
      <c r="G70" s="155">
        <f>SUM(H70:U70)</f>
        <v>72</v>
      </c>
      <c r="H70" s="155">
        <f t="shared" si="228"/>
        <v>30</v>
      </c>
      <c r="I70" s="155">
        <f t="shared" si="228"/>
        <v>32</v>
      </c>
      <c r="J70" s="155">
        <f t="shared" si="228"/>
        <v>0</v>
      </c>
      <c r="K70" s="155">
        <f t="shared" si="228"/>
        <v>10</v>
      </c>
      <c r="L70" s="155">
        <f t="shared" si="228"/>
        <v>0</v>
      </c>
      <c r="M70" s="155">
        <f t="shared" si="228"/>
        <v>0</v>
      </c>
      <c r="N70" s="155">
        <f t="shared" si="228"/>
        <v>0</v>
      </c>
      <c r="O70" s="155">
        <f t="shared" si="228"/>
        <v>0</v>
      </c>
      <c r="P70" s="155">
        <f t="shared" si="228"/>
        <v>0</v>
      </c>
      <c r="Q70" s="155"/>
      <c r="R70" s="155">
        <f>AJ70+BE70+BZ70+CU70+DP70+EK70+FF70+GA70+GV70+HQ70</f>
        <v>0</v>
      </c>
      <c r="S70" s="155">
        <f t="shared" si="230"/>
        <v>0</v>
      </c>
      <c r="T70" s="155">
        <f t="shared" si="230"/>
        <v>0</v>
      </c>
      <c r="U70" s="341">
        <f t="shared" si="230"/>
        <v>0</v>
      </c>
      <c r="V70" s="352">
        <f t="shared" si="242"/>
        <v>36</v>
      </c>
      <c r="W70" s="155">
        <f t="shared" si="243"/>
        <v>0</v>
      </c>
      <c r="X70" s="353">
        <f t="shared" si="244"/>
        <v>36</v>
      </c>
      <c r="Y70" s="348"/>
      <c r="Z70" s="154"/>
      <c r="AA70" s="154"/>
      <c r="AB70" s="154"/>
      <c r="AC70" s="154"/>
      <c r="AD70" s="154"/>
      <c r="AE70" s="154"/>
      <c r="AF70" s="154"/>
      <c r="AG70" s="154"/>
      <c r="AH70" s="154"/>
      <c r="AI70" s="154"/>
      <c r="AJ70" s="154"/>
      <c r="AK70" s="154"/>
      <c r="AL70" s="154"/>
      <c r="AM70" s="154"/>
      <c r="AN70" s="154"/>
      <c r="AO70" s="154"/>
      <c r="AP70" s="154"/>
      <c r="AQ70" s="154"/>
      <c r="AR70" s="154"/>
      <c r="AS70" s="344"/>
      <c r="AT70" s="358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359"/>
      <c r="BO70" s="348"/>
      <c r="BP70" s="154"/>
      <c r="BQ70" s="154"/>
      <c r="BR70" s="154"/>
      <c r="BS70" s="154"/>
      <c r="BT70" s="154"/>
      <c r="BU70" s="154"/>
      <c r="BV70" s="154"/>
      <c r="BW70" s="154"/>
      <c r="BX70" s="154"/>
      <c r="BY70" s="154"/>
      <c r="BZ70" s="154"/>
      <c r="CA70" s="154"/>
      <c r="CB70" s="154"/>
      <c r="CC70" s="154"/>
      <c r="CD70" s="154"/>
      <c r="CE70" s="154"/>
      <c r="CF70" s="154"/>
      <c r="CG70" s="154"/>
      <c r="CH70" s="154"/>
      <c r="CI70" s="344"/>
      <c r="CJ70" s="358">
        <f t="shared" ref="CJ70" si="269">SUM(CK70:CU70)+SUM(CW70:CY70)</f>
        <v>72</v>
      </c>
      <c r="CK70" s="156">
        <v>30</v>
      </c>
      <c r="CL70" s="156">
        <v>32</v>
      </c>
      <c r="CM70" s="156"/>
      <c r="CN70" s="156">
        <v>10</v>
      </c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7">
        <v>36</v>
      </c>
      <c r="DA70" s="158"/>
      <c r="DB70" s="159"/>
      <c r="DC70" s="160">
        <f t="shared" ref="DC70" si="270">(CZ70+DA70+DB70+CJ70+DD70)/36</f>
        <v>4</v>
      </c>
      <c r="DD70" s="359">
        <v>36</v>
      </c>
      <c r="DE70" s="348"/>
      <c r="DF70" s="154"/>
      <c r="DG70" s="154"/>
      <c r="DH70" s="154"/>
      <c r="DI70" s="154"/>
      <c r="DJ70" s="154"/>
      <c r="DK70" s="154"/>
      <c r="DL70" s="154"/>
      <c r="DM70" s="154"/>
      <c r="DN70" s="154"/>
      <c r="DO70" s="154"/>
      <c r="DP70" s="154"/>
      <c r="DQ70" s="154"/>
      <c r="DR70" s="154"/>
      <c r="DS70" s="154"/>
      <c r="DT70" s="154"/>
      <c r="DU70" s="154"/>
      <c r="DV70" s="154"/>
      <c r="DW70" s="154"/>
      <c r="DX70" s="154"/>
      <c r="DY70" s="344"/>
      <c r="DZ70" s="358"/>
      <c r="EA70" s="154"/>
      <c r="EB70" s="154"/>
      <c r="EC70" s="154"/>
      <c r="ED70" s="154"/>
      <c r="EE70" s="154"/>
      <c r="EF70" s="154"/>
      <c r="EG70" s="154"/>
      <c r="EH70" s="154"/>
      <c r="EI70" s="154"/>
      <c r="EJ70" s="154"/>
      <c r="EK70" s="154"/>
      <c r="EL70" s="154"/>
      <c r="EM70" s="154"/>
      <c r="EN70" s="154"/>
      <c r="EO70" s="154"/>
      <c r="EP70" s="154"/>
      <c r="EQ70" s="154"/>
      <c r="ER70" s="154"/>
      <c r="ES70" s="154"/>
      <c r="ET70" s="359"/>
      <c r="EU70" s="348">
        <f t="shared" ref="EU70" si="271">SUM(EV70:FF70)+SUM(FH70:FJ70)</f>
        <v>0</v>
      </c>
      <c r="EV70" s="154"/>
      <c r="EW70" s="154"/>
      <c r="EX70" s="154"/>
      <c r="EY70" s="154"/>
      <c r="EZ70" s="154"/>
      <c r="FA70" s="154"/>
      <c r="FB70" s="154"/>
      <c r="FC70" s="154"/>
      <c r="FD70" s="154"/>
      <c r="FE70" s="154"/>
      <c r="FF70" s="154"/>
      <c r="FG70" s="154"/>
      <c r="FH70" s="154"/>
      <c r="FI70" s="154"/>
      <c r="FJ70" s="154"/>
      <c r="FK70" s="154"/>
      <c r="FL70" s="154"/>
      <c r="FM70" s="154"/>
      <c r="FN70" s="154">
        <f t="shared" si="245"/>
        <v>0</v>
      </c>
      <c r="FO70" s="344"/>
      <c r="FP70" s="358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359"/>
      <c r="GK70" s="348"/>
      <c r="GL70" s="154"/>
      <c r="GM70" s="154"/>
      <c r="GN70" s="154"/>
      <c r="GO70" s="154"/>
      <c r="GP70" s="154"/>
      <c r="GQ70" s="154"/>
      <c r="GR70" s="154"/>
      <c r="GS70" s="154"/>
      <c r="GT70" s="154"/>
      <c r="GU70" s="154"/>
      <c r="GV70" s="154"/>
      <c r="GW70" s="154"/>
      <c r="GX70" s="154"/>
      <c r="GY70" s="154"/>
      <c r="GZ70" s="154"/>
      <c r="HA70" s="154"/>
      <c r="HB70" s="154"/>
      <c r="HC70" s="154"/>
      <c r="HD70" s="154"/>
      <c r="HE70" s="344"/>
      <c r="HF70" s="358"/>
      <c r="HG70" s="154"/>
      <c r="HH70" s="154"/>
      <c r="HI70" s="154"/>
      <c r="HJ70" s="154"/>
      <c r="HK70" s="154"/>
      <c r="HL70" s="154"/>
      <c r="HM70" s="154"/>
      <c r="HN70" s="154"/>
      <c r="HO70" s="154"/>
      <c r="HP70" s="154"/>
      <c r="HQ70" s="154"/>
      <c r="HR70" s="154"/>
      <c r="HS70" s="154"/>
      <c r="HT70" s="154"/>
      <c r="HU70" s="154"/>
      <c r="HV70" s="154"/>
      <c r="HW70" s="154"/>
      <c r="HX70" s="154"/>
      <c r="HY70" s="154"/>
      <c r="HZ70" s="359"/>
      <c r="IA70" s="331">
        <v>4</v>
      </c>
      <c r="IB70" s="137"/>
      <c r="IC70" s="137"/>
      <c r="ID70" s="139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2">Z73+AU73+BP73+CK73+DF73+EA73+EV73+FQ73+GL73+HG73</f>
        <v>24</v>
      </c>
      <c r="I73" s="48">
        <f t="shared" si="272"/>
        <v>20</v>
      </c>
      <c r="J73" s="48">
        <f t="shared" si="272"/>
        <v>0</v>
      </c>
      <c r="K73" s="48">
        <f t="shared" si="272"/>
        <v>14</v>
      </c>
      <c r="L73" s="48">
        <f t="shared" si="272"/>
        <v>0</v>
      </c>
      <c r="M73" s="48">
        <f t="shared" si="272"/>
        <v>0</v>
      </c>
      <c r="N73" s="48">
        <f t="shared" si="272"/>
        <v>4</v>
      </c>
      <c r="O73" s="48">
        <f t="shared" si="272"/>
        <v>0</v>
      </c>
      <c r="P73" s="48">
        <f t="shared" si="272"/>
        <v>4</v>
      </c>
      <c r="Q73" s="48"/>
      <c r="R73" s="48">
        <f t="shared" ref="R73" si="273">AJ73+BE73+BZ73+CU73+DP73+EK73+FF73+GA73+GV73+HQ73</f>
        <v>0</v>
      </c>
      <c r="S73" s="48">
        <f t="shared" ref="S73:U74" si="274">AL73+BG73+CB73+CW73+DR73+EM73+FH73+GC73+GX73+HS73</f>
        <v>0</v>
      </c>
      <c r="T73" s="48">
        <f t="shared" si="274"/>
        <v>0</v>
      </c>
      <c r="U73" s="214">
        <f t="shared" si="274"/>
        <v>0</v>
      </c>
      <c r="V73" s="276">
        <f t="shared" ref="V73:V74" si="275">AS73+BN73+CI73+DD73+DY73+ET73+FO73+GJ73+HE73+HZ73</f>
        <v>36</v>
      </c>
      <c r="W73" s="48">
        <f t="shared" ref="W73:W74" si="276">AQ73+BL73+CG73+DB73+DW73+ER73+FM73+GH73+HC73+HX73</f>
        <v>6</v>
      </c>
      <c r="X73" s="277">
        <f t="shared" ref="X73:X74" si="277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8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79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272"/>
        <v>48</v>
      </c>
      <c r="I74" s="426">
        <f t="shared" si="272"/>
        <v>18</v>
      </c>
      <c r="J74" s="426">
        <f t="shared" si="272"/>
        <v>0</v>
      </c>
      <c r="K74" s="426">
        <f t="shared" si="272"/>
        <v>0</v>
      </c>
      <c r="L74" s="426">
        <f t="shared" si="272"/>
        <v>0</v>
      </c>
      <c r="M74" s="426">
        <f t="shared" si="272"/>
        <v>0</v>
      </c>
      <c r="N74" s="426">
        <f t="shared" si="272"/>
        <v>0</v>
      </c>
      <c r="O74" s="426">
        <f t="shared" si="272"/>
        <v>0</v>
      </c>
      <c r="P74" s="426">
        <f t="shared" si="272"/>
        <v>2</v>
      </c>
      <c r="Q74" s="426"/>
      <c r="R74" s="426">
        <f>AJ74+BE74+BZ74+CU74+DP74+EK74+FF74+GA74+GV74+HQ74</f>
        <v>0</v>
      </c>
      <c r="S74" s="426">
        <f t="shared" si="274"/>
        <v>0</v>
      </c>
      <c r="T74" s="426">
        <f t="shared" si="274"/>
        <v>0</v>
      </c>
      <c r="U74" s="427">
        <f t="shared" si="274"/>
        <v>0</v>
      </c>
      <c r="V74" s="428">
        <f t="shared" si="275"/>
        <v>36</v>
      </c>
      <c r="W74" s="426">
        <f t="shared" si="276"/>
        <v>4</v>
      </c>
      <c r="X74" s="429">
        <f t="shared" si="277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280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278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279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650">
        <v>44</v>
      </c>
      <c r="B77" s="648" t="s">
        <v>173</v>
      </c>
      <c r="C77" s="257" t="s">
        <v>146</v>
      </c>
      <c r="D77" s="651"/>
      <c r="E77" s="652">
        <f>F77/36</f>
        <v>10</v>
      </c>
      <c r="F77" s="652">
        <f>G77+V77+W77+X77</f>
        <v>360</v>
      </c>
      <c r="G77" s="652">
        <f>SUM(H77:U77)</f>
        <v>198</v>
      </c>
      <c r="H77" s="652">
        <f t="shared" ref="H77:P77" si="281">Z77+AU77+BP77+CK77+DF77+EA77+EV77+FQ77+GL77+HG77</f>
        <v>48</v>
      </c>
      <c r="I77" s="652">
        <f t="shared" si="281"/>
        <v>18</v>
      </c>
      <c r="J77" s="652">
        <f t="shared" si="281"/>
        <v>0</v>
      </c>
      <c r="K77" s="652">
        <f t="shared" si="281"/>
        <v>28</v>
      </c>
      <c r="L77" s="652">
        <f t="shared" si="281"/>
        <v>44</v>
      </c>
      <c r="M77" s="652">
        <f t="shared" si="281"/>
        <v>0</v>
      </c>
      <c r="N77" s="652">
        <f t="shared" si="281"/>
        <v>0</v>
      </c>
      <c r="O77" s="652">
        <f t="shared" si="281"/>
        <v>0</v>
      </c>
      <c r="P77" s="652">
        <f t="shared" si="281"/>
        <v>4</v>
      </c>
      <c r="Q77" s="652"/>
      <c r="R77" s="652">
        <f>AJ77+BE77+BZ77+CU77+DP77+EK77+FF77+GA77+GV77+HQ77</f>
        <v>0</v>
      </c>
      <c r="S77" s="652">
        <f>AL77+BG77+CB77+CW77+DR77+EM77+FH77+GC77+GX77+HS77</f>
        <v>22</v>
      </c>
      <c r="T77" s="652">
        <f>AM77+BH77+CC77+CX77+DS77+EN77+FI77+GD77+GY77+HT77</f>
        <v>30</v>
      </c>
      <c r="U77" s="653">
        <f>AN77+BI77+CD77+CY77+DT77+EO77+FJ77+GE77+GZ77+HU77</f>
        <v>4</v>
      </c>
      <c r="V77" s="654">
        <f>AS77+BN77+CI77+DD77+DY77+ET77+FO77+GJ77+HE77+HZ77</f>
        <v>102</v>
      </c>
      <c r="W77" s="652">
        <f>AQ77+BL77+CG77+DB77+DW77+ER77+FM77+GH77+HC77+HX77</f>
        <v>6</v>
      </c>
      <c r="X77" s="655">
        <f>AO77+AP77+BJ77+BK77+CE77+CF77+CZ77+DA77+DU77+DV77+EP77+EQ77+FK77+FL77+GF77+GG77+HA77+HB77+HV77+HW77</f>
        <v>54</v>
      </c>
      <c r="Y77" s="662">
        <f>SUM(Z77:AJ77)+SUM(AL77:AN77)</f>
        <v>0</v>
      </c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8"/>
      <c r="AL77" s="648"/>
      <c r="AM77" s="648"/>
      <c r="AN77" s="648"/>
      <c r="AO77" s="648"/>
      <c r="AP77" s="648"/>
      <c r="AQ77" s="648"/>
      <c r="AR77" s="648"/>
      <c r="AS77" s="663"/>
      <c r="AT77" s="656">
        <f>SUM(AU77:BE77)+SUM(BG77:BI77)</f>
        <v>0</v>
      </c>
      <c r="AU77" s="648"/>
      <c r="AV77" s="648"/>
      <c r="AW77" s="648"/>
      <c r="AX77" s="648"/>
      <c r="AY77" s="648"/>
      <c r="AZ77" s="648"/>
      <c r="BA77" s="648"/>
      <c r="BB77" s="648"/>
      <c r="BC77" s="648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9"/>
      <c r="BO77" s="662">
        <f>SUM(BP77:BZ77)+SUM(CB77:CD77)</f>
        <v>0</v>
      </c>
      <c r="BP77" s="648"/>
      <c r="BQ77" s="648"/>
      <c r="BR77" s="648"/>
      <c r="BS77" s="648"/>
      <c r="BT77" s="648"/>
      <c r="BU77" s="648"/>
      <c r="BV77" s="648"/>
      <c r="BW77" s="648"/>
      <c r="BX77" s="648"/>
      <c r="BY77" s="648"/>
      <c r="BZ77" s="648"/>
      <c r="CA77" s="648"/>
      <c r="CB77" s="648"/>
      <c r="CC77" s="648"/>
      <c r="CD77" s="648"/>
      <c r="CE77" s="648"/>
      <c r="CF77" s="648"/>
      <c r="CG77" s="648"/>
      <c r="CH77" s="648"/>
      <c r="CI77" s="663"/>
      <c r="CJ77" s="656">
        <f>SUM(CK77:CU77)+SUM(CW77:CY77)</f>
        <v>0</v>
      </c>
      <c r="CK77" s="648"/>
      <c r="CL77" s="648"/>
      <c r="CM77" s="648"/>
      <c r="CN77" s="648"/>
      <c r="CO77" s="648"/>
      <c r="CP77" s="648"/>
      <c r="CQ77" s="648"/>
      <c r="CR77" s="648"/>
      <c r="CS77" s="648"/>
      <c r="CT77" s="648"/>
      <c r="CU77" s="648"/>
      <c r="CV77" s="648"/>
      <c r="CW77" s="648"/>
      <c r="CX77" s="648"/>
      <c r="CY77" s="648"/>
      <c r="CZ77" s="648"/>
      <c r="DA77" s="648"/>
      <c r="DB77" s="648"/>
      <c r="DC77" s="648"/>
      <c r="DD77" s="649"/>
      <c r="DE77" s="662">
        <f>SUM(DF77:DP77)+SUM(DR77:DT77)</f>
        <v>0</v>
      </c>
      <c r="DF77" s="648"/>
      <c r="DG77" s="648"/>
      <c r="DH77" s="648"/>
      <c r="DI77" s="648"/>
      <c r="DJ77" s="648"/>
      <c r="DK77" s="648"/>
      <c r="DL77" s="648"/>
      <c r="DM77" s="648"/>
      <c r="DN77" s="648"/>
      <c r="DO77" s="648"/>
      <c r="DP77" s="648"/>
      <c r="DQ77" s="648"/>
      <c r="DR77" s="648"/>
      <c r="DS77" s="648"/>
      <c r="DT77" s="648"/>
      <c r="DU77" s="648"/>
      <c r="DV77" s="648"/>
      <c r="DW77" s="648"/>
      <c r="DX77" s="648"/>
      <c r="DY77" s="663"/>
      <c r="DZ77" s="656">
        <f>SUM(EA77:EK77)+SUM(EM77:EO77)</f>
        <v>0</v>
      </c>
      <c r="EA77" s="648"/>
      <c r="EB77" s="648"/>
      <c r="EC77" s="648"/>
      <c r="ED77" s="648"/>
      <c r="EE77" s="648"/>
      <c r="EF77" s="648"/>
      <c r="EG77" s="648"/>
      <c r="EH77" s="648"/>
      <c r="EI77" s="648"/>
      <c r="EJ77" s="648"/>
      <c r="EK77" s="648"/>
      <c r="EL77" s="648"/>
      <c r="EM77" s="648"/>
      <c r="EN77" s="648"/>
      <c r="EO77" s="648"/>
      <c r="EP77" s="648"/>
      <c r="EQ77" s="648"/>
      <c r="ER77" s="648"/>
      <c r="ES77" s="648"/>
      <c r="ET77" s="649"/>
      <c r="EU77" s="662">
        <f>SUM(EV77:FF77)+SUM(FH77:FJ77)</f>
        <v>48</v>
      </c>
      <c r="EV77" s="657">
        <v>20</v>
      </c>
      <c r="EW77" s="657">
        <v>10</v>
      </c>
      <c r="EX77" s="657"/>
      <c r="EY77" s="657">
        <v>4</v>
      </c>
      <c r="EZ77" s="657"/>
      <c r="FA77" s="657"/>
      <c r="FB77" s="657"/>
      <c r="FC77" s="657"/>
      <c r="FD77" s="657">
        <v>4</v>
      </c>
      <c r="FE77" s="657"/>
      <c r="FF77" s="657"/>
      <c r="FG77" s="657"/>
      <c r="FH77" s="657">
        <v>6</v>
      </c>
      <c r="FI77" s="657"/>
      <c r="FJ77" s="657">
        <v>4</v>
      </c>
      <c r="FK77" s="658"/>
      <c r="FL77" s="659"/>
      <c r="FM77" s="660"/>
      <c r="FN77" s="661">
        <f t="shared" ref="FN77" si="282">(FK77+FL77+FM77+EU77+FO77)/36</f>
        <v>2</v>
      </c>
      <c r="FO77" s="663">
        <v>24</v>
      </c>
      <c r="FP77" s="656">
        <f>SUM(FQ77:GA77)+SUM(GC77:GE77)</f>
        <v>84</v>
      </c>
      <c r="FQ77" s="657">
        <v>26</v>
      </c>
      <c r="FR77" s="657">
        <v>8</v>
      </c>
      <c r="FS77" s="657"/>
      <c r="FT77" s="657">
        <v>24</v>
      </c>
      <c r="FU77" s="657">
        <v>10</v>
      </c>
      <c r="FV77" s="657"/>
      <c r="FW77" s="657"/>
      <c r="FX77" s="657"/>
      <c r="FY77" s="657"/>
      <c r="FZ77" s="657"/>
      <c r="GA77" s="657"/>
      <c r="GB77" s="657"/>
      <c r="GC77" s="657">
        <v>16</v>
      </c>
      <c r="GD77" s="657"/>
      <c r="GE77" s="657"/>
      <c r="GF77" s="658"/>
      <c r="GG77" s="659">
        <v>18</v>
      </c>
      <c r="GH77" s="660"/>
      <c r="GI77" s="661">
        <f>(GF77+GG77+GH77+FP77+GJ77)/36</f>
        <v>4</v>
      </c>
      <c r="GJ77" s="649">
        <v>42</v>
      </c>
      <c r="GK77" s="662">
        <f>SUM(GL77:GV77)+SUM(GX77:GZ77)</f>
        <v>66</v>
      </c>
      <c r="GL77" s="657">
        <v>2</v>
      </c>
      <c r="GM77" s="657"/>
      <c r="GN77" s="657"/>
      <c r="GO77" s="657"/>
      <c r="GP77" s="657">
        <v>34</v>
      </c>
      <c r="GQ77" s="657"/>
      <c r="GR77" s="657"/>
      <c r="GS77" s="657"/>
      <c r="GT77" s="657"/>
      <c r="GU77" s="657"/>
      <c r="GV77" s="657"/>
      <c r="GW77" s="657"/>
      <c r="GX77" s="657"/>
      <c r="GY77" s="657">
        <v>30</v>
      </c>
      <c r="GZ77" s="657"/>
      <c r="HA77" s="658">
        <v>36</v>
      </c>
      <c r="HB77" s="659"/>
      <c r="HC77" s="660">
        <v>6</v>
      </c>
      <c r="HD77" s="661">
        <f t="shared" ref="HD77" si="283">(HA77+HB77+HC77+GK77+HE77)/36</f>
        <v>4</v>
      </c>
      <c r="HE77" s="663">
        <v>36</v>
      </c>
      <c r="HF77" s="656">
        <f>SUM(HG77:HQ77)+SUM(HS77:HU77)</f>
        <v>0</v>
      </c>
      <c r="HG77" s="648"/>
      <c r="HH77" s="648"/>
      <c r="HI77" s="648"/>
      <c r="HJ77" s="648"/>
      <c r="HK77" s="648"/>
      <c r="HL77" s="648"/>
      <c r="HM77" s="648"/>
      <c r="HN77" s="648"/>
      <c r="HO77" s="648"/>
      <c r="HP77" s="648"/>
      <c r="HQ77" s="648"/>
      <c r="HR77" s="648"/>
      <c r="HS77" s="648"/>
      <c r="HT77" s="648"/>
      <c r="HU77" s="648"/>
      <c r="HV77" s="648"/>
      <c r="HW77" s="648"/>
      <c r="HX77" s="648"/>
      <c r="HY77" s="648"/>
      <c r="HZ77" s="649"/>
      <c r="IA77" s="309">
        <v>9</v>
      </c>
      <c r="IB77" s="24">
        <v>8</v>
      </c>
      <c r="IC77" s="25"/>
      <c r="ID77" s="144">
        <v>9</v>
      </c>
      <c r="IE77" s="656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:P79" si="284">Z79+AU79+BP79+CK79+DF79+EA79+EV79+FQ79+GL79+HG79</f>
        <v>18</v>
      </c>
      <c r="I79" s="107">
        <f t="shared" si="284"/>
        <v>0</v>
      </c>
      <c r="J79" s="107">
        <f t="shared" si="284"/>
        <v>18</v>
      </c>
      <c r="K79" s="107">
        <f t="shared" si="284"/>
        <v>6</v>
      </c>
      <c r="L79" s="107">
        <f t="shared" si="284"/>
        <v>0</v>
      </c>
      <c r="M79" s="107">
        <f t="shared" si="284"/>
        <v>0</v>
      </c>
      <c r="N79" s="107">
        <f t="shared" si="284"/>
        <v>0</v>
      </c>
      <c r="O79" s="107">
        <f t="shared" si="284"/>
        <v>0</v>
      </c>
      <c r="P79" s="107">
        <f t="shared" si="284"/>
        <v>0</v>
      </c>
      <c r="Q79" s="107"/>
      <c r="R79" s="107">
        <f>AJ79+BE79+BZ79+CU79+DP79+EK79+FF79+GA79+GV79+HQ79</f>
        <v>0</v>
      </c>
      <c r="S79" s="107">
        <f>AL79+BG79+CB79+CW79+DR79+EM79+FH79+GC79+GX79+HS79</f>
        <v>0</v>
      </c>
      <c r="T79" s="107">
        <f>AM79+BH79+CC79+CX79+DS79+EN79+FI79+GD79+GY79+HT79</f>
        <v>0</v>
      </c>
      <c r="U79" s="215">
        <f>AN79+BI79+CD79+CY79+DT79+EO79+FJ79+GE79+GZ79+HU79</f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244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225"/>
      <c r="AT79" s="301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302"/>
      <c r="BO79" s="244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225"/>
      <c r="CJ79" s="301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302"/>
      <c r="DE79" s="244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225"/>
      <c r="DZ79" s="301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302"/>
      <c r="EU79" s="244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225">
        <v>12</v>
      </c>
      <c r="FP79" s="301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302">
        <v>12</v>
      </c>
      <c r="GK79" s="244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225"/>
      <c r="HF79" s="301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302"/>
      <c r="IA79" s="323"/>
      <c r="IB79" s="80" t="s">
        <v>60</v>
      </c>
      <c r="IC79" s="79"/>
      <c r="ID79" s="146"/>
      <c r="IE79" s="54">
        <v>1</v>
      </c>
    </row>
    <row r="80" spans="1:301" s="385" customFormat="1" ht="15" customHeight="1" x14ac:dyDescent="0.25">
      <c r="A80" s="129">
        <v>46</v>
      </c>
      <c r="B80" s="63" t="s">
        <v>175</v>
      </c>
      <c r="C80" s="260" t="s">
        <v>254</v>
      </c>
      <c r="D80" s="231"/>
      <c r="E80" s="64">
        <f>F80/36</f>
        <v>35</v>
      </c>
      <c r="F80" s="64">
        <f t="shared" ref="F80:X80" si="285">SUM(F81:F88)</f>
        <v>1260</v>
      </c>
      <c r="G80" s="64">
        <f t="shared" si="285"/>
        <v>732</v>
      </c>
      <c r="H80" s="64">
        <f t="shared" si="285"/>
        <v>106</v>
      </c>
      <c r="I80" s="64">
        <f t="shared" si="285"/>
        <v>54</v>
      </c>
      <c r="J80" s="64">
        <f t="shared" si="285"/>
        <v>0</v>
      </c>
      <c r="K80" s="64">
        <f t="shared" si="285"/>
        <v>344</v>
      </c>
      <c r="L80" s="64">
        <f t="shared" si="285"/>
        <v>0</v>
      </c>
      <c r="M80" s="64">
        <f t="shared" si="285"/>
        <v>168</v>
      </c>
      <c r="N80" s="64">
        <f t="shared" si="285"/>
        <v>0</v>
      </c>
      <c r="O80" s="64">
        <f t="shared" si="285"/>
        <v>0</v>
      </c>
      <c r="P80" s="64">
        <f t="shared" si="285"/>
        <v>12</v>
      </c>
      <c r="Q80" s="64">
        <f t="shared" si="285"/>
        <v>0</v>
      </c>
      <c r="R80" s="64">
        <f t="shared" si="285"/>
        <v>0</v>
      </c>
      <c r="S80" s="64">
        <f t="shared" si="285"/>
        <v>0</v>
      </c>
      <c r="T80" s="64">
        <f t="shared" si="285"/>
        <v>0</v>
      </c>
      <c r="U80" s="218">
        <f t="shared" si="285"/>
        <v>48</v>
      </c>
      <c r="V80" s="283">
        <f t="shared" si="285"/>
        <v>372</v>
      </c>
      <c r="W80" s="64">
        <f t="shared" si="285"/>
        <v>12</v>
      </c>
      <c r="X80" s="284">
        <f t="shared" si="285"/>
        <v>144</v>
      </c>
      <c r="Y80" s="234">
        <f>SUM(Z80:AJ80)+SUM(AL80:AN80)</f>
        <v>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210"/>
      <c r="AT80" s="272">
        <f>SUM(AU80:BE80)+SUM(BG80:BI80)</f>
        <v>0</v>
      </c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273"/>
      <c r="BO80" s="234">
        <f>SUM(BP80:BZ80)+SUM(CB80:CD80)</f>
        <v>0</v>
      </c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210"/>
      <c r="CJ80" s="272">
        <f>SUM(CK80:CU80)+SUM(CW80:CY80)</f>
        <v>0</v>
      </c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273"/>
      <c r="DE80" s="234">
        <f>SUM(DF80:DP80)+SUM(DR80:DT80)</f>
        <v>0</v>
      </c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210"/>
      <c r="DZ80" s="272">
        <f>SUM(EA80:EK80)+SUM(EM80:EO80)</f>
        <v>0</v>
      </c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273"/>
      <c r="EU80" s="234">
        <f t="shared" ref="EU80:FZ80" si="286">SUM(EU81:EU88)</f>
        <v>60</v>
      </c>
      <c r="EV80" s="65">
        <f t="shared" si="286"/>
        <v>46</v>
      </c>
      <c r="EW80" s="65">
        <f t="shared" si="286"/>
        <v>8</v>
      </c>
      <c r="EX80" s="65">
        <f t="shared" si="286"/>
        <v>0</v>
      </c>
      <c r="EY80" s="65">
        <f t="shared" si="286"/>
        <v>0</v>
      </c>
      <c r="EZ80" s="65">
        <f t="shared" si="286"/>
        <v>0</v>
      </c>
      <c r="FA80" s="65">
        <f t="shared" si="286"/>
        <v>6</v>
      </c>
      <c r="FB80" s="65">
        <f t="shared" si="286"/>
        <v>0</v>
      </c>
      <c r="FC80" s="65">
        <f t="shared" si="286"/>
        <v>0</v>
      </c>
      <c r="FD80" s="65">
        <f t="shared" si="286"/>
        <v>0</v>
      </c>
      <c r="FE80" s="65">
        <f t="shared" si="286"/>
        <v>0</v>
      </c>
      <c r="FF80" s="65">
        <f t="shared" si="286"/>
        <v>0</v>
      </c>
      <c r="FG80" s="65">
        <f t="shared" si="286"/>
        <v>0</v>
      </c>
      <c r="FH80" s="65">
        <f t="shared" si="286"/>
        <v>0</v>
      </c>
      <c r="FI80" s="65">
        <f t="shared" si="286"/>
        <v>0</v>
      </c>
      <c r="FJ80" s="65">
        <f t="shared" si="286"/>
        <v>0</v>
      </c>
      <c r="FK80" s="66">
        <f t="shared" si="286"/>
        <v>0</v>
      </c>
      <c r="FL80" s="67">
        <f t="shared" si="286"/>
        <v>18</v>
      </c>
      <c r="FM80" s="68">
        <f t="shared" si="286"/>
        <v>0</v>
      </c>
      <c r="FN80" s="69">
        <f t="shared" si="286"/>
        <v>3</v>
      </c>
      <c r="FO80" s="210">
        <f t="shared" si="286"/>
        <v>30</v>
      </c>
      <c r="FP80" s="272">
        <f t="shared" si="286"/>
        <v>408</v>
      </c>
      <c r="FQ80" s="65">
        <f>SUM(FQ81:FQ88)</f>
        <v>32</v>
      </c>
      <c r="FR80" s="65">
        <f t="shared" si="286"/>
        <v>22</v>
      </c>
      <c r="FS80" s="65">
        <f t="shared" si="286"/>
        <v>0</v>
      </c>
      <c r="FT80" s="65">
        <f t="shared" si="286"/>
        <v>212</v>
      </c>
      <c r="FU80" s="65">
        <f t="shared" si="286"/>
        <v>0</v>
      </c>
      <c r="FV80" s="65">
        <f t="shared" si="286"/>
        <v>88</v>
      </c>
      <c r="FW80" s="65">
        <f t="shared" si="286"/>
        <v>0</v>
      </c>
      <c r="FX80" s="65">
        <f t="shared" si="286"/>
        <v>0</v>
      </c>
      <c r="FY80" s="65">
        <f t="shared" si="286"/>
        <v>12</v>
      </c>
      <c r="FZ80" s="65">
        <f t="shared" si="286"/>
        <v>0</v>
      </c>
      <c r="GA80" s="65">
        <f t="shared" ref="GA80:HF80" si="287">SUM(GA81:GA88)</f>
        <v>0</v>
      </c>
      <c r="GB80" s="65">
        <f t="shared" si="287"/>
        <v>0</v>
      </c>
      <c r="GC80" s="65">
        <f t="shared" si="287"/>
        <v>0</v>
      </c>
      <c r="GD80" s="65">
        <f t="shared" si="287"/>
        <v>0</v>
      </c>
      <c r="GE80" s="65">
        <f t="shared" si="287"/>
        <v>42</v>
      </c>
      <c r="GF80" s="66">
        <f t="shared" si="287"/>
        <v>72</v>
      </c>
      <c r="GG80" s="67">
        <f t="shared" si="287"/>
        <v>0</v>
      </c>
      <c r="GH80" s="68">
        <f t="shared" si="287"/>
        <v>0</v>
      </c>
      <c r="GI80" s="69">
        <f t="shared" si="287"/>
        <v>19</v>
      </c>
      <c r="GJ80" s="273">
        <f t="shared" si="287"/>
        <v>204</v>
      </c>
      <c r="GK80" s="234">
        <f t="shared" si="287"/>
        <v>222</v>
      </c>
      <c r="GL80" s="65">
        <f t="shared" si="287"/>
        <v>28</v>
      </c>
      <c r="GM80" s="65">
        <f t="shared" si="287"/>
        <v>24</v>
      </c>
      <c r="GN80" s="65">
        <f t="shared" si="287"/>
        <v>0</v>
      </c>
      <c r="GO80" s="65">
        <f t="shared" si="287"/>
        <v>90</v>
      </c>
      <c r="GP80" s="65">
        <f t="shared" si="287"/>
        <v>0</v>
      </c>
      <c r="GQ80" s="65">
        <f t="shared" si="287"/>
        <v>74</v>
      </c>
      <c r="GR80" s="65">
        <f t="shared" si="287"/>
        <v>0</v>
      </c>
      <c r="GS80" s="65">
        <f t="shared" si="287"/>
        <v>0</v>
      </c>
      <c r="GT80" s="65">
        <f t="shared" si="287"/>
        <v>0</v>
      </c>
      <c r="GU80" s="65">
        <f t="shared" si="287"/>
        <v>0</v>
      </c>
      <c r="GV80" s="65">
        <f t="shared" si="287"/>
        <v>0</v>
      </c>
      <c r="GW80" s="65">
        <f t="shared" si="287"/>
        <v>0</v>
      </c>
      <c r="GX80" s="65">
        <f t="shared" si="287"/>
        <v>0</v>
      </c>
      <c r="GY80" s="65">
        <f t="shared" si="287"/>
        <v>0</v>
      </c>
      <c r="GZ80" s="65">
        <f t="shared" si="287"/>
        <v>6</v>
      </c>
      <c r="HA80" s="66">
        <f t="shared" si="287"/>
        <v>36</v>
      </c>
      <c r="HB80" s="67">
        <f t="shared" si="287"/>
        <v>18</v>
      </c>
      <c r="HC80" s="68">
        <f t="shared" si="287"/>
        <v>6</v>
      </c>
      <c r="HD80" s="69">
        <f t="shared" si="287"/>
        <v>11</v>
      </c>
      <c r="HE80" s="210">
        <f t="shared" si="287"/>
        <v>114</v>
      </c>
      <c r="HF80" s="272">
        <f t="shared" si="287"/>
        <v>42</v>
      </c>
      <c r="HG80" s="65">
        <f t="shared" ref="HG80:HZ80" si="288">SUM(HG81:HG88)</f>
        <v>0</v>
      </c>
      <c r="HH80" s="65">
        <f t="shared" si="288"/>
        <v>0</v>
      </c>
      <c r="HI80" s="65">
        <f t="shared" si="288"/>
        <v>0</v>
      </c>
      <c r="HJ80" s="65">
        <f t="shared" si="288"/>
        <v>42</v>
      </c>
      <c r="HK80" s="65">
        <f t="shared" si="288"/>
        <v>0</v>
      </c>
      <c r="HL80" s="65">
        <f t="shared" si="288"/>
        <v>0</v>
      </c>
      <c r="HM80" s="65">
        <f t="shared" si="288"/>
        <v>0</v>
      </c>
      <c r="HN80" s="65">
        <f t="shared" si="288"/>
        <v>0</v>
      </c>
      <c r="HO80" s="65">
        <f t="shared" si="288"/>
        <v>0</v>
      </c>
      <c r="HP80" s="65">
        <f t="shared" si="288"/>
        <v>0</v>
      </c>
      <c r="HQ80" s="65">
        <f t="shared" si="288"/>
        <v>0</v>
      </c>
      <c r="HR80" s="65">
        <f t="shared" si="288"/>
        <v>0</v>
      </c>
      <c r="HS80" s="65">
        <f t="shared" si="288"/>
        <v>0</v>
      </c>
      <c r="HT80" s="65">
        <f t="shared" si="288"/>
        <v>0</v>
      </c>
      <c r="HU80" s="65">
        <f t="shared" si="288"/>
        <v>0</v>
      </c>
      <c r="HV80" s="66">
        <f t="shared" si="288"/>
        <v>0</v>
      </c>
      <c r="HW80" s="67">
        <f t="shared" si="288"/>
        <v>0</v>
      </c>
      <c r="HX80" s="68">
        <f t="shared" si="288"/>
        <v>6</v>
      </c>
      <c r="HY80" s="69">
        <f t="shared" si="288"/>
        <v>2</v>
      </c>
      <c r="HZ80" s="273">
        <f t="shared" si="288"/>
        <v>24</v>
      </c>
      <c r="IA80" s="313"/>
      <c r="IB80" s="70"/>
      <c r="IC80" s="70"/>
      <c r="ID80" s="130"/>
      <c r="IE80" s="54">
        <v>7</v>
      </c>
    </row>
    <row r="81" spans="1:301" s="388" customFormat="1" ht="15" customHeight="1" x14ac:dyDescent="0.25">
      <c r="A81" s="783"/>
      <c r="B81" s="771"/>
      <c r="C81" s="261" t="s">
        <v>272</v>
      </c>
      <c r="D81" s="560"/>
      <c r="E81" s="781"/>
      <c r="F81" s="781">
        <f t="shared" ref="F81:F88" si="289">G81+V81+W81+X81</f>
        <v>108</v>
      </c>
      <c r="G81" s="781">
        <f t="shared" ref="G81:G88" si="290">SUM(H81:U81)</f>
        <v>60</v>
      </c>
      <c r="H81" s="781">
        <f t="shared" ref="H81:P88" si="291">Z81+AU81+BP81+CK81+DF81+EA81+EV81+FQ81+GL81+HG81</f>
        <v>46</v>
      </c>
      <c r="I81" s="781">
        <f t="shared" si="291"/>
        <v>8</v>
      </c>
      <c r="J81" s="781">
        <f t="shared" si="291"/>
        <v>0</v>
      </c>
      <c r="K81" s="781">
        <f t="shared" si="291"/>
        <v>0</v>
      </c>
      <c r="L81" s="781">
        <f t="shared" si="291"/>
        <v>0</v>
      </c>
      <c r="M81" s="781">
        <f t="shared" si="291"/>
        <v>6</v>
      </c>
      <c r="N81" s="781">
        <f t="shared" si="291"/>
        <v>0</v>
      </c>
      <c r="O81" s="781">
        <f t="shared" si="291"/>
        <v>0</v>
      </c>
      <c r="P81" s="781">
        <f t="shared" si="291"/>
        <v>0</v>
      </c>
      <c r="Q81" s="781"/>
      <c r="R81" s="781">
        <f t="shared" ref="R81:R88" si="292">AJ81+BE81+BZ81+CU81+DP81+EK81+FF81+GA81+GV81+HQ81</f>
        <v>0</v>
      </c>
      <c r="S81" s="781">
        <f t="shared" ref="S81:U88" si="293">AL81+BG81+CB81+CW81+DR81+EM81+FH81+GC81+GX81+HS81</f>
        <v>0</v>
      </c>
      <c r="T81" s="781">
        <f t="shared" si="293"/>
        <v>0</v>
      </c>
      <c r="U81" s="559">
        <f t="shared" si="293"/>
        <v>0</v>
      </c>
      <c r="V81" s="780">
        <f t="shared" ref="V81:V88" si="294">AS81+BN81+CI81+DD81+DY81+ET81+FO81+GJ81+HE81+HZ81</f>
        <v>30</v>
      </c>
      <c r="W81" s="781">
        <f t="shared" ref="W81:W88" si="295">AQ81+BL81+CG81+DB81+DW81+ER81+FM81+GH81+HC81+HX81</f>
        <v>0</v>
      </c>
      <c r="X81" s="782">
        <f t="shared" ref="X81:X88" si="296">AO81+AP81+BJ81+BK81+CE81+CF81+CZ81+DA81+DU81+DV81+EP81+EQ81+FK81+FL81+GF81+GG81+HA81+HB81+HV81+HW81</f>
        <v>18</v>
      </c>
      <c r="Y81" s="779"/>
      <c r="Z81" s="771"/>
      <c r="AA81" s="771"/>
      <c r="AB81" s="771"/>
      <c r="AC81" s="771"/>
      <c r="AD81" s="771"/>
      <c r="AE81" s="771"/>
      <c r="AF81" s="771"/>
      <c r="AG81" s="771"/>
      <c r="AH81" s="771"/>
      <c r="AI81" s="771"/>
      <c r="AJ81" s="771"/>
      <c r="AK81" s="771"/>
      <c r="AL81" s="771"/>
      <c r="AM81" s="771"/>
      <c r="AN81" s="771"/>
      <c r="AO81" s="771"/>
      <c r="AP81" s="771"/>
      <c r="AQ81" s="771"/>
      <c r="AR81" s="771"/>
      <c r="AS81" s="776"/>
      <c r="AT81" s="777"/>
      <c r="AU81" s="771"/>
      <c r="AV81" s="771"/>
      <c r="AW81" s="771"/>
      <c r="AX81" s="771"/>
      <c r="AY81" s="771"/>
      <c r="AZ81" s="771"/>
      <c r="BA81" s="771"/>
      <c r="BB81" s="771"/>
      <c r="BC81" s="771"/>
      <c r="BD81" s="771"/>
      <c r="BE81" s="771"/>
      <c r="BF81" s="771"/>
      <c r="BG81" s="771"/>
      <c r="BH81" s="771"/>
      <c r="BI81" s="771"/>
      <c r="BJ81" s="771"/>
      <c r="BK81" s="771"/>
      <c r="BL81" s="771"/>
      <c r="BM81" s="771"/>
      <c r="BN81" s="770"/>
      <c r="BO81" s="779"/>
      <c r="BP81" s="771"/>
      <c r="BQ81" s="771"/>
      <c r="BR81" s="771"/>
      <c r="BS81" s="771"/>
      <c r="BT81" s="771"/>
      <c r="BU81" s="771"/>
      <c r="BV81" s="771"/>
      <c r="BW81" s="771"/>
      <c r="BX81" s="771"/>
      <c r="BY81" s="771"/>
      <c r="BZ81" s="771"/>
      <c r="CA81" s="771"/>
      <c r="CB81" s="771"/>
      <c r="CC81" s="771"/>
      <c r="CD81" s="771"/>
      <c r="CE81" s="771"/>
      <c r="CF81" s="771"/>
      <c r="CG81" s="771"/>
      <c r="CH81" s="771"/>
      <c r="CI81" s="776"/>
      <c r="CJ81" s="777"/>
      <c r="CK81" s="771"/>
      <c r="CL81" s="771"/>
      <c r="CM81" s="771"/>
      <c r="CN81" s="771"/>
      <c r="CO81" s="771"/>
      <c r="CP81" s="771"/>
      <c r="CQ81" s="771"/>
      <c r="CR81" s="771"/>
      <c r="CS81" s="771"/>
      <c r="CT81" s="771"/>
      <c r="CU81" s="771"/>
      <c r="CV81" s="771"/>
      <c r="CW81" s="771"/>
      <c r="CX81" s="771"/>
      <c r="CY81" s="771"/>
      <c r="CZ81" s="771"/>
      <c r="DA81" s="771"/>
      <c r="DB81" s="771"/>
      <c r="DC81" s="771"/>
      <c r="DD81" s="770"/>
      <c r="DE81" s="779"/>
      <c r="DF81" s="771"/>
      <c r="DG81" s="771"/>
      <c r="DH81" s="771"/>
      <c r="DI81" s="771"/>
      <c r="DJ81" s="771"/>
      <c r="DK81" s="771"/>
      <c r="DL81" s="771"/>
      <c r="DM81" s="771"/>
      <c r="DN81" s="771"/>
      <c r="DO81" s="771"/>
      <c r="DP81" s="771"/>
      <c r="DQ81" s="771"/>
      <c r="DR81" s="771"/>
      <c r="DS81" s="771"/>
      <c r="DT81" s="771"/>
      <c r="DU81" s="771"/>
      <c r="DV81" s="771"/>
      <c r="DW81" s="771"/>
      <c r="DX81" s="771"/>
      <c r="DY81" s="776"/>
      <c r="DZ81" s="777"/>
      <c r="EA81" s="771"/>
      <c r="EB81" s="771"/>
      <c r="EC81" s="771"/>
      <c r="ED81" s="771"/>
      <c r="EE81" s="771"/>
      <c r="EF81" s="771"/>
      <c r="EG81" s="771"/>
      <c r="EH81" s="771"/>
      <c r="EI81" s="771"/>
      <c r="EJ81" s="771"/>
      <c r="EK81" s="771"/>
      <c r="EL81" s="771"/>
      <c r="EM81" s="771"/>
      <c r="EN81" s="771"/>
      <c r="EO81" s="771"/>
      <c r="EP81" s="771"/>
      <c r="EQ81" s="771"/>
      <c r="ER81" s="771"/>
      <c r="ES81" s="771"/>
      <c r="ET81" s="770"/>
      <c r="EU81" s="779">
        <f t="shared" ref="EU81:EU86" si="297">SUM(EV81:FF81)+SUM(FH81:FJ81)</f>
        <v>60</v>
      </c>
      <c r="EV81" s="772">
        <v>46</v>
      </c>
      <c r="EW81" s="772">
        <v>8</v>
      </c>
      <c r="EX81" s="772"/>
      <c r="EY81" s="772"/>
      <c r="EZ81" s="772"/>
      <c r="FA81" s="772">
        <v>6</v>
      </c>
      <c r="FB81" s="772"/>
      <c r="FC81" s="772"/>
      <c r="FD81" s="772"/>
      <c r="FE81" s="772"/>
      <c r="FF81" s="772"/>
      <c r="FG81" s="772"/>
      <c r="FH81" s="772"/>
      <c r="FI81" s="772"/>
      <c r="FJ81" s="772"/>
      <c r="FK81" s="778"/>
      <c r="FL81" s="773">
        <v>18</v>
      </c>
      <c r="FM81" s="774"/>
      <c r="FN81" s="775">
        <f>(FK81+FL81+FM81+EU81+FO81)/36</f>
        <v>3</v>
      </c>
      <c r="FO81" s="776">
        <v>30</v>
      </c>
      <c r="FP81" s="777">
        <f t="shared" ref="FP81:FP88" si="298">SUM(FQ81:GA81)+SUM(GC81:GE81)</f>
        <v>0</v>
      </c>
      <c r="FQ81" s="771"/>
      <c r="FR81" s="771"/>
      <c r="FS81" s="771"/>
      <c r="FT81" s="771"/>
      <c r="FU81" s="771"/>
      <c r="FV81" s="771"/>
      <c r="FW81" s="771"/>
      <c r="FX81" s="771"/>
      <c r="FY81" s="771"/>
      <c r="FZ81" s="771"/>
      <c r="GA81" s="771"/>
      <c r="GB81" s="771"/>
      <c r="GC81" s="771"/>
      <c r="GD81" s="771"/>
      <c r="GE81" s="771"/>
      <c r="GF81" s="771"/>
      <c r="GG81" s="771"/>
      <c r="GH81" s="771"/>
      <c r="GI81" s="771"/>
      <c r="GJ81" s="770"/>
      <c r="GK81" s="779">
        <f t="shared" ref="GK81:GK88" si="299">SUM(GL81:GV81)+SUM(GX81:GZ81)</f>
        <v>0</v>
      </c>
      <c r="GL81" s="771"/>
      <c r="GM81" s="771"/>
      <c r="GN81" s="771"/>
      <c r="GO81" s="771"/>
      <c r="GP81" s="771"/>
      <c r="GQ81" s="771"/>
      <c r="GR81" s="771"/>
      <c r="GS81" s="771"/>
      <c r="GT81" s="771"/>
      <c r="GU81" s="771"/>
      <c r="GV81" s="771"/>
      <c r="GW81" s="771"/>
      <c r="GX81" s="771"/>
      <c r="GY81" s="771"/>
      <c r="GZ81" s="771"/>
      <c r="HA81" s="771"/>
      <c r="HB81" s="771"/>
      <c r="HC81" s="771"/>
      <c r="HD81" s="771"/>
      <c r="HE81" s="776"/>
      <c r="HF81" s="777">
        <f t="shared" ref="HF81:HF86" si="300">SUM(HG81:HQ81)+SUM(HS81:HU81)</f>
        <v>0</v>
      </c>
      <c r="HG81" s="771"/>
      <c r="HH81" s="771"/>
      <c r="HI81" s="771"/>
      <c r="HJ81" s="771"/>
      <c r="HK81" s="771"/>
      <c r="HL81" s="771"/>
      <c r="HM81" s="771"/>
      <c r="HN81" s="771"/>
      <c r="HO81" s="771"/>
      <c r="HP81" s="771"/>
      <c r="HQ81" s="771"/>
      <c r="HR81" s="771"/>
      <c r="HS81" s="771"/>
      <c r="HT81" s="771"/>
      <c r="HU81" s="771"/>
      <c r="HV81" s="771"/>
      <c r="HW81" s="771"/>
      <c r="HX81" s="771"/>
      <c r="HY81" s="771"/>
      <c r="HZ81" s="770"/>
      <c r="IA81" s="315"/>
      <c r="IB81" s="22" t="s">
        <v>123</v>
      </c>
      <c r="IC81" s="22"/>
      <c r="ID81" s="133"/>
      <c r="IE81" s="779">
        <v>7</v>
      </c>
    </row>
    <row r="82" spans="1:301" s="388" customFormat="1" ht="15" customHeight="1" x14ac:dyDescent="0.25">
      <c r="A82" s="783"/>
      <c r="B82" s="771"/>
      <c r="C82" s="261" t="s">
        <v>189</v>
      </c>
      <c r="D82" s="560"/>
      <c r="E82" s="781"/>
      <c r="F82" s="781">
        <f t="shared" si="289"/>
        <v>162</v>
      </c>
      <c r="G82" s="781">
        <f t="shared" si="290"/>
        <v>84</v>
      </c>
      <c r="H82" s="781">
        <f t="shared" si="291"/>
        <v>4</v>
      </c>
      <c r="I82" s="781">
        <f t="shared" si="291"/>
        <v>8</v>
      </c>
      <c r="J82" s="781">
        <f t="shared" si="291"/>
        <v>0</v>
      </c>
      <c r="K82" s="781">
        <f t="shared" si="291"/>
        <v>24</v>
      </c>
      <c r="L82" s="781">
        <f t="shared" si="291"/>
        <v>0</v>
      </c>
      <c r="M82" s="781">
        <f t="shared" si="291"/>
        <v>38</v>
      </c>
      <c r="N82" s="781">
        <f t="shared" si="291"/>
        <v>0</v>
      </c>
      <c r="O82" s="781">
        <f t="shared" si="291"/>
        <v>0</v>
      </c>
      <c r="P82" s="781">
        <f t="shared" si="291"/>
        <v>0</v>
      </c>
      <c r="Q82" s="781"/>
      <c r="R82" s="781">
        <f t="shared" si="292"/>
        <v>0</v>
      </c>
      <c r="S82" s="781">
        <f t="shared" si="293"/>
        <v>0</v>
      </c>
      <c r="T82" s="781">
        <f t="shared" si="293"/>
        <v>0</v>
      </c>
      <c r="U82" s="559">
        <f t="shared" si="293"/>
        <v>10</v>
      </c>
      <c r="V82" s="780">
        <f t="shared" si="294"/>
        <v>42</v>
      </c>
      <c r="W82" s="781">
        <f t="shared" si="295"/>
        <v>0</v>
      </c>
      <c r="X82" s="782">
        <f t="shared" si="296"/>
        <v>36</v>
      </c>
      <c r="Y82" s="779"/>
      <c r="Z82" s="771"/>
      <c r="AA82" s="771"/>
      <c r="AB82" s="771"/>
      <c r="AC82" s="771"/>
      <c r="AD82" s="771"/>
      <c r="AE82" s="771"/>
      <c r="AF82" s="771"/>
      <c r="AG82" s="771"/>
      <c r="AH82" s="771"/>
      <c r="AI82" s="771"/>
      <c r="AJ82" s="771"/>
      <c r="AK82" s="771"/>
      <c r="AL82" s="771"/>
      <c r="AM82" s="771"/>
      <c r="AN82" s="771"/>
      <c r="AO82" s="771"/>
      <c r="AP82" s="771"/>
      <c r="AQ82" s="771"/>
      <c r="AR82" s="771"/>
      <c r="AS82" s="776"/>
      <c r="AT82" s="777"/>
      <c r="AU82" s="771"/>
      <c r="AV82" s="771"/>
      <c r="AW82" s="771"/>
      <c r="AX82" s="771"/>
      <c r="AY82" s="771"/>
      <c r="AZ82" s="771"/>
      <c r="BA82" s="771"/>
      <c r="BB82" s="771"/>
      <c r="BC82" s="771"/>
      <c r="BD82" s="771"/>
      <c r="BE82" s="771"/>
      <c r="BF82" s="771"/>
      <c r="BG82" s="771"/>
      <c r="BH82" s="771"/>
      <c r="BI82" s="771"/>
      <c r="BJ82" s="771"/>
      <c r="BK82" s="771"/>
      <c r="BL82" s="771"/>
      <c r="BM82" s="771"/>
      <c r="BN82" s="770"/>
      <c r="BO82" s="779"/>
      <c r="BP82" s="771"/>
      <c r="BQ82" s="771"/>
      <c r="BR82" s="771"/>
      <c r="BS82" s="771"/>
      <c r="BT82" s="771"/>
      <c r="BU82" s="771"/>
      <c r="BV82" s="771"/>
      <c r="BW82" s="771"/>
      <c r="BX82" s="771"/>
      <c r="BY82" s="771"/>
      <c r="BZ82" s="771"/>
      <c r="CA82" s="771"/>
      <c r="CB82" s="771"/>
      <c r="CC82" s="771"/>
      <c r="CD82" s="771"/>
      <c r="CE82" s="771"/>
      <c r="CF82" s="771"/>
      <c r="CG82" s="771"/>
      <c r="CH82" s="771"/>
      <c r="CI82" s="776"/>
      <c r="CJ82" s="777"/>
      <c r="CK82" s="771"/>
      <c r="CL82" s="771"/>
      <c r="CM82" s="771"/>
      <c r="CN82" s="771"/>
      <c r="CO82" s="771"/>
      <c r="CP82" s="771"/>
      <c r="CQ82" s="771"/>
      <c r="CR82" s="771"/>
      <c r="CS82" s="771"/>
      <c r="CT82" s="771"/>
      <c r="CU82" s="771"/>
      <c r="CV82" s="771"/>
      <c r="CW82" s="771"/>
      <c r="CX82" s="771"/>
      <c r="CY82" s="771"/>
      <c r="CZ82" s="771"/>
      <c r="DA82" s="771"/>
      <c r="DB82" s="771"/>
      <c r="DC82" s="771"/>
      <c r="DD82" s="770"/>
      <c r="DE82" s="779"/>
      <c r="DF82" s="771"/>
      <c r="DG82" s="771"/>
      <c r="DH82" s="771"/>
      <c r="DI82" s="771"/>
      <c r="DJ82" s="771"/>
      <c r="DK82" s="771"/>
      <c r="DL82" s="771"/>
      <c r="DM82" s="771"/>
      <c r="DN82" s="771"/>
      <c r="DO82" s="771"/>
      <c r="DP82" s="771"/>
      <c r="DQ82" s="771"/>
      <c r="DR82" s="771"/>
      <c r="DS82" s="771"/>
      <c r="DT82" s="771"/>
      <c r="DU82" s="771"/>
      <c r="DV82" s="771"/>
      <c r="DW82" s="771"/>
      <c r="DX82" s="771"/>
      <c r="DY82" s="776"/>
      <c r="DZ82" s="777"/>
      <c r="EA82" s="771"/>
      <c r="EB82" s="771"/>
      <c r="EC82" s="771"/>
      <c r="ED82" s="771"/>
      <c r="EE82" s="771"/>
      <c r="EF82" s="771"/>
      <c r="EG82" s="771"/>
      <c r="EH82" s="771"/>
      <c r="EI82" s="771"/>
      <c r="EJ82" s="771"/>
      <c r="EK82" s="771"/>
      <c r="EL82" s="771"/>
      <c r="EM82" s="771"/>
      <c r="EN82" s="771"/>
      <c r="EO82" s="771"/>
      <c r="EP82" s="771"/>
      <c r="EQ82" s="771"/>
      <c r="ER82" s="771"/>
      <c r="ES82" s="771"/>
      <c r="ET82" s="770"/>
      <c r="EU82" s="779">
        <f t="shared" si="297"/>
        <v>0</v>
      </c>
      <c r="EV82" s="771"/>
      <c r="EW82" s="771"/>
      <c r="EX82" s="771"/>
      <c r="EY82" s="771"/>
      <c r="EZ82" s="771"/>
      <c r="FA82" s="771"/>
      <c r="FB82" s="771"/>
      <c r="FC82" s="771"/>
      <c r="FD82" s="771"/>
      <c r="FE82" s="771"/>
      <c r="FF82" s="771"/>
      <c r="FG82" s="771"/>
      <c r="FH82" s="771"/>
      <c r="FI82" s="771"/>
      <c r="FJ82" s="771"/>
      <c r="FK82" s="771"/>
      <c r="FL82" s="771"/>
      <c r="FM82" s="771"/>
      <c r="FN82" s="771"/>
      <c r="FO82" s="776"/>
      <c r="FP82" s="777">
        <f t="shared" si="298"/>
        <v>84</v>
      </c>
      <c r="FQ82" s="772">
        <v>4</v>
      </c>
      <c r="FR82" s="772">
        <v>8</v>
      </c>
      <c r="FS82" s="772"/>
      <c r="FT82" s="772">
        <v>24</v>
      </c>
      <c r="FU82" s="772"/>
      <c r="FV82" s="772">
        <v>38</v>
      </c>
      <c r="FW82" s="772"/>
      <c r="FX82" s="772"/>
      <c r="FY82" s="772"/>
      <c r="FZ82" s="772"/>
      <c r="GA82" s="772"/>
      <c r="GB82" s="772"/>
      <c r="GC82" s="772"/>
      <c r="GD82" s="772"/>
      <c r="GE82" s="772">
        <v>10</v>
      </c>
      <c r="GF82" s="778">
        <v>36</v>
      </c>
      <c r="GG82" s="773"/>
      <c r="GH82" s="774"/>
      <c r="GI82" s="775">
        <f t="shared" ref="GI82:GI87" si="301">(GF82+GG82+GH82+FP82+GJ82)/36</f>
        <v>4.5</v>
      </c>
      <c r="GJ82" s="770">
        <v>42</v>
      </c>
      <c r="GK82" s="779">
        <f t="shared" si="299"/>
        <v>0</v>
      </c>
      <c r="GL82" s="771"/>
      <c r="GM82" s="771"/>
      <c r="GN82" s="771"/>
      <c r="GO82" s="771"/>
      <c r="GP82" s="771"/>
      <c r="GQ82" s="771"/>
      <c r="GR82" s="771"/>
      <c r="GS82" s="771"/>
      <c r="GT82" s="771"/>
      <c r="GU82" s="771"/>
      <c r="GV82" s="771"/>
      <c r="GW82" s="771"/>
      <c r="GX82" s="771"/>
      <c r="GY82" s="771"/>
      <c r="GZ82" s="771"/>
      <c r="HA82" s="771"/>
      <c r="HB82" s="771"/>
      <c r="HC82" s="771"/>
      <c r="HD82" s="771"/>
      <c r="HE82" s="776"/>
      <c r="HF82" s="777">
        <f t="shared" si="300"/>
        <v>0</v>
      </c>
      <c r="HG82" s="771"/>
      <c r="HH82" s="771"/>
      <c r="HI82" s="771"/>
      <c r="HJ82" s="771"/>
      <c r="HK82" s="771"/>
      <c r="HL82" s="771"/>
      <c r="HM82" s="771"/>
      <c r="HN82" s="771"/>
      <c r="HO82" s="771"/>
      <c r="HP82" s="771"/>
      <c r="HQ82" s="771"/>
      <c r="HR82" s="771"/>
      <c r="HS82" s="771"/>
      <c r="HT82" s="771"/>
      <c r="HU82" s="771"/>
      <c r="HV82" s="771"/>
      <c r="HW82" s="771"/>
      <c r="HX82" s="771"/>
      <c r="HY82" s="771"/>
      <c r="HZ82" s="770"/>
      <c r="IA82" s="315" t="s">
        <v>60</v>
      </c>
      <c r="IB82" s="22"/>
      <c r="IC82" s="22"/>
      <c r="ID82" s="133"/>
      <c r="IE82" s="779">
        <v>7</v>
      </c>
    </row>
    <row r="83" spans="1:301" s="388" customFormat="1" ht="15" customHeight="1" x14ac:dyDescent="0.25">
      <c r="A83" s="783"/>
      <c r="B83" s="771"/>
      <c r="C83" s="261" t="s">
        <v>250</v>
      </c>
      <c r="D83" s="560"/>
      <c r="E83" s="781"/>
      <c r="F83" s="781">
        <f t="shared" si="289"/>
        <v>234</v>
      </c>
      <c r="G83" s="781">
        <f t="shared" si="290"/>
        <v>132</v>
      </c>
      <c r="H83" s="781">
        <f t="shared" si="291"/>
        <v>14</v>
      </c>
      <c r="I83" s="781">
        <f t="shared" si="291"/>
        <v>14</v>
      </c>
      <c r="J83" s="781">
        <f t="shared" si="291"/>
        <v>0</v>
      </c>
      <c r="K83" s="781">
        <f t="shared" si="291"/>
        <v>42</v>
      </c>
      <c r="L83" s="781">
        <f t="shared" si="291"/>
        <v>0</v>
      </c>
      <c r="M83" s="781">
        <f t="shared" si="291"/>
        <v>46</v>
      </c>
      <c r="N83" s="781">
        <f t="shared" si="291"/>
        <v>0</v>
      </c>
      <c r="O83" s="781">
        <f t="shared" si="291"/>
        <v>0</v>
      </c>
      <c r="P83" s="781">
        <f t="shared" si="291"/>
        <v>0</v>
      </c>
      <c r="Q83" s="781"/>
      <c r="R83" s="781">
        <f t="shared" si="292"/>
        <v>0</v>
      </c>
      <c r="S83" s="781">
        <f t="shared" si="293"/>
        <v>0</v>
      </c>
      <c r="T83" s="781">
        <f t="shared" si="293"/>
        <v>0</v>
      </c>
      <c r="U83" s="559">
        <f t="shared" si="293"/>
        <v>16</v>
      </c>
      <c r="V83" s="780">
        <f t="shared" si="294"/>
        <v>66</v>
      </c>
      <c r="W83" s="781">
        <f t="shared" si="295"/>
        <v>0</v>
      </c>
      <c r="X83" s="782">
        <f t="shared" si="296"/>
        <v>36</v>
      </c>
      <c r="Y83" s="779"/>
      <c r="Z83" s="771"/>
      <c r="AA83" s="771"/>
      <c r="AB83" s="771"/>
      <c r="AC83" s="771"/>
      <c r="AD83" s="771"/>
      <c r="AE83" s="771"/>
      <c r="AF83" s="771"/>
      <c r="AG83" s="771"/>
      <c r="AH83" s="771"/>
      <c r="AI83" s="771"/>
      <c r="AJ83" s="771"/>
      <c r="AK83" s="771"/>
      <c r="AL83" s="771"/>
      <c r="AM83" s="771"/>
      <c r="AN83" s="771"/>
      <c r="AO83" s="771"/>
      <c r="AP83" s="771"/>
      <c r="AQ83" s="771"/>
      <c r="AR83" s="771"/>
      <c r="AS83" s="776"/>
      <c r="AT83" s="777"/>
      <c r="AU83" s="771"/>
      <c r="AV83" s="771"/>
      <c r="AW83" s="771"/>
      <c r="AX83" s="771"/>
      <c r="AY83" s="771"/>
      <c r="AZ83" s="771"/>
      <c r="BA83" s="771"/>
      <c r="BB83" s="771"/>
      <c r="BC83" s="771"/>
      <c r="BD83" s="771"/>
      <c r="BE83" s="771"/>
      <c r="BF83" s="771"/>
      <c r="BG83" s="771"/>
      <c r="BH83" s="771"/>
      <c r="BI83" s="771"/>
      <c r="BJ83" s="771"/>
      <c r="BK83" s="771"/>
      <c r="BL83" s="771"/>
      <c r="BM83" s="771"/>
      <c r="BN83" s="770"/>
      <c r="BO83" s="779"/>
      <c r="BP83" s="771"/>
      <c r="BQ83" s="771"/>
      <c r="BR83" s="771"/>
      <c r="BS83" s="771"/>
      <c r="BT83" s="771"/>
      <c r="BU83" s="771"/>
      <c r="BV83" s="771"/>
      <c r="BW83" s="771"/>
      <c r="BX83" s="771"/>
      <c r="BY83" s="771"/>
      <c r="BZ83" s="771"/>
      <c r="CA83" s="771"/>
      <c r="CB83" s="771"/>
      <c r="CC83" s="771"/>
      <c r="CD83" s="771"/>
      <c r="CE83" s="771"/>
      <c r="CF83" s="771"/>
      <c r="CG83" s="771"/>
      <c r="CH83" s="771"/>
      <c r="CI83" s="776"/>
      <c r="CJ83" s="777"/>
      <c r="CK83" s="771"/>
      <c r="CL83" s="771"/>
      <c r="CM83" s="771"/>
      <c r="CN83" s="771"/>
      <c r="CO83" s="771"/>
      <c r="CP83" s="771"/>
      <c r="CQ83" s="771"/>
      <c r="CR83" s="771"/>
      <c r="CS83" s="771"/>
      <c r="CT83" s="771"/>
      <c r="CU83" s="771"/>
      <c r="CV83" s="771"/>
      <c r="CW83" s="771"/>
      <c r="CX83" s="771"/>
      <c r="CY83" s="771"/>
      <c r="CZ83" s="771"/>
      <c r="DA83" s="771"/>
      <c r="DB83" s="771"/>
      <c r="DC83" s="771"/>
      <c r="DD83" s="770"/>
      <c r="DE83" s="779"/>
      <c r="DF83" s="771"/>
      <c r="DG83" s="771"/>
      <c r="DH83" s="771"/>
      <c r="DI83" s="771"/>
      <c r="DJ83" s="771"/>
      <c r="DK83" s="771"/>
      <c r="DL83" s="771"/>
      <c r="DM83" s="771"/>
      <c r="DN83" s="771"/>
      <c r="DO83" s="771"/>
      <c r="DP83" s="771"/>
      <c r="DQ83" s="771"/>
      <c r="DR83" s="771"/>
      <c r="DS83" s="771"/>
      <c r="DT83" s="771"/>
      <c r="DU83" s="771"/>
      <c r="DV83" s="771"/>
      <c r="DW83" s="771"/>
      <c r="DX83" s="771"/>
      <c r="DY83" s="776"/>
      <c r="DZ83" s="777"/>
      <c r="EA83" s="771"/>
      <c r="EB83" s="771"/>
      <c r="EC83" s="771"/>
      <c r="ED83" s="771"/>
      <c r="EE83" s="771"/>
      <c r="EF83" s="771"/>
      <c r="EG83" s="771"/>
      <c r="EH83" s="771"/>
      <c r="EI83" s="771"/>
      <c r="EJ83" s="771"/>
      <c r="EK83" s="771"/>
      <c r="EL83" s="771"/>
      <c r="EM83" s="771"/>
      <c r="EN83" s="771"/>
      <c r="EO83" s="771"/>
      <c r="EP83" s="771"/>
      <c r="EQ83" s="771"/>
      <c r="ER83" s="771"/>
      <c r="ES83" s="771"/>
      <c r="ET83" s="770"/>
      <c r="EU83" s="779">
        <f t="shared" si="297"/>
        <v>0</v>
      </c>
      <c r="EV83" s="771"/>
      <c r="EW83" s="771"/>
      <c r="EX83" s="771"/>
      <c r="EY83" s="771"/>
      <c r="EZ83" s="771"/>
      <c r="FA83" s="771"/>
      <c r="FB83" s="771"/>
      <c r="FC83" s="771"/>
      <c r="FD83" s="771"/>
      <c r="FE83" s="771"/>
      <c r="FF83" s="771"/>
      <c r="FG83" s="771"/>
      <c r="FH83" s="771"/>
      <c r="FI83" s="771"/>
      <c r="FJ83" s="771"/>
      <c r="FK83" s="771"/>
      <c r="FL83" s="771"/>
      <c r="FM83" s="771"/>
      <c r="FN83" s="771"/>
      <c r="FO83" s="776"/>
      <c r="FP83" s="777">
        <f t="shared" si="298"/>
        <v>132</v>
      </c>
      <c r="FQ83" s="772">
        <v>14</v>
      </c>
      <c r="FR83" s="772">
        <v>14</v>
      </c>
      <c r="FS83" s="772"/>
      <c r="FT83" s="772">
        <v>42</v>
      </c>
      <c r="FU83" s="772"/>
      <c r="FV83" s="772">
        <v>46</v>
      </c>
      <c r="FW83" s="772"/>
      <c r="FX83" s="772"/>
      <c r="FY83" s="772"/>
      <c r="FZ83" s="772"/>
      <c r="GA83" s="772"/>
      <c r="GB83" s="772"/>
      <c r="GC83" s="772"/>
      <c r="GD83" s="772"/>
      <c r="GE83" s="772">
        <v>16</v>
      </c>
      <c r="GF83" s="778">
        <v>36</v>
      </c>
      <c r="GG83" s="773"/>
      <c r="GH83" s="774"/>
      <c r="GI83" s="775">
        <f t="shared" si="301"/>
        <v>6.5</v>
      </c>
      <c r="GJ83" s="770">
        <v>66</v>
      </c>
      <c r="GK83" s="779">
        <f t="shared" si="299"/>
        <v>0</v>
      </c>
      <c r="GL83" s="771"/>
      <c r="GM83" s="771"/>
      <c r="GN83" s="771"/>
      <c r="GO83" s="771"/>
      <c r="GP83" s="771"/>
      <c r="GQ83" s="771"/>
      <c r="GR83" s="771"/>
      <c r="GS83" s="771"/>
      <c r="GT83" s="771"/>
      <c r="GU83" s="771"/>
      <c r="GV83" s="771"/>
      <c r="GW83" s="771"/>
      <c r="GX83" s="771"/>
      <c r="GY83" s="771"/>
      <c r="GZ83" s="771"/>
      <c r="HA83" s="771"/>
      <c r="HB83" s="771"/>
      <c r="HC83" s="771"/>
      <c r="HD83" s="771"/>
      <c r="HE83" s="776"/>
      <c r="HF83" s="777">
        <f t="shared" si="300"/>
        <v>0</v>
      </c>
      <c r="HG83" s="771"/>
      <c r="HH83" s="771"/>
      <c r="HI83" s="771"/>
      <c r="HJ83" s="771"/>
      <c r="HK83" s="771"/>
      <c r="HL83" s="771"/>
      <c r="HM83" s="771"/>
      <c r="HN83" s="771"/>
      <c r="HO83" s="771"/>
      <c r="HP83" s="771"/>
      <c r="HQ83" s="771"/>
      <c r="HR83" s="771"/>
      <c r="HS83" s="771"/>
      <c r="HT83" s="771"/>
      <c r="HU83" s="771"/>
      <c r="HV83" s="771"/>
      <c r="HW83" s="771"/>
      <c r="HX83" s="771"/>
      <c r="HY83" s="771"/>
      <c r="HZ83" s="770"/>
      <c r="IA83" s="315" t="s">
        <v>60</v>
      </c>
      <c r="IB83" s="22"/>
      <c r="IC83" s="22"/>
      <c r="ID83" s="133"/>
      <c r="IE83" s="779">
        <v>7</v>
      </c>
    </row>
    <row r="84" spans="1:301" s="388" customFormat="1" ht="15" customHeight="1" x14ac:dyDescent="0.25">
      <c r="A84" s="783"/>
      <c r="B84" s="771"/>
      <c r="C84" s="261" t="s">
        <v>276</v>
      </c>
      <c r="D84" s="560"/>
      <c r="E84" s="781"/>
      <c r="F84" s="781">
        <f t="shared" si="289"/>
        <v>300</v>
      </c>
      <c r="G84" s="781">
        <f t="shared" si="290"/>
        <v>194</v>
      </c>
      <c r="H84" s="781">
        <f t="shared" si="291"/>
        <v>2</v>
      </c>
      <c r="I84" s="781">
        <f t="shared" si="291"/>
        <v>0</v>
      </c>
      <c r="J84" s="781">
        <f t="shared" si="291"/>
        <v>0</v>
      </c>
      <c r="K84" s="781">
        <f t="shared" si="291"/>
        <v>168</v>
      </c>
      <c r="L84" s="781">
        <f t="shared" si="291"/>
        <v>0</v>
      </c>
      <c r="M84" s="781">
        <f t="shared" si="291"/>
        <v>2</v>
      </c>
      <c r="N84" s="781">
        <f t="shared" si="291"/>
        <v>0</v>
      </c>
      <c r="O84" s="781">
        <f t="shared" si="291"/>
        <v>0</v>
      </c>
      <c r="P84" s="781">
        <f t="shared" si="291"/>
        <v>6</v>
      </c>
      <c r="Q84" s="781"/>
      <c r="R84" s="781">
        <f t="shared" si="292"/>
        <v>0</v>
      </c>
      <c r="S84" s="781">
        <f t="shared" si="293"/>
        <v>0</v>
      </c>
      <c r="T84" s="781">
        <f t="shared" si="293"/>
        <v>0</v>
      </c>
      <c r="U84" s="559">
        <f t="shared" si="293"/>
        <v>16</v>
      </c>
      <c r="V84" s="780">
        <f t="shared" si="294"/>
        <v>100</v>
      </c>
      <c r="W84" s="781">
        <f t="shared" si="295"/>
        <v>6</v>
      </c>
      <c r="X84" s="782">
        <f t="shared" si="296"/>
        <v>0</v>
      </c>
      <c r="Y84" s="779"/>
      <c r="Z84" s="771"/>
      <c r="AA84" s="771"/>
      <c r="AB84" s="771"/>
      <c r="AC84" s="771"/>
      <c r="AD84" s="771"/>
      <c r="AE84" s="771"/>
      <c r="AF84" s="771"/>
      <c r="AG84" s="771"/>
      <c r="AH84" s="771"/>
      <c r="AI84" s="771"/>
      <c r="AJ84" s="771"/>
      <c r="AK84" s="771"/>
      <c r="AL84" s="771"/>
      <c r="AM84" s="771"/>
      <c r="AN84" s="771"/>
      <c r="AO84" s="771"/>
      <c r="AP84" s="771"/>
      <c r="AQ84" s="771"/>
      <c r="AR84" s="771"/>
      <c r="AS84" s="776"/>
      <c r="AT84" s="777"/>
      <c r="AU84" s="771"/>
      <c r="AV84" s="771"/>
      <c r="AW84" s="771"/>
      <c r="AX84" s="771"/>
      <c r="AY84" s="771"/>
      <c r="AZ84" s="771"/>
      <c r="BA84" s="771"/>
      <c r="BB84" s="771"/>
      <c r="BC84" s="771"/>
      <c r="BD84" s="771"/>
      <c r="BE84" s="771"/>
      <c r="BF84" s="771"/>
      <c r="BG84" s="771"/>
      <c r="BH84" s="771"/>
      <c r="BI84" s="771"/>
      <c r="BJ84" s="771"/>
      <c r="BK84" s="771"/>
      <c r="BL84" s="771"/>
      <c r="BM84" s="771"/>
      <c r="BN84" s="770"/>
      <c r="BO84" s="779"/>
      <c r="BP84" s="771"/>
      <c r="BQ84" s="771"/>
      <c r="BR84" s="771"/>
      <c r="BS84" s="771"/>
      <c r="BT84" s="771"/>
      <c r="BU84" s="771"/>
      <c r="BV84" s="771"/>
      <c r="BW84" s="771"/>
      <c r="BX84" s="771"/>
      <c r="BY84" s="771"/>
      <c r="BZ84" s="771"/>
      <c r="CA84" s="771"/>
      <c r="CB84" s="771"/>
      <c r="CC84" s="771"/>
      <c r="CD84" s="771"/>
      <c r="CE84" s="771"/>
      <c r="CF84" s="771"/>
      <c r="CG84" s="771"/>
      <c r="CH84" s="771"/>
      <c r="CI84" s="776"/>
      <c r="CJ84" s="777"/>
      <c r="CK84" s="771"/>
      <c r="CL84" s="771"/>
      <c r="CM84" s="771"/>
      <c r="CN84" s="771"/>
      <c r="CO84" s="771"/>
      <c r="CP84" s="771"/>
      <c r="CQ84" s="771"/>
      <c r="CR84" s="771"/>
      <c r="CS84" s="771"/>
      <c r="CT84" s="771"/>
      <c r="CU84" s="771"/>
      <c r="CV84" s="771"/>
      <c r="CW84" s="771"/>
      <c r="CX84" s="771"/>
      <c r="CY84" s="771"/>
      <c r="CZ84" s="771"/>
      <c r="DA84" s="771"/>
      <c r="DB84" s="771"/>
      <c r="DC84" s="771"/>
      <c r="DD84" s="770"/>
      <c r="DE84" s="779"/>
      <c r="DF84" s="771"/>
      <c r="DG84" s="771"/>
      <c r="DH84" s="771"/>
      <c r="DI84" s="771"/>
      <c r="DJ84" s="771"/>
      <c r="DK84" s="771"/>
      <c r="DL84" s="771"/>
      <c r="DM84" s="771"/>
      <c r="DN84" s="771"/>
      <c r="DO84" s="771"/>
      <c r="DP84" s="771"/>
      <c r="DQ84" s="771"/>
      <c r="DR84" s="771"/>
      <c r="DS84" s="771"/>
      <c r="DT84" s="771"/>
      <c r="DU84" s="771"/>
      <c r="DV84" s="771"/>
      <c r="DW84" s="771"/>
      <c r="DX84" s="771"/>
      <c r="DY84" s="776"/>
      <c r="DZ84" s="777"/>
      <c r="EA84" s="771"/>
      <c r="EB84" s="771"/>
      <c r="EC84" s="771"/>
      <c r="ED84" s="771"/>
      <c r="EE84" s="771"/>
      <c r="EF84" s="771"/>
      <c r="EG84" s="771"/>
      <c r="EH84" s="771"/>
      <c r="EI84" s="771"/>
      <c r="EJ84" s="771"/>
      <c r="EK84" s="771"/>
      <c r="EL84" s="771"/>
      <c r="EM84" s="771"/>
      <c r="EN84" s="771"/>
      <c r="EO84" s="771"/>
      <c r="EP84" s="771"/>
      <c r="EQ84" s="771"/>
      <c r="ER84" s="771"/>
      <c r="ES84" s="771"/>
      <c r="ET84" s="770"/>
      <c r="EU84" s="779">
        <f t="shared" si="297"/>
        <v>0</v>
      </c>
      <c r="EV84" s="771"/>
      <c r="EW84" s="771"/>
      <c r="EX84" s="771"/>
      <c r="EY84" s="771"/>
      <c r="EZ84" s="771"/>
      <c r="FA84" s="771"/>
      <c r="FB84" s="771"/>
      <c r="FC84" s="771"/>
      <c r="FD84" s="771"/>
      <c r="FE84" s="771"/>
      <c r="FF84" s="771"/>
      <c r="FG84" s="771"/>
      <c r="FH84" s="771"/>
      <c r="FI84" s="771"/>
      <c r="FJ84" s="771"/>
      <c r="FK84" s="771"/>
      <c r="FL84" s="771"/>
      <c r="FM84" s="771"/>
      <c r="FN84" s="771"/>
      <c r="FO84" s="776"/>
      <c r="FP84" s="777">
        <f t="shared" si="298"/>
        <v>150</v>
      </c>
      <c r="FQ84" s="772"/>
      <c r="FR84" s="772"/>
      <c r="FS84" s="772"/>
      <c r="FT84" s="772">
        <v>126</v>
      </c>
      <c r="FU84" s="772"/>
      <c r="FV84" s="772">
        <v>2</v>
      </c>
      <c r="FW84" s="772"/>
      <c r="FX84" s="772"/>
      <c r="FY84" s="772">
        <v>6</v>
      </c>
      <c r="FZ84" s="772"/>
      <c r="GA84" s="772"/>
      <c r="GB84" s="772"/>
      <c r="GC84" s="772"/>
      <c r="GD84" s="772"/>
      <c r="GE84" s="772">
        <v>16</v>
      </c>
      <c r="GF84" s="778"/>
      <c r="GG84" s="773"/>
      <c r="GH84" s="774"/>
      <c r="GI84" s="775">
        <f t="shared" si="301"/>
        <v>6.25</v>
      </c>
      <c r="GJ84" s="770">
        <v>75</v>
      </c>
      <c r="GK84" s="779">
        <f t="shared" si="299"/>
        <v>44</v>
      </c>
      <c r="GL84" s="772">
        <v>2</v>
      </c>
      <c r="GM84" s="772"/>
      <c r="GN84" s="772"/>
      <c r="GO84" s="772">
        <v>42</v>
      </c>
      <c r="GP84" s="772"/>
      <c r="GQ84" s="772"/>
      <c r="GR84" s="772"/>
      <c r="GS84" s="772"/>
      <c r="GT84" s="772"/>
      <c r="GU84" s="772"/>
      <c r="GV84" s="772"/>
      <c r="GW84" s="772"/>
      <c r="GX84" s="772"/>
      <c r="GY84" s="772"/>
      <c r="GZ84" s="772"/>
      <c r="HA84" s="778"/>
      <c r="HB84" s="773"/>
      <c r="HC84" s="774">
        <v>6</v>
      </c>
      <c r="HD84" s="775">
        <f>(HA84+HB84+HC84+GK84+HE84)/36</f>
        <v>2.0833333333333335</v>
      </c>
      <c r="HE84" s="776">
        <v>25</v>
      </c>
      <c r="HF84" s="777">
        <f t="shared" si="300"/>
        <v>0</v>
      </c>
      <c r="HG84" s="771"/>
      <c r="HH84" s="771"/>
      <c r="HI84" s="771"/>
      <c r="HJ84" s="771"/>
      <c r="HK84" s="771"/>
      <c r="HL84" s="771"/>
      <c r="HM84" s="771"/>
      <c r="HN84" s="771"/>
      <c r="HO84" s="771"/>
      <c r="HP84" s="771"/>
      <c r="HQ84" s="771"/>
      <c r="HR84" s="771"/>
      <c r="HS84" s="771"/>
      <c r="HT84" s="771"/>
      <c r="HU84" s="771"/>
      <c r="HV84" s="771"/>
      <c r="HW84" s="771"/>
      <c r="HX84" s="771"/>
      <c r="HY84" s="771"/>
      <c r="HZ84" s="770"/>
      <c r="IA84" s="315"/>
      <c r="IB84" s="22" t="s">
        <v>144</v>
      </c>
      <c r="IC84" s="22"/>
      <c r="ID84" s="133"/>
      <c r="IE84" s="779">
        <v>7</v>
      </c>
    </row>
    <row r="85" spans="1:301" s="388" customFormat="1" ht="15" customHeight="1" x14ac:dyDescent="0.25">
      <c r="A85" s="783"/>
      <c r="B85" s="771"/>
      <c r="C85" s="261" t="s">
        <v>275</v>
      </c>
      <c r="D85" s="560"/>
      <c r="E85" s="781"/>
      <c r="F85" s="781">
        <f t="shared" si="289"/>
        <v>63</v>
      </c>
      <c r="G85" s="781">
        <f t="shared" si="290"/>
        <v>42</v>
      </c>
      <c r="H85" s="781">
        <f t="shared" si="291"/>
        <v>14</v>
      </c>
      <c r="I85" s="781">
        <f t="shared" si="291"/>
        <v>0</v>
      </c>
      <c r="J85" s="781">
        <f t="shared" si="291"/>
        <v>0</v>
      </c>
      <c r="K85" s="781">
        <f t="shared" si="291"/>
        <v>20</v>
      </c>
      <c r="L85" s="781">
        <f t="shared" si="291"/>
        <v>0</v>
      </c>
      <c r="M85" s="781">
        <f t="shared" si="291"/>
        <v>2</v>
      </c>
      <c r="N85" s="781">
        <f t="shared" si="291"/>
        <v>0</v>
      </c>
      <c r="O85" s="781">
        <f t="shared" si="291"/>
        <v>0</v>
      </c>
      <c r="P85" s="781">
        <f t="shared" si="291"/>
        <v>6</v>
      </c>
      <c r="Q85" s="781"/>
      <c r="R85" s="781">
        <f t="shared" si="292"/>
        <v>0</v>
      </c>
      <c r="S85" s="781">
        <f t="shared" si="293"/>
        <v>0</v>
      </c>
      <c r="T85" s="781">
        <f t="shared" si="293"/>
        <v>0</v>
      </c>
      <c r="U85" s="559">
        <f t="shared" si="293"/>
        <v>0</v>
      </c>
      <c r="V85" s="780">
        <f t="shared" si="294"/>
        <v>21</v>
      </c>
      <c r="W85" s="781">
        <f t="shared" si="295"/>
        <v>0</v>
      </c>
      <c r="X85" s="782">
        <f t="shared" si="296"/>
        <v>0</v>
      </c>
      <c r="Y85" s="779"/>
      <c r="Z85" s="771"/>
      <c r="AA85" s="771"/>
      <c r="AB85" s="771"/>
      <c r="AC85" s="771"/>
      <c r="AD85" s="771"/>
      <c r="AE85" s="771"/>
      <c r="AF85" s="771"/>
      <c r="AG85" s="771"/>
      <c r="AH85" s="771"/>
      <c r="AI85" s="771"/>
      <c r="AJ85" s="771"/>
      <c r="AK85" s="771"/>
      <c r="AL85" s="771"/>
      <c r="AM85" s="771"/>
      <c r="AN85" s="771"/>
      <c r="AO85" s="771"/>
      <c r="AP85" s="771"/>
      <c r="AQ85" s="771"/>
      <c r="AR85" s="771"/>
      <c r="AS85" s="776"/>
      <c r="AT85" s="777"/>
      <c r="AU85" s="771"/>
      <c r="AV85" s="771"/>
      <c r="AW85" s="771"/>
      <c r="AX85" s="771"/>
      <c r="AY85" s="771"/>
      <c r="AZ85" s="771"/>
      <c r="BA85" s="771"/>
      <c r="BB85" s="771"/>
      <c r="BC85" s="771"/>
      <c r="BD85" s="771"/>
      <c r="BE85" s="771"/>
      <c r="BF85" s="771"/>
      <c r="BG85" s="771"/>
      <c r="BH85" s="771"/>
      <c r="BI85" s="771"/>
      <c r="BJ85" s="771"/>
      <c r="BK85" s="771"/>
      <c r="BL85" s="771"/>
      <c r="BM85" s="771"/>
      <c r="BN85" s="770"/>
      <c r="BO85" s="779"/>
      <c r="BP85" s="771"/>
      <c r="BQ85" s="771"/>
      <c r="BR85" s="771"/>
      <c r="BS85" s="771"/>
      <c r="BT85" s="771"/>
      <c r="BU85" s="771"/>
      <c r="BV85" s="771"/>
      <c r="BW85" s="771"/>
      <c r="BX85" s="771"/>
      <c r="BY85" s="771"/>
      <c r="BZ85" s="771"/>
      <c r="CA85" s="771"/>
      <c r="CB85" s="771"/>
      <c r="CC85" s="771"/>
      <c r="CD85" s="771"/>
      <c r="CE85" s="771"/>
      <c r="CF85" s="771"/>
      <c r="CG85" s="771"/>
      <c r="CH85" s="771"/>
      <c r="CI85" s="776"/>
      <c r="CJ85" s="777"/>
      <c r="CK85" s="771"/>
      <c r="CL85" s="771"/>
      <c r="CM85" s="771"/>
      <c r="CN85" s="771"/>
      <c r="CO85" s="771"/>
      <c r="CP85" s="771"/>
      <c r="CQ85" s="771"/>
      <c r="CR85" s="771"/>
      <c r="CS85" s="771"/>
      <c r="CT85" s="771"/>
      <c r="CU85" s="771"/>
      <c r="CV85" s="771"/>
      <c r="CW85" s="771"/>
      <c r="CX85" s="771"/>
      <c r="CY85" s="771"/>
      <c r="CZ85" s="771"/>
      <c r="DA85" s="771"/>
      <c r="DB85" s="771"/>
      <c r="DC85" s="771"/>
      <c r="DD85" s="770"/>
      <c r="DE85" s="779"/>
      <c r="DF85" s="771"/>
      <c r="DG85" s="771"/>
      <c r="DH85" s="771"/>
      <c r="DI85" s="771"/>
      <c r="DJ85" s="771"/>
      <c r="DK85" s="771"/>
      <c r="DL85" s="771"/>
      <c r="DM85" s="771"/>
      <c r="DN85" s="771"/>
      <c r="DO85" s="771"/>
      <c r="DP85" s="771"/>
      <c r="DQ85" s="771"/>
      <c r="DR85" s="771"/>
      <c r="DS85" s="771"/>
      <c r="DT85" s="771"/>
      <c r="DU85" s="771"/>
      <c r="DV85" s="771"/>
      <c r="DW85" s="771"/>
      <c r="DX85" s="771"/>
      <c r="DY85" s="776"/>
      <c r="DZ85" s="777"/>
      <c r="EA85" s="771"/>
      <c r="EB85" s="771"/>
      <c r="EC85" s="771"/>
      <c r="ED85" s="771"/>
      <c r="EE85" s="771"/>
      <c r="EF85" s="771"/>
      <c r="EG85" s="771"/>
      <c r="EH85" s="771"/>
      <c r="EI85" s="771"/>
      <c r="EJ85" s="771"/>
      <c r="EK85" s="771"/>
      <c r="EL85" s="771"/>
      <c r="EM85" s="771"/>
      <c r="EN85" s="771"/>
      <c r="EO85" s="771"/>
      <c r="EP85" s="771"/>
      <c r="EQ85" s="771"/>
      <c r="ER85" s="771"/>
      <c r="ES85" s="771"/>
      <c r="ET85" s="770"/>
      <c r="EU85" s="779">
        <f t="shared" si="297"/>
        <v>0</v>
      </c>
      <c r="EV85" s="771"/>
      <c r="EW85" s="771"/>
      <c r="EX85" s="771"/>
      <c r="EY85" s="771"/>
      <c r="EZ85" s="771"/>
      <c r="FA85" s="771"/>
      <c r="FB85" s="771"/>
      <c r="FC85" s="771"/>
      <c r="FD85" s="771"/>
      <c r="FE85" s="771"/>
      <c r="FF85" s="771"/>
      <c r="FG85" s="771"/>
      <c r="FH85" s="771"/>
      <c r="FI85" s="771"/>
      <c r="FJ85" s="771"/>
      <c r="FK85" s="771"/>
      <c r="FL85" s="771"/>
      <c r="FM85" s="771"/>
      <c r="FN85" s="771"/>
      <c r="FO85" s="776"/>
      <c r="FP85" s="777">
        <f t="shared" si="298"/>
        <v>42</v>
      </c>
      <c r="FQ85" s="772">
        <v>14</v>
      </c>
      <c r="FR85" s="772"/>
      <c r="FS85" s="772"/>
      <c r="FT85" s="772">
        <v>20</v>
      </c>
      <c r="FU85" s="772"/>
      <c r="FV85" s="772">
        <v>2</v>
      </c>
      <c r="FW85" s="772"/>
      <c r="FX85" s="772"/>
      <c r="FY85" s="772">
        <v>6</v>
      </c>
      <c r="FZ85" s="772"/>
      <c r="GA85" s="772"/>
      <c r="GB85" s="772"/>
      <c r="GC85" s="772"/>
      <c r="GD85" s="772"/>
      <c r="GE85" s="772"/>
      <c r="GF85" s="778"/>
      <c r="GG85" s="773"/>
      <c r="GH85" s="774"/>
      <c r="GI85" s="775">
        <f t="shared" si="301"/>
        <v>1.75</v>
      </c>
      <c r="GJ85" s="770">
        <v>21</v>
      </c>
      <c r="GK85" s="779">
        <f t="shared" si="299"/>
        <v>0</v>
      </c>
      <c r="GL85" s="771"/>
      <c r="GM85" s="771"/>
      <c r="GN85" s="771"/>
      <c r="GO85" s="771"/>
      <c r="GP85" s="771"/>
      <c r="GQ85" s="771"/>
      <c r="GR85" s="771"/>
      <c r="GS85" s="771"/>
      <c r="GT85" s="771"/>
      <c r="GU85" s="771"/>
      <c r="GV85" s="771"/>
      <c r="GW85" s="771"/>
      <c r="GX85" s="771"/>
      <c r="GY85" s="771"/>
      <c r="GZ85" s="771"/>
      <c r="HA85" s="771"/>
      <c r="HB85" s="771"/>
      <c r="HC85" s="771"/>
      <c r="HD85" s="771"/>
      <c r="HE85" s="776"/>
      <c r="HF85" s="777">
        <f t="shared" si="300"/>
        <v>0</v>
      </c>
      <c r="HG85" s="771"/>
      <c r="HH85" s="771"/>
      <c r="HI85" s="771"/>
      <c r="HJ85" s="771"/>
      <c r="HK85" s="771"/>
      <c r="HL85" s="771"/>
      <c r="HM85" s="771"/>
      <c r="HN85" s="771"/>
      <c r="HO85" s="771"/>
      <c r="HP85" s="771"/>
      <c r="HQ85" s="771"/>
      <c r="HR85" s="771"/>
      <c r="HS85" s="771"/>
      <c r="HT85" s="771"/>
      <c r="HU85" s="771"/>
      <c r="HV85" s="771"/>
      <c r="HW85" s="771"/>
      <c r="HX85" s="771"/>
      <c r="HY85" s="771"/>
      <c r="HZ85" s="770"/>
      <c r="IA85" s="315"/>
      <c r="IB85" s="22"/>
      <c r="IC85" s="22"/>
      <c r="ID85" s="133"/>
      <c r="IE85" s="779"/>
    </row>
    <row r="86" spans="1:301" s="388" customFormat="1" ht="15" customHeight="1" x14ac:dyDescent="0.25">
      <c r="A86" s="783"/>
      <c r="B86" s="771"/>
      <c r="C86" s="261" t="s">
        <v>251</v>
      </c>
      <c r="D86" s="560"/>
      <c r="E86" s="781"/>
      <c r="F86" s="781">
        <f t="shared" si="289"/>
        <v>198</v>
      </c>
      <c r="G86" s="781">
        <f t="shared" si="290"/>
        <v>108</v>
      </c>
      <c r="H86" s="781">
        <f t="shared" si="291"/>
        <v>16</v>
      </c>
      <c r="I86" s="781">
        <f t="shared" si="291"/>
        <v>16</v>
      </c>
      <c r="J86" s="781">
        <f t="shared" si="291"/>
        <v>0</v>
      </c>
      <c r="K86" s="781">
        <f t="shared" si="291"/>
        <v>24</v>
      </c>
      <c r="L86" s="781">
        <f t="shared" si="291"/>
        <v>0</v>
      </c>
      <c r="M86" s="781">
        <f t="shared" si="291"/>
        <v>48</v>
      </c>
      <c r="N86" s="781">
        <f t="shared" si="291"/>
        <v>0</v>
      </c>
      <c r="O86" s="781">
        <f t="shared" si="291"/>
        <v>0</v>
      </c>
      <c r="P86" s="781">
        <f t="shared" si="291"/>
        <v>0</v>
      </c>
      <c r="Q86" s="781"/>
      <c r="R86" s="781">
        <f t="shared" si="292"/>
        <v>0</v>
      </c>
      <c r="S86" s="781">
        <f t="shared" si="293"/>
        <v>0</v>
      </c>
      <c r="T86" s="781">
        <f t="shared" si="293"/>
        <v>0</v>
      </c>
      <c r="U86" s="559">
        <f t="shared" si="293"/>
        <v>4</v>
      </c>
      <c r="V86" s="780">
        <f t="shared" si="294"/>
        <v>54</v>
      </c>
      <c r="W86" s="781">
        <f t="shared" si="295"/>
        <v>0</v>
      </c>
      <c r="X86" s="782">
        <f t="shared" si="296"/>
        <v>36</v>
      </c>
      <c r="Y86" s="779"/>
      <c r="Z86" s="771"/>
      <c r="AA86" s="771"/>
      <c r="AB86" s="771"/>
      <c r="AC86" s="771"/>
      <c r="AD86" s="771"/>
      <c r="AE86" s="771"/>
      <c r="AF86" s="771"/>
      <c r="AG86" s="771"/>
      <c r="AH86" s="771"/>
      <c r="AI86" s="771"/>
      <c r="AJ86" s="771"/>
      <c r="AK86" s="771"/>
      <c r="AL86" s="771"/>
      <c r="AM86" s="771"/>
      <c r="AN86" s="771"/>
      <c r="AO86" s="771"/>
      <c r="AP86" s="771"/>
      <c r="AQ86" s="771"/>
      <c r="AR86" s="771"/>
      <c r="AS86" s="776"/>
      <c r="AT86" s="777"/>
      <c r="AU86" s="771"/>
      <c r="AV86" s="771"/>
      <c r="AW86" s="771"/>
      <c r="AX86" s="771"/>
      <c r="AY86" s="771"/>
      <c r="AZ86" s="771"/>
      <c r="BA86" s="771"/>
      <c r="BB86" s="771"/>
      <c r="BC86" s="771"/>
      <c r="BD86" s="771"/>
      <c r="BE86" s="771"/>
      <c r="BF86" s="771"/>
      <c r="BG86" s="771"/>
      <c r="BH86" s="771"/>
      <c r="BI86" s="771"/>
      <c r="BJ86" s="771"/>
      <c r="BK86" s="771"/>
      <c r="BL86" s="771"/>
      <c r="BM86" s="771"/>
      <c r="BN86" s="770"/>
      <c r="BO86" s="779"/>
      <c r="BP86" s="771"/>
      <c r="BQ86" s="771"/>
      <c r="BR86" s="771"/>
      <c r="BS86" s="771"/>
      <c r="BT86" s="771"/>
      <c r="BU86" s="771"/>
      <c r="BV86" s="771"/>
      <c r="BW86" s="771"/>
      <c r="BX86" s="771"/>
      <c r="BY86" s="771"/>
      <c r="BZ86" s="771"/>
      <c r="CA86" s="771"/>
      <c r="CB86" s="771"/>
      <c r="CC86" s="771"/>
      <c r="CD86" s="771"/>
      <c r="CE86" s="771"/>
      <c r="CF86" s="771"/>
      <c r="CG86" s="771"/>
      <c r="CH86" s="771"/>
      <c r="CI86" s="776"/>
      <c r="CJ86" s="777"/>
      <c r="CK86" s="771"/>
      <c r="CL86" s="771"/>
      <c r="CM86" s="771"/>
      <c r="CN86" s="771"/>
      <c r="CO86" s="771"/>
      <c r="CP86" s="771"/>
      <c r="CQ86" s="771"/>
      <c r="CR86" s="771"/>
      <c r="CS86" s="771"/>
      <c r="CT86" s="771"/>
      <c r="CU86" s="771"/>
      <c r="CV86" s="771"/>
      <c r="CW86" s="771"/>
      <c r="CX86" s="771"/>
      <c r="CY86" s="771"/>
      <c r="CZ86" s="771"/>
      <c r="DA86" s="771"/>
      <c r="DB86" s="771"/>
      <c r="DC86" s="771"/>
      <c r="DD86" s="770"/>
      <c r="DE86" s="779"/>
      <c r="DF86" s="771"/>
      <c r="DG86" s="771"/>
      <c r="DH86" s="771"/>
      <c r="DI86" s="771"/>
      <c r="DJ86" s="771"/>
      <c r="DK86" s="771"/>
      <c r="DL86" s="771"/>
      <c r="DM86" s="771"/>
      <c r="DN86" s="771"/>
      <c r="DO86" s="771"/>
      <c r="DP86" s="771"/>
      <c r="DQ86" s="771"/>
      <c r="DR86" s="771"/>
      <c r="DS86" s="771"/>
      <c r="DT86" s="771"/>
      <c r="DU86" s="771"/>
      <c r="DV86" s="771"/>
      <c r="DW86" s="771"/>
      <c r="DX86" s="771"/>
      <c r="DY86" s="776"/>
      <c r="DZ86" s="777"/>
      <c r="EA86" s="771"/>
      <c r="EB86" s="771"/>
      <c r="EC86" s="771"/>
      <c r="ED86" s="771"/>
      <c r="EE86" s="771"/>
      <c r="EF86" s="771"/>
      <c r="EG86" s="771"/>
      <c r="EH86" s="771"/>
      <c r="EI86" s="771"/>
      <c r="EJ86" s="771"/>
      <c r="EK86" s="771"/>
      <c r="EL86" s="771"/>
      <c r="EM86" s="771"/>
      <c r="EN86" s="771"/>
      <c r="EO86" s="771"/>
      <c r="EP86" s="771"/>
      <c r="EQ86" s="771"/>
      <c r="ER86" s="771"/>
      <c r="ES86" s="771"/>
      <c r="ET86" s="770"/>
      <c r="EU86" s="779">
        <f t="shared" si="297"/>
        <v>0</v>
      </c>
      <c r="EV86" s="771"/>
      <c r="EW86" s="771"/>
      <c r="EX86" s="771"/>
      <c r="EY86" s="771"/>
      <c r="EZ86" s="771"/>
      <c r="FA86" s="771"/>
      <c r="FB86" s="771"/>
      <c r="FC86" s="771"/>
      <c r="FD86" s="771"/>
      <c r="FE86" s="771"/>
      <c r="FF86" s="771"/>
      <c r="FG86" s="771"/>
      <c r="FH86" s="771"/>
      <c r="FI86" s="771"/>
      <c r="FJ86" s="771"/>
      <c r="FK86" s="771"/>
      <c r="FL86" s="771"/>
      <c r="FM86" s="771"/>
      <c r="FN86" s="771"/>
      <c r="FO86" s="776"/>
      <c r="FP86" s="777"/>
      <c r="FQ86" s="771"/>
      <c r="FR86" s="771"/>
      <c r="FS86" s="771"/>
      <c r="FT86" s="771"/>
      <c r="FU86" s="771"/>
      <c r="FV86" s="771"/>
      <c r="FW86" s="771"/>
      <c r="FX86" s="771"/>
      <c r="FY86" s="771"/>
      <c r="FZ86" s="771"/>
      <c r="GA86" s="771"/>
      <c r="GB86" s="771"/>
      <c r="GC86" s="771"/>
      <c r="GD86" s="771"/>
      <c r="GE86" s="771"/>
      <c r="GF86" s="771"/>
      <c r="GG86" s="771"/>
      <c r="GH86" s="771"/>
      <c r="GI86" s="771">
        <f t="shared" si="301"/>
        <v>0</v>
      </c>
      <c r="GJ86" s="770"/>
      <c r="GK86" s="779">
        <f t="shared" si="299"/>
        <v>108</v>
      </c>
      <c r="GL86" s="772">
        <v>16</v>
      </c>
      <c r="GM86" s="772">
        <v>16</v>
      </c>
      <c r="GN86" s="772"/>
      <c r="GO86" s="772">
        <v>24</v>
      </c>
      <c r="GP86" s="772"/>
      <c r="GQ86" s="772">
        <v>48</v>
      </c>
      <c r="GR86" s="772"/>
      <c r="GS86" s="772"/>
      <c r="GT86" s="772"/>
      <c r="GU86" s="772"/>
      <c r="GV86" s="772"/>
      <c r="GW86" s="772"/>
      <c r="GX86" s="772"/>
      <c r="GY86" s="772"/>
      <c r="GZ86" s="772">
        <v>4</v>
      </c>
      <c r="HA86" s="778">
        <v>36</v>
      </c>
      <c r="HB86" s="773"/>
      <c r="HC86" s="774"/>
      <c r="HD86" s="775">
        <f>(HA86+HB86+HC86+GK86+HE86)/36</f>
        <v>5.5</v>
      </c>
      <c r="HE86" s="776">
        <v>54</v>
      </c>
      <c r="HF86" s="777">
        <f t="shared" si="300"/>
        <v>0</v>
      </c>
      <c r="HG86" s="771"/>
      <c r="HH86" s="771"/>
      <c r="HI86" s="771"/>
      <c r="HJ86" s="771"/>
      <c r="HK86" s="771"/>
      <c r="HL86" s="771"/>
      <c r="HM86" s="771"/>
      <c r="HN86" s="771"/>
      <c r="HO86" s="771"/>
      <c r="HP86" s="771"/>
      <c r="HQ86" s="771"/>
      <c r="HR86" s="771"/>
      <c r="HS86" s="771"/>
      <c r="HT86" s="771"/>
      <c r="HU86" s="771"/>
      <c r="HV86" s="771"/>
      <c r="HW86" s="771"/>
      <c r="HX86" s="771"/>
      <c r="HY86" s="771"/>
      <c r="HZ86" s="770"/>
      <c r="IA86" s="314" t="s">
        <v>144</v>
      </c>
      <c r="IB86" s="22"/>
      <c r="IC86" s="22"/>
      <c r="ID86" s="133"/>
      <c r="IE86" s="779"/>
    </row>
    <row r="87" spans="1:301" s="388" customFormat="1" ht="15" customHeight="1" x14ac:dyDescent="0.25">
      <c r="A87" s="783"/>
      <c r="B87" s="771"/>
      <c r="C87" s="261" t="s">
        <v>252</v>
      </c>
      <c r="D87" s="560"/>
      <c r="E87" s="781"/>
      <c r="F87" s="781">
        <f t="shared" si="289"/>
        <v>123</v>
      </c>
      <c r="G87" s="781">
        <f t="shared" si="290"/>
        <v>70</v>
      </c>
      <c r="H87" s="781">
        <f t="shared" si="291"/>
        <v>10</v>
      </c>
      <c r="I87" s="781">
        <f t="shared" si="291"/>
        <v>8</v>
      </c>
      <c r="J87" s="781">
        <f t="shared" si="291"/>
        <v>0</v>
      </c>
      <c r="K87" s="781">
        <f t="shared" si="291"/>
        <v>24</v>
      </c>
      <c r="L87" s="781">
        <f t="shared" si="291"/>
        <v>0</v>
      </c>
      <c r="M87" s="781">
        <f t="shared" si="291"/>
        <v>26</v>
      </c>
      <c r="N87" s="781">
        <f t="shared" si="291"/>
        <v>0</v>
      </c>
      <c r="O87" s="781">
        <f t="shared" si="291"/>
        <v>0</v>
      </c>
      <c r="P87" s="781">
        <f t="shared" si="291"/>
        <v>0</v>
      </c>
      <c r="Q87" s="781"/>
      <c r="R87" s="781">
        <f t="shared" si="292"/>
        <v>0</v>
      </c>
      <c r="S87" s="781">
        <f t="shared" si="293"/>
        <v>0</v>
      </c>
      <c r="T87" s="781">
        <f t="shared" si="293"/>
        <v>0</v>
      </c>
      <c r="U87" s="559">
        <f t="shared" si="293"/>
        <v>2</v>
      </c>
      <c r="V87" s="780">
        <f t="shared" si="294"/>
        <v>35</v>
      </c>
      <c r="W87" s="781">
        <f t="shared" si="295"/>
        <v>0</v>
      </c>
      <c r="X87" s="782">
        <f t="shared" si="296"/>
        <v>18</v>
      </c>
      <c r="Y87" s="779"/>
      <c r="Z87" s="771"/>
      <c r="AA87" s="771"/>
      <c r="AB87" s="771"/>
      <c r="AC87" s="771"/>
      <c r="AD87" s="771"/>
      <c r="AE87" s="771"/>
      <c r="AF87" s="771"/>
      <c r="AG87" s="771"/>
      <c r="AH87" s="771"/>
      <c r="AI87" s="771"/>
      <c r="AJ87" s="771"/>
      <c r="AK87" s="771"/>
      <c r="AL87" s="771"/>
      <c r="AM87" s="771"/>
      <c r="AN87" s="771"/>
      <c r="AO87" s="771"/>
      <c r="AP87" s="771"/>
      <c r="AQ87" s="771"/>
      <c r="AR87" s="771"/>
      <c r="AS87" s="776"/>
      <c r="AT87" s="777"/>
      <c r="AU87" s="771"/>
      <c r="AV87" s="771"/>
      <c r="AW87" s="771"/>
      <c r="AX87" s="771"/>
      <c r="AY87" s="771"/>
      <c r="AZ87" s="771"/>
      <c r="BA87" s="771"/>
      <c r="BB87" s="771"/>
      <c r="BC87" s="771"/>
      <c r="BD87" s="771"/>
      <c r="BE87" s="771"/>
      <c r="BF87" s="771"/>
      <c r="BG87" s="771"/>
      <c r="BH87" s="771"/>
      <c r="BI87" s="771"/>
      <c r="BJ87" s="771"/>
      <c r="BK87" s="771"/>
      <c r="BL87" s="771"/>
      <c r="BM87" s="771"/>
      <c r="BN87" s="770"/>
      <c r="BO87" s="779"/>
      <c r="BP87" s="771"/>
      <c r="BQ87" s="771"/>
      <c r="BR87" s="771"/>
      <c r="BS87" s="771"/>
      <c r="BT87" s="771"/>
      <c r="BU87" s="771"/>
      <c r="BV87" s="771"/>
      <c r="BW87" s="771"/>
      <c r="BX87" s="771"/>
      <c r="BY87" s="771"/>
      <c r="BZ87" s="771"/>
      <c r="CA87" s="771"/>
      <c r="CB87" s="771"/>
      <c r="CC87" s="771"/>
      <c r="CD87" s="771"/>
      <c r="CE87" s="771"/>
      <c r="CF87" s="771"/>
      <c r="CG87" s="771"/>
      <c r="CH87" s="771"/>
      <c r="CI87" s="776"/>
      <c r="CJ87" s="777"/>
      <c r="CK87" s="771"/>
      <c r="CL87" s="771"/>
      <c r="CM87" s="771"/>
      <c r="CN87" s="771"/>
      <c r="CO87" s="771"/>
      <c r="CP87" s="771"/>
      <c r="CQ87" s="771"/>
      <c r="CR87" s="771"/>
      <c r="CS87" s="771"/>
      <c r="CT87" s="771"/>
      <c r="CU87" s="771"/>
      <c r="CV87" s="771"/>
      <c r="CW87" s="771"/>
      <c r="CX87" s="771"/>
      <c r="CY87" s="771"/>
      <c r="CZ87" s="771"/>
      <c r="DA87" s="771"/>
      <c r="DB87" s="771"/>
      <c r="DC87" s="771"/>
      <c r="DD87" s="770"/>
      <c r="DE87" s="779"/>
      <c r="DF87" s="771"/>
      <c r="DG87" s="771"/>
      <c r="DH87" s="771"/>
      <c r="DI87" s="771"/>
      <c r="DJ87" s="771"/>
      <c r="DK87" s="771"/>
      <c r="DL87" s="771"/>
      <c r="DM87" s="771"/>
      <c r="DN87" s="771"/>
      <c r="DO87" s="771"/>
      <c r="DP87" s="771"/>
      <c r="DQ87" s="771"/>
      <c r="DR87" s="771"/>
      <c r="DS87" s="771"/>
      <c r="DT87" s="771"/>
      <c r="DU87" s="771"/>
      <c r="DV87" s="771"/>
      <c r="DW87" s="771"/>
      <c r="DX87" s="771"/>
      <c r="DY87" s="776"/>
      <c r="DZ87" s="777"/>
      <c r="EA87" s="771"/>
      <c r="EB87" s="771"/>
      <c r="EC87" s="771"/>
      <c r="ED87" s="771"/>
      <c r="EE87" s="771"/>
      <c r="EF87" s="771"/>
      <c r="EG87" s="771"/>
      <c r="EH87" s="771"/>
      <c r="EI87" s="771"/>
      <c r="EJ87" s="771"/>
      <c r="EK87" s="771"/>
      <c r="EL87" s="771"/>
      <c r="EM87" s="771"/>
      <c r="EN87" s="771"/>
      <c r="EO87" s="771"/>
      <c r="EP87" s="771"/>
      <c r="EQ87" s="771"/>
      <c r="ER87" s="771"/>
      <c r="ES87" s="771"/>
      <c r="ET87" s="770"/>
      <c r="EU87" s="779"/>
      <c r="EV87" s="771"/>
      <c r="EW87" s="771"/>
      <c r="EX87" s="771"/>
      <c r="EY87" s="771"/>
      <c r="EZ87" s="771"/>
      <c r="FA87" s="771"/>
      <c r="FB87" s="771"/>
      <c r="FC87" s="771"/>
      <c r="FD87" s="771"/>
      <c r="FE87" s="771"/>
      <c r="FF87" s="771"/>
      <c r="FG87" s="771"/>
      <c r="FH87" s="771"/>
      <c r="FI87" s="771"/>
      <c r="FJ87" s="771"/>
      <c r="FK87" s="771"/>
      <c r="FL87" s="771"/>
      <c r="FM87" s="771"/>
      <c r="FN87" s="771"/>
      <c r="FO87" s="776"/>
      <c r="FP87" s="777"/>
      <c r="FQ87" s="771"/>
      <c r="FR87" s="771"/>
      <c r="FS87" s="771"/>
      <c r="FT87" s="771"/>
      <c r="FU87" s="771"/>
      <c r="FV87" s="771"/>
      <c r="FW87" s="771"/>
      <c r="FX87" s="771"/>
      <c r="FY87" s="771"/>
      <c r="FZ87" s="771"/>
      <c r="GA87" s="771"/>
      <c r="GB87" s="771"/>
      <c r="GC87" s="771"/>
      <c r="GD87" s="771"/>
      <c r="GE87" s="771"/>
      <c r="GF87" s="771"/>
      <c r="GG87" s="771"/>
      <c r="GH87" s="771"/>
      <c r="GI87" s="771">
        <f t="shared" si="301"/>
        <v>0</v>
      </c>
      <c r="GJ87" s="770"/>
      <c r="GK87" s="779">
        <f t="shared" si="299"/>
        <v>70</v>
      </c>
      <c r="GL87" s="772">
        <v>10</v>
      </c>
      <c r="GM87" s="772">
        <v>8</v>
      </c>
      <c r="GN87" s="772"/>
      <c r="GO87" s="772">
        <v>24</v>
      </c>
      <c r="GP87" s="772"/>
      <c r="GQ87" s="772">
        <v>26</v>
      </c>
      <c r="GR87" s="772"/>
      <c r="GS87" s="772"/>
      <c r="GT87" s="772"/>
      <c r="GU87" s="772"/>
      <c r="GV87" s="772"/>
      <c r="GW87" s="772"/>
      <c r="GX87" s="772"/>
      <c r="GY87" s="772"/>
      <c r="GZ87" s="772">
        <v>2</v>
      </c>
      <c r="HA87" s="778"/>
      <c r="HB87" s="773">
        <v>18</v>
      </c>
      <c r="HC87" s="774"/>
      <c r="HD87" s="775">
        <f>(HA87+HB87+HC87+GK87+HE87)/36</f>
        <v>3.4166666666666665</v>
      </c>
      <c r="HE87" s="776">
        <v>35</v>
      </c>
      <c r="HF87" s="777"/>
      <c r="HG87" s="771"/>
      <c r="HH87" s="771"/>
      <c r="HI87" s="771"/>
      <c r="HJ87" s="771"/>
      <c r="HK87" s="771"/>
      <c r="HL87" s="771"/>
      <c r="HM87" s="771"/>
      <c r="HN87" s="771"/>
      <c r="HO87" s="771"/>
      <c r="HP87" s="771"/>
      <c r="HQ87" s="771"/>
      <c r="HR87" s="771"/>
      <c r="HS87" s="771"/>
      <c r="HT87" s="771"/>
      <c r="HU87" s="771"/>
      <c r="HV87" s="771"/>
      <c r="HW87" s="771"/>
      <c r="HX87" s="771"/>
      <c r="HY87" s="771"/>
      <c r="HZ87" s="770"/>
      <c r="IA87" s="315"/>
      <c r="IB87" s="22" t="s">
        <v>144</v>
      </c>
      <c r="IC87" s="22"/>
      <c r="ID87" s="133"/>
      <c r="IE87" s="779">
        <v>7</v>
      </c>
    </row>
    <row r="88" spans="1:301" s="388" customFormat="1" ht="15" customHeight="1" x14ac:dyDescent="0.25">
      <c r="A88" s="134"/>
      <c r="B88" s="71"/>
      <c r="C88" s="262" t="s">
        <v>253</v>
      </c>
      <c r="D88" s="233"/>
      <c r="E88" s="72"/>
      <c r="F88" s="72">
        <f t="shared" si="289"/>
        <v>72</v>
      </c>
      <c r="G88" s="72">
        <f t="shared" si="290"/>
        <v>42</v>
      </c>
      <c r="H88" s="72">
        <f t="shared" si="291"/>
        <v>0</v>
      </c>
      <c r="I88" s="72">
        <f t="shared" si="291"/>
        <v>0</v>
      </c>
      <c r="J88" s="72">
        <f t="shared" si="291"/>
        <v>0</v>
      </c>
      <c r="K88" s="72">
        <f t="shared" si="291"/>
        <v>42</v>
      </c>
      <c r="L88" s="72">
        <f t="shared" si="291"/>
        <v>0</v>
      </c>
      <c r="M88" s="72">
        <f t="shared" si="291"/>
        <v>0</v>
      </c>
      <c r="N88" s="72">
        <f t="shared" si="291"/>
        <v>0</v>
      </c>
      <c r="O88" s="72">
        <f t="shared" si="291"/>
        <v>0</v>
      </c>
      <c r="P88" s="72">
        <f t="shared" si="291"/>
        <v>0</v>
      </c>
      <c r="Q88" s="72"/>
      <c r="R88" s="72">
        <f t="shared" si="292"/>
        <v>0</v>
      </c>
      <c r="S88" s="72">
        <f t="shared" si="293"/>
        <v>0</v>
      </c>
      <c r="T88" s="72">
        <f t="shared" si="293"/>
        <v>0</v>
      </c>
      <c r="U88" s="212">
        <f t="shared" si="293"/>
        <v>0</v>
      </c>
      <c r="V88" s="287">
        <f t="shared" si="294"/>
        <v>24</v>
      </c>
      <c r="W88" s="72">
        <f t="shared" si="295"/>
        <v>6</v>
      </c>
      <c r="X88" s="288">
        <f t="shared" si="296"/>
        <v>0</v>
      </c>
      <c r="Y88" s="242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222"/>
      <c r="AT88" s="295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296"/>
      <c r="BO88" s="242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222"/>
      <c r="CJ88" s="295"/>
      <c r="CK88" s="71"/>
      <c r="CL88" s="71"/>
      <c r="CM88" s="71"/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296"/>
      <c r="DE88" s="242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222"/>
      <c r="DZ88" s="295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296"/>
      <c r="EU88" s="242">
        <f>SUM(EV88:FF88)+SUM(FH88:FJ88)</f>
        <v>0</v>
      </c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222"/>
      <c r="FP88" s="295">
        <f t="shared" si="298"/>
        <v>0</v>
      </c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296"/>
      <c r="GK88" s="242">
        <f t="shared" si="299"/>
        <v>0</v>
      </c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222"/>
      <c r="HF88" s="295">
        <f>SUM(HG88:HQ88)+SUM(HS88:HU88)</f>
        <v>42</v>
      </c>
      <c r="HG88" s="73"/>
      <c r="HH88" s="73"/>
      <c r="HI88" s="73"/>
      <c r="HJ88" s="73">
        <v>42</v>
      </c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4"/>
      <c r="HW88" s="75"/>
      <c r="HX88" s="76">
        <v>6</v>
      </c>
      <c r="HY88" s="77">
        <f>(HV88+HW88+HX88+HF88+HZ88)/36</f>
        <v>2</v>
      </c>
      <c r="HZ88" s="296">
        <v>24</v>
      </c>
      <c r="IA88" s="317"/>
      <c r="IB88" s="78" t="s">
        <v>54</v>
      </c>
      <c r="IC88" s="78"/>
      <c r="ID88" s="135"/>
      <c r="IE88" s="779">
        <v>7</v>
      </c>
    </row>
    <row r="89" spans="1:301" s="385" customFormat="1" ht="15" customHeight="1" x14ac:dyDescent="0.25">
      <c r="A89" s="150">
        <v>47</v>
      </c>
      <c r="B89" s="88" t="s">
        <v>176</v>
      </c>
      <c r="C89" s="263" t="s">
        <v>217</v>
      </c>
      <c r="D89" s="235"/>
      <c r="E89" s="89">
        <f>F89/36</f>
        <v>7</v>
      </c>
      <c r="F89" s="89">
        <f>G89+V89+W89+X89</f>
        <v>252</v>
      </c>
      <c r="G89" s="89">
        <f>SUM(H89:U89)</f>
        <v>132</v>
      </c>
      <c r="H89" s="89">
        <f t="shared" ref="H89:P89" si="302">Z89+AU89+BP89+CK89+DF89+EA89+EV89+FQ89+GL89+HG89</f>
        <v>22</v>
      </c>
      <c r="I89" s="89">
        <f t="shared" si="302"/>
        <v>6</v>
      </c>
      <c r="J89" s="89">
        <f t="shared" si="302"/>
        <v>0</v>
      </c>
      <c r="K89" s="89">
        <f t="shared" si="302"/>
        <v>62</v>
      </c>
      <c r="L89" s="89">
        <f t="shared" si="302"/>
        <v>0</v>
      </c>
      <c r="M89" s="89">
        <f t="shared" si="302"/>
        <v>34</v>
      </c>
      <c r="N89" s="89">
        <f t="shared" si="302"/>
        <v>0</v>
      </c>
      <c r="O89" s="89">
        <f t="shared" si="302"/>
        <v>0</v>
      </c>
      <c r="P89" s="89">
        <f t="shared" si="302"/>
        <v>0</v>
      </c>
      <c r="Q89" s="89"/>
      <c r="R89" s="89">
        <f>AJ89+BE89+BZ89+CU89+DP89+EK89+FF89+GA89+GV89+HQ89</f>
        <v>0</v>
      </c>
      <c r="S89" s="89">
        <f t="shared" ref="S89:U89" si="303">AL89+BG89+CB89+CW89+DR89+EM89+FH89+GC89+GX89+HS89</f>
        <v>0</v>
      </c>
      <c r="T89" s="89">
        <f t="shared" si="303"/>
        <v>0</v>
      </c>
      <c r="U89" s="213">
        <f t="shared" si="303"/>
        <v>8</v>
      </c>
      <c r="V89" s="274">
        <f t="shared" ref="V89" si="304">AS89+BN89+CI89+DD89+DY89+ET89+FO89+GJ89+HE89+HZ89</f>
        <v>66</v>
      </c>
      <c r="W89" s="89">
        <f t="shared" ref="W89" si="305">AQ89+BL89+CG89+DB89+DW89+ER89+FM89+GH89+HC89+HX89</f>
        <v>0</v>
      </c>
      <c r="X89" s="275">
        <f t="shared" ref="X89" si="306">+AO89+AP89+BJ89+BK89+CE89+CF89+CZ89+DA89+DU89+DV89+EP89+EQ89+FK89+FL89+GF89+GG89+HA89+HB89+HV89+HW89</f>
        <v>54</v>
      </c>
      <c r="Y89" s="243">
        <f>SUM(Z89:AJ89)+SUM(AL89:AN89)</f>
        <v>0</v>
      </c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223"/>
      <c r="AT89" s="297">
        <f>SUM(AU89:BE89)+SUM(BG89:BI89)</f>
        <v>0</v>
      </c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298"/>
      <c r="BO89" s="243">
        <f>SUM(BP89:BZ89)+SUM(CB89:CD89)</f>
        <v>0</v>
      </c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223"/>
      <c r="CJ89" s="297">
        <f>SUM(CK89:CU89)+SUM(CW89:CY89)</f>
        <v>0</v>
      </c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298"/>
      <c r="DE89" s="243">
        <f>SUM(DF89:DP89)+SUM(DR89:DT89)</f>
        <v>0</v>
      </c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223"/>
      <c r="DZ89" s="297">
        <f>SUM(EA89:EK89)+SUM(EM89:EO89)</f>
        <v>0</v>
      </c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298"/>
      <c r="EU89" s="243">
        <f>SUM(EV89:FF89)+SUM(FH89:FJ89)</f>
        <v>0</v>
      </c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223"/>
      <c r="FP89" s="297">
        <f>SUM(FQ89:GA89)+SUM(GC89:GE89)</f>
        <v>60</v>
      </c>
      <c r="FQ89" s="90">
        <v>16</v>
      </c>
      <c r="FR89" s="90">
        <v>6</v>
      </c>
      <c r="FS89" s="90"/>
      <c r="FT89" s="90">
        <v>20</v>
      </c>
      <c r="FU89" s="90"/>
      <c r="FV89" s="90">
        <v>16</v>
      </c>
      <c r="FW89" s="90"/>
      <c r="FX89" s="90"/>
      <c r="FY89" s="90"/>
      <c r="FZ89" s="90"/>
      <c r="GA89" s="90"/>
      <c r="GB89" s="90"/>
      <c r="GC89" s="90"/>
      <c r="GD89" s="90"/>
      <c r="GE89" s="90">
        <v>2</v>
      </c>
      <c r="GF89" s="91"/>
      <c r="GG89" s="92">
        <v>18</v>
      </c>
      <c r="GH89" s="93"/>
      <c r="GI89" s="94">
        <f t="shared" ref="GI89" si="307">(GF89+GG89+GH89+FP89+GJ89)/36</f>
        <v>3</v>
      </c>
      <c r="GJ89" s="298">
        <v>30</v>
      </c>
      <c r="GK89" s="243">
        <f>SUM(GL89:GV89)+SUM(GX89:GZ89)</f>
        <v>48</v>
      </c>
      <c r="GL89" s="90">
        <v>6</v>
      </c>
      <c r="GM89" s="90"/>
      <c r="GN89" s="90"/>
      <c r="GO89" s="90">
        <v>18</v>
      </c>
      <c r="GP89" s="90"/>
      <c r="GQ89" s="90">
        <v>18</v>
      </c>
      <c r="GR89" s="90"/>
      <c r="GS89" s="90"/>
      <c r="GT89" s="90"/>
      <c r="GU89" s="90"/>
      <c r="GV89" s="90"/>
      <c r="GW89" s="90"/>
      <c r="GX89" s="90"/>
      <c r="GY89" s="90"/>
      <c r="GZ89" s="90">
        <v>6</v>
      </c>
      <c r="HA89" s="91">
        <v>36</v>
      </c>
      <c r="HB89" s="92"/>
      <c r="HC89" s="93"/>
      <c r="HD89" s="94">
        <f t="shared" ref="HD89" si="308">(HA89+HB89+HC89+GK89+HE89)/36</f>
        <v>3</v>
      </c>
      <c r="HE89" s="223">
        <v>24</v>
      </c>
      <c r="HF89" s="297">
        <f>SUM(HG89:HQ89)+SUM(HS89:HU89)</f>
        <v>24</v>
      </c>
      <c r="HG89" s="90"/>
      <c r="HH89" s="90"/>
      <c r="HI89" s="90"/>
      <c r="HJ89" s="90">
        <v>24</v>
      </c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1"/>
      <c r="HW89" s="92"/>
      <c r="HX89" s="93"/>
      <c r="HY89" s="94">
        <f t="shared" ref="HY89" si="309">(HV89+HW89+HX89+HF89+HZ89)/36</f>
        <v>1</v>
      </c>
      <c r="HZ89" s="298">
        <v>12</v>
      </c>
      <c r="IA89" s="336" t="s">
        <v>144</v>
      </c>
      <c r="IB89" s="99" t="s">
        <v>60</v>
      </c>
      <c r="IC89" s="99"/>
      <c r="ID89" s="203"/>
      <c r="IE89" s="54">
        <v>2</v>
      </c>
    </row>
    <row r="90" spans="1:301" s="378" customFormat="1" ht="15" customHeight="1" x14ac:dyDescent="0.25">
      <c r="A90" s="152"/>
      <c r="B90" s="46"/>
      <c r="C90" s="361" t="s">
        <v>227</v>
      </c>
      <c r="D90" s="54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224"/>
      <c r="V90" s="299"/>
      <c r="W90" s="46"/>
      <c r="X90" s="300"/>
      <c r="Y90" s="54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224"/>
      <c r="AT90" s="299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300"/>
      <c r="BO90" s="54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224"/>
      <c r="CJ90" s="299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300"/>
      <c r="DE90" s="54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224"/>
      <c r="DZ90" s="299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300"/>
      <c r="EU90" s="54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224"/>
      <c r="FP90" s="299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300"/>
      <c r="GK90" s="54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224"/>
      <c r="HF90" s="299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300"/>
      <c r="IA90" s="310"/>
      <c r="IB90" s="25"/>
      <c r="IC90" s="25"/>
      <c r="ID90" s="120"/>
      <c r="IE90" s="54"/>
    </row>
    <row r="91" spans="1:301" s="385" customFormat="1" ht="15" customHeight="1" x14ac:dyDescent="0.25">
      <c r="A91" s="152">
        <v>48</v>
      </c>
      <c r="B91" s="46" t="s">
        <v>177</v>
      </c>
      <c r="C91" s="264" t="s">
        <v>131</v>
      </c>
      <c r="D91" s="236"/>
      <c r="E91" s="48">
        <f>F91/36</f>
        <v>3</v>
      </c>
      <c r="F91" s="48">
        <f>G91+V91+W91+X91</f>
        <v>108</v>
      </c>
      <c r="G91" s="48">
        <f>SUM(H91:U91)</f>
        <v>66</v>
      </c>
      <c r="H91" s="48">
        <f t="shared" ref="H91:P94" si="310">Z91+AU91+BP91+CK91+DF91+EA91+EV91+FQ91+GL91+HG91</f>
        <v>18</v>
      </c>
      <c r="I91" s="48">
        <f t="shared" si="310"/>
        <v>0</v>
      </c>
      <c r="J91" s="48">
        <f t="shared" si="310"/>
        <v>0</v>
      </c>
      <c r="K91" s="48">
        <f t="shared" si="310"/>
        <v>48</v>
      </c>
      <c r="L91" s="48">
        <f t="shared" si="310"/>
        <v>0</v>
      </c>
      <c r="M91" s="48">
        <f t="shared" si="310"/>
        <v>0</v>
      </c>
      <c r="N91" s="48">
        <f t="shared" si="310"/>
        <v>0</v>
      </c>
      <c r="O91" s="48">
        <f t="shared" si="310"/>
        <v>0</v>
      </c>
      <c r="P91" s="48">
        <f t="shared" si="310"/>
        <v>0</v>
      </c>
      <c r="Q91" s="48"/>
      <c r="R91" s="48">
        <f>AJ91+BE91+BZ91+CU91+DP91+EK91+FF91+GA91+GV91+HQ91</f>
        <v>0</v>
      </c>
      <c r="S91" s="48">
        <f t="shared" ref="S91:U94" si="311">AL91+BG91+CB91+CW91+DR91+EM91+FH91+GC91+GX91+HS91</f>
        <v>0</v>
      </c>
      <c r="T91" s="48">
        <f t="shared" si="311"/>
        <v>0</v>
      </c>
      <c r="U91" s="214">
        <f t="shared" si="311"/>
        <v>0</v>
      </c>
      <c r="V91" s="276">
        <f t="shared" ref="V91:V94" si="312">AS91+BN91+CI91+DD91+DY91+ET91+FO91+GJ91+HE91+HZ91</f>
        <v>36</v>
      </c>
      <c r="W91" s="48">
        <f t="shared" ref="W91:W94" si="313">AQ91+BL91+CG91+DB91+DW91+ER91+FM91+GH91+HC91+HX91</f>
        <v>6</v>
      </c>
      <c r="X91" s="277">
        <f t="shared" ref="X91:X94" si="314">AO91+AP91+BJ91+BK91+CE91+CF91+CZ91+DA91+DU91+DV91+EP91+EQ91+FK91+FL91+GF91+GG91+HA91+HB91+HV91+HW91</f>
        <v>0</v>
      </c>
      <c r="Y91" s="54">
        <f>SUM(Z91:AJ91)+SUM(AL91:AN91)</f>
        <v>6</v>
      </c>
      <c r="Z91" s="49">
        <v>2</v>
      </c>
      <c r="AA91" s="49"/>
      <c r="AB91" s="49"/>
      <c r="AC91" s="49">
        <v>4</v>
      </c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50"/>
      <c r="AP91" s="51"/>
      <c r="AQ91" s="52"/>
      <c r="AR91" s="53">
        <f>(AO91+AP91+AQ91+Y91+AS91)/36</f>
        <v>0.25</v>
      </c>
      <c r="AS91" s="224">
        <v>3</v>
      </c>
      <c r="AT91" s="299">
        <f>SUM(AU91:BE91)+SUM(BG91:BI91)</f>
        <v>6</v>
      </c>
      <c r="AU91" s="49">
        <v>2</v>
      </c>
      <c r="AV91" s="49"/>
      <c r="AW91" s="49"/>
      <c r="AX91" s="49">
        <v>4</v>
      </c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50"/>
      <c r="BK91" s="51"/>
      <c r="BL91" s="52"/>
      <c r="BM91" s="53">
        <f>(BJ91+BK91+BL91+AT91+BN91)/36</f>
        <v>0.25</v>
      </c>
      <c r="BN91" s="300">
        <v>3</v>
      </c>
      <c r="BO91" s="54">
        <f>SUM(BP91:BZ91)+SUM(CB91:CD91)</f>
        <v>0</v>
      </c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>
        <f>(CE91+CF91+CG91+BO91+CI91)/36</f>
        <v>0</v>
      </c>
      <c r="CI91" s="224"/>
      <c r="CJ91" s="360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300"/>
      <c r="DE91" s="54">
        <f>SUM(DF91:DP91)+SUM(DR91:DT91)</f>
        <v>24</v>
      </c>
      <c r="DF91" s="49">
        <v>6</v>
      </c>
      <c r="DG91" s="49"/>
      <c r="DH91" s="49"/>
      <c r="DI91" s="49">
        <v>18</v>
      </c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50"/>
      <c r="DV91" s="51"/>
      <c r="DW91" s="52"/>
      <c r="DX91" s="53">
        <f t="shared" ref="DX91:DX92" si="315">(DU91+DV91+DW91+DE91+DY91)/36</f>
        <v>1</v>
      </c>
      <c r="DY91" s="224">
        <v>12</v>
      </c>
      <c r="DZ91" s="299">
        <f>SUM(EA91:EK91)+SUM(EM91:EO91)</f>
        <v>30</v>
      </c>
      <c r="EA91" s="49">
        <v>8</v>
      </c>
      <c r="EB91" s="49"/>
      <c r="EC91" s="49"/>
      <c r="ED91" s="49">
        <v>22</v>
      </c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50"/>
      <c r="EQ91" s="51"/>
      <c r="ER91" s="52">
        <v>6</v>
      </c>
      <c r="ES91" s="53">
        <f>(EP91+EQ91+ER91+DZ91+ET91)/36</f>
        <v>1.5</v>
      </c>
      <c r="ET91" s="300">
        <v>18</v>
      </c>
      <c r="EU91" s="54">
        <f>SUM(EV91:FF91)+SUM(FH91:FJ91)</f>
        <v>0</v>
      </c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>
        <f>(FK91+FL91+FM91+EU91+FO91)/36</f>
        <v>0</v>
      </c>
      <c r="FO91" s="224"/>
      <c r="FP91" s="299">
        <f>SUM(FQ91:GA91)+SUM(GC91:GE91)</f>
        <v>0</v>
      </c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>
        <f>(GF91+GG91+GH91+FP91+GJ91)/36</f>
        <v>0</v>
      </c>
      <c r="GJ91" s="300"/>
      <c r="GK91" s="54">
        <f>SUM(GL91:GV91)+SUM(GX91:GZ91)</f>
        <v>0</v>
      </c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>
        <f>(HA91+HB91+HC91+GK91+HE91)/36</f>
        <v>0</v>
      </c>
      <c r="HE91" s="224"/>
      <c r="HF91" s="299">
        <f>SUM(HG91:HQ91)+SUM(HS91:HU91)</f>
        <v>0</v>
      </c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300"/>
      <c r="IA91" s="310"/>
      <c r="IB91" s="40">
        <v>6</v>
      </c>
      <c r="IC91" s="25"/>
      <c r="ID91" s="120"/>
      <c r="IE91" s="54">
        <v>1</v>
      </c>
    </row>
    <row r="92" spans="1:301" s="390" customFormat="1" ht="15" customHeight="1" thickBot="1" x14ac:dyDescent="0.3">
      <c r="A92" s="152">
        <v>49</v>
      </c>
      <c r="B92" s="46" t="s">
        <v>190</v>
      </c>
      <c r="C92" s="248" t="s">
        <v>128</v>
      </c>
      <c r="D92" s="515"/>
      <c r="E92" s="516">
        <f>F92/36</f>
        <v>8</v>
      </c>
      <c r="F92" s="516">
        <f>G92+V92+W92+X92</f>
        <v>288</v>
      </c>
      <c r="G92" s="516">
        <f>SUM(H92:U92)</f>
        <v>186</v>
      </c>
      <c r="H92" s="516">
        <f t="shared" si="310"/>
        <v>32</v>
      </c>
      <c r="I92" s="516">
        <f t="shared" si="310"/>
        <v>0</v>
      </c>
      <c r="J92" s="516">
        <f t="shared" si="310"/>
        <v>24</v>
      </c>
      <c r="K92" s="516">
        <f t="shared" si="310"/>
        <v>94</v>
      </c>
      <c r="L92" s="516">
        <f t="shared" si="310"/>
        <v>0</v>
      </c>
      <c r="M92" s="516">
        <f t="shared" si="310"/>
        <v>34</v>
      </c>
      <c r="N92" s="516">
        <f t="shared" si="310"/>
        <v>0</v>
      </c>
      <c r="O92" s="516">
        <f t="shared" si="310"/>
        <v>0</v>
      </c>
      <c r="P92" s="516">
        <f t="shared" si="310"/>
        <v>2</v>
      </c>
      <c r="Q92" s="516"/>
      <c r="R92" s="516">
        <f>AJ92+BE92+BZ92+CU92+DP92+EK92+FF92+GA92+GV92+HQ92</f>
        <v>0</v>
      </c>
      <c r="S92" s="516">
        <f t="shared" si="311"/>
        <v>0</v>
      </c>
      <c r="T92" s="516">
        <f t="shared" si="311"/>
        <v>0</v>
      </c>
      <c r="U92" s="517">
        <f t="shared" si="311"/>
        <v>0</v>
      </c>
      <c r="V92" s="518">
        <f t="shared" si="312"/>
        <v>93</v>
      </c>
      <c r="W92" s="516">
        <f t="shared" si="313"/>
        <v>9</v>
      </c>
      <c r="X92" s="519">
        <f t="shared" si="314"/>
        <v>0</v>
      </c>
      <c r="Y92" s="520">
        <f>SUM(Z92:AJ92)+SUM(AL92:AN92)</f>
        <v>0</v>
      </c>
      <c r="Z92" s="513"/>
      <c r="AA92" s="513"/>
      <c r="AB92" s="513"/>
      <c r="AC92" s="513"/>
      <c r="AD92" s="513"/>
      <c r="AE92" s="513"/>
      <c r="AF92" s="513"/>
      <c r="AG92" s="513"/>
      <c r="AH92" s="513"/>
      <c r="AI92" s="513"/>
      <c r="AJ92" s="513"/>
      <c r="AK92" s="513"/>
      <c r="AL92" s="513"/>
      <c r="AM92" s="513"/>
      <c r="AN92" s="513"/>
      <c r="AO92" s="513"/>
      <c r="AP92" s="513"/>
      <c r="AQ92" s="513"/>
      <c r="AR92" s="513">
        <f t="shared" ref="AR92" si="316">(AO92+AP92+AQ92+Y92+AS92)/36</f>
        <v>0</v>
      </c>
      <c r="AS92" s="514"/>
      <c r="AT92" s="526">
        <f>SUM(AU92:BE92)+SUM(BG92:BI92)</f>
        <v>0</v>
      </c>
      <c r="AU92" s="513"/>
      <c r="AV92" s="513"/>
      <c r="AW92" s="513"/>
      <c r="AX92" s="513"/>
      <c r="AY92" s="513"/>
      <c r="AZ92" s="513"/>
      <c r="BA92" s="513"/>
      <c r="BB92" s="513"/>
      <c r="BC92" s="513"/>
      <c r="BD92" s="513"/>
      <c r="BE92" s="513"/>
      <c r="BF92" s="513"/>
      <c r="BG92" s="513"/>
      <c r="BH92" s="513"/>
      <c r="BI92" s="513"/>
      <c r="BJ92" s="513"/>
      <c r="BK92" s="513"/>
      <c r="BL92" s="513"/>
      <c r="BM92" s="513">
        <f t="shared" ref="BM92" si="317">(BJ92+BK92+BL92+AT92+BN92)/36</f>
        <v>0</v>
      </c>
      <c r="BN92" s="527"/>
      <c r="BO92" s="520">
        <f>SUM(BP92:BZ92)+SUM(CB92:CD92)</f>
        <v>0</v>
      </c>
      <c r="BP92" s="513"/>
      <c r="BQ92" s="513"/>
      <c r="BR92" s="513"/>
      <c r="BS92" s="513"/>
      <c r="BT92" s="513"/>
      <c r="BU92" s="513"/>
      <c r="BV92" s="513"/>
      <c r="BW92" s="513"/>
      <c r="BX92" s="513"/>
      <c r="BY92" s="513"/>
      <c r="BZ92" s="513"/>
      <c r="CA92" s="513"/>
      <c r="CB92" s="513"/>
      <c r="CC92" s="513"/>
      <c r="CD92" s="513"/>
      <c r="CE92" s="513"/>
      <c r="CF92" s="513"/>
      <c r="CG92" s="513"/>
      <c r="CH92" s="513">
        <f t="shared" ref="CH92" si="318">(CE92+CF92+CG92+BO92+CI92)/36</f>
        <v>0</v>
      </c>
      <c r="CI92" s="514"/>
      <c r="CJ92" s="526">
        <f>SUM(CK92:CU92)+SUM(CW92:CY92)</f>
        <v>72</v>
      </c>
      <c r="CK92" s="521">
        <v>28</v>
      </c>
      <c r="CL92" s="521"/>
      <c r="CM92" s="521"/>
      <c r="CN92" s="521">
        <v>8</v>
      </c>
      <c r="CO92" s="521"/>
      <c r="CP92" s="521">
        <v>34</v>
      </c>
      <c r="CQ92" s="521"/>
      <c r="CR92" s="521"/>
      <c r="CS92" s="521">
        <v>2</v>
      </c>
      <c r="CT92" s="521"/>
      <c r="CU92" s="521"/>
      <c r="CV92" s="521"/>
      <c r="CW92" s="521"/>
      <c r="CX92" s="521"/>
      <c r="CY92" s="521"/>
      <c r="CZ92" s="522"/>
      <c r="DA92" s="523"/>
      <c r="DB92" s="524"/>
      <c r="DC92" s="525">
        <f t="shared" ref="DC92" si="319">(CZ92+DA92+DB92+CJ92+DD92)/36</f>
        <v>3</v>
      </c>
      <c r="DD92" s="527">
        <v>36</v>
      </c>
      <c r="DE92" s="520">
        <f>SUM(DF92:DP92)+SUM(DR92:DT92)</f>
        <v>72</v>
      </c>
      <c r="DF92" s="521">
        <v>2</v>
      </c>
      <c r="DG92" s="521"/>
      <c r="DH92" s="521">
        <v>22</v>
      </c>
      <c r="DI92" s="521">
        <v>48</v>
      </c>
      <c r="DJ92" s="521"/>
      <c r="DK92" s="521"/>
      <c r="DL92" s="521"/>
      <c r="DM92" s="521"/>
      <c r="DN92" s="521"/>
      <c r="DO92" s="521"/>
      <c r="DP92" s="521"/>
      <c r="DQ92" s="521"/>
      <c r="DR92" s="521"/>
      <c r="DS92" s="521"/>
      <c r="DT92" s="521"/>
      <c r="DU92" s="522"/>
      <c r="DV92" s="523"/>
      <c r="DW92" s="524"/>
      <c r="DX92" s="525">
        <f t="shared" si="315"/>
        <v>3</v>
      </c>
      <c r="DY92" s="514">
        <v>36</v>
      </c>
      <c r="DZ92" s="526">
        <f>SUM(EA92:EK92)+SUM(EM92:EO92)</f>
        <v>42</v>
      </c>
      <c r="EA92" s="521">
        <v>2</v>
      </c>
      <c r="EB92" s="521"/>
      <c r="EC92" s="521">
        <v>2</v>
      </c>
      <c r="ED92" s="521">
        <v>38</v>
      </c>
      <c r="EE92" s="521"/>
      <c r="EF92" s="521"/>
      <c r="EG92" s="521"/>
      <c r="EH92" s="521"/>
      <c r="EI92" s="521"/>
      <c r="EJ92" s="521"/>
      <c r="EK92" s="521"/>
      <c r="EL92" s="521"/>
      <c r="EM92" s="521"/>
      <c r="EN92" s="521"/>
      <c r="EO92" s="521"/>
      <c r="EP92" s="522"/>
      <c r="EQ92" s="523"/>
      <c r="ER92" s="524">
        <v>9</v>
      </c>
      <c r="ES92" s="525">
        <f t="shared" ref="ES92" si="320">(EP92+EQ92+ER92+DZ92+ET92)/36</f>
        <v>2</v>
      </c>
      <c r="ET92" s="527">
        <v>21</v>
      </c>
      <c r="EU92" s="526">
        <f>SUM(EV92:FF92)+SUM(FH92:FJ92)</f>
        <v>0</v>
      </c>
      <c r="EV92" s="513"/>
      <c r="EW92" s="513"/>
      <c r="EX92" s="513"/>
      <c r="EY92" s="513"/>
      <c r="EZ92" s="513"/>
      <c r="FA92" s="513"/>
      <c r="FB92" s="513"/>
      <c r="FC92" s="513"/>
      <c r="FD92" s="513"/>
      <c r="FE92" s="513"/>
      <c r="FF92" s="513"/>
      <c r="FG92" s="513"/>
      <c r="FH92" s="513"/>
      <c r="FI92" s="513"/>
      <c r="FJ92" s="513"/>
      <c r="FK92" s="513"/>
      <c r="FL92" s="513"/>
      <c r="FM92" s="513"/>
      <c r="FN92" s="513">
        <f t="shared" ref="FN92" si="321">(FK92+FL92+FM92+EU92+FO92)/36</f>
        <v>0</v>
      </c>
      <c r="FO92" s="527"/>
      <c r="FP92" s="520">
        <f>SUM(FQ92:GA92)+SUM(GC92:GE92)</f>
        <v>0</v>
      </c>
      <c r="FQ92" s="513"/>
      <c r="FR92" s="513"/>
      <c r="FS92" s="513"/>
      <c r="FT92" s="513"/>
      <c r="FU92" s="513"/>
      <c r="FV92" s="513"/>
      <c r="FW92" s="513"/>
      <c r="FX92" s="513"/>
      <c r="FY92" s="513"/>
      <c r="FZ92" s="513"/>
      <c r="GA92" s="513"/>
      <c r="GB92" s="513"/>
      <c r="GC92" s="513"/>
      <c r="GD92" s="513"/>
      <c r="GE92" s="513"/>
      <c r="GF92" s="513"/>
      <c r="GG92" s="513"/>
      <c r="GH92" s="513"/>
      <c r="GI92" s="513">
        <f t="shared" ref="GI92" si="322">(GF92+GG92+GH92+FP92+GJ92)/36</f>
        <v>0</v>
      </c>
      <c r="GJ92" s="514"/>
      <c r="GK92" s="526">
        <f>SUM(GL92:GV92)+SUM(GX92:GZ92)</f>
        <v>0</v>
      </c>
      <c r="GL92" s="513"/>
      <c r="GM92" s="513"/>
      <c r="GN92" s="513"/>
      <c r="GO92" s="513"/>
      <c r="GP92" s="513"/>
      <c r="GQ92" s="513"/>
      <c r="GR92" s="513"/>
      <c r="GS92" s="513"/>
      <c r="GT92" s="513"/>
      <c r="GU92" s="513"/>
      <c r="GV92" s="513"/>
      <c r="GW92" s="513"/>
      <c r="GX92" s="513"/>
      <c r="GY92" s="513"/>
      <c r="GZ92" s="513"/>
      <c r="HA92" s="513"/>
      <c r="HB92" s="513"/>
      <c r="HC92" s="513"/>
      <c r="HD92" s="513">
        <f t="shared" ref="HD92" si="323">(HA92+HB92+HC92+GK92+HE92)/36</f>
        <v>0</v>
      </c>
      <c r="HE92" s="527"/>
      <c r="HF92" s="520">
        <f>SUM(HG92:HQ92)+SUM(HS92:HU92)</f>
        <v>0</v>
      </c>
      <c r="HG92" s="513"/>
      <c r="HH92" s="513"/>
      <c r="HI92" s="513"/>
      <c r="HJ92" s="513"/>
      <c r="HK92" s="513"/>
      <c r="HL92" s="513"/>
      <c r="HM92" s="513"/>
      <c r="HN92" s="513"/>
      <c r="HO92" s="513"/>
      <c r="HP92" s="513"/>
      <c r="HQ92" s="513"/>
      <c r="HR92" s="513"/>
      <c r="HS92" s="513"/>
      <c r="HT92" s="513"/>
      <c r="HU92" s="513"/>
      <c r="HV92" s="513"/>
      <c r="HW92" s="513"/>
      <c r="HX92" s="513"/>
      <c r="HY92" s="513"/>
      <c r="HZ92" s="514"/>
      <c r="IA92" s="322">
        <v>6</v>
      </c>
      <c r="IB92" s="25"/>
      <c r="IC92" s="25"/>
      <c r="ID92" s="120"/>
      <c r="IE92" s="54">
        <v>1</v>
      </c>
      <c r="IF92" s="385"/>
      <c r="IG92" s="385"/>
      <c r="IH92" s="385"/>
      <c r="II92" s="385"/>
      <c r="IJ92" s="385"/>
      <c r="IK92" s="385"/>
      <c r="IL92" s="385"/>
      <c r="IM92" s="385"/>
      <c r="IN92" s="385"/>
      <c r="IO92" s="385"/>
      <c r="IP92" s="385"/>
      <c r="IQ92" s="385"/>
      <c r="IR92" s="385"/>
      <c r="IS92" s="385"/>
      <c r="IT92" s="385"/>
      <c r="IU92" s="385"/>
      <c r="IV92" s="385"/>
      <c r="IW92" s="385"/>
      <c r="IX92" s="385"/>
      <c r="IY92" s="385"/>
      <c r="IZ92" s="385"/>
      <c r="JA92" s="385"/>
      <c r="JB92" s="385"/>
      <c r="JC92" s="385"/>
      <c r="JD92" s="385"/>
      <c r="JE92" s="385"/>
      <c r="JF92" s="385"/>
      <c r="JG92" s="385"/>
      <c r="JH92" s="385"/>
      <c r="JI92" s="385"/>
      <c r="JJ92" s="385"/>
      <c r="JK92" s="385"/>
      <c r="JL92" s="385"/>
      <c r="JM92" s="385"/>
      <c r="JN92" s="385"/>
      <c r="JO92" s="385"/>
      <c r="JP92" s="385"/>
      <c r="JQ92" s="385"/>
      <c r="JR92" s="385"/>
      <c r="JS92" s="385"/>
      <c r="JT92" s="385"/>
      <c r="JU92" s="385"/>
      <c r="JV92" s="385"/>
      <c r="JW92" s="385"/>
      <c r="JX92" s="385"/>
      <c r="JY92" s="385"/>
      <c r="JZ92" s="385"/>
      <c r="KA92" s="385"/>
      <c r="KB92" s="385"/>
      <c r="KC92" s="385"/>
      <c r="KD92" s="385"/>
      <c r="KE92" s="385"/>
      <c r="KF92" s="385"/>
      <c r="KG92" s="385"/>
      <c r="KH92" s="385"/>
      <c r="KI92" s="385"/>
      <c r="KJ92" s="385"/>
      <c r="KK92" s="385"/>
      <c r="KL92" s="385"/>
      <c r="KM92" s="385"/>
      <c r="KN92" s="385"/>
      <c r="KO92" s="385"/>
    </row>
    <row r="93" spans="1:301" s="385" customFormat="1" ht="15" customHeight="1" x14ac:dyDescent="0.25">
      <c r="A93" s="152">
        <v>50</v>
      </c>
      <c r="B93" s="46" t="s">
        <v>191</v>
      </c>
      <c r="C93" s="248" t="s">
        <v>133</v>
      </c>
      <c r="D93" s="236"/>
      <c r="E93" s="48">
        <f t="shared" ref="E93:E94" si="324">F93/36</f>
        <v>2</v>
      </c>
      <c r="F93" s="48">
        <f>G93+V93+W93+X93</f>
        <v>72</v>
      </c>
      <c r="G93" s="48">
        <f>SUM(H93:U93)</f>
        <v>44</v>
      </c>
      <c r="H93" s="48">
        <f t="shared" si="310"/>
        <v>16</v>
      </c>
      <c r="I93" s="48">
        <f t="shared" si="310"/>
        <v>2</v>
      </c>
      <c r="J93" s="48">
        <f t="shared" si="310"/>
        <v>0</v>
      </c>
      <c r="K93" s="48">
        <f t="shared" si="310"/>
        <v>18</v>
      </c>
      <c r="L93" s="48">
        <f t="shared" si="310"/>
        <v>4</v>
      </c>
      <c r="M93" s="48">
        <f t="shared" si="310"/>
        <v>4</v>
      </c>
      <c r="N93" s="48">
        <f t="shared" si="310"/>
        <v>0</v>
      </c>
      <c r="O93" s="48">
        <f t="shared" si="310"/>
        <v>0</v>
      </c>
      <c r="P93" s="48">
        <f t="shared" si="310"/>
        <v>0</v>
      </c>
      <c r="Q93" s="48"/>
      <c r="R93" s="48">
        <f>AJ93+BE93+BZ93+CU93+DP93+EK93+FF93+GA93+GV93+HQ93</f>
        <v>0</v>
      </c>
      <c r="S93" s="48">
        <f t="shared" si="311"/>
        <v>0</v>
      </c>
      <c r="T93" s="48">
        <f t="shared" si="311"/>
        <v>0</v>
      </c>
      <c r="U93" s="214">
        <f t="shared" si="311"/>
        <v>0</v>
      </c>
      <c r="V93" s="276">
        <f t="shared" si="312"/>
        <v>24</v>
      </c>
      <c r="W93" s="48">
        <f t="shared" si="313"/>
        <v>4</v>
      </c>
      <c r="X93" s="277">
        <f t="shared" si="314"/>
        <v>0</v>
      </c>
      <c r="Y93" s="54">
        <f>SUM(Z93:AJ93)+SUM(AL93:AN93)</f>
        <v>18</v>
      </c>
      <c r="Z93" s="49">
        <v>10</v>
      </c>
      <c r="AA93" s="49">
        <v>2</v>
      </c>
      <c r="AB93" s="49"/>
      <c r="AC93" s="49">
        <v>4</v>
      </c>
      <c r="AD93" s="49"/>
      <c r="AE93" s="49">
        <v>2</v>
      </c>
      <c r="AF93" s="49"/>
      <c r="AG93" s="49"/>
      <c r="AH93" s="49"/>
      <c r="AI93" s="49"/>
      <c r="AJ93" s="49"/>
      <c r="AK93" s="49"/>
      <c r="AL93" s="49"/>
      <c r="AM93" s="49"/>
      <c r="AN93" s="49"/>
      <c r="AO93" s="50"/>
      <c r="AP93" s="51"/>
      <c r="AQ93" s="52"/>
      <c r="AR93" s="53">
        <f>(AO93+AP93+AQ93+Y93+AS93)/36</f>
        <v>0.75</v>
      </c>
      <c r="AS93" s="224">
        <v>9</v>
      </c>
      <c r="AT93" s="299">
        <f>SUM(AU93:BE93)+SUM(BG93:BI93)</f>
        <v>6</v>
      </c>
      <c r="AU93" s="49"/>
      <c r="AV93" s="49"/>
      <c r="AW93" s="49"/>
      <c r="AX93" s="49">
        <v>4</v>
      </c>
      <c r="AY93" s="49"/>
      <c r="AZ93" s="49">
        <v>2</v>
      </c>
      <c r="BA93" s="49"/>
      <c r="BB93" s="49"/>
      <c r="BC93" s="49"/>
      <c r="BD93" s="49"/>
      <c r="BE93" s="49"/>
      <c r="BF93" s="49"/>
      <c r="BG93" s="49"/>
      <c r="BH93" s="49"/>
      <c r="BI93" s="49"/>
      <c r="BJ93" s="50"/>
      <c r="BK93" s="51"/>
      <c r="BL93" s="52"/>
      <c r="BM93" s="53">
        <f>(BJ93+BK93+BL93+AT93+BN93)/36</f>
        <v>0.25</v>
      </c>
      <c r="BN93" s="300">
        <v>3</v>
      </c>
      <c r="BO93" s="54">
        <f>SUM(BP93:BZ93)+SUM(CB93:CD93)</f>
        <v>0</v>
      </c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>
        <f>(CE93+CF93+CG93+BO93+CI93)/36</f>
        <v>0</v>
      </c>
      <c r="CI93" s="224"/>
      <c r="CJ93" s="299">
        <f>SUM(CK93:CU93)+SUM(CW93:CY93)</f>
        <v>20</v>
      </c>
      <c r="CK93" s="49">
        <v>6</v>
      </c>
      <c r="CL93" s="49"/>
      <c r="CM93" s="49"/>
      <c r="CN93" s="49">
        <v>10</v>
      </c>
      <c r="CO93" s="49">
        <v>4</v>
      </c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50"/>
      <c r="DA93" s="51"/>
      <c r="DB93" s="52">
        <v>4</v>
      </c>
      <c r="DC93" s="53">
        <f t="shared" ref="DC93:DC94" si="325">(CZ93+DA93+DB93+CJ93+DD93)/36</f>
        <v>1</v>
      </c>
      <c r="DD93" s="300">
        <v>12</v>
      </c>
      <c r="DE93" s="54">
        <f>SUM(DF93:DP93)+SUM(DR93:DT93)</f>
        <v>0</v>
      </c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>
        <f>(DU93+DV93+DW93+DE93+DY93)/36</f>
        <v>0</v>
      </c>
      <c r="DY93" s="224"/>
      <c r="DZ93" s="299">
        <f>SUM(EA93:EK93)+SUM(EM93:EO93)</f>
        <v>0</v>
      </c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>
        <f>(EP93+EQ93+ER93+DZ93+ET93)/36</f>
        <v>0</v>
      </c>
      <c r="ET93" s="300"/>
      <c r="EU93" s="54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>
        <f>(FK93+FL93+FM93+EU93+FO93)/36</f>
        <v>0</v>
      </c>
      <c r="FO93" s="224"/>
      <c r="FP93" s="299">
        <f>SUM(FQ93:GA93)+SUM(GC93:GE93)</f>
        <v>0</v>
      </c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>
        <f>(GF93+GG93+GH93+FP93+GJ93)/36</f>
        <v>0</v>
      </c>
      <c r="GJ93" s="300"/>
      <c r="GK93" s="54">
        <f>SUM(GL93:GV93)+SUM(GX93:GZ93)</f>
        <v>0</v>
      </c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>
        <f>(HA93+HB93+HC93+GK93+HE93)/36</f>
        <v>0</v>
      </c>
      <c r="HE93" s="224"/>
      <c r="HF93" s="299">
        <f>SUM(HG93:HQ93)+SUM(HS93:HU93)</f>
        <v>0</v>
      </c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300"/>
      <c r="IA93" s="310"/>
      <c r="IB93" s="40">
        <v>4</v>
      </c>
      <c r="IC93" s="25"/>
      <c r="ID93" s="120"/>
      <c r="IE93" s="54">
        <v>1</v>
      </c>
    </row>
    <row r="94" spans="1:301" s="394" customFormat="1" ht="15" customHeight="1" thickBot="1" x14ac:dyDescent="0.3">
      <c r="A94" s="766">
        <v>51</v>
      </c>
      <c r="B94" s="768" t="s">
        <v>218</v>
      </c>
      <c r="C94" s="249" t="s">
        <v>139</v>
      </c>
      <c r="D94" s="769"/>
      <c r="E94" s="761">
        <f t="shared" si="324"/>
        <v>2</v>
      </c>
      <c r="F94" s="761">
        <f>G94+V94+W94+X94</f>
        <v>72</v>
      </c>
      <c r="G94" s="761">
        <f>SUM(H94:U94)</f>
        <v>44</v>
      </c>
      <c r="H94" s="761">
        <f t="shared" si="310"/>
        <v>18</v>
      </c>
      <c r="I94" s="761">
        <f t="shared" si="310"/>
        <v>12</v>
      </c>
      <c r="J94" s="761">
        <f t="shared" si="310"/>
        <v>0</v>
      </c>
      <c r="K94" s="761">
        <f t="shared" si="310"/>
        <v>14</v>
      </c>
      <c r="L94" s="761">
        <f t="shared" si="310"/>
        <v>0</v>
      </c>
      <c r="M94" s="761">
        <f t="shared" si="310"/>
        <v>0</v>
      </c>
      <c r="N94" s="761">
        <f t="shared" si="310"/>
        <v>0</v>
      </c>
      <c r="O94" s="761">
        <f t="shared" si="310"/>
        <v>0</v>
      </c>
      <c r="P94" s="761">
        <f t="shared" si="310"/>
        <v>0</v>
      </c>
      <c r="Q94" s="761"/>
      <c r="R94" s="761">
        <f>AJ94+BE94+BZ94+CU94+DP94+EK94+FF94+GA94+GV94+HQ94</f>
        <v>0</v>
      </c>
      <c r="S94" s="761">
        <f t="shared" si="311"/>
        <v>0</v>
      </c>
      <c r="T94" s="761">
        <f t="shared" si="311"/>
        <v>0</v>
      </c>
      <c r="U94" s="762">
        <f t="shared" si="311"/>
        <v>0</v>
      </c>
      <c r="V94" s="763">
        <f t="shared" si="312"/>
        <v>24</v>
      </c>
      <c r="W94" s="761">
        <f t="shared" si="313"/>
        <v>4</v>
      </c>
      <c r="X94" s="764">
        <f t="shared" si="314"/>
        <v>0</v>
      </c>
      <c r="Y94" s="760">
        <f>SUM(Z94:AJ94)+SUM(AL94:AN94)</f>
        <v>0</v>
      </c>
      <c r="Z94" s="768"/>
      <c r="AA94" s="768"/>
      <c r="AB94" s="768"/>
      <c r="AC94" s="768"/>
      <c r="AD94" s="768"/>
      <c r="AE94" s="768"/>
      <c r="AF94" s="768"/>
      <c r="AG94" s="768"/>
      <c r="AH94" s="768"/>
      <c r="AI94" s="768"/>
      <c r="AJ94" s="768"/>
      <c r="AK94" s="768"/>
      <c r="AL94" s="768"/>
      <c r="AM94" s="768"/>
      <c r="AN94" s="768"/>
      <c r="AO94" s="768"/>
      <c r="AP94" s="768"/>
      <c r="AQ94" s="768"/>
      <c r="AR94" s="768">
        <f t="shared" ref="AR94" si="326">(AO94+AP94+AQ94+Y94+AS94)/36</f>
        <v>0</v>
      </c>
      <c r="AS94" s="758"/>
      <c r="AT94" s="759">
        <f>SUM(AU94:BE94)+SUM(BG94:BI94)</f>
        <v>0</v>
      </c>
      <c r="AU94" s="768"/>
      <c r="AV94" s="768"/>
      <c r="AW94" s="768"/>
      <c r="AX94" s="768"/>
      <c r="AY94" s="768"/>
      <c r="AZ94" s="768"/>
      <c r="BA94" s="768"/>
      <c r="BB94" s="768"/>
      <c r="BC94" s="768"/>
      <c r="BD94" s="768"/>
      <c r="BE94" s="768"/>
      <c r="BF94" s="768"/>
      <c r="BG94" s="768"/>
      <c r="BH94" s="768"/>
      <c r="BI94" s="768"/>
      <c r="BJ94" s="768"/>
      <c r="BK94" s="768"/>
      <c r="BL94" s="768"/>
      <c r="BM94" s="768">
        <f t="shared" ref="BM94" si="327">(BJ94+BK94+BL94+AT94+BN94)/36</f>
        <v>0</v>
      </c>
      <c r="BN94" s="757"/>
      <c r="BO94" s="760">
        <f>SUM(BP94:BZ94)+SUM(CB94:CD94)</f>
        <v>0</v>
      </c>
      <c r="BP94" s="768"/>
      <c r="BQ94" s="768"/>
      <c r="BR94" s="768"/>
      <c r="BS94" s="768"/>
      <c r="BT94" s="768"/>
      <c r="BU94" s="768"/>
      <c r="BV94" s="768"/>
      <c r="BW94" s="768"/>
      <c r="BX94" s="768"/>
      <c r="BY94" s="768"/>
      <c r="BZ94" s="768"/>
      <c r="CA94" s="768"/>
      <c r="CB94" s="768"/>
      <c r="CC94" s="768"/>
      <c r="CD94" s="768"/>
      <c r="CE94" s="768"/>
      <c r="CF94" s="768"/>
      <c r="CG94" s="768"/>
      <c r="CH94" s="768">
        <f t="shared" ref="CH94" si="328">(CE94+CF94+CG94+BO94+CI94)/36</f>
        <v>0</v>
      </c>
      <c r="CI94" s="758"/>
      <c r="CJ94" s="759">
        <f>SUM(CK94:CU94)+SUM(CW94:CY94)</f>
        <v>0</v>
      </c>
      <c r="CK94" s="768"/>
      <c r="CL94" s="768"/>
      <c r="CM94" s="768"/>
      <c r="CN94" s="768"/>
      <c r="CO94" s="768"/>
      <c r="CP94" s="768"/>
      <c r="CQ94" s="768"/>
      <c r="CR94" s="768"/>
      <c r="CS94" s="768"/>
      <c r="CT94" s="768"/>
      <c r="CU94" s="768"/>
      <c r="CV94" s="768"/>
      <c r="CW94" s="768"/>
      <c r="CX94" s="768"/>
      <c r="CY94" s="768"/>
      <c r="CZ94" s="768"/>
      <c r="DA94" s="768"/>
      <c r="DB94" s="768"/>
      <c r="DC94" s="768">
        <f t="shared" si="325"/>
        <v>0</v>
      </c>
      <c r="DD94" s="757"/>
      <c r="DE94" s="760">
        <f>SUM(DF94:DP94)+SUM(DR94:DT94)</f>
        <v>0</v>
      </c>
      <c r="DF94" s="768"/>
      <c r="DG94" s="768"/>
      <c r="DH94" s="768"/>
      <c r="DI94" s="768"/>
      <c r="DJ94" s="768"/>
      <c r="DK94" s="768"/>
      <c r="DL94" s="768"/>
      <c r="DM94" s="768"/>
      <c r="DN94" s="768"/>
      <c r="DO94" s="768"/>
      <c r="DP94" s="768"/>
      <c r="DQ94" s="768"/>
      <c r="DR94" s="768"/>
      <c r="DS94" s="768"/>
      <c r="DT94" s="768"/>
      <c r="DU94" s="768"/>
      <c r="DV94" s="768"/>
      <c r="DW94" s="768"/>
      <c r="DX94" s="768">
        <f t="shared" ref="DX94" si="329">(DU94+DV94+DW94+DE94+DY94)/36</f>
        <v>0</v>
      </c>
      <c r="DY94" s="758"/>
      <c r="DZ94" s="759">
        <f>SUM(EA94:EK94)+SUM(EM94:EO94)</f>
        <v>0</v>
      </c>
      <c r="EA94" s="768"/>
      <c r="EB94" s="768"/>
      <c r="EC94" s="768"/>
      <c r="ED94" s="768"/>
      <c r="EE94" s="768"/>
      <c r="EF94" s="768"/>
      <c r="EG94" s="768"/>
      <c r="EH94" s="768"/>
      <c r="EI94" s="768"/>
      <c r="EJ94" s="768"/>
      <c r="EK94" s="768"/>
      <c r="EL94" s="768"/>
      <c r="EM94" s="768"/>
      <c r="EN94" s="768"/>
      <c r="EO94" s="768"/>
      <c r="EP94" s="768"/>
      <c r="EQ94" s="768"/>
      <c r="ER94" s="768"/>
      <c r="ES94" s="768">
        <f t="shared" ref="ES94" si="330">(EP94+EQ94+ER94+DZ94+ET94)/36</f>
        <v>0</v>
      </c>
      <c r="ET94" s="757"/>
      <c r="EU94" s="760">
        <f>SUM(EV94:FF94)+SUM(FH94:FJ94)</f>
        <v>24</v>
      </c>
      <c r="EV94" s="752">
        <v>12</v>
      </c>
      <c r="EW94" s="752">
        <v>8</v>
      </c>
      <c r="EX94" s="752"/>
      <c r="EY94" s="752">
        <v>4</v>
      </c>
      <c r="EZ94" s="752"/>
      <c r="FA94" s="752"/>
      <c r="FB94" s="752"/>
      <c r="FC94" s="752"/>
      <c r="FD94" s="752"/>
      <c r="FE94" s="752"/>
      <c r="FF94" s="752"/>
      <c r="FG94" s="752"/>
      <c r="FH94" s="752"/>
      <c r="FI94" s="752"/>
      <c r="FJ94" s="752"/>
      <c r="FK94" s="753"/>
      <c r="FL94" s="754"/>
      <c r="FM94" s="755"/>
      <c r="FN94" s="756">
        <f t="shared" ref="FN94" si="331">(FK94+FL94+FM94+EU94+FO94)/36</f>
        <v>1</v>
      </c>
      <c r="FO94" s="758">
        <v>12</v>
      </c>
      <c r="FP94" s="759">
        <f>SUM(FQ94:GA94)+SUM(GC94:GE94)</f>
        <v>20</v>
      </c>
      <c r="FQ94" s="752">
        <v>6</v>
      </c>
      <c r="FR94" s="752">
        <v>4</v>
      </c>
      <c r="FS94" s="752"/>
      <c r="FT94" s="752">
        <v>10</v>
      </c>
      <c r="FU94" s="752"/>
      <c r="FV94" s="752"/>
      <c r="FW94" s="752"/>
      <c r="FX94" s="752"/>
      <c r="FY94" s="752"/>
      <c r="FZ94" s="752"/>
      <c r="GA94" s="752"/>
      <c r="GB94" s="752"/>
      <c r="GC94" s="752"/>
      <c r="GD94" s="752"/>
      <c r="GE94" s="752"/>
      <c r="GF94" s="753"/>
      <c r="GG94" s="754"/>
      <c r="GH94" s="755">
        <v>4</v>
      </c>
      <c r="GI94" s="756">
        <f t="shared" ref="GI94" si="332">(GF94+GG94+GH94+FP94+GJ94)/36</f>
        <v>1</v>
      </c>
      <c r="GJ94" s="757">
        <v>12</v>
      </c>
      <c r="GK94" s="760">
        <f>SUM(GL94:GV94)+SUM(GX94:GZ94)</f>
        <v>0</v>
      </c>
      <c r="GL94" s="768"/>
      <c r="GM94" s="768"/>
      <c r="GN94" s="768"/>
      <c r="GO94" s="768"/>
      <c r="GP94" s="768"/>
      <c r="GQ94" s="768"/>
      <c r="GR94" s="768"/>
      <c r="GS94" s="768"/>
      <c r="GT94" s="768"/>
      <c r="GU94" s="768"/>
      <c r="GV94" s="768"/>
      <c r="GW94" s="768"/>
      <c r="GX94" s="768"/>
      <c r="GY94" s="768"/>
      <c r="GZ94" s="768"/>
      <c r="HA94" s="768"/>
      <c r="HB94" s="768"/>
      <c r="HC94" s="768"/>
      <c r="HD94" s="768">
        <f t="shared" ref="HD94" si="333">(HA94+HB94+HC94+GK94+HE94)/36</f>
        <v>0</v>
      </c>
      <c r="HE94" s="758"/>
      <c r="HF94" s="759">
        <f>SUM(HG94:HQ94)+SUM(HS94:HU94)</f>
        <v>0</v>
      </c>
      <c r="HG94" s="768"/>
      <c r="HH94" s="768"/>
      <c r="HI94" s="768"/>
      <c r="HJ94" s="768"/>
      <c r="HK94" s="768"/>
      <c r="HL94" s="768"/>
      <c r="HM94" s="768"/>
      <c r="HN94" s="768"/>
      <c r="HO94" s="768"/>
      <c r="HP94" s="768"/>
      <c r="HQ94" s="768"/>
      <c r="HR94" s="768"/>
      <c r="HS94" s="768"/>
      <c r="HT94" s="768"/>
      <c r="HU94" s="768"/>
      <c r="HV94" s="768"/>
      <c r="HW94" s="768"/>
      <c r="HX94" s="768"/>
      <c r="HY94" s="768">
        <f t="shared" ref="HY94" si="334">(HV94+HW94+HX94+HF94+HZ94)/36</f>
        <v>0</v>
      </c>
      <c r="HZ94" s="757"/>
      <c r="IA94" s="337"/>
      <c r="IB94" s="192">
        <v>8</v>
      </c>
      <c r="IC94" s="137"/>
      <c r="ID94" s="139"/>
      <c r="IE94" s="751">
        <v>15</v>
      </c>
    </row>
    <row r="95" spans="1:301" s="377" customFormat="1" ht="15" customHeight="1" x14ac:dyDescent="0.25">
      <c r="A95" s="176"/>
      <c r="B95" s="126" t="s">
        <v>228</v>
      </c>
      <c r="C95" s="265" t="s">
        <v>229</v>
      </c>
      <c r="D95" s="238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216"/>
      <c r="V95" s="280"/>
      <c r="W95" s="126"/>
      <c r="X95" s="250"/>
      <c r="Y95" s="238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216"/>
      <c r="AT95" s="280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250"/>
      <c r="BO95" s="238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216"/>
      <c r="CJ95" s="280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250"/>
      <c r="DE95" s="238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216"/>
      <c r="DZ95" s="280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250"/>
      <c r="EU95" s="238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216"/>
      <c r="FP95" s="280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250"/>
      <c r="GK95" s="238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216"/>
      <c r="HF95" s="280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250"/>
      <c r="IA95" s="332"/>
      <c r="IB95" s="177"/>
      <c r="IC95" s="177"/>
      <c r="ID95" s="178"/>
      <c r="IE95" s="54"/>
      <c r="IF95" s="378"/>
      <c r="IG95" s="378"/>
      <c r="IH95" s="378"/>
      <c r="II95" s="378"/>
      <c r="IJ95" s="378"/>
      <c r="IK95" s="378"/>
      <c r="IL95" s="378"/>
      <c r="IM95" s="378"/>
      <c r="IN95" s="378"/>
      <c r="IO95" s="378"/>
      <c r="IP95" s="378"/>
      <c r="IQ95" s="378"/>
      <c r="IR95" s="378"/>
      <c r="IS95" s="378"/>
      <c r="IT95" s="378"/>
      <c r="IU95" s="378"/>
      <c r="IV95" s="378"/>
      <c r="IW95" s="378"/>
      <c r="IX95" s="378"/>
      <c r="IY95" s="378"/>
      <c r="IZ95" s="378"/>
      <c r="JA95" s="378"/>
      <c r="JB95" s="378"/>
      <c r="JC95" s="378"/>
      <c r="JD95" s="378"/>
      <c r="JE95" s="378"/>
      <c r="JF95" s="378"/>
      <c r="JG95" s="378"/>
      <c r="JH95" s="378"/>
      <c r="JI95" s="378"/>
      <c r="JJ95" s="378"/>
      <c r="JK95" s="378"/>
      <c r="JL95" s="378"/>
      <c r="JM95" s="378"/>
      <c r="JN95" s="378"/>
      <c r="JO95" s="378"/>
      <c r="JP95" s="378"/>
      <c r="JQ95" s="378"/>
      <c r="JR95" s="378"/>
      <c r="JS95" s="378"/>
      <c r="JT95" s="378"/>
      <c r="JU95" s="378"/>
      <c r="JV95" s="378"/>
      <c r="JW95" s="378"/>
      <c r="JX95" s="378"/>
      <c r="JY95" s="378"/>
      <c r="JZ95" s="378"/>
      <c r="KA95" s="378"/>
      <c r="KB95" s="378"/>
      <c r="KC95" s="378"/>
      <c r="KD95" s="378"/>
      <c r="KE95" s="378"/>
      <c r="KF95" s="378"/>
      <c r="KG95" s="378"/>
      <c r="KH95" s="378"/>
      <c r="KI95" s="378"/>
      <c r="KJ95" s="378"/>
      <c r="KK95" s="378"/>
      <c r="KL95" s="378"/>
      <c r="KM95" s="378"/>
      <c r="KN95" s="378"/>
      <c r="KO95" s="378"/>
    </row>
    <row r="96" spans="1:301" s="377" customFormat="1" ht="15" customHeight="1" x14ac:dyDescent="0.25">
      <c r="A96" s="712">
        <v>52</v>
      </c>
      <c r="B96" s="711" t="s">
        <v>183</v>
      </c>
      <c r="C96" s="260" t="s">
        <v>156</v>
      </c>
      <c r="D96" s="231">
        <f>SUM(D97:D99)</f>
        <v>6</v>
      </c>
      <c r="E96" s="64">
        <f t="shared" ref="E96:BP96" si="335">SUM(E97:E99)</f>
        <v>0</v>
      </c>
      <c r="F96" s="64">
        <f t="shared" si="335"/>
        <v>216</v>
      </c>
      <c r="G96" s="64">
        <f t="shared" si="335"/>
        <v>126</v>
      </c>
      <c r="H96" s="64">
        <f t="shared" si="335"/>
        <v>0</v>
      </c>
      <c r="I96" s="64">
        <f t="shared" si="335"/>
        <v>0</v>
      </c>
      <c r="J96" s="64">
        <f t="shared" si="335"/>
        <v>0</v>
      </c>
      <c r="K96" s="64">
        <f t="shared" si="335"/>
        <v>34</v>
      </c>
      <c r="L96" s="64">
        <f t="shared" si="335"/>
        <v>0</v>
      </c>
      <c r="M96" s="64">
        <f t="shared" si="335"/>
        <v>0</v>
      </c>
      <c r="N96" s="64">
        <f t="shared" si="335"/>
        <v>0</v>
      </c>
      <c r="O96" s="64">
        <f t="shared" si="335"/>
        <v>8</v>
      </c>
      <c r="P96" s="64">
        <f t="shared" si="335"/>
        <v>0</v>
      </c>
      <c r="Q96" s="64">
        <f t="shared" si="335"/>
        <v>84</v>
      </c>
      <c r="R96" s="64">
        <f t="shared" si="335"/>
        <v>0</v>
      </c>
      <c r="S96" s="64">
        <f t="shared" si="335"/>
        <v>0</v>
      </c>
      <c r="T96" s="64">
        <f t="shared" si="335"/>
        <v>0</v>
      </c>
      <c r="U96" s="218">
        <f t="shared" si="335"/>
        <v>0</v>
      </c>
      <c r="V96" s="283">
        <f t="shared" si="335"/>
        <v>72</v>
      </c>
      <c r="W96" s="64">
        <f t="shared" si="335"/>
        <v>18</v>
      </c>
      <c r="X96" s="284">
        <f t="shared" si="335"/>
        <v>0</v>
      </c>
      <c r="Y96" s="231">
        <f t="shared" si="335"/>
        <v>0</v>
      </c>
      <c r="Z96" s="64">
        <f t="shared" si="335"/>
        <v>0</v>
      </c>
      <c r="AA96" s="64">
        <f t="shared" si="335"/>
        <v>0</v>
      </c>
      <c r="AB96" s="64">
        <f t="shared" si="335"/>
        <v>0</v>
      </c>
      <c r="AC96" s="64">
        <f t="shared" si="335"/>
        <v>0</v>
      </c>
      <c r="AD96" s="64">
        <f t="shared" si="335"/>
        <v>0</v>
      </c>
      <c r="AE96" s="64">
        <f t="shared" si="335"/>
        <v>0</v>
      </c>
      <c r="AF96" s="64">
        <f t="shared" si="335"/>
        <v>0</v>
      </c>
      <c r="AG96" s="64">
        <f t="shared" si="335"/>
        <v>0</v>
      </c>
      <c r="AH96" s="64">
        <f t="shared" si="335"/>
        <v>0</v>
      </c>
      <c r="AI96" s="64">
        <f t="shared" si="335"/>
        <v>0</v>
      </c>
      <c r="AJ96" s="64">
        <f t="shared" si="335"/>
        <v>0</v>
      </c>
      <c r="AK96" s="64">
        <f t="shared" si="335"/>
        <v>0</v>
      </c>
      <c r="AL96" s="64">
        <f t="shared" si="335"/>
        <v>0</v>
      </c>
      <c r="AM96" s="64">
        <f t="shared" si="335"/>
        <v>0</v>
      </c>
      <c r="AN96" s="64">
        <f t="shared" si="335"/>
        <v>0</v>
      </c>
      <c r="AO96" s="64">
        <f t="shared" si="335"/>
        <v>0</v>
      </c>
      <c r="AP96" s="64">
        <f t="shared" si="335"/>
        <v>0</v>
      </c>
      <c r="AQ96" s="64">
        <f t="shared" si="335"/>
        <v>0</v>
      </c>
      <c r="AR96" s="64">
        <f t="shared" si="335"/>
        <v>0</v>
      </c>
      <c r="AS96" s="218">
        <f t="shared" si="335"/>
        <v>0</v>
      </c>
      <c r="AT96" s="283">
        <f t="shared" si="335"/>
        <v>42</v>
      </c>
      <c r="AU96" s="64">
        <f t="shared" si="335"/>
        <v>0</v>
      </c>
      <c r="AV96" s="64">
        <f t="shared" si="335"/>
        <v>0</v>
      </c>
      <c r="AW96" s="64">
        <f t="shared" si="335"/>
        <v>0</v>
      </c>
      <c r="AX96" s="64">
        <f t="shared" si="335"/>
        <v>34</v>
      </c>
      <c r="AY96" s="64">
        <f t="shared" si="335"/>
        <v>0</v>
      </c>
      <c r="AZ96" s="64">
        <f t="shared" si="335"/>
        <v>0</v>
      </c>
      <c r="BA96" s="64">
        <f t="shared" si="335"/>
        <v>0</v>
      </c>
      <c r="BB96" s="64">
        <f t="shared" si="335"/>
        <v>8</v>
      </c>
      <c r="BC96" s="64">
        <f t="shared" si="335"/>
        <v>0</v>
      </c>
      <c r="BD96" s="64">
        <f t="shared" si="335"/>
        <v>0</v>
      </c>
      <c r="BE96" s="64">
        <f t="shared" si="335"/>
        <v>0</v>
      </c>
      <c r="BF96" s="64">
        <f t="shared" si="335"/>
        <v>0</v>
      </c>
      <c r="BG96" s="64">
        <f t="shared" si="335"/>
        <v>0</v>
      </c>
      <c r="BH96" s="64">
        <f t="shared" si="335"/>
        <v>0</v>
      </c>
      <c r="BI96" s="64">
        <f t="shared" si="335"/>
        <v>0</v>
      </c>
      <c r="BJ96" s="64">
        <f t="shared" si="335"/>
        <v>0</v>
      </c>
      <c r="BK96" s="64">
        <f t="shared" si="335"/>
        <v>0</v>
      </c>
      <c r="BL96" s="64">
        <f t="shared" si="335"/>
        <v>6</v>
      </c>
      <c r="BM96" s="64">
        <f t="shared" si="335"/>
        <v>2</v>
      </c>
      <c r="BN96" s="284">
        <f t="shared" si="335"/>
        <v>24</v>
      </c>
      <c r="BO96" s="231">
        <f t="shared" si="335"/>
        <v>0</v>
      </c>
      <c r="BP96" s="64">
        <f t="shared" si="335"/>
        <v>0</v>
      </c>
      <c r="BQ96" s="64">
        <f t="shared" ref="BQ96:EB96" si="336">SUM(BQ97:BQ99)</f>
        <v>0</v>
      </c>
      <c r="BR96" s="64">
        <f t="shared" si="336"/>
        <v>0</v>
      </c>
      <c r="BS96" s="64">
        <f t="shared" si="336"/>
        <v>0</v>
      </c>
      <c r="BT96" s="64">
        <f t="shared" si="336"/>
        <v>0</v>
      </c>
      <c r="BU96" s="64">
        <f t="shared" si="336"/>
        <v>0</v>
      </c>
      <c r="BV96" s="64">
        <f t="shared" si="336"/>
        <v>0</v>
      </c>
      <c r="BW96" s="64">
        <f t="shared" si="336"/>
        <v>0</v>
      </c>
      <c r="BX96" s="64">
        <f t="shared" si="336"/>
        <v>0</v>
      </c>
      <c r="BY96" s="64">
        <f t="shared" si="336"/>
        <v>0</v>
      </c>
      <c r="BZ96" s="64">
        <f t="shared" si="336"/>
        <v>0</v>
      </c>
      <c r="CA96" s="64">
        <f t="shared" si="336"/>
        <v>0</v>
      </c>
      <c r="CB96" s="64">
        <f t="shared" si="336"/>
        <v>0</v>
      </c>
      <c r="CC96" s="64">
        <f t="shared" si="336"/>
        <v>0</v>
      </c>
      <c r="CD96" s="64">
        <f t="shared" si="336"/>
        <v>0</v>
      </c>
      <c r="CE96" s="64">
        <f t="shared" si="336"/>
        <v>0</v>
      </c>
      <c r="CF96" s="64">
        <f t="shared" si="336"/>
        <v>0</v>
      </c>
      <c r="CG96" s="64">
        <f t="shared" si="336"/>
        <v>0</v>
      </c>
      <c r="CH96" s="64">
        <f t="shared" si="336"/>
        <v>0</v>
      </c>
      <c r="CI96" s="218">
        <f t="shared" si="336"/>
        <v>0</v>
      </c>
      <c r="CJ96" s="283">
        <f t="shared" si="336"/>
        <v>0</v>
      </c>
      <c r="CK96" s="64">
        <f t="shared" si="336"/>
        <v>0</v>
      </c>
      <c r="CL96" s="64">
        <f t="shared" si="336"/>
        <v>0</v>
      </c>
      <c r="CM96" s="64">
        <f t="shared" si="336"/>
        <v>0</v>
      </c>
      <c r="CN96" s="64">
        <f t="shared" si="336"/>
        <v>0</v>
      </c>
      <c r="CO96" s="64">
        <f t="shared" si="336"/>
        <v>0</v>
      </c>
      <c r="CP96" s="64">
        <f t="shared" si="336"/>
        <v>0</v>
      </c>
      <c r="CQ96" s="64">
        <f t="shared" si="336"/>
        <v>0</v>
      </c>
      <c r="CR96" s="64">
        <f t="shared" si="336"/>
        <v>0</v>
      </c>
      <c r="CS96" s="64">
        <f t="shared" si="336"/>
        <v>0</v>
      </c>
      <c r="CT96" s="64">
        <f t="shared" si="336"/>
        <v>0</v>
      </c>
      <c r="CU96" s="64">
        <f t="shared" si="336"/>
        <v>0</v>
      </c>
      <c r="CV96" s="64">
        <f t="shared" si="336"/>
        <v>0</v>
      </c>
      <c r="CW96" s="64">
        <f t="shared" si="336"/>
        <v>0</v>
      </c>
      <c r="CX96" s="64">
        <f t="shared" si="336"/>
        <v>0</v>
      </c>
      <c r="CY96" s="64">
        <f t="shared" si="336"/>
        <v>0</v>
      </c>
      <c r="CZ96" s="64">
        <f t="shared" si="336"/>
        <v>0</v>
      </c>
      <c r="DA96" s="64">
        <f t="shared" si="336"/>
        <v>0</v>
      </c>
      <c r="DB96" s="64">
        <f t="shared" si="336"/>
        <v>0</v>
      </c>
      <c r="DC96" s="64">
        <f t="shared" si="336"/>
        <v>0</v>
      </c>
      <c r="DD96" s="284">
        <f t="shared" si="336"/>
        <v>0</v>
      </c>
      <c r="DE96" s="231">
        <f t="shared" si="336"/>
        <v>0</v>
      </c>
      <c r="DF96" s="64">
        <f t="shared" si="336"/>
        <v>0</v>
      </c>
      <c r="DG96" s="64">
        <f t="shared" si="336"/>
        <v>0</v>
      </c>
      <c r="DH96" s="64">
        <f t="shared" si="336"/>
        <v>0</v>
      </c>
      <c r="DI96" s="64">
        <f t="shared" si="336"/>
        <v>0</v>
      </c>
      <c r="DJ96" s="64">
        <f t="shared" si="336"/>
        <v>0</v>
      </c>
      <c r="DK96" s="64">
        <f t="shared" si="336"/>
        <v>0</v>
      </c>
      <c r="DL96" s="64">
        <f t="shared" si="336"/>
        <v>0</v>
      </c>
      <c r="DM96" s="64">
        <f t="shared" si="336"/>
        <v>0</v>
      </c>
      <c r="DN96" s="64">
        <f t="shared" si="336"/>
        <v>0</v>
      </c>
      <c r="DO96" s="64">
        <f t="shared" si="336"/>
        <v>0</v>
      </c>
      <c r="DP96" s="64">
        <f t="shared" si="336"/>
        <v>0</v>
      </c>
      <c r="DQ96" s="64">
        <f t="shared" si="336"/>
        <v>0</v>
      </c>
      <c r="DR96" s="64">
        <f t="shared" si="336"/>
        <v>0</v>
      </c>
      <c r="DS96" s="64">
        <f t="shared" si="336"/>
        <v>0</v>
      </c>
      <c r="DT96" s="64">
        <f t="shared" si="336"/>
        <v>0</v>
      </c>
      <c r="DU96" s="64">
        <f t="shared" si="336"/>
        <v>0</v>
      </c>
      <c r="DV96" s="64">
        <f t="shared" si="336"/>
        <v>0</v>
      </c>
      <c r="DW96" s="64">
        <f t="shared" si="336"/>
        <v>0</v>
      </c>
      <c r="DX96" s="64">
        <f t="shared" si="336"/>
        <v>0</v>
      </c>
      <c r="DY96" s="218">
        <f t="shared" si="336"/>
        <v>0</v>
      </c>
      <c r="DZ96" s="283">
        <f t="shared" si="336"/>
        <v>42</v>
      </c>
      <c r="EA96" s="64">
        <f t="shared" si="336"/>
        <v>0</v>
      </c>
      <c r="EB96" s="64">
        <f t="shared" si="336"/>
        <v>0</v>
      </c>
      <c r="EC96" s="64">
        <f t="shared" ref="EC96:GN96" si="337">SUM(EC97:EC99)</f>
        <v>0</v>
      </c>
      <c r="ED96" s="64">
        <f t="shared" si="337"/>
        <v>0</v>
      </c>
      <c r="EE96" s="64">
        <f t="shared" si="337"/>
        <v>0</v>
      </c>
      <c r="EF96" s="64">
        <f t="shared" si="337"/>
        <v>0</v>
      </c>
      <c r="EG96" s="64">
        <f t="shared" si="337"/>
        <v>0</v>
      </c>
      <c r="EH96" s="64">
        <f t="shared" si="337"/>
        <v>0</v>
      </c>
      <c r="EI96" s="64">
        <f t="shared" si="337"/>
        <v>0</v>
      </c>
      <c r="EJ96" s="64">
        <f t="shared" si="337"/>
        <v>42</v>
      </c>
      <c r="EK96" s="64">
        <f t="shared" si="337"/>
        <v>0</v>
      </c>
      <c r="EL96" s="64">
        <f t="shared" si="337"/>
        <v>0</v>
      </c>
      <c r="EM96" s="64">
        <f t="shared" si="337"/>
        <v>0</v>
      </c>
      <c r="EN96" s="64">
        <f t="shared" si="337"/>
        <v>0</v>
      </c>
      <c r="EO96" s="64">
        <f t="shared" si="337"/>
        <v>0</v>
      </c>
      <c r="EP96" s="64">
        <f t="shared" si="337"/>
        <v>0</v>
      </c>
      <c r="EQ96" s="64">
        <f t="shared" si="337"/>
        <v>0</v>
      </c>
      <c r="ER96" s="64">
        <f t="shared" si="337"/>
        <v>6</v>
      </c>
      <c r="ES96" s="64">
        <f t="shared" si="337"/>
        <v>2</v>
      </c>
      <c r="ET96" s="284">
        <f t="shared" si="337"/>
        <v>24</v>
      </c>
      <c r="EU96" s="231">
        <f t="shared" si="337"/>
        <v>24</v>
      </c>
      <c r="EV96" s="64">
        <f t="shared" si="337"/>
        <v>0</v>
      </c>
      <c r="EW96" s="64">
        <f t="shared" si="337"/>
        <v>0</v>
      </c>
      <c r="EX96" s="64">
        <f t="shared" si="337"/>
        <v>0</v>
      </c>
      <c r="EY96" s="64">
        <f t="shared" si="337"/>
        <v>0</v>
      </c>
      <c r="EZ96" s="64">
        <f t="shared" si="337"/>
        <v>0</v>
      </c>
      <c r="FA96" s="64">
        <f t="shared" si="337"/>
        <v>0</v>
      </c>
      <c r="FB96" s="64">
        <f t="shared" si="337"/>
        <v>0</v>
      </c>
      <c r="FC96" s="64">
        <f t="shared" si="337"/>
        <v>0</v>
      </c>
      <c r="FD96" s="64">
        <f t="shared" si="337"/>
        <v>0</v>
      </c>
      <c r="FE96" s="64">
        <f t="shared" si="337"/>
        <v>24</v>
      </c>
      <c r="FF96" s="64">
        <f t="shared" si="337"/>
        <v>0</v>
      </c>
      <c r="FG96" s="64">
        <f t="shared" si="337"/>
        <v>0</v>
      </c>
      <c r="FH96" s="64">
        <f t="shared" si="337"/>
        <v>0</v>
      </c>
      <c r="FI96" s="64">
        <f t="shared" si="337"/>
        <v>0</v>
      </c>
      <c r="FJ96" s="64">
        <f t="shared" si="337"/>
        <v>0</v>
      </c>
      <c r="FK96" s="64">
        <f t="shared" si="337"/>
        <v>0</v>
      </c>
      <c r="FL96" s="64">
        <f t="shared" si="337"/>
        <v>0</v>
      </c>
      <c r="FM96" s="64">
        <f t="shared" si="337"/>
        <v>0</v>
      </c>
      <c r="FN96" s="64">
        <f t="shared" si="337"/>
        <v>1</v>
      </c>
      <c r="FO96" s="218">
        <f t="shared" si="337"/>
        <v>12</v>
      </c>
      <c r="FP96" s="283">
        <f t="shared" si="337"/>
        <v>18</v>
      </c>
      <c r="FQ96" s="64">
        <f t="shared" si="337"/>
        <v>0</v>
      </c>
      <c r="FR96" s="64">
        <f t="shared" si="337"/>
        <v>0</v>
      </c>
      <c r="FS96" s="64">
        <f t="shared" si="337"/>
        <v>0</v>
      </c>
      <c r="FT96" s="64">
        <f t="shared" si="337"/>
        <v>0</v>
      </c>
      <c r="FU96" s="64">
        <f t="shared" si="337"/>
        <v>0</v>
      </c>
      <c r="FV96" s="64">
        <f t="shared" si="337"/>
        <v>0</v>
      </c>
      <c r="FW96" s="64">
        <f t="shared" si="337"/>
        <v>0</v>
      </c>
      <c r="FX96" s="64">
        <f t="shared" si="337"/>
        <v>0</v>
      </c>
      <c r="FY96" s="64">
        <f t="shared" si="337"/>
        <v>0</v>
      </c>
      <c r="FZ96" s="64">
        <f t="shared" si="337"/>
        <v>18</v>
      </c>
      <c r="GA96" s="64">
        <f t="shared" si="337"/>
        <v>0</v>
      </c>
      <c r="GB96" s="64">
        <f t="shared" si="337"/>
        <v>0</v>
      </c>
      <c r="GC96" s="64">
        <f t="shared" si="337"/>
        <v>0</v>
      </c>
      <c r="GD96" s="64">
        <f t="shared" si="337"/>
        <v>0</v>
      </c>
      <c r="GE96" s="64">
        <f t="shared" si="337"/>
        <v>0</v>
      </c>
      <c r="GF96" s="64">
        <f t="shared" si="337"/>
        <v>0</v>
      </c>
      <c r="GG96" s="64">
        <f t="shared" si="337"/>
        <v>0</v>
      </c>
      <c r="GH96" s="64">
        <f t="shared" si="337"/>
        <v>6</v>
      </c>
      <c r="GI96" s="64">
        <f t="shared" si="337"/>
        <v>1</v>
      </c>
      <c r="GJ96" s="284">
        <f t="shared" si="337"/>
        <v>12</v>
      </c>
      <c r="GK96" s="231">
        <f t="shared" si="337"/>
        <v>0</v>
      </c>
      <c r="GL96" s="64">
        <f t="shared" si="337"/>
        <v>0</v>
      </c>
      <c r="GM96" s="64">
        <f t="shared" si="337"/>
        <v>0</v>
      </c>
      <c r="GN96" s="64">
        <f t="shared" si="337"/>
        <v>0</v>
      </c>
      <c r="GO96" s="64">
        <f t="shared" ref="GO96:HZ96" si="338">SUM(GO97:GO99)</f>
        <v>0</v>
      </c>
      <c r="GP96" s="64">
        <f t="shared" si="338"/>
        <v>0</v>
      </c>
      <c r="GQ96" s="64">
        <f t="shared" si="338"/>
        <v>0</v>
      </c>
      <c r="GR96" s="64">
        <f t="shared" si="338"/>
        <v>0</v>
      </c>
      <c r="GS96" s="64">
        <f t="shared" si="338"/>
        <v>0</v>
      </c>
      <c r="GT96" s="64">
        <f t="shared" si="338"/>
        <v>0</v>
      </c>
      <c r="GU96" s="64">
        <f t="shared" si="338"/>
        <v>0</v>
      </c>
      <c r="GV96" s="64">
        <f t="shared" si="338"/>
        <v>0</v>
      </c>
      <c r="GW96" s="64">
        <f t="shared" si="338"/>
        <v>0</v>
      </c>
      <c r="GX96" s="64">
        <f t="shared" si="338"/>
        <v>0</v>
      </c>
      <c r="GY96" s="64">
        <f t="shared" si="338"/>
        <v>0</v>
      </c>
      <c r="GZ96" s="64">
        <f t="shared" si="338"/>
        <v>0</v>
      </c>
      <c r="HA96" s="64">
        <f t="shared" si="338"/>
        <v>0</v>
      </c>
      <c r="HB96" s="64">
        <f t="shared" si="338"/>
        <v>0</v>
      </c>
      <c r="HC96" s="64">
        <f t="shared" si="338"/>
        <v>0</v>
      </c>
      <c r="HD96" s="64">
        <f t="shared" si="338"/>
        <v>0</v>
      </c>
      <c r="HE96" s="218">
        <f t="shared" si="338"/>
        <v>0</v>
      </c>
      <c r="HF96" s="283">
        <f t="shared" si="338"/>
        <v>0</v>
      </c>
      <c r="HG96" s="64">
        <f t="shared" si="338"/>
        <v>0</v>
      </c>
      <c r="HH96" s="64">
        <f t="shared" si="338"/>
        <v>0</v>
      </c>
      <c r="HI96" s="64">
        <f t="shared" si="338"/>
        <v>0</v>
      </c>
      <c r="HJ96" s="64">
        <f t="shared" si="338"/>
        <v>0</v>
      </c>
      <c r="HK96" s="64">
        <f t="shared" si="338"/>
        <v>0</v>
      </c>
      <c r="HL96" s="64">
        <f t="shared" si="338"/>
        <v>0</v>
      </c>
      <c r="HM96" s="64">
        <f t="shared" si="338"/>
        <v>0</v>
      </c>
      <c r="HN96" s="64">
        <f t="shared" si="338"/>
        <v>0</v>
      </c>
      <c r="HO96" s="64">
        <f t="shared" si="338"/>
        <v>0</v>
      </c>
      <c r="HP96" s="64">
        <f t="shared" si="338"/>
        <v>0</v>
      </c>
      <c r="HQ96" s="64">
        <f t="shared" si="338"/>
        <v>0</v>
      </c>
      <c r="HR96" s="64">
        <f t="shared" si="338"/>
        <v>0</v>
      </c>
      <c r="HS96" s="64">
        <f t="shared" si="338"/>
        <v>0</v>
      </c>
      <c r="HT96" s="64">
        <f t="shared" si="338"/>
        <v>0</v>
      </c>
      <c r="HU96" s="64">
        <f t="shared" si="338"/>
        <v>0</v>
      </c>
      <c r="HV96" s="64">
        <f t="shared" si="338"/>
        <v>0</v>
      </c>
      <c r="HW96" s="64">
        <f t="shared" si="338"/>
        <v>0</v>
      </c>
      <c r="HX96" s="64">
        <f t="shared" si="338"/>
        <v>0</v>
      </c>
      <c r="HY96" s="64">
        <f t="shared" si="338"/>
        <v>0</v>
      </c>
      <c r="HZ96" s="284">
        <f t="shared" si="338"/>
        <v>0</v>
      </c>
      <c r="IA96" s="338"/>
      <c r="IB96" s="100"/>
      <c r="IC96" s="100"/>
      <c r="ID96" s="179"/>
      <c r="IE96" s="710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</row>
    <row r="97" spans="1:301" s="395" customFormat="1" ht="15" customHeight="1" x14ac:dyDescent="0.25">
      <c r="A97" s="199"/>
      <c r="B97" s="55"/>
      <c r="C97" s="261" t="s">
        <v>154</v>
      </c>
      <c r="D97" s="369">
        <f t="shared" ref="D97" si="339">F97/36</f>
        <v>2</v>
      </c>
      <c r="E97" s="61"/>
      <c r="F97" s="61">
        <f t="shared" ref="F97" si="340">G97+V97+W97+X97</f>
        <v>72</v>
      </c>
      <c r="G97" s="61">
        <f t="shared" ref="G97" si="341">SUM(H97:U97)</f>
        <v>42</v>
      </c>
      <c r="H97" s="61">
        <f t="shared" ref="H97:R97" si="342">Z97+AU97+BP97+CK97+DF97+EA97+EV97+FQ97+GL97+HG97</f>
        <v>0</v>
      </c>
      <c r="I97" s="61">
        <f t="shared" si="342"/>
        <v>0</v>
      </c>
      <c r="J97" s="61">
        <f t="shared" si="342"/>
        <v>0</v>
      </c>
      <c r="K97" s="61">
        <f t="shared" si="342"/>
        <v>34</v>
      </c>
      <c r="L97" s="61">
        <f t="shared" si="342"/>
        <v>0</v>
      </c>
      <c r="M97" s="61">
        <f t="shared" si="342"/>
        <v>0</v>
      </c>
      <c r="N97" s="61">
        <f t="shared" si="342"/>
        <v>0</v>
      </c>
      <c r="O97" s="61">
        <f t="shared" si="342"/>
        <v>8</v>
      </c>
      <c r="P97" s="61">
        <f t="shared" si="342"/>
        <v>0</v>
      </c>
      <c r="Q97" s="61">
        <f t="shared" si="342"/>
        <v>0</v>
      </c>
      <c r="R97" s="61">
        <f t="shared" si="342"/>
        <v>0</v>
      </c>
      <c r="S97" s="61">
        <f t="shared" ref="S97:U97" si="343">AL97+BG97+CB97+CW97+DR97+EM97+FH97+GC97+GX97+HS97</f>
        <v>0</v>
      </c>
      <c r="T97" s="61">
        <f t="shared" si="343"/>
        <v>0</v>
      </c>
      <c r="U97" s="367">
        <f t="shared" si="343"/>
        <v>0</v>
      </c>
      <c r="V97" s="354">
        <f t="shared" ref="V97" si="344">AS97+BN97+CI97+DD97+DY97+ET97+FO97+GJ97+HE97+HZ97</f>
        <v>24</v>
      </c>
      <c r="W97" s="61">
        <f t="shared" ref="W97" si="345">AQ97+BL97+CG97+DB97+DW97+ER97+FM97+GH97+HC97+HX97</f>
        <v>6</v>
      </c>
      <c r="X97" s="355">
        <f t="shared" ref="X97" si="346">AO97+AP97+BJ97+BK97+CE97+CF97+CZ97+DA97+DU97+DV97+EP97+EQ97+FK97+FL97+GF97+GG97+HA97+HB97+HV97+HW97</f>
        <v>0</v>
      </c>
      <c r="Y97" s="346">
        <f t="shared" ref="Y97" si="347">SUM(Z97:AJ97)+SUM(AL97:AN97)</f>
        <v>0</v>
      </c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342"/>
      <c r="AT97" s="360">
        <f t="shared" ref="AT97" si="348">SUM(AU97:BE97)+SUM(BG97:BI97)</f>
        <v>42</v>
      </c>
      <c r="AU97" s="56"/>
      <c r="AV97" s="56"/>
      <c r="AW97" s="56"/>
      <c r="AX97" s="56">
        <v>34</v>
      </c>
      <c r="AY97" s="56"/>
      <c r="AZ97" s="56"/>
      <c r="BA97" s="56"/>
      <c r="BB97" s="56">
        <v>8</v>
      </c>
      <c r="BC97" s="56"/>
      <c r="BD97" s="56"/>
      <c r="BE97" s="56"/>
      <c r="BF97" s="56"/>
      <c r="BG97" s="56"/>
      <c r="BH97" s="56"/>
      <c r="BI97" s="56"/>
      <c r="BJ97" s="60"/>
      <c r="BK97" s="57"/>
      <c r="BL97" s="58">
        <v>6</v>
      </c>
      <c r="BM97" s="59">
        <f t="shared" ref="BM97" si="349">(BJ97+BK97+BL97+AT97+BN97)/36</f>
        <v>2</v>
      </c>
      <c r="BN97" s="361">
        <v>24</v>
      </c>
      <c r="BO97" s="346">
        <f t="shared" ref="BO97" si="350">SUM(BP97:BZ97)+SUM(CB97:CD97)</f>
        <v>0</v>
      </c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342"/>
      <c r="CJ97" s="360">
        <f t="shared" ref="CJ97" si="351">SUM(CK97:CU97)+SUM(CW97:CY97)</f>
        <v>0</v>
      </c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361"/>
      <c r="DE97" s="346">
        <f t="shared" ref="DE97" si="352">SUM(DF97:DP97)+SUM(DR97:DT97)</f>
        <v>0</v>
      </c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342"/>
      <c r="DZ97" s="360">
        <f t="shared" ref="DZ97" si="353">SUM(EA97:EK97)+SUM(EM97:EO97)</f>
        <v>0</v>
      </c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361"/>
      <c r="EU97" s="346">
        <f t="shared" ref="EU97" si="354">SUM(EV97:FF97)+SUM(FH97:FJ97)</f>
        <v>0</v>
      </c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342"/>
      <c r="FP97" s="360">
        <f t="shared" ref="FP97" si="355">SUM(FQ97:GA97)+SUM(GC97:GE97)</f>
        <v>0</v>
      </c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361"/>
      <c r="GK97" s="346">
        <f t="shared" ref="GK97" si="356">SUM(GL97:GV97)+SUM(GX97:GZ97)</f>
        <v>0</v>
      </c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342"/>
      <c r="HF97" s="360">
        <f t="shared" ref="HF97" si="357">SUM(HG97:HQ97)+SUM(HS97:HU97)</f>
        <v>0</v>
      </c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361"/>
      <c r="IA97" s="328"/>
      <c r="IB97" s="27">
        <v>2</v>
      </c>
      <c r="IC97" s="27"/>
      <c r="ID97" s="119"/>
      <c r="IE97" s="346">
        <v>1</v>
      </c>
      <c r="IF97" s="392"/>
      <c r="IG97" s="392"/>
      <c r="IH97" s="392"/>
      <c r="II97" s="392"/>
      <c r="IJ97" s="392"/>
      <c r="IK97" s="392"/>
      <c r="IL97" s="392"/>
      <c r="IM97" s="392"/>
      <c r="IN97" s="392"/>
      <c r="IO97" s="392"/>
      <c r="IP97" s="392"/>
      <c r="IQ97" s="392"/>
      <c r="IR97" s="392"/>
      <c r="IS97" s="392"/>
      <c r="IT97" s="392"/>
      <c r="IU97" s="392"/>
      <c r="IV97" s="392"/>
      <c r="IW97" s="392"/>
      <c r="IX97" s="392"/>
      <c r="IY97" s="392"/>
      <c r="IZ97" s="392"/>
      <c r="JA97" s="392"/>
      <c r="JB97" s="392"/>
      <c r="JC97" s="392"/>
      <c r="JD97" s="392"/>
      <c r="JE97" s="392"/>
      <c r="JF97" s="392"/>
      <c r="JG97" s="392"/>
      <c r="JH97" s="392"/>
      <c r="JI97" s="392"/>
      <c r="JJ97" s="392"/>
      <c r="JK97" s="392"/>
      <c r="JL97" s="392"/>
      <c r="JM97" s="392"/>
      <c r="JN97" s="392"/>
      <c r="JO97" s="392"/>
      <c r="JP97" s="392"/>
      <c r="JQ97" s="392"/>
      <c r="JR97" s="392"/>
      <c r="JS97" s="392"/>
      <c r="JT97" s="392"/>
      <c r="JU97" s="392"/>
      <c r="JV97" s="392"/>
      <c r="JW97" s="392"/>
      <c r="JX97" s="392"/>
      <c r="JY97" s="392"/>
      <c r="JZ97" s="392"/>
      <c r="KA97" s="392"/>
      <c r="KB97" s="392"/>
      <c r="KC97" s="392"/>
      <c r="KD97" s="392"/>
      <c r="KE97" s="392"/>
      <c r="KF97" s="392"/>
      <c r="KG97" s="392"/>
      <c r="KH97" s="392"/>
      <c r="KI97" s="392"/>
      <c r="KJ97" s="392"/>
      <c r="KK97" s="392"/>
      <c r="KL97" s="392"/>
      <c r="KM97" s="392"/>
      <c r="KN97" s="392"/>
      <c r="KO97" s="392"/>
    </row>
    <row r="98" spans="1:301" s="395" customFormat="1" ht="15" customHeight="1" x14ac:dyDescent="0.25">
      <c r="A98" s="199"/>
      <c r="B98" s="55"/>
      <c r="C98" s="261" t="s">
        <v>155</v>
      </c>
      <c r="D98" s="369">
        <f t="shared" ref="D98:D105" si="358">F98/36</f>
        <v>2</v>
      </c>
      <c r="E98" s="61"/>
      <c r="F98" s="61">
        <f t="shared" ref="F98:F105" si="359">G98+V98+W98+X98</f>
        <v>72</v>
      </c>
      <c r="G98" s="61">
        <f t="shared" ref="G98:G105" si="360">SUM(H98:U98)</f>
        <v>42</v>
      </c>
      <c r="H98" s="61">
        <f t="shared" ref="H98:R105" si="361">Z98+AU98+BP98+CK98+DF98+EA98+EV98+FQ98+GL98+HG98</f>
        <v>0</v>
      </c>
      <c r="I98" s="61">
        <f t="shared" si="361"/>
        <v>0</v>
      </c>
      <c r="J98" s="61">
        <f t="shared" si="361"/>
        <v>0</v>
      </c>
      <c r="K98" s="61">
        <f t="shared" si="361"/>
        <v>0</v>
      </c>
      <c r="L98" s="61">
        <f t="shared" si="361"/>
        <v>0</v>
      </c>
      <c r="M98" s="61">
        <f t="shared" si="361"/>
        <v>0</v>
      </c>
      <c r="N98" s="61">
        <f t="shared" si="361"/>
        <v>0</v>
      </c>
      <c r="O98" s="61">
        <f t="shared" si="361"/>
        <v>0</v>
      </c>
      <c r="P98" s="61">
        <f t="shared" si="361"/>
        <v>0</v>
      </c>
      <c r="Q98" s="61">
        <f t="shared" si="361"/>
        <v>42</v>
      </c>
      <c r="R98" s="61">
        <f t="shared" si="361"/>
        <v>0</v>
      </c>
      <c r="S98" s="61">
        <f t="shared" ref="S98:U105" si="362">AL98+BG98+CB98+CW98+DR98+EM98+FH98+GC98+GX98+HS98</f>
        <v>0</v>
      </c>
      <c r="T98" s="61">
        <f t="shared" si="362"/>
        <v>0</v>
      </c>
      <c r="U98" s="367">
        <f t="shared" si="362"/>
        <v>0</v>
      </c>
      <c r="V98" s="354">
        <f t="shared" ref="V98:V99" si="363">AS98+BN98+CI98+DD98+DY98+ET98+FO98+GJ98+HE98+HZ98</f>
        <v>24</v>
      </c>
      <c r="W98" s="61">
        <f t="shared" ref="W98:W99" si="364">AQ98+BL98+CG98+DB98+DW98+ER98+FM98+GH98+HC98+HX98</f>
        <v>6</v>
      </c>
      <c r="X98" s="355">
        <f t="shared" ref="X98:X99" si="365">AO98+AP98+BJ98+BK98+CE98+CF98+CZ98+DA98+DU98+DV98+EP98+EQ98+FK98+FL98+GF98+GG98+HA98+HB98+HV98+HW98</f>
        <v>0</v>
      </c>
      <c r="Y98" s="346">
        <f t="shared" ref="Y98:Y105" si="366">SUM(Z98:AJ98)+SUM(AL98:AN98)</f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 t="shared" ref="AT98:AT101" si="367">SUM(AU98:BE98)+SUM(BG98:BI98)</f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361"/>
      <c r="BO98" s="346">
        <f t="shared" ref="BO98:BO101" si="368"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 t="shared" ref="CJ98:CJ101" si="369"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 t="shared" ref="DE98:DE101" si="370"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 t="shared" ref="DZ98:DZ101" si="371"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 t="shared" ref="EU98:EU101" si="372">SUM(EV98:FF98)+SUM(FH98:FJ98)</f>
        <v>24</v>
      </c>
      <c r="EV98" s="56"/>
      <c r="EW98" s="56"/>
      <c r="EX98" s="56"/>
      <c r="EY98" s="56"/>
      <c r="EZ98" s="56"/>
      <c r="FA98" s="56"/>
      <c r="FB98" s="56"/>
      <c r="FC98" s="56"/>
      <c r="FD98" s="56"/>
      <c r="FE98" s="56">
        <v>24</v>
      </c>
      <c r="FF98" s="56"/>
      <c r="FG98" s="56"/>
      <c r="FH98" s="56"/>
      <c r="FI98" s="56"/>
      <c r="FJ98" s="56"/>
      <c r="FK98" s="60"/>
      <c r="FL98" s="57"/>
      <c r="FM98" s="58"/>
      <c r="FN98" s="59">
        <f t="shared" ref="FN98" si="373">(FK98+FL98+FM98+EU98+FO98)/36</f>
        <v>1</v>
      </c>
      <c r="FO98" s="342">
        <v>12</v>
      </c>
      <c r="FP98" s="360">
        <f t="shared" ref="FP98:FP101" si="374">SUM(FQ98:GA98)+SUM(GC98:GE98)</f>
        <v>18</v>
      </c>
      <c r="FQ98" s="56"/>
      <c r="FR98" s="56"/>
      <c r="FS98" s="56"/>
      <c r="FT98" s="56"/>
      <c r="FU98" s="56"/>
      <c r="FV98" s="56"/>
      <c r="FW98" s="56"/>
      <c r="FX98" s="56"/>
      <c r="FY98" s="56"/>
      <c r="FZ98" s="56">
        <v>18</v>
      </c>
      <c r="GA98" s="56"/>
      <c r="GB98" s="56"/>
      <c r="GC98" s="56"/>
      <c r="GD98" s="56"/>
      <c r="GE98" s="56"/>
      <c r="GF98" s="60"/>
      <c r="GG98" s="57"/>
      <c r="GH98" s="58">
        <v>6</v>
      </c>
      <c r="GI98" s="59">
        <f t="shared" ref="GI98" si="375">(GF98+GG98+GH98+FP98+GJ98)/36</f>
        <v>1</v>
      </c>
      <c r="GJ98" s="361">
        <v>12</v>
      </c>
      <c r="GK98" s="346">
        <f t="shared" ref="GK98:GK105" si="376">SUM(GL98:GV98)+SUM(GX98:GZ98)</f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ref="HF98:HF105" si="377">SUM(HG98:HQ98)+SUM(HS98:HU98)</f>
        <v>0</v>
      </c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361"/>
      <c r="IA98" s="328"/>
      <c r="IB98" s="44">
        <v>8</v>
      </c>
      <c r="IC98" s="27"/>
      <c r="ID98" s="119"/>
      <c r="IE98" s="346">
        <v>15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200"/>
      <c r="B99" s="102"/>
      <c r="C99" s="262" t="s">
        <v>230</v>
      </c>
      <c r="D99" s="370">
        <f t="shared" si="358"/>
        <v>2</v>
      </c>
      <c r="E99" s="103"/>
      <c r="F99" s="103">
        <f t="shared" si="359"/>
        <v>72</v>
      </c>
      <c r="G99" s="103">
        <f t="shared" si="360"/>
        <v>42</v>
      </c>
      <c r="H99" s="103">
        <f t="shared" si="361"/>
        <v>0</v>
      </c>
      <c r="I99" s="103">
        <f t="shared" si="361"/>
        <v>0</v>
      </c>
      <c r="J99" s="103">
        <f t="shared" si="361"/>
        <v>0</v>
      </c>
      <c r="K99" s="103">
        <f t="shared" si="361"/>
        <v>0</v>
      </c>
      <c r="L99" s="103">
        <f t="shared" si="361"/>
        <v>0</v>
      </c>
      <c r="M99" s="103">
        <f t="shared" si="361"/>
        <v>0</v>
      </c>
      <c r="N99" s="103">
        <f t="shared" si="361"/>
        <v>0</v>
      </c>
      <c r="O99" s="103">
        <f t="shared" si="361"/>
        <v>0</v>
      </c>
      <c r="P99" s="103">
        <f t="shared" si="361"/>
        <v>0</v>
      </c>
      <c r="Q99" s="103">
        <f t="shared" si="361"/>
        <v>42</v>
      </c>
      <c r="R99" s="103">
        <f t="shared" si="361"/>
        <v>0</v>
      </c>
      <c r="S99" s="103">
        <f t="shared" si="362"/>
        <v>0</v>
      </c>
      <c r="T99" s="103">
        <f t="shared" si="362"/>
        <v>0</v>
      </c>
      <c r="U99" s="368">
        <f t="shared" si="362"/>
        <v>0</v>
      </c>
      <c r="V99" s="372">
        <f t="shared" si="363"/>
        <v>24</v>
      </c>
      <c r="W99" s="103">
        <f t="shared" si="364"/>
        <v>6</v>
      </c>
      <c r="X99" s="373">
        <f t="shared" si="365"/>
        <v>0</v>
      </c>
      <c r="Y99" s="371">
        <f t="shared" si="366"/>
        <v>0</v>
      </c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374"/>
      <c r="AT99" s="375">
        <f t="shared" si="367"/>
        <v>0</v>
      </c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376"/>
      <c r="BO99" s="371">
        <f t="shared" si="368"/>
        <v>0</v>
      </c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374"/>
      <c r="CJ99" s="375">
        <f t="shared" si="369"/>
        <v>0</v>
      </c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376"/>
      <c r="DE99" s="371">
        <f t="shared" si="370"/>
        <v>0</v>
      </c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374"/>
      <c r="DZ99" s="375">
        <f t="shared" si="371"/>
        <v>42</v>
      </c>
      <c r="EA99" s="82"/>
      <c r="EB99" s="82"/>
      <c r="EC99" s="82"/>
      <c r="ED99" s="82"/>
      <c r="EE99" s="82"/>
      <c r="EF99" s="82"/>
      <c r="EG99" s="82"/>
      <c r="EH99" s="82"/>
      <c r="EI99" s="82"/>
      <c r="EJ99" s="82">
        <v>42</v>
      </c>
      <c r="EK99" s="82"/>
      <c r="EL99" s="82"/>
      <c r="EM99" s="82"/>
      <c r="EN99" s="82"/>
      <c r="EO99" s="82"/>
      <c r="EP99" s="83"/>
      <c r="EQ99" s="84"/>
      <c r="ER99" s="85">
        <v>6</v>
      </c>
      <c r="ES99" s="86">
        <f t="shared" ref="ES99" si="378">(EP99+EQ99+ER99+DZ99+ET99)/36</f>
        <v>2</v>
      </c>
      <c r="ET99" s="376">
        <v>24</v>
      </c>
      <c r="EU99" s="371">
        <f t="shared" si="372"/>
        <v>0</v>
      </c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374"/>
      <c r="FP99" s="375">
        <f t="shared" si="374"/>
        <v>0</v>
      </c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376"/>
      <c r="GK99" s="371">
        <f t="shared" si="376"/>
        <v>0</v>
      </c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374"/>
      <c r="HF99" s="375">
        <f t="shared" si="377"/>
        <v>0</v>
      </c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376"/>
      <c r="IA99" s="326"/>
      <c r="IB99" s="87">
        <v>6</v>
      </c>
      <c r="IC99" s="87"/>
      <c r="ID99" s="148"/>
      <c r="IE99" s="346">
        <v>3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77" customFormat="1" ht="15" customHeight="1" x14ac:dyDescent="0.25">
      <c r="A100" s="712">
        <v>53</v>
      </c>
      <c r="B100" s="711" t="s">
        <v>184</v>
      </c>
      <c r="C100" s="260" t="s">
        <v>231</v>
      </c>
      <c r="D100" s="231">
        <f>SUM(D101:D105)</f>
        <v>27</v>
      </c>
      <c r="E100" s="64">
        <f t="shared" ref="E100:BP100" si="379">SUM(E101:E105)</f>
        <v>0</v>
      </c>
      <c r="F100" s="64">
        <f t="shared" si="379"/>
        <v>972</v>
      </c>
      <c r="G100" s="64">
        <f t="shared" si="379"/>
        <v>612</v>
      </c>
      <c r="H100" s="64">
        <f t="shared" si="379"/>
        <v>0</v>
      </c>
      <c r="I100" s="64">
        <f t="shared" si="379"/>
        <v>0</v>
      </c>
      <c r="J100" s="64">
        <f t="shared" si="379"/>
        <v>0</v>
      </c>
      <c r="K100" s="64">
        <f t="shared" si="379"/>
        <v>0</v>
      </c>
      <c r="L100" s="64">
        <f t="shared" si="379"/>
        <v>0</v>
      </c>
      <c r="M100" s="64">
        <f t="shared" si="379"/>
        <v>0</v>
      </c>
      <c r="N100" s="64">
        <f t="shared" si="379"/>
        <v>0</v>
      </c>
      <c r="O100" s="64">
        <f t="shared" si="379"/>
        <v>0</v>
      </c>
      <c r="P100" s="64">
        <f t="shared" si="379"/>
        <v>0</v>
      </c>
      <c r="Q100" s="64">
        <f t="shared" si="379"/>
        <v>612</v>
      </c>
      <c r="R100" s="64">
        <f t="shared" si="379"/>
        <v>0</v>
      </c>
      <c r="S100" s="64">
        <f t="shared" si="379"/>
        <v>0</v>
      </c>
      <c r="T100" s="64">
        <f t="shared" si="379"/>
        <v>0</v>
      </c>
      <c r="U100" s="218">
        <f t="shared" si="379"/>
        <v>0</v>
      </c>
      <c r="V100" s="283">
        <f t="shared" si="379"/>
        <v>324</v>
      </c>
      <c r="W100" s="64">
        <f t="shared" si="379"/>
        <v>36</v>
      </c>
      <c r="X100" s="284">
        <f t="shared" si="379"/>
        <v>0</v>
      </c>
      <c r="Y100" s="231">
        <f t="shared" si="379"/>
        <v>0</v>
      </c>
      <c r="Z100" s="64">
        <f t="shared" si="379"/>
        <v>0</v>
      </c>
      <c r="AA100" s="64">
        <f t="shared" si="379"/>
        <v>0</v>
      </c>
      <c r="AB100" s="64">
        <f t="shared" si="379"/>
        <v>0</v>
      </c>
      <c r="AC100" s="64">
        <f t="shared" si="379"/>
        <v>0</v>
      </c>
      <c r="AD100" s="64">
        <f t="shared" si="379"/>
        <v>0</v>
      </c>
      <c r="AE100" s="64">
        <f t="shared" si="379"/>
        <v>0</v>
      </c>
      <c r="AF100" s="64">
        <f t="shared" si="379"/>
        <v>0</v>
      </c>
      <c r="AG100" s="64">
        <f t="shared" si="379"/>
        <v>0</v>
      </c>
      <c r="AH100" s="64">
        <f t="shared" si="379"/>
        <v>0</v>
      </c>
      <c r="AI100" s="64">
        <f t="shared" si="379"/>
        <v>0</v>
      </c>
      <c r="AJ100" s="64">
        <f t="shared" si="379"/>
        <v>0</v>
      </c>
      <c r="AK100" s="64">
        <f t="shared" si="379"/>
        <v>0</v>
      </c>
      <c r="AL100" s="64">
        <f t="shared" si="379"/>
        <v>0</v>
      </c>
      <c r="AM100" s="64">
        <f t="shared" si="379"/>
        <v>0</v>
      </c>
      <c r="AN100" s="64">
        <f t="shared" si="379"/>
        <v>0</v>
      </c>
      <c r="AO100" s="64">
        <f t="shared" si="379"/>
        <v>0</v>
      </c>
      <c r="AP100" s="64">
        <f t="shared" si="379"/>
        <v>0</v>
      </c>
      <c r="AQ100" s="64">
        <f t="shared" si="379"/>
        <v>0</v>
      </c>
      <c r="AR100" s="64">
        <f t="shared" si="379"/>
        <v>0</v>
      </c>
      <c r="AS100" s="218">
        <f t="shared" si="379"/>
        <v>0</v>
      </c>
      <c r="AT100" s="283">
        <f t="shared" si="379"/>
        <v>0</v>
      </c>
      <c r="AU100" s="64">
        <f t="shared" si="379"/>
        <v>0</v>
      </c>
      <c r="AV100" s="64">
        <f t="shared" si="379"/>
        <v>0</v>
      </c>
      <c r="AW100" s="64">
        <f t="shared" si="379"/>
        <v>0</v>
      </c>
      <c r="AX100" s="64">
        <f t="shared" si="379"/>
        <v>0</v>
      </c>
      <c r="AY100" s="64">
        <f t="shared" si="379"/>
        <v>0</v>
      </c>
      <c r="AZ100" s="64">
        <f t="shared" si="379"/>
        <v>0</v>
      </c>
      <c r="BA100" s="64">
        <f t="shared" si="379"/>
        <v>0</v>
      </c>
      <c r="BB100" s="64">
        <f t="shared" si="379"/>
        <v>0</v>
      </c>
      <c r="BC100" s="64">
        <f t="shared" si="379"/>
        <v>0</v>
      </c>
      <c r="BD100" s="64">
        <f t="shared" si="379"/>
        <v>0</v>
      </c>
      <c r="BE100" s="64">
        <f t="shared" si="379"/>
        <v>0</v>
      </c>
      <c r="BF100" s="64">
        <f t="shared" si="379"/>
        <v>0</v>
      </c>
      <c r="BG100" s="64">
        <f t="shared" si="379"/>
        <v>0</v>
      </c>
      <c r="BH100" s="64">
        <f t="shared" si="379"/>
        <v>0</v>
      </c>
      <c r="BI100" s="64">
        <f t="shared" si="379"/>
        <v>0</v>
      </c>
      <c r="BJ100" s="64">
        <f t="shared" si="379"/>
        <v>0</v>
      </c>
      <c r="BK100" s="64">
        <f t="shared" si="379"/>
        <v>0</v>
      </c>
      <c r="BL100" s="64">
        <f t="shared" si="379"/>
        <v>0</v>
      </c>
      <c r="BM100" s="64">
        <f t="shared" si="379"/>
        <v>0</v>
      </c>
      <c r="BN100" s="284">
        <f t="shared" si="379"/>
        <v>0</v>
      </c>
      <c r="BO100" s="231">
        <f t="shared" si="379"/>
        <v>0</v>
      </c>
      <c r="BP100" s="64">
        <f t="shared" si="379"/>
        <v>0</v>
      </c>
      <c r="BQ100" s="64">
        <f t="shared" ref="BQ100:EB100" si="380">SUM(BQ101:BQ105)</f>
        <v>0</v>
      </c>
      <c r="BR100" s="64">
        <f t="shared" si="380"/>
        <v>0</v>
      </c>
      <c r="BS100" s="64">
        <f t="shared" si="380"/>
        <v>0</v>
      </c>
      <c r="BT100" s="64">
        <f t="shared" si="380"/>
        <v>0</v>
      </c>
      <c r="BU100" s="64">
        <f t="shared" si="380"/>
        <v>0</v>
      </c>
      <c r="BV100" s="64">
        <f t="shared" si="380"/>
        <v>0</v>
      </c>
      <c r="BW100" s="64">
        <f t="shared" si="380"/>
        <v>0</v>
      </c>
      <c r="BX100" s="64">
        <f t="shared" si="380"/>
        <v>0</v>
      </c>
      <c r="BY100" s="64">
        <f t="shared" si="380"/>
        <v>0</v>
      </c>
      <c r="BZ100" s="64">
        <f t="shared" si="380"/>
        <v>0</v>
      </c>
      <c r="CA100" s="64">
        <f t="shared" si="380"/>
        <v>0</v>
      </c>
      <c r="CB100" s="64">
        <f t="shared" si="380"/>
        <v>0</v>
      </c>
      <c r="CC100" s="64">
        <f t="shared" si="380"/>
        <v>0</v>
      </c>
      <c r="CD100" s="64">
        <f t="shared" si="380"/>
        <v>0</v>
      </c>
      <c r="CE100" s="64">
        <f t="shared" si="380"/>
        <v>0</v>
      </c>
      <c r="CF100" s="64">
        <f t="shared" si="380"/>
        <v>0</v>
      </c>
      <c r="CG100" s="64">
        <f t="shared" si="380"/>
        <v>0</v>
      </c>
      <c r="CH100" s="64">
        <f t="shared" si="380"/>
        <v>0</v>
      </c>
      <c r="CI100" s="218">
        <f t="shared" si="380"/>
        <v>0</v>
      </c>
      <c r="CJ100" s="283">
        <f t="shared" si="380"/>
        <v>0</v>
      </c>
      <c r="CK100" s="64">
        <f t="shared" si="380"/>
        <v>0</v>
      </c>
      <c r="CL100" s="64">
        <f t="shared" si="380"/>
        <v>0</v>
      </c>
      <c r="CM100" s="64">
        <f t="shared" si="380"/>
        <v>0</v>
      </c>
      <c r="CN100" s="64">
        <f t="shared" si="380"/>
        <v>0</v>
      </c>
      <c r="CO100" s="64">
        <f t="shared" si="380"/>
        <v>0</v>
      </c>
      <c r="CP100" s="64">
        <f t="shared" si="380"/>
        <v>0</v>
      </c>
      <c r="CQ100" s="64">
        <f t="shared" si="380"/>
        <v>0</v>
      </c>
      <c r="CR100" s="64">
        <f t="shared" si="380"/>
        <v>0</v>
      </c>
      <c r="CS100" s="64">
        <f t="shared" si="380"/>
        <v>0</v>
      </c>
      <c r="CT100" s="64">
        <f t="shared" si="380"/>
        <v>0</v>
      </c>
      <c r="CU100" s="64">
        <f t="shared" si="380"/>
        <v>0</v>
      </c>
      <c r="CV100" s="64">
        <f t="shared" si="380"/>
        <v>0</v>
      </c>
      <c r="CW100" s="64">
        <f t="shared" si="380"/>
        <v>0</v>
      </c>
      <c r="CX100" s="64">
        <f t="shared" si="380"/>
        <v>0</v>
      </c>
      <c r="CY100" s="64">
        <f t="shared" si="380"/>
        <v>0</v>
      </c>
      <c r="CZ100" s="64">
        <f t="shared" si="380"/>
        <v>0</v>
      </c>
      <c r="DA100" s="64">
        <f t="shared" si="380"/>
        <v>0</v>
      </c>
      <c r="DB100" s="64">
        <f t="shared" si="380"/>
        <v>0</v>
      </c>
      <c r="DC100" s="64">
        <f t="shared" si="380"/>
        <v>0</v>
      </c>
      <c r="DD100" s="284">
        <f t="shared" si="380"/>
        <v>0</v>
      </c>
      <c r="DE100" s="231">
        <f t="shared" si="380"/>
        <v>0</v>
      </c>
      <c r="DF100" s="64">
        <f t="shared" si="380"/>
        <v>0</v>
      </c>
      <c r="DG100" s="64">
        <f t="shared" si="380"/>
        <v>0</v>
      </c>
      <c r="DH100" s="64">
        <f t="shared" si="380"/>
        <v>0</v>
      </c>
      <c r="DI100" s="64">
        <f t="shared" si="380"/>
        <v>0</v>
      </c>
      <c r="DJ100" s="64">
        <f t="shared" si="380"/>
        <v>0</v>
      </c>
      <c r="DK100" s="64">
        <f t="shared" si="380"/>
        <v>0</v>
      </c>
      <c r="DL100" s="64">
        <f t="shared" si="380"/>
        <v>0</v>
      </c>
      <c r="DM100" s="64">
        <f t="shared" si="380"/>
        <v>0</v>
      </c>
      <c r="DN100" s="64">
        <f t="shared" si="380"/>
        <v>0</v>
      </c>
      <c r="DO100" s="64">
        <f t="shared" si="380"/>
        <v>0</v>
      </c>
      <c r="DP100" s="64">
        <f t="shared" si="380"/>
        <v>0</v>
      </c>
      <c r="DQ100" s="64">
        <f t="shared" si="380"/>
        <v>0</v>
      </c>
      <c r="DR100" s="64">
        <f t="shared" si="380"/>
        <v>0</v>
      </c>
      <c r="DS100" s="64">
        <f t="shared" si="380"/>
        <v>0</v>
      </c>
      <c r="DT100" s="64">
        <f t="shared" si="380"/>
        <v>0</v>
      </c>
      <c r="DU100" s="64">
        <f t="shared" si="380"/>
        <v>0</v>
      </c>
      <c r="DV100" s="64">
        <f t="shared" si="380"/>
        <v>0</v>
      </c>
      <c r="DW100" s="64">
        <f t="shared" si="380"/>
        <v>0</v>
      </c>
      <c r="DX100" s="64">
        <f t="shared" si="380"/>
        <v>0</v>
      </c>
      <c r="DY100" s="218">
        <f t="shared" si="380"/>
        <v>0</v>
      </c>
      <c r="DZ100" s="283">
        <f t="shared" si="380"/>
        <v>0</v>
      </c>
      <c r="EA100" s="64">
        <f t="shared" si="380"/>
        <v>0</v>
      </c>
      <c r="EB100" s="64">
        <f t="shared" si="380"/>
        <v>0</v>
      </c>
      <c r="EC100" s="64">
        <f t="shared" ref="EC100:GN100" si="381">SUM(EC101:EC105)</f>
        <v>0</v>
      </c>
      <c r="ED100" s="64">
        <f t="shared" si="381"/>
        <v>0</v>
      </c>
      <c r="EE100" s="64">
        <f t="shared" si="381"/>
        <v>0</v>
      </c>
      <c r="EF100" s="64">
        <f t="shared" si="381"/>
        <v>0</v>
      </c>
      <c r="EG100" s="64">
        <f t="shared" si="381"/>
        <v>0</v>
      </c>
      <c r="EH100" s="64">
        <f t="shared" si="381"/>
        <v>0</v>
      </c>
      <c r="EI100" s="64">
        <f t="shared" si="381"/>
        <v>0</v>
      </c>
      <c r="EJ100" s="64">
        <f t="shared" si="381"/>
        <v>0</v>
      </c>
      <c r="EK100" s="64">
        <f t="shared" si="381"/>
        <v>0</v>
      </c>
      <c r="EL100" s="64">
        <f t="shared" si="381"/>
        <v>0</v>
      </c>
      <c r="EM100" s="64">
        <f t="shared" si="381"/>
        <v>0</v>
      </c>
      <c r="EN100" s="64">
        <f t="shared" si="381"/>
        <v>0</v>
      </c>
      <c r="EO100" s="64">
        <f t="shared" si="381"/>
        <v>0</v>
      </c>
      <c r="EP100" s="64">
        <f t="shared" si="381"/>
        <v>0</v>
      </c>
      <c r="EQ100" s="64">
        <f t="shared" si="381"/>
        <v>0</v>
      </c>
      <c r="ER100" s="64">
        <f t="shared" si="381"/>
        <v>0</v>
      </c>
      <c r="ES100" s="64">
        <f t="shared" si="381"/>
        <v>0</v>
      </c>
      <c r="ET100" s="284">
        <f t="shared" si="381"/>
        <v>0</v>
      </c>
      <c r="EU100" s="231">
        <f t="shared" si="381"/>
        <v>0</v>
      </c>
      <c r="EV100" s="64">
        <f t="shared" si="381"/>
        <v>0</v>
      </c>
      <c r="EW100" s="64">
        <f t="shared" si="381"/>
        <v>0</v>
      </c>
      <c r="EX100" s="64">
        <f t="shared" si="381"/>
        <v>0</v>
      </c>
      <c r="EY100" s="64">
        <f t="shared" si="381"/>
        <v>0</v>
      </c>
      <c r="EZ100" s="64">
        <f t="shared" si="381"/>
        <v>0</v>
      </c>
      <c r="FA100" s="64">
        <f t="shared" si="381"/>
        <v>0</v>
      </c>
      <c r="FB100" s="64">
        <f t="shared" si="381"/>
        <v>0</v>
      </c>
      <c r="FC100" s="64">
        <f t="shared" si="381"/>
        <v>0</v>
      </c>
      <c r="FD100" s="64">
        <f t="shared" si="381"/>
        <v>0</v>
      </c>
      <c r="FE100" s="64">
        <f t="shared" si="381"/>
        <v>0</v>
      </c>
      <c r="FF100" s="64">
        <f t="shared" si="381"/>
        <v>0</v>
      </c>
      <c r="FG100" s="64">
        <f t="shared" si="381"/>
        <v>0</v>
      </c>
      <c r="FH100" s="64">
        <f t="shared" si="381"/>
        <v>0</v>
      </c>
      <c r="FI100" s="64">
        <f t="shared" si="381"/>
        <v>0</v>
      </c>
      <c r="FJ100" s="64">
        <f t="shared" si="381"/>
        <v>0</v>
      </c>
      <c r="FK100" s="64">
        <f t="shared" si="381"/>
        <v>0</v>
      </c>
      <c r="FL100" s="64">
        <f t="shared" si="381"/>
        <v>0</v>
      </c>
      <c r="FM100" s="64">
        <f t="shared" si="381"/>
        <v>0</v>
      </c>
      <c r="FN100" s="64">
        <f t="shared" si="381"/>
        <v>0</v>
      </c>
      <c r="FO100" s="218">
        <f t="shared" si="381"/>
        <v>0</v>
      </c>
      <c r="FP100" s="283">
        <f t="shared" si="381"/>
        <v>24</v>
      </c>
      <c r="FQ100" s="64">
        <f t="shared" si="381"/>
        <v>0</v>
      </c>
      <c r="FR100" s="64">
        <f t="shared" si="381"/>
        <v>0</v>
      </c>
      <c r="FS100" s="64">
        <f t="shared" si="381"/>
        <v>0</v>
      </c>
      <c r="FT100" s="64">
        <f t="shared" si="381"/>
        <v>0</v>
      </c>
      <c r="FU100" s="64">
        <f t="shared" si="381"/>
        <v>0</v>
      </c>
      <c r="FV100" s="64">
        <f t="shared" si="381"/>
        <v>0</v>
      </c>
      <c r="FW100" s="64">
        <f t="shared" si="381"/>
        <v>0</v>
      </c>
      <c r="FX100" s="64">
        <f t="shared" si="381"/>
        <v>0</v>
      </c>
      <c r="FY100" s="64">
        <f t="shared" si="381"/>
        <v>0</v>
      </c>
      <c r="FZ100" s="64">
        <f t="shared" si="381"/>
        <v>24</v>
      </c>
      <c r="GA100" s="64">
        <f t="shared" si="381"/>
        <v>0</v>
      </c>
      <c r="GB100" s="64">
        <f t="shared" si="381"/>
        <v>0</v>
      </c>
      <c r="GC100" s="64">
        <f t="shared" si="381"/>
        <v>0</v>
      </c>
      <c r="GD100" s="64">
        <f t="shared" si="381"/>
        <v>0</v>
      </c>
      <c r="GE100" s="64">
        <f t="shared" si="381"/>
        <v>0</v>
      </c>
      <c r="GF100" s="64">
        <f t="shared" si="381"/>
        <v>0</v>
      </c>
      <c r="GG100" s="64">
        <f t="shared" si="381"/>
        <v>0</v>
      </c>
      <c r="GH100" s="64">
        <f t="shared" si="381"/>
        <v>0</v>
      </c>
      <c r="GI100" s="64">
        <f t="shared" si="381"/>
        <v>1</v>
      </c>
      <c r="GJ100" s="284">
        <f t="shared" si="381"/>
        <v>12</v>
      </c>
      <c r="GK100" s="231">
        <f t="shared" si="381"/>
        <v>60</v>
      </c>
      <c r="GL100" s="64">
        <f t="shared" si="381"/>
        <v>0</v>
      </c>
      <c r="GM100" s="64">
        <f t="shared" si="381"/>
        <v>0</v>
      </c>
      <c r="GN100" s="64">
        <f t="shared" si="381"/>
        <v>0</v>
      </c>
      <c r="GO100" s="64">
        <f t="shared" ref="GO100:HZ100" si="382">SUM(GO101:GO105)</f>
        <v>0</v>
      </c>
      <c r="GP100" s="64">
        <f t="shared" si="382"/>
        <v>0</v>
      </c>
      <c r="GQ100" s="64">
        <f t="shared" si="382"/>
        <v>0</v>
      </c>
      <c r="GR100" s="64">
        <f t="shared" si="382"/>
        <v>0</v>
      </c>
      <c r="GS100" s="64">
        <f t="shared" si="382"/>
        <v>0</v>
      </c>
      <c r="GT100" s="64">
        <f t="shared" si="382"/>
        <v>0</v>
      </c>
      <c r="GU100" s="64">
        <f t="shared" si="382"/>
        <v>60</v>
      </c>
      <c r="GV100" s="64">
        <f t="shared" si="382"/>
        <v>0</v>
      </c>
      <c r="GW100" s="64">
        <f t="shared" si="382"/>
        <v>0</v>
      </c>
      <c r="GX100" s="64">
        <f t="shared" si="382"/>
        <v>0</v>
      </c>
      <c r="GY100" s="64">
        <f t="shared" si="382"/>
        <v>0</v>
      </c>
      <c r="GZ100" s="64">
        <f t="shared" si="382"/>
        <v>0</v>
      </c>
      <c r="HA100" s="64">
        <f t="shared" si="382"/>
        <v>0</v>
      </c>
      <c r="HB100" s="64">
        <f t="shared" si="382"/>
        <v>0</v>
      </c>
      <c r="HC100" s="64">
        <f t="shared" si="382"/>
        <v>12</v>
      </c>
      <c r="HD100" s="64">
        <f t="shared" si="382"/>
        <v>3</v>
      </c>
      <c r="HE100" s="218">
        <f t="shared" si="382"/>
        <v>36</v>
      </c>
      <c r="HF100" s="283">
        <f t="shared" si="382"/>
        <v>528</v>
      </c>
      <c r="HG100" s="64">
        <f t="shared" si="382"/>
        <v>0</v>
      </c>
      <c r="HH100" s="64">
        <f t="shared" si="382"/>
        <v>0</v>
      </c>
      <c r="HI100" s="64">
        <f t="shared" si="382"/>
        <v>0</v>
      </c>
      <c r="HJ100" s="64">
        <f t="shared" si="382"/>
        <v>0</v>
      </c>
      <c r="HK100" s="64">
        <f t="shared" si="382"/>
        <v>0</v>
      </c>
      <c r="HL100" s="64">
        <f t="shared" si="382"/>
        <v>0</v>
      </c>
      <c r="HM100" s="64">
        <f t="shared" si="382"/>
        <v>0</v>
      </c>
      <c r="HN100" s="64">
        <f t="shared" si="382"/>
        <v>0</v>
      </c>
      <c r="HO100" s="64">
        <f t="shared" si="382"/>
        <v>0</v>
      </c>
      <c r="HP100" s="64">
        <f t="shared" si="382"/>
        <v>528</v>
      </c>
      <c r="HQ100" s="64">
        <f t="shared" si="382"/>
        <v>0</v>
      </c>
      <c r="HR100" s="64">
        <f t="shared" si="382"/>
        <v>0</v>
      </c>
      <c r="HS100" s="64">
        <f t="shared" si="382"/>
        <v>0</v>
      </c>
      <c r="HT100" s="64">
        <f t="shared" si="382"/>
        <v>0</v>
      </c>
      <c r="HU100" s="64">
        <f t="shared" si="382"/>
        <v>0</v>
      </c>
      <c r="HV100" s="64">
        <f t="shared" si="382"/>
        <v>0</v>
      </c>
      <c r="HW100" s="64">
        <f t="shared" si="382"/>
        <v>0</v>
      </c>
      <c r="HX100" s="64">
        <f t="shared" si="382"/>
        <v>24</v>
      </c>
      <c r="HY100" s="64">
        <f t="shared" si="382"/>
        <v>23</v>
      </c>
      <c r="HZ100" s="284">
        <f t="shared" si="382"/>
        <v>276</v>
      </c>
      <c r="IA100" s="338"/>
      <c r="IB100" s="70"/>
      <c r="IC100" s="100"/>
      <c r="ID100" s="179"/>
      <c r="IE100" s="710"/>
      <c r="IF100" s="378"/>
      <c r="IG100" s="378"/>
      <c r="IH100" s="378"/>
      <c r="II100" s="378"/>
      <c r="IJ100" s="378"/>
      <c r="IK100" s="378"/>
      <c r="IL100" s="378"/>
      <c r="IM100" s="378"/>
      <c r="IN100" s="378"/>
      <c r="IO100" s="378"/>
      <c r="IP100" s="378"/>
      <c r="IQ100" s="378"/>
      <c r="IR100" s="378"/>
      <c r="IS100" s="378"/>
      <c r="IT100" s="378"/>
      <c r="IU100" s="378"/>
      <c r="IV100" s="378"/>
      <c r="IW100" s="378"/>
      <c r="IX100" s="378"/>
      <c r="IY100" s="378"/>
      <c r="IZ100" s="378"/>
      <c r="JA100" s="378"/>
      <c r="JB100" s="378"/>
      <c r="JC100" s="378"/>
      <c r="JD100" s="378"/>
      <c r="JE100" s="378"/>
      <c r="JF100" s="378"/>
      <c r="JG100" s="378"/>
      <c r="JH100" s="378"/>
      <c r="JI100" s="378"/>
      <c r="JJ100" s="378"/>
      <c r="JK100" s="378"/>
      <c r="JL100" s="378"/>
      <c r="JM100" s="378"/>
      <c r="JN100" s="378"/>
      <c r="JO100" s="378"/>
      <c r="JP100" s="378"/>
      <c r="JQ100" s="378"/>
      <c r="JR100" s="378"/>
      <c r="JS100" s="378"/>
      <c r="JT100" s="378"/>
      <c r="JU100" s="378"/>
      <c r="JV100" s="378"/>
      <c r="JW100" s="378"/>
      <c r="JX100" s="378"/>
      <c r="JY100" s="378"/>
      <c r="JZ100" s="378"/>
      <c r="KA100" s="378"/>
      <c r="KB100" s="378"/>
      <c r="KC100" s="378"/>
      <c r="KD100" s="378"/>
      <c r="KE100" s="378"/>
      <c r="KF100" s="378"/>
      <c r="KG100" s="378"/>
      <c r="KH100" s="378"/>
      <c r="KI100" s="378"/>
      <c r="KJ100" s="378"/>
      <c r="KK100" s="378"/>
      <c r="KL100" s="378"/>
      <c r="KM100" s="378"/>
      <c r="KN100" s="378"/>
      <c r="KO100" s="378"/>
    </row>
    <row r="101" spans="1:301" s="395" customFormat="1" ht="15" customHeight="1" x14ac:dyDescent="0.25">
      <c r="A101" s="199"/>
      <c r="B101" s="55"/>
      <c r="C101" s="261" t="s">
        <v>157</v>
      </c>
      <c r="D101" s="369">
        <f t="shared" si="358"/>
        <v>2</v>
      </c>
      <c r="E101" s="61"/>
      <c r="F101" s="61">
        <f t="shared" si="359"/>
        <v>72</v>
      </c>
      <c r="G101" s="61">
        <f t="shared" si="360"/>
        <v>42</v>
      </c>
      <c r="H101" s="61">
        <f t="shared" si="361"/>
        <v>0</v>
      </c>
      <c r="I101" s="61">
        <f t="shared" si="361"/>
        <v>0</v>
      </c>
      <c r="J101" s="61">
        <f t="shared" si="361"/>
        <v>0</v>
      </c>
      <c r="K101" s="61">
        <f t="shared" si="361"/>
        <v>0</v>
      </c>
      <c r="L101" s="61">
        <f t="shared" si="361"/>
        <v>0</v>
      </c>
      <c r="M101" s="61">
        <f t="shared" si="361"/>
        <v>0</v>
      </c>
      <c r="N101" s="61">
        <f t="shared" si="361"/>
        <v>0</v>
      </c>
      <c r="O101" s="61">
        <f t="shared" si="361"/>
        <v>0</v>
      </c>
      <c r="P101" s="61">
        <f t="shared" si="361"/>
        <v>0</v>
      </c>
      <c r="Q101" s="61">
        <f t="shared" si="361"/>
        <v>42</v>
      </c>
      <c r="R101" s="61">
        <f t="shared" si="361"/>
        <v>0</v>
      </c>
      <c r="S101" s="61">
        <f t="shared" si="362"/>
        <v>0</v>
      </c>
      <c r="T101" s="61">
        <f t="shared" si="362"/>
        <v>0</v>
      </c>
      <c r="U101" s="367">
        <f t="shared" si="362"/>
        <v>0</v>
      </c>
      <c r="V101" s="354">
        <f t="shared" ref="V101:V105" si="383">AS101+BN101+CI101+DD101+DY101+ET101+FO101+GJ101+HE101+HZ101</f>
        <v>24</v>
      </c>
      <c r="W101" s="61">
        <f t="shared" ref="W101:W105" si="384">AQ101+BL101+CG101+DB101+DW101+ER101+FM101+GH101+HC101+HX101</f>
        <v>6</v>
      </c>
      <c r="X101" s="355">
        <f t="shared" ref="X101:X105" si="385">AO101+AP101+BJ101+BK101+CE101+CF101+CZ101+DA101+DU101+DV101+EP101+EQ101+FK101+FL101+GF101+GG101+HA101+HB101+HV101+HW101</f>
        <v>0</v>
      </c>
      <c r="Y101" s="346">
        <f t="shared" si="366"/>
        <v>0</v>
      </c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342"/>
      <c r="AT101" s="360">
        <f t="shared" si="367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361"/>
      <c r="BO101" s="346">
        <f t="shared" si="368"/>
        <v>0</v>
      </c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342"/>
      <c r="CJ101" s="360">
        <f t="shared" si="369"/>
        <v>0</v>
      </c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361"/>
      <c r="DE101" s="346">
        <f t="shared" si="370"/>
        <v>0</v>
      </c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342"/>
      <c r="DZ101" s="360">
        <f t="shared" si="371"/>
        <v>0</v>
      </c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361"/>
      <c r="EU101" s="346">
        <f t="shared" si="372"/>
        <v>0</v>
      </c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342"/>
      <c r="FP101" s="360">
        <f t="shared" si="374"/>
        <v>24</v>
      </c>
      <c r="FQ101" s="56"/>
      <c r="FR101" s="56"/>
      <c r="FS101" s="56"/>
      <c r="FT101" s="56"/>
      <c r="FU101" s="56"/>
      <c r="FV101" s="56"/>
      <c r="FW101" s="56"/>
      <c r="FX101" s="56"/>
      <c r="FY101" s="56"/>
      <c r="FZ101" s="56">
        <v>24</v>
      </c>
      <c r="GA101" s="56"/>
      <c r="GB101" s="56"/>
      <c r="GC101" s="56"/>
      <c r="GD101" s="56"/>
      <c r="GE101" s="56"/>
      <c r="GF101" s="60"/>
      <c r="GG101" s="57"/>
      <c r="GH101" s="58"/>
      <c r="GI101" s="59">
        <f t="shared" ref="GI101" si="386">(GF101+GG101+GH101+FP101+GJ101)/36</f>
        <v>1</v>
      </c>
      <c r="GJ101" s="361">
        <v>12</v>
      </c>
      <c r="GK101" s="346">
        <f t="shared" ref="GK101" si="387">SUM(GL101:GV101)+SUM(GX101:GZ101)</f>
        <v>18</v>
      </c>
      <c r="GL101" s="56"/>
      <c r="GM101" s="56"/>
      <c r="GN101" s="56"/>
      <c r="GO101" s="56"/>
      <c r="GP101" s="56"/>
      <c r="GQ101" s="56"/>
      <c r="GR101" s="56"/>
      <c r="GS101" s="56"/>
      <c r="GT101" s="56"/>
      <c r="GU101" s="56">
        <v>18</v>
      </c>
      <c r="GV101" s="56"/>
      <c r="GW101" s="56"/>
      <c r="GX101" s="56"/>
      <c r="GY101" s="56"/>
      <c r="GZ101" s="56"/>
      <c r="HA101" s="60"/>
      <c r="HB101" s="57"/>
      <c r="HC101" s="58">
        <v>6</v>
      </c>
      <c r="HD101" s="59">
        <f t="shared" ref="HD101:HD102" si="388">(HA101+HB101+HC101+GK101+HE101)/36</f>
        <v>1</v>
      </c>
      <c r="HE101" s="342">
        <v>12</v>
      </c>
      <c r="HF101" s="360">
        <f t="shared" si="377"/>
        <v>0</v>
      </c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361"/>
      <c r="IA101" s="328"/>
      <c r="IB101" s="27">
        <v>9</v>
      </c>
      <c r="IC101" s="27"/>
      <c r="ID101" s="119"/>
      <c r="IE101" s="346">
        <v>7</v>
      </c>
      <c r="IF101" s="392"/>
      <c r="IG101" s="392"/>
      <c r="IH101" s="392"/>
      <c r="II101" s="392"/>
      <c r="IJ101" s="392"/>
      <c r="IK101" s="392"/>
      <c r="IL101" s="392"/>
      <c r="IM101" s="392"/>
      <c r="IN101" s="392"/>
      <c r="IO101" s="392"/>
      <c r="IP101" s="392"/>
      <c r="IQ101" s="392"/>
      <c r="IR101" s="392"/>
      <c r="IS101" s="392"/>
      <c r="IT101" s="392"/>
      <c r="IU101" s="392"/>
      <c r="IV101" s="392"/>
      <c r="IW101" s="392"/>
      <c r="IX101" s="392"/>
      <c r="IY101" s="392"/>
      <c r="IZ101" s="392"/>
      <c r="JA101" s="392"/>
      <c r="JB101" s="392"/>
      <c r="JC101" s="392"/>
      <c r="JD101" s="392"/>
      <c r="JE101" s="392"/>
      <c r="JF101" s="392"/>
      <c r="JG101" s="392"/>
      <c r="JH101" s="392"/>
      <c r="JI101" s="392"/>
      <c r="JJ101" s="392"/>
      <c r="JK101" s="392"/>
      <c r="JL101" s="392"/>
      <c r="JM101" s="392"/>
      <c r="JN101" s="392"/>
      <c r="JO101" s="392"/>
      <c r="JP101" s="392"/>
      <c r="JQ101" s="392"/>
      <c r="JR101" s="392"/>
      <c r="JS101" s="392"/>
      <c r="JT101" s="392"/>
      <c r="JU101" s="392"/>
      <c r="JV101" s="392"/>
      <c r="JW101" s="392"/>
      <c r="JX101" s="392"/>
      <c r="JY101" s="392"/>
      <c r="JZ101" s="392"/>
      <c r="KA101" s="392"/>
      <c r="KB101" s="392"/>
      <c r="KC101" s="392"/>
      <c r="KD101" s="392"/>
      <c r="KE101" s="392"/>
      <c r="KF101" s="392"/>
      <c r="KG101" s="392"/>
      <c r="KH101" s="392"/>
      <c r="KI101" s="392"/>
      <c r="KJ101" s="392"/>
      <c r="KK101" s="392"/>
      <c r="KL101" s="392"/>
      <c r="KM101" s="392"/>
      <c r="KN101" s="392"/>
      <c r="KO101" s="392"/>
    </row>
    <row r="102" spans="1:301" s="395" customFormat="1" ht="15" customHeight="1" x14ac:dyDescent="0.25">
      <c r="A102" s="199"/>
      <c r="B102" s="55"/>
      <c r="C102" s="261" t="s">
        <v>158</v>
      </c>
      <c r="D102" s="369">
        <f t="shared" si="358"/>
        <v>2</v>
      </c>
      <c r="E102" s="61"/>
      <c r="F102" s="61">
        <f t="shared" si="359"/>
        <v>72</v>
      </c>
      <c r="G102" s="61">
        <f t="shared" si="360"/>
        <v>42</v>
      </c>
      <c r="H102" s="61">
        <f t="shared" si="361"/>
        <v>0</v>
      </c>
      <c r="I102" s="61">
        <f t="shared" si="361"/>
        <v>0</v>
      </c>
      <c r="J102" s="61">
        <f t="shared" si="361"/>
        <v>0</v>
      </c>
      <c r="K102" s="61">
        <f t="shared" si="361"/>
        <v>0</v>
      </c>
      <c r="L102" s="61">
        <f t="shared" si="361"/>
        <v>0</v>
      </c>
      <c r="M102" s="61">
        <f t="shared" si="361"/>
        <v>0</v>
      </c>
      <c r="N102" s="61">
        <f t="shared" si="361"/>
        <v>0</v>
      </c>
      <c r="O102" s="61">
        <f t="shared" si="361"/>
        <v>0</v>
      </c>
      <c r="P102" s="61">
        <f t="shared" si="361"/>
        <v>0</v>
      </c>
      <c r="Q102" s="61">
        <f t="shared" si="361"/>
        <v>42</v>
      </c>
      <c r="R102" s="61">
        <f t="shared" si="361"/>
        <v>0</v>
      </c>
      <c r="S102" s="61">
        <f t="shared" si="362"/>
        <v>0</v>
      </c>
      <c r="T102" s="61">
        <f t="shared" si="362"/>
        <v>0</v>
      </c>
      <c r="U102" s="367">
        <f t="shared" si="362"/>
        <v>0</v>
      </c>
      <c r="V102" s="354">
        <f t="shared" si="383"/>
        <v>24</v>
      </c>
      <c r="W102" s="61">
        <f t="shared" si="384"/>
        <v>6</v>
      </c>
      <c r="X102" s="355">
        <f t="shared" si="385"/>
        <v>0</v>
      </c>
      <c r="Y102" s="346">
        <f t="shared" si="366"/>
        <v>0</v>
      </c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342"/>
      <c r="AT102" s="360">
        <f>SUM(AU102:BE102)+SUM(BG102:BI102)</f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361"/>
      <c r="BO102" s="346">
        <f>SUM(BP102:BZ102)+SUM(CB102:CD102)</f>
        <v>0</v>
      </c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342"/>
      <c r="CJ102" s="360">
        <f>SUM(CK102:CU102)+SUM(CW102:CY102)</f>
        <v>0</v>
      </c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361"/>
      <c r="DE102" s="346">
        <f>SUM(DF102:DP102)+SUM(DR102:DT102)</f>
        <v>0</v>
      </c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342"/>
      <c r="DZ102" s="360">
        <f>SUM(EA102:EK102)+SUM(EM102:EO102)</f>
        <v>0</v>
      </c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361"/>
      <c r="EU102" s="346">
        <f>SUM(EV102:FF102)+SUM(FH102:FJ102)</f>
        <v>0</v>
      </c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342"/>
      <c r="FP102" s="360">
        <f>SUM(FQ102:GA102)+SUM(GC102:GE102)</f>
        <v>0</v>
      </c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361"/>
      <c r="GK102" s="346">
        <f t="shared" si="376"/>
        <v>42</v>
      </c>
      <c r="GL102" s="56"/>
      <c r="GM102" s="56"/>
      <c r="GN102" s="56"/>
      <c r="GO102" s="56"/>
      <c r="GP102" s="56"/>
      <c r="GQ102" s="56"/>
      <c r="GR102" s="56"/>
      <c r="GS102" s="56"/>
      <c r="GT102" s="56"/>
      <c r="GU102" s="56">
        <v>42</v>
      </c>
      <c r="GV102" s="56"/>
      <c r="GW102" s="56"/>
      <c r="GX102" s="56"/>
      <c r="GY102" s="56"/>
      <c r="GZ102" s="56"/>
      <c r="HA102" s="60"/>
      <c r="HB102" s="57"/>
      <c r="HC102" s="58">
        <v>6</v>
      </c>
      <c r="HD102" s="59">
        <f t="shared" si="388"/>
        <v>2</v>
      </c>
      <c r="HE102" s="342">
        <v>24</v>
      </c>
      <c r="HF102" s="360">
        <f t="shared" si="377"/>
        <v>0</v>
      </c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361"/>
      <c r="IA102" s="328"/>
      <c r="IB102" s="27">
        <v>9</v>
      </c>
      <c r="IC102" s="27"/>
      <c r="ID102" s="119"/>
      <c r="IE102" s="346">
        <v>7</v>
      </c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</row>
    <row r="103" spans="1:301" s="395" customFormat="1" ht="15" customHeight="1" x14ac:dyDescent="0.25">
      <c r="A103" s="199"/>
      <c r="B103" s="55"/>
      <c r="C103" s="261" t="s">
        <v>159</v>
      </c>
      <c r="D103" s="369">
        <f t="shared" si="358"/>
        <v>6</v>
      </c>
      <c r="E103" s="61"/>
      <c r="F103" s="61">
        <f t="shared" si="359"/>
        <v>216</v>
      </c>
      <c r="G103" s="61">
        <f t="shared" si="360"/>
        <v>138</v>
      </c>
      <c r="H103" s="61">
        <f t="shared" si="361"/>
        <v>0</v>
      </c>
      <c r="I103" s="61">
        <f t="shared" si="361"/>
        <v>0</v>
      </c>
      <c r="J103" s="61">
        <f t="shared" si="361"/>
        <v>0</v>
      </c>
      <c r="K103" s="61">
        <f t="shared" si="361"/>
        <v>0</v>
      </c>
      <c r="L103" s="61">
        <f t="shared" si="361"/>
        <v>0</v>
      </c>
      <c r="M103" s="61">
        <f t="shared" si="361"/>
        <v>0</v>
      </c>
      <c r="N103" s="61">
        <f t="shared" si="361"/>
        <v>0</v>
      </c>
      <c r="O103" s="61">
        <f t="shared" si="361"/>
        <v>0</v>
      </c>
      <c r="P103" s="61">
        <f t="shared" si="361"/>
        <v>0</v>
      </c>
      <c r="Q103" s="61">
        <f t="shared" si="361"/>
        <v>138</v>
      </c>
      <c r="R103" s="61">
        <f t="shared" si="361"/>
        <v>0</v>
      </c>
      <c r="S103" s="61">
        <f t="shared" si="362"/>
        <v>0</v>
      </c>
      <c r="T103" s="61">
        <f t="shared" si="362"/>
        <v>0</v>
      </c>
      <c r="U103" s="367">
        <f t="shared" si="362"/>
        <v>0</v>
      </c>
      <c r="V103" s="354">
        <f t="shared" si="383"/>
        <v>72</v>
      </c>
      <c r="W103" s="61">
        <f t="shared" si="384"/>
        <v>6</v>
      </c>
      <c r="X103" s="355">
        <f t="shared" si="385"/>
        <v>0</v>
      </c>
      <c r="Y103" s="346">
        <f t="shared" si="366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>SUM(AU103:BE103)+SUM(BG103:BI103)</f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>SUM(BP103:BZ103)+SUM(CB103:CD103)</f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>SUM(CK103:CU103)+SUM(CW103:CY103)</f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>SUM(DF103:DP103)+SUM(DR103:DT103)</f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>SUM(EA103:EK103)+SUM(EM103:EO103)</f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>SUM(EV103:FF103)+SUM(FH103:FJ103)</f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>SUM(FQ103:GA103)+SUM(GC103:GE103)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361"/>
      <c r="GK103" s="346">
        <f t="shared" si="376"/>
        <v>0</v>
      </c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342"/>
      <c r="HF103" s="360">
        <f t="shared" si="377"/>
        <v>138</v>
      </c>
      <c r="HG103" s="56"/>
      <c r="HH103" s="56"/>
      <c r="HI103" s="56"/>
      <c r="HJ103" s="56"/>
      <c r="HK103" s="56"/>
      <c r="HL103" s="56"/>
      <c r="HM103" s="56"/>
      <c r="HN103" s="56"/>
      <c r="HO103" s="56"/>
      <c r="HP103" s="56">
        <v>138</v>
      </c>
      <c r="HQ103" s="56"/>
      <c r="HR103" s="56"/>
      <c r="HS103" s="56"/>
      <c r="HT103" s="56"/>
      <c r="HU103" s="56"/>
      <c r="HV103" s="60"/>
      <c r="HW103" s="57"/>
      <c r="HX103" s="58">
        <v>6</v>
      </c>
      <c r="HY103" s="59">
        <f t="shared" ref="HY103:HY105" si="389">(HV103+HW103+HX103+HF103+HZ103)/36</f>
        <v>6</v>
      </c>
      <c r="HZ103" s="361">
        <v>72</v>
      </c>
      <c r="IA103" s="328"/>
      <c r="IB103" s="44">
        <v>10</v>
      </c>
      <c r="IC103" s="27"/>
      <c r="ID103" s="119"/>
      <c r="IE103" s="346">
        <v>15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160</v>
      </c>
      <c r="D104" s="369">
        <f t="shared" si="358"/>
        <v>2</v>
      </c>
      <c r="E104" s="61"/>
      <c r="F104" s="61">
        <f t="shared" si="359"/>
        <v>72</v>
      </c>
      <c r="G104" s="61">
        <f t="shared" si="360"/>
        <v>42</v>
      </c>
      <c r="H104" s="61">
        <f t="shared" si="361"/>
        <v>0</v>
      </c>
      <c r="I104" s="61">
        <f t="shared" si="361"/>
        <v>0</v>
      </c>
      <c r="J104" s="61">
        <f t="shared" si="361"/>
        <v>0</v>
      </c>
      <c r="K104" s="61">
        <f t="shared" si="361"/>
        <v>0</v>
      </c>
      <c r="L104" s="61">
        <f t="shared" si="361"/>
        <v>0</v>
      </c>
      <c r="M104" s="61">
        <f t="shared" si="361"/>
        <v>0</v>
      </c>
      <c r="N104" s="61">
        <f t="shared" si="361"/>
        <v>0</v>
      </c>
      <c r="O104" s="61">
        <f t="shared" si="361"/>
        <v>0</v>
      </c>
      <c r="P104" s="61">
        <f t="shared" si="361"/>
        <v>0</v>
      </c>
      <c r="Q104" s="61">
        <f t="shared" si="361"/>
        <v>42</v>
      </c>
      <c r="R104" s="61">
        <f t="shared" si="361"/>
        <v>0</v>
      </c>
      <c r="S104" s="61">
        <f t="shared" si="362"/>
        <v>0</v>
      </c>
      <c r="T104" s="61">
        <f t="shared" si="362"/>
        <v>0</v>
      </c>
      <c r="U104" s="367">
        <f t="shared" si="362"/>
        <v>0</v>
      </c>
      <c r="V104" s="354">
        <f t="shared" si="383"/>
        <v>24</v>
      </c>
      <c r="W104" s="61">
        <f t="shared" si="384"/>
        <v>6</v>
      </c>
      <c r="X104" s="355">
        <f t="shared" si="385"/>
        <v>0</v>
      </c>
      <c r="Y104" s="346">
        <f t="shared" si="366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376"/>
        <v>0</v>
      </c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342"/>
      <c r="HF104" s="360">
        <f>SUBTOTAL(9,HG104:HU104)</f>
        <v>42</v>
      </c>
      <c r="HG104" s="56"/>
      <c r="HH104" s="56"/>
      <c r="HI104" s="56"/>
      <c r="HJ104" s="56"/>
      <c r="HK104" s="56"/>
      <c r="HL104" s="56"/>
      <c r="HM104" s="56"/>
      <c r="HN104" s="56"/>
      <c r="HO104" s="56"/>
      <c r="HP104" s="56">
        <v>42</v>
      </c>
      <c r="HQ104" s="56"/>
      <c r="HR104" s="56"/>
      <c r="HS104" s="56"/>
      <c r="HT104" s="56"/>
      <c r="HU104" s="56"/>
      <c r="HV104" s="60"/>
      <c r="HW104" s="57"/>
      <c r="HX104" s="58">
        <v>6</v>
      </c>
      <c r="HY104" s="59">
        <f t="shared" si="389"/>
        <v>2</v>
      </c>
      <c r="HZ104" s="361">
        <v>24</v>
      </c>
      <c r="IA104" s="328"/>
      <c r="IB104" s="27"/>
      <c r="IC104" s="27" t="s">
        <v>54</v>
      </c>
      <c r="ID104" s="119"/>
      <c r="IE104" s="346">
        <v>2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thickBot="1" x14ac:dyDescent="0.3">
      <c r="A105" s="180"/>
      <c r="B105" s="181"/>
      <c r="C105" s="786" t="s">
        <v>161</v>
      </c>
      <c r="D105" s="240">
        <f t="shared" si="358"/>
        <v>15</v>
      </c>
      <c r="E105" s="182"/>
      <c r="F105" s="182">
        <f t="shared" si="359"/>
        <v>540</v>
      </c>
      <c r="G105" s="182">
        <f t="shared" si="360"/>
        <v>348</v>
      </c>
      <c r="H105" s="182">
        <f t="shared" si="361"/>
        <v>0</v>
      </c>
      <c r="I105" s="182">
        <f t="shared" si="361"/>
        <v>0</v>
      </c>
      <c r="J105" s="182">
        <f t="shared" si="361"/>
        <v>0</v>
      </c>
      <c r="K105" s="182">
        <f t="shared" si="361"/>
        <v>0</v>
      </c>
      <c r="L105" s="182">
        <f t="shared" si="361"/>
        <v>0</v>
      </c>
      <c r="M105" s="182">
        <f t="shared" si="361"/>
        <v>0</v>
      </c>
      <c r="N105" s="182">
        <f t="shared" si="361"/>
        <v>0</v>
      </c>
      <c r="O105" s="182">
        <f t="shared" si="361"/>
        <v>0</v>
      </c>
      <c r="P105" s="182">
        <f t="shared" si="361"/>
        <v>0</v>
      </c>
      <c r="Q105" s="182">
        <f t="shared" si="361"/>
        <v>348</v>
      </c>
      <c r="R105" s="182">
        <f t="shared" si="361"/>
        <v>0</v>
      </c>
      <c r="S105" s="182">
        <f t="shared" si="362"/>
        <v>0</v>
      </c>
      <c r="T105" s="182">
        <f t="shared" si="362"/>
        <v>0</v>
      </c>
      <c r="U105" s="219">
        <f t="shared" si="362"/>
        <v>0</v>
      </c>
      <c r="V105" s="289">
        <f t="shared" si="383"/>
        <v>180</v>
      </c>
      <c r="W105" s="182">
        <f t="shared" si="384"/>
        <v>12</v>
      </c>
      <c r="X105" s="290">
        <f t="shared" si="385"/>
        <v>0</v>
      </c>
      <c r="Y105" s="245">
        <f t="shared" si="366"/>
        <v>0</v>
      </c>
      <c r="Z105" s="181"/>
      <c r="AA105" s="181"/>
      <c r="AB105" s="181"/>
      <c r="AC105" s="181"/>
      <c r="AD105" s="181"/>
      <c r="AE105" s="181"/>
      <c r="AF105" s="181"/>
      <c r="AG105" s="181"/>
      <c r="AH105" s="181"/>
      <c r="AI105" s="181"/>
      <c r="AJ105" s="181"/>
      <c r="AK105" s="181"/>
      <c r="AL105" s="181"/>
      <c r="AM105" s="181"/>
      <c r="AN105" s="181"/>
      <c r="AO105" s="181"/>
      <c r="AP105" s="181"/>
      <c r="AQ105" s="181"/>
      <c r="AR105" s="181"/>
      <c r="AS105" s="226"/>
      <c r="AT105" s="303">
        <f>SUM(AU105:BE105)+SUM(BG105:BI105)</f>
        <v>0</v>
      </c>
      <c r="AU105" s="181"/>
      <c r="AV105" s="181"/>
      <c r="AW105" s="181"/>
      <c r="AX105" s="181"/>
      <c r="AY105" s="181"/>
      <c r="AZ105" s="181"/>
      <c r="BA105" s="181"/>
      <c r="BB105" s="181"/>
      <c r="BC105" s="181"/>
      <c r="BD105" s="181"/>
      <c r="BE105" s="181"/>
      <c r="BF105" s="181"/>
      <c r="BG105" s="181"/>
      <c r="BH105" s="181"/>
      <c r="BI105" s="181"/>
      <c r="BJ105" s="181"/>
      <c r="BK105" s="181"/>
      <c r="BL105" s="181"/>
      <c r="BM105" s="181"/>
      <c r="BN105" s="304"/>
      <c r="BO105" s="245">
        <f>SUM(BP105:BZ105)+SUM(CB105:CD105)</f>
        <v>0</v>
      </c>
      <c r="BP105" s="181"/>
      <c r="BQ105" s="181"/>
      <c r="BR105" s="181"/>
      <c r="BS105" s="181"/>
      <c r="BT105" s="181"/>
      <c r="BU105" s="181"/>
      <c r="BV105" s="181"/>
      <c r="BW105" s="181"/>
      <c r="BX105" s="181"/>
      <c r="BY105" s="181"/>
      <c r="BZ105" s="181"/>
      <c r="CA105" s="181"/>
      <c r="CB105" s="181"/>
      <c r="CC105" s="181"/>
      <c r="CD105" s="181"/>
      <c r="CE105" s="181"/>
      <c r="CF105" s="181"/>
      <c r="CG105" s="181"/>
      <c r="CH105" s="181"/>
      <c r="CI105" s="226"/>
      <c r="CJ105" s="303">
        <f>SUM(CK105:CU105)+SUM(CW105:CY105)</f>
        <v>0</v>
      </c>
      <c r="CK105" s="181"/>
      <c r="CL105" s="181"/>
      <c r="CM105" s="181"/>
      <c r="CN105" s="181"/>
      <c r="CO105" s="181"/>
      <c r="CP105" s="181"/>
      <c r="CQ105" s="181"/>
      <c r="CR105" s="181"/>
      <c r="CS105" s="181"/>
      <c r="CT105" s="181"/>
      <c r="CU105" s="181"/>
      <c r="CV105" s="181"/>
      <c r="CW105" s="181"/>
      <c r="CX105" s="181"/>
      <c r="CY105" s="181"/>
      <c r="CZ105" s="181"/>
      <c r="DA105" s="181"/>
      <c r="DB105" s="181"/>
      <c r="DC105" s="181"/>
      <c r="DD105" s="304"/>
      <c r="DE105" s="245">
        <f>SUM(DF105:DP105)+SUM(DR105:DT105)</f>
        <v>0</v>
      </c>
      <c r="DF105" s="181"/>
      <c r="DG105" s="181"/>
      <c r="DH105" s="181"/>
      <c r="DI105" s="181"/>
      <c r="DJ105" s="181"/>
      <c r="DK105" s="181"/>
      <c r="DL105" s="181"/>
      <c r="DM105" s="181"/>
      <c r="DN105" s="181"/>
      <c r="DO105" s="181"/>
      <c r="DP105" s="181"/>
      <c r="DQ105" s="181"/>
      <c r="DR105" s="181"/>
      <c r="DS105" s="181"/>
      <c r="DT105" s="181"/>
      <c r="DU105" s="181"/>
      <c r="DV105" s="181"/>
      <c r="DW105" s="181"/>
      <c r="DX105" s="181"/>
      <c r="DY105" s="226"/>
      <c r="DZ105" s="303">
        <f>SUM(EA105:EK105)+SUM(EM105:EO105)</f>
        <v>0</v>
      </c>
      <c r="EA105" s="181"/>
      <c r="EB105" s="181"/>
      <c r="EC105" s="181"/>
      <c r="ED105" s="181"/>
      <c r="EE105" s="181"/>
      <c r="EF105" s="181"/>
      <c r="EG105" s="181"/>
      <c r="EH105" s="181"/>
      <c r="EI105" s="181"/>
      <c r="EJ105" s="181"/>
      <c r="EK105" s="181"/>
      <c r="EL105" s="181"/>
      <c r="EM105" s="181"/>
      <c r="EN105" s="181"/>
      <c r="EO105" s="181"/>
      <c r="EP105" s="181"/>
      <c r="EQ105" s="181"/>
      <c r="ER105" s="181"/>
      <c r="ES105" s="181"/>
      <c r="ET105" s="304"/>
      <c r="EU105" s="245">
        <f>SUM(EV105:FF105)+SUM(FH105:FJ105)</f>
        <v>0</v>
      </c>
      <c r="EV105" s="181"/>
      <c r="EW105" s="181"/>
      <c r="EX105" s="181"/>
      <c r="EY105" s="181"/>
      <c r="EZ105" s="181"/>
      <c r="FA105" s="181"/>
      <c r="FB105" s="181"/>
      <c r="FC105" s="181"/>
      <c r="FD105" s="181"/>
      <c r="FE105" s="181"/>
      <c r="FF105" s="181"/>
      <c r="FG105" s="181"/>
      <c r="FH105" s="181"/>
      <c r="FI105" s="181"/>
      <c r="FJ105" s="181"/>
      <c r="FK105" s="181"/>
      <c r="FL105" s="181"/>
      <c r="FM105" s="181"/>
      <c r="FN105" s="181"/>
      <c r="FO105" s="226"/>
      <c r="FP105" s="303">
        <f>SUM(FQ105:GA105)+SUM(GC105:GE105)</f>
        <v>0</v>
      </c>
      <c r="FQ105" s="181"/>
      <c r="FR105" s="181"/>
      <c r="FS105" s="181"/>
      <c r="FT105" s="181"/>
      <c r="FU105" s="181"/>
      <c r="FV105" s="181"/>
      <c r="FW105" s="181"/>
      <c r="FX105" s="181"/>
      <c r="FY105" s="181"/>
      <c r="FZ105" s="181"/>
      <c r="GA105" s="181"/>
      <c r="GB105" s="181"/>
      <c r="GC105" s="181"/>
      <c r="GD105" s="181"/>
      <c r="GE105" s="181"/>
      <c r="GF105" s="181"/>
      <c r="GG105" s="181"/>
      <c r="GH105" s="181"/>
      <c r="GI105" s="181"/>
      <c r="GJ105" s="304"/>
      <c r="GK105" s="245">
        <f t="shared" si="376"/>
        <v>0</v>
      </c>
      <c r="GL105" s="181"/>
      <c r="GM105" s="181"/>
      <c r="GN105" s="181"/>
      <c r="GO105" s="181"/>
      <c r="GP105" s="181"/>
      <c r="GQ105" s="181"/>
      <c r="GR105" s="181"/>
      <c r="GS105" s="181"/>
      <c r="GT105" s="181"/>
      <c r="GU105" s="181"/>
      <c r="GV105" s="181"/>
      <c r="GW105" s="181"/>
      <c r="GX105" s="181"/>
      <c r="GY105" s="181"/>
      <c r="GZ105" s="181"/>
      <c r="HA105" s="181"/>
      <c r="HB105" s="181"/>
      <c r="HC105" s="181"/>
      <c r="HD105" s="181"/>
      <c r="HE105" s="226"/>
      <c r="HF105" s="303">
        <f t="shared" si="377"/>
        <v>348</v>
      </c>
      <c r="HG105" s="183"/>
      <c r="HH105" s="183"/>
      <c r="HI105" s="183"/>
      <c r="HJ105" s="183"/>
      <c r="HK105" s="183"/>
      <c r="HL105" s="183"/>
      <c r="HM105" s="183"/>
      <c r="HN105" s="183"/>
      <c r="HO105" s="183"/>
      <c r="HP105" s="183">
        <v>348</v>
      </c>
      <c r="HQ105" s="183"/>
      <c r="HR105" s="183"/>
      <c r="HS105" s="183"/>
      <c r="HT105" s="183"/>
      <c r="HU105" s="183"/>
      <c r="HV105" s="184"/>
      <c r="HW105" s="185"/>
      <c r="HX105" s="186">
        <v>12</v>
      </c>
      <c r="HY105" s="187">
        <f t="shared" si="389"/>
        <v>15</v>
      </c>
      <c r="HZ105" s="304">
        <v>180</v>
      </c>
      <c r="IA105" s="339"/>
      <c r="IB105" s="188"/>
      <c r="IC105" s="188">
        <v>10</v>
      </c>
      <c r="ID105" s="189"/>
      <c r="IE105" s="346">
        <v>7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77" customFormat="1" ht="15" customHeight="1" x14ac:dyDescent="0.25">
      <c r="A106" s="114"/>
      <c r="B106" s="115" t="s">
        <v>232</v>
      </c>
      <c r="C106" s="266" t="s">
        <v>233</v>
      </c>
      <c r="D106" s="228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207"/>
      <c r="V106" s="267"/>
      <c r="W106" s="115"/>
      <c r="X106" s="247"/>
      <c r="Y106" s="228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207"/>
      <c r="AT106" s="267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247"/>
      <c r="BO106" s="228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207"/>
      <c r="CJ106" s="267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247"/>
      <c r="DE106" s="228"/>
      <c r="DF106" s="115"/>
      <c r="DG106" s="115"/>
      <c r="DH106" s="115"/>
      <c r="DI106" s="115"/>
      <c r="DJ106" s="115"/>
      <c r="DK106" s="115"/>
      <c r="DL106" s="115"/>
      <c r="DM106" s="115"/>
      <c r="DN106" s="115"/>
      <c r="DO106" s="115"/>
      <c r="DP106" s="115"/>
      <c r="DQ106" s="115"/>
      <c r="DR106" s="115"/>
      <c r="DS106" s="115"/>
      <c r="DT106" s="115"/>
      <c r="DU106" s="115"/>
      <c r="DV106" s="115"/>
      <c r="DW106" s="115"/>
      <c r="DX106" s="115"/>
      <c r="DY106" s="207"/>
      <c r="DZ106" s="267"/>
      <c r="EA106" s="115"/>
      <c r="EB106" s="115"/>
      <c r="EC106" s="115"/>
      <c r="ED106" s="115"/>
      <c r="EE106" s="115"/>
      <c r="EF106" s="115"/>
      <c r="EG106" s="115"/>
      <c r="EH106" s="115"/>
      <c r="EI106" s="115"/>
      <c r="EJ106" s="115"/>
      <c r="EK106" s="115"/>
      <c r="EL106" s="115"/>
      <c r="EM106" s="115"/>
      <c r="EN106" s="115"/>
      <c r="EO106" s="115"/>
      <c r="EP106" s="115"/>
      <c r="EQ106" s="115"/>
      <c r="ER106" s="115"/>
      <c r="ES106" s="115"/>
      <c r="ET106" s="247"/>
      <c r="EU106" s="228"/>
      <c r="EV106" s="115"/>
      <c r="EW106" s="115"/>
      <c r="EX106" s="115"/>
      <c r="EY106" s="115"/>
      <c r="EZ106" s="115"/>
      <c r="FA106" s="115"/>
      <c r="FB106" s="115"/>
      <c r="FC106" s="115"/>
      <c r="FD106" s="115"/>
      <c r="FE106" s="115"/>
      <c r="FF106" s="115"/>
      <c r="FG106" s="115"/>
      <c r="FH106" s="115"/>
      <c r="FI106" s="115"/>
      <c r="FJ106" s="115"/>
      <c r="FK106" s="115"/>
      <c r="FL106" s="115"/>
      <c r="FM106" s="115"/>
      <c r="FN106" s="115"/>
      <c r="FO106" s="207"/>
      <c r="FP106" s="267"/>
      <c r="FQ106" s="115"/>
      <c r="FR106" s="115"/>
      <c r="FS106" s="115"/>
      <c r="FT106" s="115"/>
      <c r="FU106" s="115"/>
      <c r="FV106" s="115"/>
      <c r="FW106" s="115"/>
      <c r="FX106" s="115"/>
      <c r="FY106" s="115"/>
      <c r="FZ106" s="115"/>
      <c r="GA106" s="115"/>
      <c r="GB106" s="115"/>
      <c r="GC106" s="115"/>
      <c r="GD106" s="115"/>
      <c r="GE106" s="115"/>
      <c r="GF106" s="115"/>
      <c r="GG106" s="115"/>
      <c r="GH106" s="115"/>
      <c r="GI106" s="115"/>
      <c r="GJ106" s="247"/>
      <c r="GK106" s="228"/>
      <c r="GL106" s="115"/>
      <c r="GM106" s="115"/>
      <c r="GN106" s="115"/>
      <c r="GO106" s="115"/>
      <c r="GP106" s="115"/>
      <c r="GQ106" s="115"/>
      <c r="GR106" s="115"/>
      <c r="GS106" s="115"/>
      <c r="GT106" s="115"/>
      <c r="GU106" s="115"/>
      <c r="GV106" s="115"/>
      <c r="GW106" s="115"/>
      <c r="GX106" s="115"/>
      <c r="GY106" s="115"/>
      <c r="GZ106" s="115"/>
      <c r="HA106" s="115"/>
      <c r="HB106" s="115"/>
      <c r="HC106" s="115"/>
      <c r="HD106" s="115"/>
      <c r="HE106" s="207"/>
      <c r="HF106" s="267"/>
      <c r="HG106" s="115"/>
      <c r="HH106" s="115"/>
      <c r="HI106" s="115"/>
      <c r="HJ106" s="115"/>
      <c r="HK106" s="115"/>
      <c r="HL106" s="115"/>
      <c r="HM106" s="115"/>
      <c r="HN106" s="115"/>
      <c r="HO106" s="115"/>
      <c r="HP106" s="115"/>
      <c r="HQ106" s="115"/>
      <c r="HR106" s="115"/>
      <c r="HS106" s="115"/>
      <c r="HT106" s="115"/>
      <c r="HU106" s="115"/>
      <c r="HV106" s="115"/>
      <c r="HW106" s="115"/>
      <c r="HX106" s="115"/>
      <c r="HY106" s="115"/>
      <c r="HZ106" s="247"/>
      <c r="IA106" s="340"/>
      <c r="IB106" s="174"/>
      <c r="IC106" s="174"/>
      <c r="ID106" s="175"/>
      <c r="IE106" s="54"/>
      <c r="IF106" s="378"/>
      <c r="IG106" s="378"/>
      <c r="IH106" s="378"/>
      <c r="II106" s="378"/>
      <c r="IJ106" s="378"/>
      <c r="IK106" s="378"/>
      <c r="IL106" s="378"/>
      <c r="IM106" s="378"/>
      <c r="IN106" s="378"/>
      <c r="IO106" s="378"/>
      <c r="IP106" s="378"/>
      <c r="IQ106" s="378"/>
      <c r="IR106" s="378"/>
      <c r="IS106" s="378"/>
      <c r="IT106" s="378"/>
      <c r="IU106" s="378"/>
      <c r="IV106" s="378"/>
      <c r="IW106" s="378"/>
      <c r="IX106" s="378"/>
      <c r="IY106" s="378"/>
      <c r="IZ106" s="378"/>
      <c r="JA106" s="378"/>
      <c r="JB106" s="378"/>
      <c r="JC106" s="378"/>
      <c r="JD106" s="378"/>
      <c r="JE106" s="378"/>
      <c r="JF106" s="378"/>
      <c r="JG106" s="378"/>
      <c r="JH106" s="378"/>
      <c r="JI106" s="378"/>
      <c r="JJ106" s="378"/>
      <c r="JK106" s="378"/>
      <c r="JL106" s="378"/>
      <c r="JM106" s="378"/>
      <c r="JN106" s="378"/>
      <c r="JO106" s="378"/>
      <c r="JP106" s="378"/>
      <c r="JQ106" s="378"/>
      <c r="JR106" s="378"/>
      <c r="JS106" s="378"/>
      <c r="JT106" s="378"/>
      <c r="JU106" s="378"/>
      <c r="JV106" s="378"/>
      <c r="JW106" s="378"/>
      <c r="JX106" s="378"/>
      <c r="JY106" s="378"/>
      <c r="JZ106" s="378"/>
      <c r="KA106" s="378"/>
      <c r="KB106" s="378"/>
      <c r="KC106" s="378"/>
      <c r="KD106" s="378"/>
      <c r="KE106" s="378"/>
      <c r="KF106" s="378"/>
      <c r="KG106" s="378"/>
      <c r="KH106" s="378"/>
      <c r="KI106" s="378"/>
      <c r="KJ106" s="378"/>
      <c r="KK106" s="378"/>
      <c r="KL106" s="378"/>
      <c r="KM106" s="378"/>
      <c r="KN106" s="378"/>
      <c r="KO106" s="378"/>
    </row>
    <row r="107" spans="1:301" ht="15" customHeight="1" x14ac:dyDescent="0.25">
      <c r="A107" s="152">
        <v>54</v>
      </c>
      <c r="B107" s="46" t="s">
        <v>185</v>
      </c>
      <c r="C107" s="257" t="s">
        <v>162</v>
      </c>
      <c r="D107" s="236">
        <f t="shared" ref="D107:D109" si="390">F107/36</f>
        <v>1</v>
      </c>
      <c r="E107" s="48"/>
      <c r="F107" s="48">
        <v>36</v>
      </c>
      <c r="G107" s="48">
        <f t="shared" ref="G107:G109" si="391">SUM(H107:U107)</f>
        <v>0</v>
      </c>
      <c r="H107" s="48">
        <f t="shared" ref="H107:P109" si="392">Z107+AU107+BP107+CK107+DF107+EA107+EV107+FQ107+GL107+HG107</f>
        <v>0</v>
      </c>
      <c r="I107" s="48">
        <f t="shared" si="392"/>
        <v>0</v>
      </c>
      <c r="J107" s="48">
        <f t="shared" si="392"/>
        <v>0</v>
      </c>
      <c r="K107" s="48">
        <f t="shared" si="392"/>
        <v>0</v>
      </c>
      <c r="L107" s="48">
        <f t="shared" si="392"/>
        <v>0</v>
      </c>
      <c r="M107" s="48">
        <f t="shared" si="392"/>
        <v>0</v>
      </c>
      <c r="N107" s="48">
        <f t="shared" si="392"/>
        <v>0</v>
      </c>
      <c r="O107" s="48">
        <f t="shared" si="392"/>
        <v>0</v>
      </c>
      <c r="P107" s="48">
        <f t="shared" si="392"/>
        <v>0</v>
      </c>
      <c r="Q107" s="48"/>
      <c r="R107" s="48">
        <f>AJ107+BE107+BZ107+CU107+DP107+EK107+FF107+GA107+GV107+HQ107</f>
        <v>0</v>
      </c>
      <c r="S107" s="48">
        <f t="shared" ref="S107:U109" si="393">AL107+BG107+CB107+CW107+DR107+EM107+FH107+GC107+GX107+HS107</f>
        <v>0</v>
      </c>
      <c r="T107" s="48">
        <f t="shared" si="393"/>
        <v>0</v>
      </c>
      <c r="U107" s="214">
        <f t="shared" si="393"/>
        <v>0</v>
      </c>
      <c r="V107" s="276">
        <f>AS107+BN107+CI107+DD107+DY107+ET107+FO107+GJ107+HE107+HZ107</f>
        <v>0</v>
      </c>
      <c r="W107" s="48"/>
      <c r="X107" s="277"/>
      <c r="Y107" s="54">
        <f>SUM(Z107:AJ107)+SUM(AL107:AN107)</f>
        <v>0</v>
      </c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224"/>
      <c r="AT107" s="299">
        <f>SUM(AU107:BE107)+SUM(BG107:BI107)</f>
        <v>0</v>
      </c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300"/>
      <c r="BO107" s="54">
        <f>SUM(BP107:BZ107)+SUM(CB107:CD107)</f>
        <v>0</v>
      </c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224"/>
      <c r="CJ107" s="299">
        <f>SUM(CK107:CU107)+SUM(CW107:CY107)</f>
        <v>0</v>
      </c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300"/>
      <c r="DE107" s="54">
        <f>SUM(DF107:DP107)+SUM(DR107:DT107)</f>
        <v>0</v>
      </c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224"/>
      <c r="DZ107" s="299">
        <f>SUM(EA107:EK107)+SUM(EM107:EO107)</f>
        <v>0</v>
      </c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300"/>
      <c r="EU107" s="54">
        <f>SUM(EV107:FF107)+SUM(FH107:FJ107)</f>
        <v>0</v>
      </c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224"/>
      <c r="FP107" s="299">
        <f>SUM(FQ107:GA107)+SUM(GC107:GE107)</f>
        <v>0</v>
      </c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300"/>
      <c r="GK107" s="54">
        <f>SUM(GL107:GV107)+SUM(GX107:GZ107)</f>
        <v>0</v>
      </c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224"/>
      <c r="HF107" s="299">
        <f>SUM(HG107:HQ107)+SUM(HS107:HU107)</f>
        <v>0</v>
      </c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50"/>
      <c r="HW107" s="51"/>
      <c r="HX107" s="52"/>
      <c r="HY107" s="53">
        <f>D107</f>
        <v>1</v>
      </c>
      <c r="HZ107" s="300"/>
      <c r="IA107" s="322" t="s">
        <v>54</v>
      </c>
      <c r="IB107" s="25"/>
      <c r="IC107" s="25"/>
      <c r="ID107" s="120"/>
      <c r="IE107" s="54">
        <v>7</v>
      </c>
    </row>
    <row r="108" spans="1:301" ht="15" customHeight="1" x14ac:dyDescent="0.25">
      <c r="A108" s="152">
        <v>55</v>
      </c>
      <c r="B108" s="46" t="s">
        <v>186</v>
      </c>
      <c r="C108" s="257" t="s">
        <v>163</v>
      </c>
      <c r="D108" s="236">
        <f t="shared" si="390"/>
        <v>1</v>
      </c>
      <c r="E108" s="48"/>
      <c r="F108" s="48">
        <v>36</v>
      </c>
      <c r="G108" s="48">
        <f t="shared" si="391"/>
        <v>0</v>
      </c>
      <c r="H108" s="48">
        <f t="shared" si="392"/>
        <v>0</v>
      </c>
      <c r="I108" s="48">
        <f t="shared" si="392"/>
        <v>0</v>
      </c>
      <c r="J108" s="48">
        <f t="shared" si="392"/>
        <v>0</v>
      </c>
      <c r="K108" s="48">
        <f t="shared" si="392"/>
        <v>0</v>
      </c>
      <c r="L108" s="48">
        <f t="shared" si="392"/>
        <v>0</v>
      </c>
      <c r="M108" s="48">
        <f t="shared" si="392"/>
        <v>0</v>
      </c>
      <c r="N108" s="48">
        <f t="shared" si="392"/>
        <v>0</v>
      </c>
      <c r="O108" s="48">
        <f t="shared" si="392"/>
        <v>0</v>
      </c>
      <c r="P108" s="48">
        <f t="shared" si="392"/>
        <v>0</v>
      </c>
      <c r="Q108" s="48"/>
      <c r="R108" s="48">
        <f>AJ108+BE108+BZ108+CU108+DP108+EK108+FF108+GA108+GV108+HQ108</f>
        <v>0</v>
      </c>
      <c r="S108" s="48">
        <f t="shared" si="393"/>
        <v>0</v>
      </c>
      <c r="T108" s="48">
        <f t="shared" si="393"/>
        <v>0</v>
      </c>
      <c r="U108" s="214">
        <f t="shared" si="393"/>
        <v>0</v>
      </c>
      <c r="V108" s="276">
        <f>AS108+BN108+CI108+DD108+DY108+ET108+FO108+GJ108+HE108+HZ108</f>
        <v>0</v>
      </c>
      <c r="W108" s="48"/>
      <c r="X108" s="277"/>
      <c r="Y108" s="54">
        <f>SUM(Z108:AJ108)+SUM(AL108:AN108)</f>
        <v>0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224"/>
      <c r="AT108" s="299">
        <f>SUM(AU108:BE108)+SUM(BG108:BI108)</f>
        <v>0</v>
      </c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300"/>
      <c r="BO108" s="54">
        <f>SUM(BP108:BZ108)+SUM(CB108:CD108)</f>
        <v>0</v>
      </c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224"/>
      <c r="CJ108" s="299">
        <f>SUM(CK108:CU108)+SUM(CW108:CY108)</f>
        <v>0</v>
      </c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300"/>
      <c r="DE108" s="54">
        <f>SUM(DF108:DP108)+SUM(DR108:DT108)</f>
        <v>0</v>
      </c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224"/>
      <c r="DZ108" s="299">
        <f>SUM(EA108:EK108)+SUM(EM108:EO108)</f>
        <v>0</v>
      </c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300"/>
      <c r="EU108" s="54">
        <f>SUM(EV108:FF108)+SUM(FH108:FJ108)</f>
        <v>0</v>
      </c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224"/>
      <c r="FP108" s="299">
        <f>SUM(FQ108:GA108)+SUM(GC108:GE108)</f>
        <v>0</v>
      </c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300"/>
      <c r="GK108" s="54">
        <f>SUM(GL108:GV108)+SUM(GX108:GZ108)</f>
        <v>0</v>
      </c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224"/>
      <c r="HF108" s="299">
        <f>SUM(HG108:HQ108)+SUM(HS108:HU108)</f>
        <v>0</v>
      </c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50"/>
      <c r="HW108" s="51"/>
      <c r="HX108" s="52"/>
      <c r="HY108" s="53">
        <f t="shared" ref="HY108" si="394">D108</f>
        <v>1</v>
      </c>
      <c r="HZ108" s="300"/>
      <c r="IA108" s="322" t="s">
        <v>54</v>
      </c>
      <c r="IB108" s="25"/>
      <c r="IC108" s="25"/>
      <c r="ID108" s="120"/>
      <c r="IE108" s="54">
        <v>11</v>
      </c>
    </row>
    <row r="109" spans="1:301" ht="15" customHeight="1" thickBot="1" x14ac:dyDescent="0.3">
      <c r="A109" s="153">
        <v>56</v>
      </c>
      <c r="B109" s="154" t="s">
        <v>187</v>
      </c>
      <c r="C109" s="258" t="s">
        <v>164</v>
      </c>
      <c r="D109" s="345">
        <f t="shared" si="390"/>
        <v>4</v>
      </c>
      <c r="E109" s="155"/>
      <c r="F109" s="155">
        <v>144</v>
      </c>
      <c r="G109" s="155">
        <f t="shared" si="391"/>
        <v>0</v>
      </c>
      <c r="H109" s="155">
        <f t="shared" si="392"/>
        <v>0</v>
      </c>
      <c r="I109" s="155">
        <f t="shared" si="392"/>
        <v>0</v>
      </c>
      <c r="J109" s="155">
        <f t="shared" si="392"/>
        <v>0</v>
      </c>
      <c r="K109" s="155">
        <f t="shared" si="392"/>
        <v>0</v>
      </c>
      <c r="L109" s="155">
        <f t="shared" si="392"/>
        <v>0</v>
      </c>
      <c r="M109" s="155">
        <f t="shared" si="392"/>
        <v>0</v>
      </c>
      <c r="N109" s="155">
        <f t="shared" si="392"/>
        <v>0</v>
      </c>
      <c r="O109" s="155">
        <f t="shared" si="392"/>
        <v>0</v>
      </c>
      <c r="P109" s="155">
        <f t="shared" si="392"/>
        <v>0</v>
      </c>
      <c r="Q109" s="155"/>
      <c r="R109" s="155">
        <f>AJ109+BE109+BZ109+CU109+DP109+EK109+FF109+GA109+GV109+HQ109</f>
        <v>0</v>
      </c>
      <c r="S109" s="155">
        <f t="shared" si="393"/>
        <v>0</v>
      </c>
      <c r="T109" s="155">
        <f t="shared" si="393"/>
        <v>0</v>
      </c>
      <c r="U109" s="341">
        <f t="shared" si="393"/>
        <v>0</v>
      </c>
      <c r="V109" s="352">
        <f>AS109+BN109+CI109+DD109+DY109+ET109+FO109+GJ109+HE109+HZ109</f>
        <v>0</v>
      </c>
      <c r="W109" s="155"/>
      <c r="X109" s="353"/>
      <c r="Y109" s="348">
        <f>SUM(Z109:AJ109)+SUM(AL109:AN109)</f>
        <v>0</v>
      </c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344"/>
      <c r="AT109" s="358">
        <f>SUM(AU109:BE109)+SUM(BG109:BI109)</f>
        <v>0</v>
      </c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359"/>
      <c r="BO109" s="348">
        <f>SUM(BP109:BZ109)+SUM(CB109:CD109)</f>
        <v>0</v>
      </c>
      <c r="BP109" s="154"/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  <c r="CG109" s="154"/>
      <c r="CH109" s="154"/>
      <c r="CI109" s="344"/>
      <c r="CJ109" s="358">
        <f>SUM(CK109:CU109)+SUM(CW109:CY109)</f>
        <v>0</v>
      </c>
      <c r="CK109" s="154"/>
      <c r="CL109" s="154"/>
      <c r="CM109" s="154"/>
      <c r="CN109" s="154"/>
      <c r="CO109" s="154"/>
      <c r="CP109" s="154"/>
      <c r="CQ109" s="154"/>
      <c r="CR109" s="154"/>
      <c r="CS109" s="154"/>
      <c r="CT109" s="154"/>
      <c r="CU109" s="154"/>
      <c r="CV109" s="154"/>
      <c r="CW109" s="154"/>
      <c r="CX109" s="154"/>
      <c r="CY109" s="154"/>
      <c r="CZ109" s="154"/>
      <c r="DA109" s="154"/>
      <c r="DB109" s="154"/>
      <c r="DC109" s="154"/>
      <c r="DD109" s="359"/>
      <c r="DE109" s="348">
        <f>SUM(DF109:DP109)+SUM(DR109:DT109)</f>
        <v>0</v>
      </c>
      <c r="DF109" s="154"/>
      <c r="DG109" s="154"/>
      <c r="DH109" s="154"/>
      <c r="DI109" s="154"/>
      <c r="DJ109" s="154"/>
      <c r="DK109" s="154"/>
      <c r="DL109" s="154"/>
      <c r="DM109" s="154"/>
      <c r="DN109" s="154"/>
      <c r="DO109" s="154"/>
      <c r="DP109" s="154"/>
      <c r="DQ109" s="154"/>
      <c r="DR109" s="154"/>
      <c r="DS109" s="154"/>
      <c r="DT109" s="154"/>
      <c r="DU109" s="154"/>
      <c r="DV109" s="154"/>
      <c r="DW109" s="154"/>
      <c r="DX109" s="154"/>
      <c r="DY109" s="344"/>
      <c r="DZ109" s="358">
        <f>SUM(EA109:EK109)+SUM(EM109:EO109)</f>
        <v>0</v>
      </c>
      <c r="EA109" s="154"/>
      <c r="EB109" s="154"/>
      <c r="EC109" s="154"/>
      <c r="ED109" s="154"/>
      <c r="EE109" s="154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54"/>
      <c r="ET109" s="359"/>
      <c r="EU109" s="348">
        <f>SUM(EV109:FF109)+SUM(FH109:FJ109)</f>
        <v>0</v>
      </c>
      <c r="EV109" s="154"/>
      <c r="EW109" s="154"/>
      <c r="EX109" s="154"/>
      <c r="EY109" s="154"/>
      <c r="EZ109" s="154"/>
      <c r="FA109" s="154"/>
      <c r="FB109" s="154"/>
      <c r="FC109" s="154"/>
      <c r="FD109" s="15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344"/>
      <c r="FP109" s="358">
        <f>SUM(FQ109:GA109)+SUM(GC109:GE109)</f>
        <v>0</v>
      </c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359"/>
      <c r="GK109" s="348">
        <f>SUM(GL109:GV109)+SUM(GX109:GZ109)</f>
        <v>0</v>
      </c>
      <c r="GL109" s="154"/>
      <c r="GM109" s="154"/>
      <c r="GN109" s="154"/>
      <c r="GO109" s="154"/>
      <c r="GP109" s="154"/>
      <c r="GQ109" s="154"/>
      <c r="GR109" s="154"/>
      <c r="GS109" s="154"/>
      <c r="GT109" s="154"/>
      <c r="GU109" s="154"/>
      <c r="GV109" s="154"/>
      <c r="GW109" s="154"/>
      <c r="GX109" s="154"/>
      <c r="GY109" s="154"/>
      <c r="GZ109" s="154"/>
      <c r="HA109" s="154"/>
      <c r="HB109" s="154"/>
      <c r="HC109" s="154"/>
      <c r="HD109" s="154"/>
      <c r="HE109" s="344"/>
      <c r="HF109" s="358">
        <f>SUM(HG109:HQ109)+SUM(HS109:HU109)</f>
        <v>0</v>
      </c>
      <c r="HG109" s="156"/>
      <c r="HH109" s="156"/>
      <c r="HI109" s="156"/>
      <c r="HJ109" s="156"/>
      <c r="HK109" s="156"/>
      <c r="HL109" s="156"/>
      <c r="HM109" s="156"/>
      <c r="HN109" s="156"/>
      <c r="HO109" s="156"/>
      <c r="HP109" s="156"/>
      <c r="HQ109" s="156"/>
      <c r="HR109" s="156"/>
      <c r="HS109" s="156"/>
      <c r="HT109" s="156"/>
      <c r="HU109" s="156"/>
      <c r="HV109" s="157"/>
      <c r="HW109" s="158"/>
      <c r="HX109" s="159"/>
      <c r="HY109" s="160">
        <v>4</v>
      </c>
      <c r="HZ109" s="359"/>
      <c r="IA109" s="331" t="s">
        <v>54</v>
      </c>
      <c r="IB109" s="137"/>
      <c r="IC109" s="137"/>
      <c r="ID109" s="139"/>
      <c r="IE109" s="54">
        <v>7</v>
      </c>
    </row>
    <row r="110" spans="1:301" s="385" customFormat="1" ht="15" customHeight="1" thickBot="1" x14ac:dyDescent="0.3">
      <c r="A110" s="971" t="s">
        <v>165</v>
      </c>
      <c r="B110" s="972"/>
      <c r="C110" s="973"/>
      <c r="D110" s="241">
        <f>D109+D108+D107+D105+D104+D103+D102+D101+D99+D98+D97+D69+D68+D67+D66+D65+D77+D89+D80+D94+D53+D93+D91+D50+D92+D49+D48+D47+D46+D45+D44+D43+D42+D41+D40+D39+D38+D37+D36+D35+D34+D33+D32+D31+D30+D28+D27+D26+D20+D74+D73+D18+D17+D16+D15+D14+D13+D12+D11+D59+D70+D79</f>
        <v>225</v>
      </c>
      <c r="E110" s="163">
        <f>E109+E108+E107+E105+E104+E103+E102+E101+E99+E98+E97+E69+E68+E67+E66+E65+E77+E89+E80+E94+E53+E93+E91+E50+E92+E49+E48+E47+E46+E45+E44+E43+E42+E41+E40+E39+E38+E37+E36+E35+E34+E33+E32+E31+E30+E28+E27+E26+E20+E74+E73+E18+E17+E16+E15+E14+E13+E12+E11+E59+E70+E79</f>
        <v>75</v>
      </c>
      <c r="F110" s="163">
        <f t="shared" ref="F110:BQ110" si="395">F109+F108+F107+F105+F104+F103+F102+F101+F99+F98+F97+F69+F68+F67+F66+F65+F77+F89+F80+F94+F53+F93+F91+F50+F92+F49+F48+F47+F46+F45+F44+F43+F42+F41+F40+F39+F38+F37+F36+F35+F34+F33+F32+F31+F30+F28+F27+F26+F20+F74+F73+F18+F17+F16+F15+F14+F13+F12+F11+F59+F70+F79</f>
        <v>10800</v>
      </c>
      <c r="G110" s="163">
        <f t="shared" si="395"/>
        <v>6034</v>
      </c>
      <c r="H110" s="163">
        <f t="shared" si="395"/>
        <v>1854</v>
      </c>
      <c r="I110" s="163">
        <f t="shared" si="395"/>
        <v>498</v>
      </c>
      <c r="J110" s="163">
        <f t="shared" si="395"/>
        <v>162</v>
      </c>
      <c r="K110" s="163">
        <f t="shared" si="395"/>
        <v>1980</v>
      </c>
      <c r="L110" s="163">
        <f t="shared" si="395"/>
        <v>66</v>
      </c>
      <c r="M110" s="163">
        <f t="shared" si="395"/>
        <v>258</v>
      </c>
      <c r="N110" s="163">
        <f t="shared" si="395"/>
        <v>58</v>
      </c>
      <c r="O110" s="163">
        <f t="shared" si="395"/>
        <v>8</v>
      </c>
      <c r="P110" s="163">
        <f t="shared" si="395"/>
        <v>98</v>
      </c>
      <c r="Q110" s="163">
        <f t="shared" si="395"/>
        <v>696</v>
      </c>
      <c r="R110" s="163">
        <f t="shared" si="395"/>
        <v>196</v>
      </c>
      <c r="S110" s="163">
        <f t="shared" si="395"/>
        <v>22</v>
      </c>
      <c r="T110" s="163">
        <f t="shared" si="395"/>
        <v>56</v>
      </c>
      <c r="U110" s="220">
        <f t="shared" si="395"/>
        <v>82</v>
      </c>
      <c r="V110" s="291">
        <f t="shared" si="395"/>
        <v>3132</v>
      </c>
      <c r="W110" s="163">
        <f t="shared" si="395"/>
        <v>320</v>
      </c>
      <c r="X110" s="292">
        <f t="shared" si="395"/>
        <v>1098</v>
      </c>
      <c r="Y110" s="246">
        <f t="shared" si="395"/>
        <v>546</v>
      </c>
      <c r="Z110" s="166">
        <f t="shared" si="395"/>
        <v>224</v>
      </c>
      <c r="AA110" s="166">
        <f t="shared" si="395"/>
        <v>42</v>
      </c>
      <c r="AB110" s="166">
        <f t="shared" si="395"/>
        <v>2</v>
      </c>
      <c r="AC110" s="166">
        <f t="shared" si="395"/>
        <v>234</v>
      </c>
      <c r="AD110" s="166">
        <f t="shared" si="395"/>
        <v>0</v>
      </c>
      <c r="AE110" s="166">
        <f t="shared" si="395"/>
        <v>10</v>
      </c>
      <c r="AF110" s="166">
        <f t="shared" si="395"/>
        <v>4</v>
      </c>
      <c r="AG110" s="166">
        <f t="shared" si="395"/>
        <v>0</v>
      </c>
      <c r="AH110" s="166">
        <f t="shared" si="395"/>
        <v>18</v>
      </c>
      <c r="AI110" s="166">
        <f t="shared" si="395"/>
        <v>0</v>
      </c>
      <c r="AJ110" s="166">
        <f t="shared" si="395"/>
        <v>10</v>
      </c>
      <c r="AK110" s="166">
        <f t="shared" si="395"/>
        <v>5</v>
      </c>
      <c r="AL110" s="166">
        <f t="shared" si="395"/>
        <v>0</v>
      </c>
      <c r="AM110" s="166">
        <f t="shared" si="395"/>
        <v>0</v>
      </c>
      <c r="AN110" s="166">
        <f t="shared" si="395"/>
        <v>2</v>
      </c>
      <c r="AO110" s="167">
        <f t="shared" si="395"/>
        <v>0</v>
      </c>
      <c r="AP110" s="168">
        <f t="shared" si="395"/>
        <v>0</v>
      </c>
      <c r="AQ110" s="169">
        <f t="shared" si="395"/>
        <v>30</v>
      </c>
      <c r="AR110" s="170">
        <f>AR109+AR108+AR107+AR105+AR104+AR103+AR102+AR101+AR99+AR98+AR97+AR69+AR68+AR67+AR66+AR65+AR77+AR89+AR80+AR94+AR53+AR93+AR91+AR50+AR92+AR49+AR48+AR47+AR46+AR45+AR44+AR43+AR42+AR41+AR40+AR39+AR38+AR37+AR36+AR35+AR34+AR33+AR32+AR31+AR30+AR28+AR27+AR26+AR20+AR74+AR73+AR18+AR17+AR16+AR15+AR14+AR13+AR12+AR11+AR59+AR70+AR79</f>
        <v>24</v>
      </c>
      <c r="AS110" s="227">
        <f t="shared" si="395"/>
        <v>288</v>
      </c>
      <c r="AT110" s="305">
        <f t="shared" si="395"/>
        <v>724</v>
      </c>
      <c r="AU110" s="166">
        <f t="shared" si="395"/>
        <v>244</v>
      </c>
      <c r="AV110" s="166">
        <f t="shared" si="395"/>
        <v>38</v>
      </c>
      <c r="AW110" s="166">
        <f t="shared" si="395"/>
        <v>18</v>
      </c>
      <c r="AX110" s="166">
        <f t="shared" si="395"/>
        <v>344</v>
      </c>
      <c r="AY110" s="166">
        <f t="shared" si="395"/>
        <v>8</v>
      </c>
      <c r="AZ110" s="166">
        <f t="shared" si="395"/>
        <v>4</v>
      </c>
      <c r="BA110" s="166">
        <f t="shared" si="395"/>
        <v>16</v>
      </c>
      <c r="BB110" s="166">
        <f t="shared" si="395"/>
        <v>8</v>
      </c>
      <c r="BC110" s="166">
        <f t="shared" si="395"/>
        <v>18</v>
      </c>
      <c r="BD110" s="166">
        <f t="shared" si="395"/>
        <v>0</v>
      </c>
      <c r="BE110" s="166">
        <f t="shared" si="395"/>
        <v>20</v>
      </c>
      <c r="BF110" s="166">
        <f t="shared" si="395"/>
        <v>10</v>
      </c>
      <c r="BG110" s="166">
        <f t="shared" si="395"/>
        <v>0</v>
      </c>
      <c r="BH110" s="166">
        <f t="shared" si="395"/>
        <v>6</v>
      </c>
      <c r="BI110" s="166">
        <f t="shared" si="395"/>
        <v>0</v>
      </c>
      <c r="BJ110" s="167">
        <f t="shared" si="395"/>
        <v>144</v>
      </c>
      <c r="BK110" s="168">
        <f t="shared" si="395"/>
        <v>36</v>
      </c>
      <c r="BL110" s="169">
        <f t="shared" si="395"/>
        <v>23</v>
      </c>
      <c r="BM110" s="170">
        <f t="shared" si="395"/>
        <v>36</v>
      </c>
      <c r="BN110" s="165">
        <f t="shared" si="395"/>
        <v>369</v>
      </c>
      <c r="BO110" s="246">
        <f t="shared" si="395"/>
        <v>494</v>
      </c>
      <c r="BP110" s="166">
        <f t="shared" si="395"/>
        <v>194</v>
      </c>
      <c r="BQ110" s="166">
        <f t="shared" si="395"/>
        <v>30</v>
      </c>
      <c r="BR110" s="166">
        <f t="shared" ref="BR110:EC110" si="396">BR109+BR108+BR107+BR105+BR104+BR103+BR102+BR101+BR99+BR98+BR97+BR69+BR68+BR67+BR66+BR65+BR77+BR89+BR80+BR94+BR53+BR93+BR91+BR50+BR92+BR49+BR48+BR47+BR46+BR45+BR44+BR43+BR42+BR41+BR40+BR39+BR38+BR37+BR36+BR35+BR34+BR33+BR32+BR31+BR30+BR28+BR27+BR26+BR20+BR74+BR73+BR18+BR17+BR16+BR15+BR14+BR13+BR12+BR11+BR59+BR70+BR79</f>
        <v>22</v>
      </c>
      <c r="BS110" s="166">
        <f t="shared" si="396"/>
        <v>188</v>
      </c>
      <c r="BT110" s="166">
        <f t="shared" si="396"/>
        <v>2</v>
      </c>
      <c r="BU110" s="166">
        <f t="shared" si="396"/>
        <v>0</v>
      </c>
      <c r="BV110" s="166">
        <f t="shared" si="396"/>
        <v>22</v>
      </c>
      <c r="BW110" s="166">
        <f t="shared" si="396"/>
        <v>0</v>
      </c>
      <c r="BX110" s="166">
        <f t="shared" si="396"/>
        <v>16</v>
      </c>
      <c r="BY110" s="166">
        <f t="shared" si="396"/>
        <v>0</v>
      </c>
      <c r="BZ110" s="166">
        <f t="shared" si="396"/>
        <v>20</v>
      </c>
      <c r="CA110" s="166">
        <f t="shared" si="396"/>
        <v>10</v>
      </c>
      <c r="CB110" s="166">
        <f t="shared" si="396"/>
        <v>0</v>
      </c>
      <c r="CC110" s="166">
        <f t="shared" si="396"/>
        <v>0</v>
      </c>
      <c r="CD110" s="166">
        <f t="shared" si="396"/>
        <v>0</v>
      </c>
      <c r="CE110" s="167">
        <f t="shared" si="396"/>
        <v>36</v>
      </c>
      <c r="CF110" s="168">
        <f t="shared" si="396"/>
        <v>54</v>
      </c>
      <c r="CG110" s="169">
        <f t="shared" si="396"/>
        <v>22</v>
      </c>
      <c r="CH110" s="170">
        <f t="shared" si="396"/>
        <v>24</v>
      </c>
      <c r="CI110" s="227">
        <f t="shared" si="396"/>
        <v>258</v>
      </c>
      <c r="CJ110" s="305">
        <f t="shared" si="396"/>
        <v>752</v>
      </c>
      <c r="CK110" s="166">
        <f t="shared" si="396"/>
        <v>288</v>
      </c>
      <c r="CL110" s="166">
        <f t="shared" si="396"/>
        <v>100</v>
      </c>
      <c r="CM110" s="166">
        <f t="shared" si="396"/>
        <v>22</v>
      </c>
      <c r="CN110" s="166">
        <f t="shared" si="396"/>
        <v>244</v>
      </c>
      <c r="CO110" s="166">
        <f t="shared" si="396"/>
        <v>8</v>
      </c>
      <c r="CP110" s="166">
        <f t="shared" si="396"/>
        <v>42</v>
      </c>
      <c r="CQ110" s="166">
        <f t="shared" si="396"/>
        <v>0</v>
      </c>
      <c r="CR110" s="166">
        <f t="shared" si="396"/>
        <v>0</v>
      </c>
      <c r="CS110" s="166">
        <f t="shared" si="396"/>
        <v>6</v>
      </c>
      <c r="CT110" s="166">
        <f t="shared" si="396"/>
        <v>0</v>
      </c>
      <c r="CU110" s="166">
        <f t="shared" si="396"/>
        <v>42</v>
      </c>
      <c r="CV110" s="166">
        <f t="shared" si="396"/>
        <v>20</v>
      </c>
      <c r="CW110" s="166">
        <f t="shared" si="396"/>
        <v>0</v>
      </c>
      <c r="CX110" s="166">
        <f t="shared" si="396"/>
        <v>0</v>
      </c>
      <c r="CY110" s="166">
        <f t="shared" si="396"/>
        <v>0</v>
      </c>
      <c r="CZ110" s="167">
        <f t="shared" si="396"/>
        <v>108</v>
      </c>
      <c r="DA110" s="168">
        <f t="shared" si="396"/>
        <v>18</v>
      </c>
      <c r="DB110" s="169">
        <f t="shared" si="396"/>
        <v>31</v>
      </c>
      <c r="DC110" s="170">
        <f t="shared" si="396"/>
        <v>36</v>
      </c>
      <c r="DD110" s="165">
        <f t="shared" si="396"/>
        <v>387</v>
      </c>
      <c r="DE110" s="246">
        <f t="shared" si="396"/>
        <v>462</v>
      </c>
      <c r="DF110" s="166">
        <f t="shared" si="396"/>
        <v>166</v>
      </c>
      <c r="DG110" s="166">
        <f t="shared" si="396"/>
        <v>44</v>
      </c>
      <c r="DH110" s="166">
        <f t="shared" si="396"/>
        <v>48</v>
      </c>
      <c r="DI110" s="166">
        <f t="shared" si="396"/>
        <v>142</v>
      </c>
      <c r="DJ110" s="166">
        <f t="shared" si="396"/>
        <v>0</v>
      </c>
      <c r="DK110" s="166">
        <f t="shared" si="396"/>
        <v>0</v>
      </c>
      <c r="DL110" s="166">
        <f t="shared" si="396"/>
        <v>0</v>
      </c>
      <c r="DM110" s="166">
        <f t="shared" si="396"/>
        <v>0</v>
      </c>
      <c r="DN110" s="166">
        <f t="shared" si="396"/>
        <v>2</v>
      </c>
      <c r="DO110" s="166">
        <f t="shared" si="396"/>
        <v>0</v>
      </c>
      <c r="DP110" s="166">
        <f t="shared" si="396"/>
        <v>34</v>
      </c>
      <c r="DQ110" s="166">
        <f t="shared" si="396"/>
        <v>15</v>
      </c>
      <c r="DR110" s="166">
        <f t="shared" si="396"/>
        <v>0</v>
      </c>
      <c r="DS110" s="166">
        <f t="shared" si="396"/>
        <v>20</v>
      </c>
      <c r="DT110" s="166">
        <f t="shared" si="396"/>
        <v>6</v>
      </c>
      <c r="DU110" s="167">
        <f t="shared" si="396"/>
        <v>108</v>
      </c>
      <c r="DV110" s="168">
        <f t="shared" si="396"/>
        <v>36</v>
      </c>
      <c r="DW110" s="169">
        <f t="shared" si="396"/>
        <v>18</v>
      </c>
      <c r="DX110" s="170">
        <f t="shared" si="396"/>
        <v>24</v>
      </c>
      <c r="DY110" s="227">
        <f t="shared" si="396"/>
        <v>240</v>
      </c>
      <c r="DZ110" s="305">
        <f t="shared" si="396"/>
        <v>702</v>
      </c>
      <c r="EA110" s="166">
        <f t="shared" si="396"/>
        <v>296</v>
      </c>
      <c r="EB110" s="166">
        <f t="shared" si="396"/>
        <v>64</v>
      </c>
      <c r="EC110" s="166">
        <f t="shared" si="396"/>
        <v>26</v>
      </c>
      <c r="ED110" s="166">
        <f t="shared" ref="ED110:GO110" si="397">ED109+ED108+ED107+ED105+ED104+ED103+ED102+ED101+ED99+ED98+ED97+ED69+ED68+ED67+ED66+ED65+ED77+ED89+ED80+ED94+ED53+ED93+ED91+ED50+ED92+ED49+ED48+ED47+ED46+ED45+ED44+ED43+ED42+ED41+ED40+ED39+ED38+ED37+ED36+ED35+ED34+ED33+ED32+ED31+ED30+ED28+ED27+ED26+ED20+ED74+ED73+ED18+ED17+ED16+ED15+ED14+ED13+ED12+ED11+ED59+ED70+ED79</f>
        <v>184</v>
      </c>
      <c r="EE110" s="166">
        <f t="shared" si="397"/>
        <v>4</v>
      </c>
      <c r="EF110" s="166">
        <f t="shared" si="397"/>
        <v>0</v>
      </c>
      <c r="EG110" s="166">
        <f t="shared" si="397"/>
        <v>4</v>
      </c>
      <c r="EH110" s="166">
        <f t="shared" si="397"/>
        <v>0</v>
      </c>
      <c r="EI110" s="166">
        <f t="shared" si="397"/>
        <v>12</v>
      </c>
      <c r="EJ110" s="166">
        <f t="shared" si="397"/>
        <v>42</v>
      </c>
      <c r="EK110" s="166">
        <f t="shared" si="397"/>
        <v>56</v>
      </c>
      <c r="EL110" s="166">
        <f t="shared" si="397"/>
        <v>18</v>
      </c>
      <c r="EM110" s="166">
        <f t="shared" si="397"/>
        <v>0</v>
      </c>
      <c r="EN110" s="166">
        <f t="shared" si="397"/>
        <v>0</v>
      </c>
      <c r="EO110" s="166">
        <f t="shared" si="397"/>
        <v>14</v>
      </c>
      <c r="EP110" s="167">
        <f t="shared" si="397"/>
        <v>144</v>
      </c>
      <c r="EQ110" s="168">
        <f t="shared" si="397"/>
        <v>0</v>
      </c>
      <c r="ER110" s="169">
        <f t="shared" si="397"/>
        <v>84</v>
      </c>
      <c r="ES110" s="170">
        <f t="shared" si="397"/>
        <v>36</v>
      </c>
      <c r="ET110" s="165">
        <f t="shared" si="397"/>
        <v>366</v>
      </c>
      <c r="EU110" s="246">
        <f t="shared" si="397"/>
        <v>474</v>
      </c>
      <c r="EV110" s="166">
        <f t="shared" si="397"/>
        <v>238</v>
      </c>
      <c r="EW110" s="166">
        <f t="shared" si="397"/>
        <v>70</v>
      </c>
      <c r="EX110" s="166">
        <f t="shared" si="397"/>
        <v>14</v>
      </c>
      <c r="EY110" s="166">
        <f t="shared" si="397"/>
        <v>82</v>
      </c>
      <c r="EZ110" s="166">
        <f t="shared" si="397"/>
        <v>0</v>
      </c>
      <c r="FA110" s="166">
        <f t="shared" si="397"/>
        <v>6</v>
      </c>
      <c r="FB110" s="166">
        <f t="shared" si="397"/>
        <v>8</v>
      </c>
      <c r="FC110" s="166">
        <f t="shared" si="397"/>
        <v>0</v>
      </c>
      <c r="FD110" s="166">
        <f t="shared" si="397"/>
        <v>8</v>
      </c>
      <c r="FE110" s="166">
        <f t="shared" si="397"/>
        <v>24</v>
      </c>
      <c r="FF110" s="166">
        <f t="shared" si="397"/>
        <v>14</v>
      </c>
      <c r="FG110" s="166">
        <f t="shared" si="397"/>
        <v>5</v>
      </c>
      <c r="FH110" s="166">
        <f t="shared" si="397"/>
        <v>6</v>
      </c>
      <c r="FI110" s="166">
        <f t="shared" si="397"/>
        <v>0</v>
      </c>
      <c r="FJ110" s="166">
        <f t="shared" si="397"/>
        <v>4</v>
      </c>
      <c r="FK110" s="167">
        <f t="shared" si="397"/>
        <v>108</v>
      </c>
      <c r="FL110" s="168">
        <f t="shared" si="397"/>
        <v>36</v>
      </c>
      <c r="FM110" s="169">
        <f t="shared" si="397"/>
        <v>6</v>
      </c>
      <c r="FN110" s="170">
        <f t="shared" si="397"/>
        <v>24</v>
      </c>
      <c r="FO110" s="227">
        <f t="shared" si="397"/>
        <v>240</v>
      </c>
      <c r="FP110" s="305">
        <f t="shared" si="397"/>
        <v>764</v>
      </c>
      <c r="FQ110" s="166">
        <f t="shared" si="397"/>
        <v>138</v>
      </c>
      <c r="FR110" s="166">
        <f t="shared" si="397"/>
        <v>72</v>
      </c>
      <c r="FS110" s="166">
        <f t="shared" si="397"/>
        <v>8</v>
      </c>
      <c r="FT110" s="166">
        <f t="shared" si="397"/>
        <v>310</v>
      </c>
      <c r="FU110" s="166">
        <f t="shared" si="397"/>
        <v>10</v>
      </c>
      <c r="FV110" s="166">
        <f t="shared" si="397"/>
        <v>104</v>
      </c>
      <c r="FW110" s="166">
        <f t="shared" si="397"/>
        <v>4</v>
      </c>
      <c r="FX110" s="166">
        <f t="shared" si="397"/>
        <v>0</v>
      </c>
      <c r="FY110" s="166">
        <f t="shared" si="397"/>
        <v>16</v>
      </c>
      <c r="FZ110" s="166">
        <f t="shared" si="397"/>
        <v>42</v>
      </c>
      <c r="GA110" s="166">
        <f t="shared" si="397"/>
        <v>0</v>
      </c>
      <c r="GB110" s="166">
        <f t="shared" si="397"/>
        <v>0</v>
      </c>
      <c r="GC110" s="166">
        <f t="shared" si="397"/>
        <v>16</v>
      </c>
      <c r="GD110" s="166">
        <f t="shared" si="397"/>
        <v>0</v>
      </c>
      <c r="GE110" s="166">
        <f t="shared" si="397"/>
        <v>44</v>
      </c>
      <c r="GF110" s="167">
        <f t="shared" si="397"/>
        <v>72</v>
      </c>
      <c r="GG110" s="168">
        <f t="shared" si="397"/>
        <v>36</v>
      </c>
      <c r="GH110" s="169">
        <f t="shared" si="397"/>
        <v>31</v>
      </c>
      <c r="GI110" s="170">
        <f t="shared" si="397"/>
        <v>36</v>
      </c>
      <c r="GJ110" s="165">
        <f t="shared" si="397"/>
        <v>393</v>
      </c>
      <c r="GK110" s="246">
        <f t="shared" si="397"/>
        <v>438</v>
      </c>
      <c r="GL110" s="166">
        <f t="shared" si="397"/>
        <v>46</v>
      </c>
      <c r="GM110" s="166">
        <f t="shared" si="397"/>
        <v>30</v>
      </c>
      <c r="GN110" s="166">
        <f t="shared" si="397"/>
        <v>2</v>
      </c>
      <c r="GO110" s="166">
        <f t="shared" si="397"/>
        <v>132</v>
      </c>
      <c r="GP110" s="166">
        <f t="shared" ref="GP110:HZ110" si="398">GP109+GP108+GP107+GP105+GP104+GP103+GP102+GP101+GP99+GP98+GP97+GP69+GP68+GP67+GP66+GP65+GP77+GP89+GP80+GP94+GP53+GP93+GP91+GP50+GP92+GP49+GP48+GP47+GP46+GP45+GP44+GP43+GP42+GP41+GP40+GP39+GP38+GP37+GP36+GP35+GP34+GP33+GP32+GP31+GP30+GP28+GP27+GP26+GP20+GP74+GP73+GP18+GP17+GP16+GP15+GP14+GP13+GP12+GP11+GP59+GP70+GP79</f>
        <v>34</v>
      </c>
      <c r="GQ110" s="166">
        <f t="shared" si="398"/>
        <v>92</v>
      </c>
      <c r="GR110" s="166">
        <f t="shared" si="398"/>
        <v>0</v>
      </c>
      <c r="GS110" s="166">
        <f t="shared" si="398"/>
        <v>0</v>
      </c>
      <c r="GT110" s="166">
        <f t="shared" si="398"/>
        <v>0</v>
      </c>
      <c r="GU110" s="166">
        <f t="shared" si="398"/>
        <v>60</v>
      </c>
      <c r="GV110" s="166">
        <f t="shared" si="398"/>
        <v>0</v>
      </c>
      <c r="GW110" s="166">
        <f t="shared" si="398"/>
        <v>0</v>
      </c>
      <c r="GX110" s="166">
        <f t="shared" si="398"/>
        <v>0</v>
      </c>
      <c r="GY110" s="166">
        <f t="shared" si="398"/>
        <v>30</v>
      </c>
      <c r="GZ110" s="166">
        <f t="shared" si="398"/>
        <v>12</v>
      </c>
      <c r="HA110" s="167">
        <f t="shared" si="398"/>
        <v>144</v>
      </c>
      <c r="HB110" s="168">
        <f t="shared" si="398"/>
        <v>18</v>
      </c>
      <c r="HC110" s="169">
        <f t="shared" si="398"/>
        <v>30</v>
      </c>
      <c r="HD110" s="170">
        <f t="shared" si="398"/>
        <v>24</v>
      </c>
      <c r="HE110" s="227">
        <f t="shared" si="398"/>
        <v>234</v>
      </c>
      <c r="HF110" s="305">
        <f t="shared" si="398"/>
        <v>678</v>
      </c>
      <c r="HG110" s="166">
        <f t="shared" si="398"/>
        <v>20</v>
      </c>
      <c r="HH110" s="166">
        <f t="shared" si="398"/>
        <v>8</v>
      </c>
      <c r="HI110" s="166">
        <f t="shared" si="398"/>
        <v>0</v>
      </c>
      <c r="HJ110" s="166">
        <f t="shared" si="398"/>
        <v>120</v>
      </c>
      <c r="HK110" s="166">
        <f t="shared" si="398"/>
        <v>0</v>
      </c>
      <c r="HL110" s="166">
        <f t="shared" si="398"/>
        <v>0</v>
      </c>
      <c r="HM110" s="166">
        <f t="shared" si="398"/>
        <v>0</v>
      </c>
      <c r="HN110" s="166">
        <f t="shared" si="398"/>
        <v>0</v>
      </c>
      <c r="HO110" s="166">
        <f t="shared" si="398"/>
        <v>2</v>
      </c>
      <c r="HP110" s="166">
        <f t="shared" si="398"/>
        <v>528</v>
      </c>
      <c r="HQ110" s="166">
        <f t="shared" si="398"/>
        <v>0</v>
      </c>
      <c r="HR110" s="166">
        <f t="shared" si="398"/>
        <v>0</v>
      </c>
      <c r="HS110" s="166">
        <f t="shared" si="398"/>
        <v>0</v>
      </c>
      <c r="HT110" s="166">
        <f t="shared" si="398"/>
        <v>0</v>
      </c>
      <c r="HU110" s="166">
        <f t="shared" si="398"/>
        <v>0</v>
      </c>
      <c r="HV110" s="167">
        <f t="shared" si="398"/>
        <v>0</v>
      </c>
      <c r="HW110" s="168">
        <f t="shared" si="398"/>
        <v>0</v>
      </c>
      <c r="HX110" s="169">
        <f t="shared" si="398"/>
        <v>45</v>
      </c>
      <c r="HY110" s="170">
        <f t="shared" si="398"/>
        <v>36</v>
      </c>
      <c r="HZ110" s="165">
        <f t="shared" si="398"/>
        <v>357</v>
      </c>
      <c r="IA110" s="305"/>
      <c r="IB110" s="164"/>
      <c r="IC110" s="164"/>
      <c r="ID110" s="165"/>
      <c r="IE110" s="11"/>
    </row>
    <row r="111" spans="1:301" s="378" customFormat="1" ht="15" customHeight="1" thickBot="1" x14ac:dyDescent="0.3">
      <c r="A111" s="893" t="s">
        <v>50</v>
      </c>
      <c r="B111" s="893"/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  <c r="R111" s="893"/>
      <c r="S111" s="893"/>
      <c r="T111" s="893"/>
      <c r="U111" s="893"/>
      <c r="V111" s="893"/>
      <c r="W111" s="893"/>
      <c r="X111" s="893"/>
      <c r="Y111" s="893"/>
      <c r="Z111" s="893"/>
      <c r="AA111" s="893"/>
      <c r="AB111" s="893"/>
      <c r="AC111" s="893"/>
      <c r="AD111" s="893"/>
      <c r="AE111" s="893"/>
      <c r="AF111" s="893"/>
      <c r="AG111" s="893"/>
      <c r="AH111" s="893"/>
      <c r="AI111" s="893"/>
      <c r="AJ111" s="893"/>
      <c r="AK111" s="893"/>
      <c r="AL111" s="893"/>
      <c r="AM111" s="893"/>
      <c r="AN111" s="893"/>
      <c r="AO111" s="893"/>
      <c r="AP111" s="893"/>
      <c r="AQ111" s="893"/>
      <c r="AR111" s="893"/>
      <c r="AS111" s="893"/>
      <c r="AT111" s="893"/>
      <c r="AU111" s="893"/>
      <c r="AV111" s="893"/>
      <c r="AW111" s="893"/>
      <c r="AX111" s="893"/>
      <c r="AY111" s="893"/>
      <c r="AZ111" s="893"/>
      <c r="BA111" s="893"/>
      <c r="BB111" s="893"/>
      <c r="BC111" s="893"/>
      <c r="BD111" s="893"/>
      <c r="BE111" s="893"/>
      <c r="BF111" s="893"/>
      <c r="BG111" s="893"/>
      <c r="BH111" s="893"/>
      <c r="BI111" s="893"/>
      <c r="BJ111" s="893"/>
      <c r="BK111" s="893"/>
      <c r="BL111" s="893"/>
      <c r="BM111" s="893"/>
      <c r="BN111" s="893"/>
      <c r="BO111" s="893"/>
      <c r="BP111" s="893"/>
      <c r="BQ111" s="893"/>
      <c r="BR111" s="893"/>
      <c r="BS111" s="893"/>
      <c r="BT111" s="893"/>
      <c r="BU111" s="893"/>
      <c r="BV111" s="893"/>
      <c r="BW111" s="893"/>
      <c r="BX111" s="893"/>
      <c r="BY111" s="893"/>
      <c r="BZ111" s="893"/>
      <c r="CA111" s="893"/>
      <c r="CB111" s="893"/>
      <c r="CC111" s="893"/>
      <c r="CD111" s="893"/>
      <c r="CE111" s="893"/>
      <c r="CF111" s="893"/>
      <c r="CG111" s="893"/>
      <c r="CH111" s="893"/>
      <c r="CI111" s="893"/>
      <c r="CJ111" s="893"/>
      <c r="CK111" s="893"/>
      <c r="CL111" s="893"/>
      <c r="CM111" s="893"/>
      <c r="CN111" s="893"/>
      <c r="CO111" s="893"/>
      <c r="CP111" s="893"/>
      <c r="CQ111" s="893"/>
      <c r="CR111" s="893"/>
      <c r="CS111" s="893"/>
      <c r="CT111" s="893"/>
      <c r="CU111" s="893"/>
      <c r="CV111" s="893"/>
      <c r="CW111" s="893"/>
      <c r="CX111" s="893"/>
      <c r="CY111" s="893"/>
      <c r="CZ111" s="893"/>
      <c r="DA111" s="893"/>
      <c r="DB111" s="893"/>
      <c r="DC111" s="893"/>
      <c r="DD111" s="893"/>
      <c r="DE111" s="893"/>
      <c r="DF111" s="893"/>
      <c r="DG111" s="893"/>
      <c r="DH111" s="893"/>
      <c r="DI111" s="893"/>
      <c r="DJ111" s="893"/>
      <c r="DK111" s="893"/>
      <c r="DL111" s="893"/>
      <c r="DM111" s="893"/>
      <c r="DN111" s="893"/>
      <c r="DO111" s="893"/>
      <c r="DP111" s="893"/>
      <c r="DQ111" s="893"/>
      <c r="DR111" s="893"/>
      <c r="DS111" s="893"/>
      <c r="DT111" s="893"/>
      <c r="DU111" s="893"/>
      <c r="DV111" s="893"/>
      <c r="DW111" s="893"/>
      <c r="DX111" s="893"/>
      <c r="DY111" s="893"/>
      <c r="DZ111" s="893"/>
      <c r="EA111" s="893"/>
      <c r="EB111" s="893"/>
      <c r="EC111" s="893"/>
      <c r="ED111" s="893"/>
      <c r="EE111" s="893"/>
      <c r="EF111" s="893"/>
      <c r="EG111" s="893"/>
      <c r="EH111" s="893"/>
      <c r="EI111" s="893"/>
      <c r="EJ111" s="893"/>
      <c r="EK111" s="893"/>
      <c r="EL111" s="893"/>
      <c r="EM111" s="893"/>
      <c r="EN111" s="893"/>
      <c r="EO111" s="893"/>
      <c r="EP111" s="893"/>
      <c r="EQ111" s="893"/>
      <c r="ER111" s="893"/>
      <c r="ES111" s="893"/>
      <c r="ET111" s="893"/>
      <c r="EU111" s="893"/>
      <c r="EV111" s="893"/>
      <c r="EW111" s="893"/>
      <c r="EX111" s="893"/>
      <c r="EY111" s="893"/>
      <c r="EZ111" s="893"/>
      <c r="FA111" s="893"/>
      <c r="FB111" s="893"/>
      <c r="FC111" s="893"/>
      <c r="FD111" s="893"/>
      <c r="FE111" s="893"/>
      <c r="FF111" s="893"/>
      <c r="FG111" s="893"/>
      <c r="FH111" s="893"/>
      <c r="FI111" s="893"/>
      <c r="FJ111" s="893"/>
      <c r="FK111" s="893"/>
      <c r="FL111" s="893"/>
      <c r="FM111" s="893"/>
      <c r="FN111" s="893"/>
      <c r="FO111" s="893"/>
      <c r="FP111" s="893"/>
      <c r="FQ111" s="893"/>
      <c r="FR111" s="893"/>
      <c r="FS111" s="893"/>
      <c r="FT111" s="893"/>
      <c r="FU111" s="893"/>
      <c r="FV111" s="893"/>
      <c r="FW111" s="893"/>
      <c r="FX111" s="893"/>
      <c r="FY111" s="893"/>
      <c r="FZ111" s="893"/>
      <c r="GA111" s="893"/>
      <c r="GB111" s="893"/>
      <c r="GC111" s="893"/>
      <c r="GD111" s="893"/>
      <c r="GE111" s="893"/>
      <c r="GF111" s="893"/>
      <c r="GG111" s="893"/>
      <c r="GH111" s="893"/>
      <c r="GI111" s="893"/>
      <c r="GJ111" s="893"/>
      <c r="GK111" s="893"/>
      <c r="GL111" s="893"/>
      <c r="GM111" s="893"/>
      <c r="GN111" s="893"/>
      <c r="GO111" s="893"/>
      <c r="GP111" s="893"/>
      <c r="GQ111" s="893"/>
      <c r="GR111" s="893"/>
      <c r="GS111" s="893"/>
      <c r="GT111" s="893"/>
      <c r="GU111" s="893"/>
      <c r="GV111" s="893"/>
      <c r="GW111" s="893"/>
      <c r="GX111" s="893"/>
      <c r="GY111" s="893"/>
      <c r="GZ111" s="893"/>
      <c r="HA111" s="893"/>
      <c r="HB111" s="893"/>
      <c r="HC111" s="893"/>
      <c r="HD111" s="893"/>
      <c r="HE111" s="893"/>
      <c r="HF111" s="893"/>
      <c r="HG111" s="893"/>
      <c r="HH111" s="893"/>
      <c r="HI111" s="893"/>
      <c r="HJ111" s="893"/>
      <c r="HK111" s="893"/>
      <c r="HL111" s="893"/>
      <c r="HM111" s="893"/>
      <c r="HN111" s="893"/>
      <c r="HO111" s="893"/>
      <c r="HP111" s="893"/>
      <c r="HQ111" s="893"/>
      <c r="HR111" s="893"/>
      <c r="HS111" s="893"/>
      <c r="HT111" s="893"/>
      <c r="HU111" s="893"/>
      <c r="HV111" s="893"/>
      <c r="HW111" s="893"/>
      <c r="HX111" s="893"/>
      <c r="HY111" s="893"/>
      <c r="HZ111" s="893"/>
      <c r="IA111" s="893"/>
      <c r="IB111" s="893"/>
      <c r="IC111" s="893"/>
      <c r="ID111" s="893"/>
    </row>
    <row r="112" spans="1:301" s="378" customFormat="1" ht="15" customHeight="1" x14ac:dyDescent="0.25">
      <c r="A112" s="915" t="s">
        <v>166</v>
      </c>
      <c r="B112" s="916"/>
      <c r="C112" s="917"/>
      <c r="D112" s="910">
        <f>COUNT(F26:F50)+COUNT(F89:F94)+COUNT(F11:F20)+COUNT(F53)+COUNT(F59:F80)</f>
        <v>51</v>
      </c>
      <c r="E112" s="911"/>
      <c r="F112" s="911"/>
      <c r="G112" s="911"/>
      <c r="H112" s="911"/>
      <c r="I112" s="911"/>
      <c r="J112" s="911"/>
      <c r="K112" s="911"/>
      <c r="L112" s="911"/>
      <c r="M112" s="911"/>
      <c r="N112" s="911"/>
      <c r="O112" s="911"/>
      <c r="P112" s="911"/>
      <c r="Q112" s="911"/>
      <c r="R112" s="911"/>
      <c r="S112" s="911"/>
      <c r="T112" s="911"/>
      <c r="U112" s="911"/>
      <c r="V112" s="911"/>
      <c r="W112" s="911"/>
      <c r="X112" s="912"/>
      <c r="Y112" s="918">
        <f>COUNT(AS26:AS50)+COUNT(AS89:AS94)+COUNT(AS11:AS20)+COUNT(AS53)+COUNT(AS59:AS80)</f>
        <v>11</v>
      </c>
      <c r="Z112" s="911"/>
      <c r="AA112" s="911"/>
      <c r="AB112" s="911"/>
      <c r="AC112" s="911"/>
      <c r="AD112" s="911"/>
      <c r="AE112" s="911"/>
      <c r="AF112" s="911"/>
      <c r="AG112" s="911"/>
      <c r="AH112" s="911"/>
      <c r="AI112" s="911"/>
      <c r="AJ112" s="911"/>
      <c r="AK112" s="911"/>
      <c r="AL112" s="911"/>
      <c r="AM112" s="911"/>
      <c r="AN112" s="911"/>
      <c r="AO112" s="911"/>
      <c r="AP112" s="911"/>
      <c r="AQ112" s="911"/>
      <c r="AR112" s="911"/>
      <c r="AS112" s="911"/>
      <c r="AT112" s="918">
        <f t="shared" ref="AT112" si="399">COUNT(BN26:BN50)+COUNT(BN89:BN94)+COUNT(BN11:BN20)+COUNT(BN53)+COUNT(BN59:BN80)</f>
        <v>12</v>
      </c>
      <c r="AU112" s="911"/>
      <c r="AV112" s="911"/>
      <c r="AW112" s="911"/>
      <c r="AX112" s="911"/>
      <c r="AY112" s="911"/>
      <c r="AZ112" s="911"/>
      <c r="BA112" s="911"/>
      <c r="BB112" s="911"/>
      <c r="BC112" s="911"/>
      <c r="BD112" s="911"/>
      <c r="BE112" s="911"/>
      <c r="BF112" s="911"/>
      <c r="BG112" s="911"/>
      <c r="BH112" s="911"/>
      <c r="BI112" s="911"/>
      <c r="BJ112" s="911"/>
      <c r="BK112" s="911"/>
      <c r="BL112" s="911"/>
      <c r="BM112" s="911"/>
      <c r="BN112" s="911"/>
      <c r="BO112" s="918">
        <f t="shared" ref="BO112" si="400">COUNT(CI26:CI50)+COUNT(CI89:CI94)+COUNT(CI11:CI20)+COUNT(CI53)+COUNT(CI59:CI80)</f>
        <v>10</v>
      </c>
      <c r="BP112" s="911"/>
      <c r="BQ112" s="911"/>
      <c r="BR112" s="911"/>
      <c r="BS112" s="911"/>
      <c r="BT112" s="911"/>
      <c r="BU112" s="911"/>
      <c r="BV112" s="911"/>
      <c r="BW112" s="911"/>
      <c r="BX112" s="911"/>
      <c r="BY112" s="911"/>
      <c r="BZ112" s="911"/>
      <c r="CA112" s="911"/>
      <c r="CB112" s="911"/>
      <c r="CC112" s="911"/>
      <c r="CD112" s="911"/>
      <c r="CE112" s="911"/>
      <c r="CF112" s="911"/>
      <c r="CG112" s="911"/>
      <c r="CH112" s="911"/>
      <c r="CI112" s="911"/>
      <c r="CJ112" s="918">
        <f t="shared" ref="CJ112" si="401">COUNT(DD26:DD50)+COUNT(DD89:DD94)+COUNT(DD11:DD20)+COUNT(DD53)+COUNT(DD59:DD80)</f>
        <v>15</v>
      </c>
      <c r="CK112" s="911"/>
      <c r="CL112" s="911"/>
      <c r="CM112" s="911"/>
      <c r="CN112" s="911"/>
      <c r="CO112" s="911"/>
      <c r="CP112" s="911"/>
      <c r="CQ112" s="911"/>
      <c r="CR112" s="911"/>
      <c r="CS112" s="911"/>
      <c r="CT112" s="911"/>
      <c r="CU112" s="911"/>
      <c r="CV112" s="911"/>
      <c r="CW112" s="911"/>
      <c r="CX112" s="911"/>
      <c r="CY112" s="911"/>
      <c r="CZ112" s="911"/>
      <c r="DA112" s="911"/>
      <c r="DB112" s="911"/>
      <c r="DC112" s="911"/>
      <c r="DD112" s="911"/>
      <c r="DE112" s="918">
        <f t="shared" ref="DE112" si="402">COUNT(DY26:DY50)+COUNT(DY89:DY94)+COUNT(DY11:DY20)+COUNT(DY53)+COUNT(DY59:DY80)</f>
        <v>11</v>
      </c>
      <c r="DF112" s="911"/>
      <c r="DG112" s="911"/>
      <c r="DH112" s="911"/>
      <c r="DI112" s="911"/>
      <c r="DJ112" s="911"/>
      <c r="DK112" s="911"/>
      <c r="DL112" s="911"/>
      <c r="DM112" s="911"/>
      <c r="DN112" s="911"/>
      <c r="DO112" s="911"/>
      <c r="DP112" s="911"/>
      <c r="DQ112" s="911"/>
      <c r="DR112" s="911"/>
      <c r="DS112" s="911"/>
      <c r="DT112" s="911"/>
      <c r="DU112" s="911"/>
      <c r="DV112" s="911"/>
      <c r="DW112" s="911"/>
      <c r="DX112" s="911"/>
      <c r="DY112" s="911"/>
      <c r="DZ112" s="918">
        <f t="shared" ref="DZ112" si="403">COUNT(ET26:ET50)+COUNT(ET89:ET94)+COUNT(ET11:ET20)+COUNT(ET53)+COUNT(ET59:ET80)</f>
        <v>13</v>
      </c>
      <c r="EA112" s="911"/>
      <c r="EB112" s="911"/>
      <c r="EC112" s="911"/>
      <c r="ED112" s="911"/>
      <c r="EE112" s="911"/>
      <c r="EF112" s="911"/>
      <c r="EG112" s="911"/>
      <c r="EH112" s="911"/>
      <c r="EI112" s="911"/>
      <c r="EJ112" s="911"/>
      <c r="EK112" s="911"/>
      <c r="EL112" s="911"/>
      <c r="EM112" s="911"/>
      <c r="EN112" s="911"/>
      <c r="EO112" s="911"/>
      <c r="EP112" s="911"/>
      <c r="EQ112" s="911"/>
      <c r="ER112" s="911"/>
      <c r="ES112" s="911"/>
      <c r="ET112" s="911"/>
      <c r="EU112" s="918">
        <f t="shared" ref="EU112" si="404">COUNT(FO26:FO50)+COUNT(FO89:FO94)+COUNT(FO11:FO20)+COUNT(FO53)+COUNT(FO59:FO80)</f>
        <v>12</v>
      </c>
      <c r="EV112" s="911"/>
      <c r="EW112" s="911"/>
      <c r="EX112" s="911"/>
      <c r="EY112" s="911"/>
      <c r="EZ112" s="911"/>
      <c r="FA112" s="911"/>
      <c r="FB112" s="911"/>
      <c r="FC112" s="911"/>
      <c r="FD112" s="911"/>
      <c r="FE112" s="911"/>
      <c r="FF112" s="911"/>
      <c r="FG112" s="911"/>
      <c r="FH112" s="911"/>
      <c r="FI112" s="911"/>
      <c r="FJ112" s="911"/>
      <c r="FK112" s="911"/>
      <c r="FL112" s="911"/>
      <c r="FM112" s="911"/>
      <c r="FN112" s="911"/>
      <c r="FO112" s="911"/>
      <c r="FP112" s="918">
        <f t="shared" ref="FP112" si="405">COUNT(GJ26:GJ50)+COUNT(GJ89:GJ94)+COUNT(GJ11:GJ20)+COUNT(GJ53)+COUNT(GJ59:GJ80)</f>
        <v>9</v>
      </c>
      <c r="FQ112" s="911"/>
      <c r="FR112" s="911"/>
      <c r="FS112" s="911"/>
      <c r="FT112" s="911"/>
      <c r="FU112" s="911"/>
      <c r="FV112" s="911"/>
      <c r="FW112" s="911"/>
      <c r="FX112" s="911"/>
      <c r="FY112" s="911"/>
      <c r="FZ112" s="911"/>
      <c r="GA112" s="911"/>
      <c r="GB112" s="911"/>
      <c r="GC112" s="911"/>
      <c r="GD112" s="911"/>
      <c r="GE112" s="911"/>
      <c r="GF112" s="911"/>
      <c r="GG112" s="911"/>
      <c r="GH112" s="911"/>
      <c r="GI112" s="911"/>
      <c r="GJ112" s="911"/>
      <c r="GK112" s="918">
        <f t="shared" ref="GK112" si="406">COUNT(HE26:HE50)+COUNT(HE89:HE94)+COUNT(HE11:HE20)+COUNT(HE53)+COUNT(HE59:HE80)</f>
        <v>6</v>
      </c>
      <c r="GL112" s="911"/>
      <c r="GM112" s="911"/>
      <c r="GN112" s="911"/>
      <c r="GO112" s="911"/>
      <c r="GP112" s="911"/>
      <c r="GQ112" s="911"/>
      <c r="GR112" s="911"/>
      <c r="GS112" s="911"/>
      <c r="GT112" s="911"/>
      <c r="GU112" s="911"/>
      <c r="GV112" s="911"/>
      <c r="GW112" s="911"/>
      <c r="GX112" s="911"/>
      <c r="GY112" s="911"/>
      <c r="GZ112" s="911"/>
      <c r="HA112" s="911"/>
      <c r="HB112" s="911"/>
      <c r="HC112" s="911"/>
      <c r="HD112" s="911"/>
      <c r="HE112" s="911"/>
      <c r="HF112" s="918">
        <f t="shared" ref="HF112" si="407">COUNT(HZ26:HZ50)+COUNT(HZ89:HZ94)+COUNT(HZ11:HZ20)+COUNT(HZ53)+COUNT(HZ59:HZ80)</f>
        <v>6</v>
      </c>
      <c r="HG112" s="911"/>
      <c r="HH112" s="911"/>
      <c r="HI112" s="911"/>
      <c r="HJ112" s="911"/>
      <c r="HK112" s="911"/>
      <c r="HL112" s="911"/>
      <c r="HM112" s="911"/>
      <c r="HN112" s="911"/>
      <c r="HO112" s="911"/>
      <c r="HP112" s="911"/>
      <c r="HQ112" s="911"/>
      <c r="HR112" s="911"/>
      <c r="HS112" s="911"/>
      <c r="HT112" s="911"/>
      <c r="HU112" s="911"/>
      <c r="HV112" s="911"/>
      <c r="HW112" s="911"/>
      <c r="HX112" s="911"/>
      <c r="HY112" s="911"/>
      <c r="HZ112" s="919"/>
      <c r="IA112" s="910" t="s">
        <v>168</v>
      </c>
      <c r="IB112" s="911"/>
      <c r="IC112" s="911"/>
      <c r="ID112" s="912"/>
    </row>
    <row r="113" spans="1:301" s="378" customFormat="1" ht="15" customHeight="1" x14ac:dyDescent="0.25">
      <c r="A113" s="894" t="s">
        <v>167</v>
      </c>
      <c r="B113" s="895"/>
      <c r="C113" s="896"/>
      <c r="D113" s="908">
        <f>SUM(Y113:HZ113)</f>
        <v>34</v>
      </c>
      <c r="E113" s="902"/>
      <c r="F113" s="902"/>
      <c r="G113" s="902"/>
      <c r="H113" s="902"/>
      <c r="I113" s="902"/>
      <c r="J113" s="902"/>
      <c r="K113" s="902"/>
      <c r="L113" s="902"/>
      <c r="M113" s="902"/>
      <c r="N113" s="902"/>
      <c r="O113" s="902"/>
      <c r="P113" s="902"/>
      <c r="Q113" s="902"/>
      <c r="R113" s="902"/>
      <c r="S113" s="902"/>
      <c r="T113" s="902"/>
      <c r="U113" s="902"/>
      <c r="V113" s="902"/>
      <c r="W113" s="902"/>
      <c r="X113" s="909"/>
      <c r="Y113" s="914">
        <f>COUNTIF(IA10:IA109,1)</f>
        <v>0</v>
      </c>
      <c r="Z113" s="902"/>
      <c r="AA113" s="902"/>
      <c r="AB113" s="902"/>
      <c r="AC113" s="902"/>
      <c r="AD113" s="902"/>
      <c r="AE113" s="902"/>
      <c r="AF113" s="902"/>
      <c r="AG113" s="902"/>
      <c r="AH113" s="902"/>
      <c r="AI113" s="902"/>
      <c r="AJ113" s="902"/>
      <c r="AK113" s="902"/>
      <c r="AL113" s="902"/>
      <c r="AM113" s="902"/>
      <c r="AN113" s="902"/>
      <c r="AO113" s="902"/>
      <c r="AP113" s="902"/>
      <c r="AQ113" s="902"/>
      <c r="AR113" s="902"/>
      <c r="AS113" s="902"/>
      <c r="AT113" s="902">
        <f>COUNTIF(IA10:IA109,2)</f>
        <v>5</v>
      </c>
      <c r="AU113" s="902"/>
      <c r="AV113" s="902"/>
      <c r="AW113" s="902"/>
      <c r="AX113" s="902"/>
      <c r="AY113" s="902"/>
      <c r="AZ113" s="902"/>
      <c r="BA113" s="902"/>
      <c r="BB113" s="902"/>
      <c r="BC113" s="902"/>
      <c r="BD113" s="902"/>
      <c r="BE113" s="902"/>
      <c r="BF113" s="902"/>
      <c r="BG113" s="902"/>
      <c r="BH113" s="902"/>
      <c r="BI113" s="902"/>
      <c r="BJ113" s="902"/>
      <c r="BK113" s="902"/>
      <c r="BL113" s="902"/>
      <c r="BM113" s="902"/>
      <c r="BN113" s="902"/>
      <c r="BO113" s="902">
        <f>COUNTIF(IA10:IA109,3)</f>
        <v>1</v>
      </c>
      <c r="BP113" s="902"/>
      <c r="BQ113" s="902"/>
      <c r="BR113" s="902"/>
      <c r="BS113" s="902"/>
      <c r="BT113" s="902"/>
      <c r="BU113" s="902"/>
      <c r="BV113" s="902"/>
      <c r="BW113" s="902"/>
      <c r="BX113" s="902"/>
      <c r="BY113" s="902"/>
      <c r="BZ113" s="902"/>
      <c r="CA113" s="902"/>
      <c r="CB113" s="902"/>
      <c r="CC113" s="902"/>
      <c r="CD113" s="902"/>
      <c r="CE113" s="902"/>
      <c r="CF113" s="902"/>
      <c r="CG113" s="902"/>
      <c r="CH113" s="902"/>
      <c r="CI113" s="902"/>
      <c r="CJ113" s="902">
        <f>COUNTIF(IA10:IA109,4)</f>
        <v>4</v>
      </c>
      <c r="CK113" s="902"/>
      <c r="CL113" s="902"/>
      <c r="CM113" s="902"/>
      <c r="CN113" s="902"/>
      <c r="CO113" s="902"/>
      <c r="CP113" s="902"/>
      <c r="CQ113" s="902"/>
      <c r="CR113" s="902"/>
      <c r="CS113" s="902"/>
      <c r="CT113" s="902"/>
      <c r="CU113" s="902"/>
      <c r="CV113" s="902"/>
      <c r="CW113" s="902"/>
      <c r="CX113" s="902"/>
      <c r="CY113" s="902"/>
      <c r="CZ113" s="902"/>
      <c r="DA113" s="902"/>
      <c r="DB113" s="902"/>
      <c r="DC113" s="902"/>
      <c r="DD113" s="902"/>
      <c r="DE113" s="902">
        <f>COUNTIF(IA10:IA109,5)</f>
        <v>3</v>
      </c>
      <c r="DF113" s="902"/>
      <c r="DG113" s="902"/>
      <c r="DH113" s="902"/>
      <c r="DI113" s="902"/>
      <c r="DJ113" s="902"/>
      <c r="DK113" s="902"/>
      <c r="DL113" s="902"/>
      <c r="DM113" s="902"/>
      <c r="DN113" s="902"/>
      <c r="DO113" s="902"/>
      <c r="DP113" s="902"/>
      <c r="DQ113" s="902"/>
      <c r="DR113" s="902"/>
      <c r="DS113" s="902"/>
      <c r="DT113" s="902"/>
      <c r="DU113" s="902"/>
      <c r="DV113" s="902"/>
      <c r="DW113" s="902"/>
      <c r="DX113" s="902"/>
      <c r="DY113" s="902"/>
      <c r="DZ113" s="902">
        <f>COUNTIF(IA10:IA109,6)</f>
        <v>7</v>
      </c>
      <c r="EA113" s="902"/>
      <c r="EB113" s="902"/>
      <c r="EC113" s="902"/>
      <c r="ED113" s="902"/>
      <c r="EE113" s="902"/>
      <c r="EF113" s="902"/>
      <c r="EG113" s="902"/>
      <c r="EH113" s="902"/>
      <c r="EI113" s="902"/>
      <c r="EJ113" s="902"/>
      <c r="EK113" s="902"/>
      <c r="EL113" s="902"/>
      <c r="EM113" s="902"/>
      <c r="EN113" s="902"/>
      <c r="EO113" s="902"/>
      <c r="EP113" s="902"/>
      <c r="EQ113" s="902"/>
      <c r="ER113" s="902"/>
      <c r="ES113" s="902"/>
      <c r="ET113" s="902"/>
      <c r="EU113" s="902">
        <f>COUNTIF(IA10:IA109,7)</f>
        <v>3</v>
      </c>
      <c r="EV113" s="902"/>
      <c r="EW113" s="902"/>
      <c r="EX113" s="902"/>
      <c r="EY113" s="902"/>
      <c r="EZ113" s="902"/>
      <c r="FA113" s="902"/>
      <c r="FB113" s="902"/>
      <c r="FC113" s="902"/>
      <c r="FD113" s="902"/>
      <c r="FE113" s="902"/>
      <c r="FF113" s="902"/>
      <c r="FG113" s="902"/>
      <c r="FH113" s="902"/>
      <c r="FI113" s="902"/>
      <c r="FJ113" s="902"/>
      <c r="FK113" s="902"/>
      <c r="FL113" s="902"/>
      <c r="FM113" s="902"/>
      <c r="FN113" s="902"/>
      <c r="FO113" s="902"/>
      <c r="FP113" s="902">
        <f>COUNTIF(IA10:IA109,8)</f>
        <v>3</v>
      </c>
      <c r="FQ113" s="902"/>
      <c r="FR113" s="902"/>
      <c r="FS113" s="902"/>
      <c r="FT113" s="902"/>
      <c r="FU113" s="902"/>
      <c r="FV113" s="902"/>
      <c r="FW113" s="902"/>
      <c r="FX113" s="902"/>
      <c r="FY113" s="902"/>
      <c r="FZ113" s="902"/>
      <c r="GA113" s="902"/>
      <c r="GB113" s="902"/>
      <c r="GC113" s="902"/>
      <c r="GD113" s="902"/>
      <c r="GE113" s="902"/>
      <c r="GF113" s="902"/>
      <c r="GG113" s="902"/>
      <c r="GH113" s="902"/>
      <c r="GI113" s="902"/>
      <c r="GJ113" s="902"/>
      <c r="GK113" s="902">
        <f>COUNTIF(IA10:IA109,9)</f>
        <v>4</v>
      </c>
      <c r="GL113" s="902"/>
      <c r="GM113" s="902"/>
      <c r="GN113" s="902"/>
      <c r="GO113" s="902"/>
      <c r="GP113" s="902"/>
      <c r="GQ113" s="902"/>
      <c r="GR113" s="902"/>
      <c r="GS113" s="902"/>
      <c r="GT113" s="902"/>
      <c r="GU113" s="902"/>
      <c r="GV113" s="902"/>
      <c r="GW113" s="902"/>
      <c r="GX113" s="902"/>
      <c r="GY113" s="902"/>
      <c r="GZ113" s="902"/>
      <c r="HA113" s="902"/>
      <c r="HB113" s="902"/>
      <c r="HC113" s="902"/>
      <c r="HD113" s="902"/>
      <c r="HE113" s="902"/>
      <c r="HF113" s="902">
        <f>COUNTIF(IA10:IA109,10)</f>
        <v>4</v>
      </c>
      <c r="HG113" s="902"/>
      <c r="HH113" s="902"/>
      <c r="HI113" s="902"/>
      <c r="HJ113" s="902"/>
      <c r="HK113" s="902"/>
      <c r="HL113" s="902"/>
      <c r="HM113" s="902"/>
      <c r="HN113" s="902"/>
      <c r="HO113" s="902"/>
      <c r="HP113" s="902"/>
      <c r="HQ113" s="902"/>
      <c r="HR113" s="902"/>
      <c r="HS113" s="902"/>
      <c r="HT113" s="902"/>
      <c r="HU113" s="902"/>
      <c r="HV113" s="902"/>
      <c r="HW113" s="902"/>
      <c r="HX113" s="902"/>
      <c r="HY113" s="902"/>
      <c r="HZ113" s="904"/>
      <c r="IA113" s="908"/>
      <c r="IB113" s="902"/>
      <c r="IC113" s="902"/>
      <c r="ID113" s="909"/>
    </row>
    <row r="114" spans="1:301" s="378" customFormat="1" ht="15" customHeight="1" x14ac:dyDescent="0.25">
      <c r="A114" s="894" t="s">
        <v>169</v>
      </c>
      <c r="B114" s="895"/>
      <c r="C114" s="896"/>
      <c r="D114" s="908">
        <f>SUM(Y114:HZ114)</f>
        <v>49</v>
      </c>
      <c r="E114" s="902"/>
      <c r="F114" s="902"/>
      <c r="G114" s="902"/>
      <c r="H114" s="902"/>
      <c r="I114" s="902"/>
      <c r="J114" s="902"/>
      <c r="K114" s="902"/>
      <c r="L114" s="902"/>
      <c r="M114" s="902"/>
      <c r="N114" s="902"/>
      <c r="O114" s="902"/>
      <c r="P114" s="902"/>
      <c r="Q114" s="902"/>
      <c r="R114" s="902"/>
      <c r="S114" s="902"/>
      <c r="T114" s="902"/>
      <c r="U114" s="902"/>
      <c r="V114" s="902"/>
      <c r="W114" s="902"/>
      <c r="X114" s="909"/>
      <c r="Y114" s="914">
        <f>COUNTIF(IB10:IB109,1)</f>
        <v>5</v>
      </c>
      <c r="Z114" s="902"/>
      <c r="AA114" s="902"/>
      <c r="AB114" s="902"/>
      <c r="AC114" s="902"/>
      <c r="AD114" s="902"/>
      <c r="AE114" s="902"/>
      <c r="AF114" s="902"/>
      <c r="AG114" s="902"/>
      <c r="AH114" s="902"/>
      <c r="AI114" s="902"/>
      <c r="AJ114" s="902"/>
      <c r="AK114" s="902"/>
      <c r="AL114" s="902"/>
      <c r="AM114" s="902"/>
      <c r="AN114" s="902"/>
      <c r="AO114" s="902"/>
      <c r="AP114" s="902"/>
      <c r="AQ114" s="902"/>
      <c r="AR114" s="902"/>
      <c r="AS114" s="902"/>
      <c r="AT114" s="902">
        <f>COUNTIF(IB10:IB109,2)</f>
        <v>5</v>
      </c>
      <c r="AU114" s="902"/>
      <c r="AV114" s="902"/>
      <c r="AW114" s="902"/>
      <c r="AX114" s="902"/>
      <c r="AY114" s="902"/>
      <c r="AZ114" s="902"/>
      <c r="BA114" s="902"/>
      <c r="BB114" s="902"/>
      <c r="BC114" s="902"/>
      <c r="BD114" s="902"/>
      <c r="BE114" s="902"/>
      <c r="BF114" s="902"/>
      <c r="BG114" s="902"/>
      <c r="BH114" s="902"/>
      <c r="BI114" s="902"/>
      <c r="BJ114" s="902"/>
      <c r="BK114" s="902"/>
      <c r="BL114" s="902"/>
      <c r="BM114" s="902"/>
      <c r="BN114" s="902"/>
      <c r="BO114" s="902">
        <f>COUNTIF(IB10:IB109,3)</f>
        <v>6</v>
      </c>
      <c r="BP114" s="902"/>
      <c r="BQ114" s="902"/>
      <c r="BR114" s="902"/>
      <c r="BS114" s="902"/>
      <c r="BT114" s="902"/>
      <c r="BU114" s="902"/>
      <c r="BV114" s="902"/>
      <c r="BW114" s="902"/>
      <c r="BX114" s="902"/>
      <c r="BY114" s="902"/>
      <c r="BZ114" s="902"/>
      <c r="CA114" s="902"/>
      <c r="CB114" s="902"/>
      <c r="CC114" s="902"/>
      <c r="CD114" s="902"/>
      <c r="CE114" s="902"/>
      <c r="CF114" s="902"/>
      <c r="CG114" s="902"/>
      <c r="CH114" s="902"/>
      <c r="CI114" s="902"/>
      <c r="CJ114" s="902">
        <f>COUNTIF(IB10:IB109,4)</f>
        <v>6</v>
      </c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2"/>
      <c r="CU114" s="902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>
        <f>COUNTIF(IB10:IB109,5)</f>
        <v>4</v>
      </c>
      <c r="DF114" s="902"/>
      <c r="DG114" s="902"/>
      <c r="DH114" s="902"/>
      <c r="DI114" s="902"/>
      <c r="DJ114" s="902"/>
      <c r="DK114" s="902"/>
      <c r="DL114" s="902"/>
      <c r="DM114" s="902"/>
      <c r="DN114" s="902"/>
      <c r="DO114" s="902"/>
      <c r="DP114" s="902"/>
      <c r="DQ114" s="902"/>
      <c r="DR114" s="902"/>
      <c r="DS114" s="902"/>
      <c r="DT114" s="902"/>
      <c r="DU114" s="902"/>
      <c r="DV114" s="902"/>
      <c r="DW114" s="902"/>
      <c r="DX114" s="902"/>
      <c r="DY114" s="902"/>
      <c r="DZ114" s="902">
        <f>COUNTIF(IB10:IB109,6)</f>
        <v>6</v>
      </c>
      <c r="EA114" s="902"/>
      <c r="EB114" s="902"/>
      <c r="EC114" s="902"/>
      <c r="ED114" s="902"/>
      <c r="EE114" s="902"/>
      <c r="EF114" s="902"/>
      <c r="EG114" s="902"/>
      <c r="EH114" s="902"/>
      <c r="EI114" s="902"/>
      <c r="EJ114" s="902"/>
      <c r="EK114" s="902"/>
      <c r="EL114" s="902"/>
      <c r="EM114" s="902"/>
      <c r="EN114" s="902"/>
      <c r="EO114" s="902"/>
      <c r="EP114" s="902"/>
      <c r="EQ114" s="902"/>
      <c r="ER114" s="902"/>
      <c r="ES114" s="902"/>
      <c r="ET114" s="902"/>
      <c r="EU114" s="902">
        <f>COUNTIF(IB10:IB109,7)</f>
        <v>3</v>
      </c>
      <c r="EV114" s="902"/>
      <c r="EW114" s="902"/>
      <c r="EX114" s="902"/>
      <c r="EY114" s="902"/>
      <c r="EZ114" s="902"/>
      <c r="FA114" s="902"/>
      <c r="FB114" s="902"/>
      <c r="FC114" s="902"/>
      <c r="FD114" s="902"/>
      <c r="FE114" s="902"/>
      <c r="FF114" s="902"/>
      <c r="FG114" s="902"/>
      <c r="FH114" s="902"/>
      <c r="FI114" s="902"/>
      <c r="FJ114" s="902"/>
      <c r="FK114" s="902"/>
      <c r="FL114" s="902"/>
      <c r="FM114" s="902"/>
      <c r="FN114" s="902"/>
      <c r="FO114" s="902"/>
      <c r="FP114" s="902">
        <f>COUNTIF(IB10:IB109,8)</f>
        <v>6</v>
      </c>
      <c r="FQ114" s="902"/>
      <c r="FR114" s="902"/>
      <c r="FS114" s="902"/>
      <c r="FT114" s="902"/>
      <c r="FU114" s="902"/>
      <c r="FV114" s="902"/>
      <c r="FW114" s="902"/>
      <c r="FX114" s="902"/>
      <c r="FY114" s="902"/>
      <c r="FZ114" s="902"/>
      <c r="GA114" s="902"/>
      <c r="GB114" s="902"/>
      <c r="GC114" s="902"/>
      <c r="GD114" s="902"/>
      <c r="GE114" s="902"/>
      <c r="GF114" s="902"/>
      <c r="GG114" s="902"/>
      <c r="GH114" s="902"/>
      <c r="GI114" s="902"/>
      <c r="GJ114" s="902"/>
      <c r="GK114" s="902">
        <f>COUNTIF(IB10:IB109,9)</f>
        <v>5</v>
      </c>
      <c r="GL114" s="902"/>
      <c r="GM114" s="902"/>
      <c r="GN114" s="902"/>
      <c r="GO114" s="902"/>
      <c r="GP114" s="902"/>
      <c r="GQ114" s="902"/>
      <c r="GR114" s="902"/>
      <c r="GS114" s="902"/>
      <c r="GT114" s="902"/>
      <c r="GU114" s="902"/>
      <c r="GV114" s="902"/>
      <c r="GW114" s="902"/>
      <c r="GX114" s="902"/>
      <c r="GY114" s="902"/>
      <c r="GZ114" s="902"/>
      <c r="HA114" s="902"/>
      <c r="HB114" s="902"/>
      <c r="HC114" s="902"/>
      <c r="HD114" s="902"/>
      <c r="HE114" s="902"/>
      <c r="HF114" s="902">
        <f>COUNTIF(IB10:IB109,10)</f>
        <v>3</v>
      </c>
      <c r="HG114" s="902"/>
      <c r="HH114" s="902"/>
      <c r="HI114" s="902"/>
      <c r="HJ114" s="902"/>
      <c r="HK114" s="902"/>
      <c r="HL114" s="902"/>
      <c r="HM114" s="902"/>
      <c r="HN114" s="902"/>
      <c r="HO114" s="902"/>
      <c r="HP114" s="902"/>
      <c r="HQ114" s="902"/>
      <c r="HR114" s="902"/>
      <c r="HS114" s="902"/>
      <c r="HT114" s="902"/>
      <c r="HU114" s="902"/>
      <c r="HV114" s="902"/>
      <c r="HW114" s="902"/>
      <c r="HX114" s="902"/>
      <c r="HY114" s="902"/>
      <c r="HZ114" s="904"/>
      <c r="IA114" s="908"/>
      <c r="IB114" s="902"/>
      <c r="IC114" s="902"/>
      <c r="ID114" s="909"/>
    </row>
    <row r="115" spans="1:301" s="378" customFormat="1" ht="15" customHeight="1" thickBot="1" x14ac:dyDescent="0.3">
      <c r="A115" s="897" t="s">
        <v>170</v>
      </c>
      <c r="B115" s="898"/>
      <c r="C115" s="899"/>
      <c r="D115" s="906">
        <f>SUM(Y115:HZ115)</f>
        <v>5</v>
      </c>
      <c r="E115" s="903"/>
      <c r="F115" s="903"/>
      <c r="G115" s="903"/>
      <c r="H115" s="903"/>
      <c r="I115" s="903"/>
      <c r="J115" s="903"/>
      <c r="K115" s="903"/>
      <c r="L115" s="903"/>
      <c r="M115" s="903"/>
      <c r="N115" s="903"/>
      <c r="O115" s="903"/>
      <c r="P115" s="903"/>
      <c r="Q115" s="903"/>
      <c r="R115" s="903"/>
      <c r="S115" s="903"/>
      <c r="T115" s="903"/>
      <c r="U115" s="903"/>
      <c r="V115" s="903"/>
      <c r="W115" s="903"/>
      <c r="X115" s="907"/>
      <c r="Y115" s="913">
        <f>COUNTIF(IC10:IC109,1)</f>
        <v>1</v>
      </c>
      <c r="Z115" s="903"/>
      <c r="AA115" s="903"/>
      <c r="AB115" s="903"/>
      <c r="AC115" s="903"/>
      <c r="AD115" s="903"/>
      <c r="AE115" s="903"/>
      <c r="AF115" s="903"/>
      <c r="AG115" s="903"/>
      <c r="AH115" s="903"/>
      <c r="AI115" s="903"/>
      <c r="AJ115" s="903"/>
      <c r="AK115" s="903"/>
      <c r="AL115" s="903"/>
      <c r="AM115" s="903"/>
      <c r="AN115" s="903"/>
      <c r="AO115" s="903"/>
      <c r="AP115" s="903"/>
      <c r="AQ115" s="903"/>
      <c r="AR115" s="903"/>
      <c r="AS115" s="903"/>
      <c r="AT115" s="903">
        <f>COUNTIF(IC12:IC109,2)</f>
        <v>0</v>
      </c>
      <c r="AU115" s="903"/>
      <c r="AV115" s="903"/>
      <c r="AW115" s="903"/>
      <c r="AX115" s="903"/>
      <c r="AY115" s="903"/>
      <c r="AZ115" s="903"/>
      <c r="BA115" s="903"/>
      <c r="BB115" s="903"/>
      <c r="BC115" s="903"/>
      <c r="BD115" s="903"/>
      <c r="BE115" s="903"/>
      <c r="BF115" s="903"/>
      <c r="BG115" s="903"/>
      <c r="BH115" s="903"/>
      <c r="BI115" s="903"/>
      <c r="BJ115" s="903"/>
      <c r="BK115" s="903"/>
      <c r="BL115" s="903"/>
      <c r="BM115" s="903"/>
      <c r="BN115" s="903"/>
      <c r="BO115" s="903">
        <f>COUNTIF(IC10:IC109,3)</f>
        <v>1</v>
      </c>
      <c r="BP115" s="903"/>
      <c r="BQ115" s="903"/>
      <c r="BR115" s="903"/>
      <c r="BS115" s="903"/>
      <c r="BT115" s="903"/>
      <c r="BU115" s="903"/>
      <c r="BV115" s="903"/>
      <c r="BW115" s="903"/>
      <c r="BX115" s="903"/>
      <c r="BY115" s="903"/>
      <c r="BZ115" s="903"/>
      <c r="CA115" s="903"/>
      <c r="CB115" s="903"/>
      <c r="CC115" s="903"/>
      <c r="CD115" s="903"/>
      <c r="CE115" s="903"/>
      <c r="CF115" s="903"/>
      <c r="CG115" s="903"/>
      <c r="CH115" s="903"/>
      <c r="CI115" s="903"/>
      <c r="CJ115" s="903">
        <f>COUNTIF(IC10:IC109,4)</f>
        <v>0</v>
      </c>
      <c r="CK115" s="903"/>
      <c r="CL115" s="903"/>
      <c r="CM115" s="903"/>
      <c r="CN115" s="903"/>
      <c r="CO115" s="903"/>
      <c r="CP115" s="903"/>
      <c r="CQ115" s="903"/>
      <c r="CR115" s="903"/>
      <c r="CS115" s="903"/>
      <c r="CT115" s="903"/>
      <c r="CU115" s="903"/>
      <c r="CV115" s="903"/>
      <c r="CW115" s="903"/>
      <c r="CX115" s="903"/>
      <c r="CY115" s="903"/>
      <c r="CZ115" s="903"/>
      <c r="DA115" s="903"/>
      <c r="DB115" s="903"/>
      <c r="DC115" s="903"/>
      <c r="DD115" s="903"/>
      <c r="DE115" s="903">
        <f>COUNTIF(IC10:IC109,5)</f>
        <v>1</v>
      </c>
      <c r="DF115" s="903"/>
      <c r="DG115" s="903"/>
      <c r="DH115" s="903"/>
      <c r="DI115" s="903"/>
      <c r="DJ115" s="903"/>
      <c r="DK115" s="903"/>
      <c r="DL115" s="903"/>
      <c r="DM115" s="903"/>
      <c r="DN115" s="903"/>
      <c r="DO115" s="903"/>
      <c r="DP115" s="903"/>
      <c r="DQ115" s="903"/>
      <c r="DR115" s="903"/>
      <c r="DS115" s="903"/>
      <c r="DT115" s="903"/>
      <c r="DU115" s="903"/>
      <c r="DV115" s="903"/>
      <c r="DW115" s="903"/>
      <c r="DX115" s="903"/>
      <c r="DY115" s="903"/>
      <c r="DZ115" s="903">
        <f>COUNTIF(IC10:IC109,6)</f>
        <v>0</v>
      </c>
      <c r="EA115" s="903"/>
      <c r="EB115" s="903"/>
      <c r="EC115" s="903"/>
      <c r="ED115" s="903"/>
      <c r="EE115" s="903"/>
      <c r="EF115" s="903"/>
      <c r="EG115" s="903"/>
      <c r="EH115" s="903"/>
      <c r="EI115" s="903"/>
      <c r="EJ115" s="903"/>
      <c r="EK115" s="903"/>
      <c r="EL115" s="903"/>
      <c r="EM115" s="903"/>
      <c r="EN115" s="903"/>
      <c r="EO115" s="903"/>
      <c r="EP115" s="903"/>
      <c r="EQ115" s="903"/>
      <c r="ER115" s="903"/>
      <c r="ES115" s="903"/>
      <c r="ET115" s="903"/>
      <c r="EU115" s="903">
        <f>COUNTIF(IC10:IC109,7)</f>
        <v>0</v>
      </c>
      <c r="EV115" s="903"/>
      <c r="EW115" s="903"/>
      <c r="EX115" s="903"/>
      <c r="EY115" s="903"/>
      <c r="EZ115" s="903"/>
      <c r="FA115" s="903"/>
      <c r="FB115" s="903"/>
      <c r="FC115" s="903"/>
      <c r="FD115" s="903"/>
      <c r="FE115" s="903"/>
      <c r="FF115" s="903"/>
      <c r="FG115" s="903"/>
      <c r="FH115" s="903"/>
      <c r="FI115" s="903"/>
      <c r="FJ115" s="903"/>
      <c r="FK115" s="903"/>
      <c r="FL115" s="903"/>
      <c r="FM115" s="903"/>
      <c r="FN115" s="903"/>
      <c r="FO115" s="903"/>
      <c r="FP115" s="903">
        <f>COUNTIF(IC10:IC109,8)</f>
        <v>0</v>
      </c>
      <c r="FQ115" s="903"/>
      <c r="FR115" s="903"/>
      <c r="FS115" s="903"/>
      <c r="FT115" s="903"/>
      <c r="FU115" s="903"/>
      <c r="FV115" s="903"/>
      <c r="FW115" s="903"/>
      <c r="FX115" s="903"/>
      <c r="FY115" s="903"/>
      <c r="FZ115" s="903"/>
      <c r="GA115" s="903"/>
      <c r="GB115" s="903"/>
      <c r="GC115" s="903"/>
      <c r="GD115" s="903"/>
      <c r="GE115" s="903"/>
      <c r="GF115" s="903"/>
      <c r="GG115" s="903"/>
      <c r="GH115" s="903"/>
      <c r="GI115" s="903"/>
      <c r="GJ115" s="903"/>
      <c r="GK115" s="903">
        <f>COUNTIF(IC10:IC109,9)</f>
        <v>0</v>
      </c>
      <c r="GL115" s="903"/>
      <c r="GM115" s="903"/>
      <c r="GN115" s="903"/>
      <c r="GO115" s="903"/>
      <c r="GP115" s="903"/>
      <c r="GQ115" s="903"/>
      <c r="GR115" s="903"/>
      <c r="GS115" s="903"/>
      <c r="GT115" s="903"/>
      <c r="GU115" s="903"/>
      <c r="GV115" s="903"/>
      <c r="GW115" s="903"/>
      <c r="GX115" s="903"/>
      <c r="GY115" s="903"/>
      <c r="GZ115" s="903"/>
      <c r="HA115" s="903"/>
      <c r="HB115" s="903"/>
      <c r="HC115" s="903"/>
      <c r="HD115" s="903"/>
      <c r="HE115" s="903"/>
      <c r="HF115" s="903">
        <f>COUNTIF(IC10:IC109,10)</f>
        <v>2</v>
      </c>
      <c r="HG115" s="903"/>
      <c r="HH115" s="903"/>
      <c r="HI115" s="903"/>
      <c r="HJ115" s="903"/>
      <c r="HK115" s="903"/>
      <c r="HL115" s="903"/>
      <c r="HM115" s="903"/>
      <c r="HN115" s="903"/>
      <c r="HO115" s="903"/>
      <c r="HP115" s="903"/>
      <c r="HQ115" s="903"/>
      <c r="HR115" s="903"/>
      <c r="HS115" s="903"/>
      <c r="HT115" s="903"/>
      <c r="HU115" s="903"/>
      <c r="HV115" s="903"/>
      <c r="HW115" s="903"/>
      <c r="HX115" s="903"/>
      <c r="HY115" s="903"/>
      <c r="HZ115" s="905"/>
      <c r="IA115" s="906"/>
      <c r="IB115" s="903"/>
      <c r="IC115" s="903"/>
      <c r="ID115" s="907"/>
    </row>
    <row r="116" spans="1:301" s="377" customFormat="1" ht="15" customHeight="1" x14ac:dyDescent="0.25">
      <c r="A116" s="30"/>
      <c r="B116" s="31"/>
      <c r="C116" s="42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  <c r="AS116" s="378"/>
      <c r="AT116" s="378"/>
      <c r="AU116" s="378"/>
      <c r="AV116" s="378"/>
      <c r="AW116" s="378"/>
      <c r="AX116" s="378"/>
      <c r="AY116" s="378"/>
      <c r="AZ116" s="378"/>
      <c r="BA116" s="378"/>
      <c r="BB116" s="378"/>
      <c r="BC116" s="378"/>
      <c r="BD116" s="378"/>
      <c r="BE116" s="378"/>
      <c r="BF116" s="378"/>
      <c r="BG116" s="378"/>
      <c r="BH116" s="378"/>
      <c r="BI116" s="378"/>
      <c r="BJ116" s="378"/>
      <c r="BK116" s="378"/>
      <c r="BL116" s="378"/>
      <c r="BM116" s="378"/>
      <c r="BN116" s="378"/>
      <c r="BO116" s="378"/>
      <c r="BP116" s="378"/>
      <c r="BQ116" s="378"/>
      <c r="BR116" s="378"/>
      <c r="BS116" s="378"/>
      <c r="BT116" s="378"/>
      <c r="BU116" s="378"/>
      <c r="BV116" s="378"/>
      <c r="BW116" s="378"/>
      <c r="BX116" s="378"/>
      <c r="BY116" s="378"/>
      <c r="BZ116" s="378"/>
      <c r="CA116" s="378"/>
      <c r="CB116" s="378"/>
      <c r="CC116" s="378"/>
      <c r="CD116" s="378"/>
      <c r="CE116" s="378"/>
      <c r="CF116" s="378"/>
      <c r="CG116" s="378"/>
      <c r="CH116" s="378"/>
      <c r="CI116" s="378"/>
      <c r="CJ116" s="378"/>
      <c r="CK116" s="378"/>
      <c r="CL116" s="378"/>
      <c r="CM116" s="378"/>
      <c r="CN116" s="378"/>
      <c r="CO116" s="378"/>
      <c r="CP116" s="378"/>
      <c r="CQ116" s="378"/>
      <c r="CR116" s="378"/>
      <c r="CS116" s="378"/>
      <c r="CT116" s="378"/>
      <c r="CU116" s="378"/>
      <c r="CV116" s="378"/>
      <c r="CW116" s="378"/>
      <c r="CX116" s="378"/>
      <c r="CY116" s="378"/>
      <c r="CZ116" s="378"/>
      <c r="DA116" s="378"/>
      <c r="DB116" s="378"/>
      <c r="DC116" s="378"/>
      <c r="DD116" s="378"/>
      <c r="DE116" s="378"/>
      <c r="DF116" s="378"/>
      <c r="DG116" s="378"/>
      <c r="DH116" s="378"/>
      <c r="DI116" s="378"/>
      <c r="DJ116" s="378"/>
      <c r="DK116" s="378"/>
      <c r="DL116" s="378"/>
      <c r="DM116" s="378"/>
      <c r="DN116" s="378"/>
      <c r="DO116" s="378"/>
      <c r="DP116" s="378"/>
      <c r="DQ116" s="378"/>
      <c r="DR116" s="378"/>
      <c r="DS116" s="378"/>
      <c r="DT116" s="378"/>
      <c r="DU116" s="378"/>
      <c r="DV116" s="378"/>
      <c r="DW116" s="378"/>
      <c r="DX116" s="378"/>
      <c r="DY116" s="378"/>
      <c r="DZ116" s="378"/>
      <c r="EA116" s="378"/>
      <c r="EB116" s="378"/>
      <c r="EC116" s="378"/>
      <c r="ED116" s="378"/>
      <c r="EE116" s="378"/>
      <c r="EF116" s="378"/>
      <c r="EG116" s="378"/>
      <c r="EH116" s="378"/>
      <c r="EI116" s="378"/>
      <c r="EJ116" s="378"/>
      <c r="EK116" s="378"/>
      <c r="EL116" s="378"/>
      <c r="EM116" s="378"/>
      <c r="EN116" s="378"/>
      <c r="EO116" s="378"/>
      <c r="EP116" s="378"/>
      <c r="EQ116" s="378"/>
      <c r="ER116" s="378"/>
      <c r="ES116" s="378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  <c r="FO116" s="378"/>
      <c r="FP116" s="378"/>
      <c r="FQ116" s="378"/>
      <c r="FR116" s="378"/>
      <c r="FS116" s="378"/>
      <c r="FT116" s="378"/>
      <c r="FU116" s="378"/>
      <c r="FV116" s="378"/>
      <c r="FW116" s="378"/>
      <c r="FX116" s="378"/>
      <c r="FY116" s="378"/>
      <c r="FZ116" s="378"/>
      <c r="GA116" s="378"/>
      <c r="GB116" s="378"/>
      <c r="GC116" s="378"/>
      <c r="GD116" s="378"/>
      <c r="GE116" s="378"/>
      <c r="GF116" s="378"/>
      <c r="GG116" s="378"/>
      <c r="GH116" s="378"/>
      <c r="GI116" s="378"/>
      <c r="GJ116" s="378"/>
      <c r="GK116" s="378"/>
      <c r="GL116" s="378"/>
      <c r="GM116" s="378"/>
      <c r="GN116" s="378"/>
      <c r="GO116" s="378"/>
      <c r="GP116" s="378"/>
      <c r="GQ116" s="378"/>
      <c r="GR116" s="378"/>
      <c r="GS116" s="378"/>
      <c r="GT116" s="378"/>
      <c r="GU116" s="378"/>
      <c r="GV116" s="378"/>
      <c r="GW116" s="378"/>
      <c r="GX116" s="378"/>
      <c r="GY116" s="378"/>
      <c r="GZ116" s="378"/>
      <c r="HA116" s="378"/>
      <c r="HB116" s="378"/>
      <c r="HC116" s="378"/>
      <c r="HD116" s="378"/>
      <c r="HE116" s="378"/>
      <c r="HF116" s="378"/>
      <c r="HG116" s="378"/>
      <c r="HH116" s="378"/>
      <c r="HI116" s="378"/>
      <c r="HJ116" s="378"/>
      <c r="HK116" s="378"/>
      <c r="HL116" s="378"/>
      <c r="HM116" s="378"/>
      <c r="HN116" s="378"/>
      <c r="HO116" s="378"/>
      <c r="HP116" s="378"/>
      <c r="HQ116" s="378"/>
      <c r="HR116" s="378"/>
      <c r="HS116" s="378"/>
      <c r="HT116" s="378"/>
      <c r="HU116" s="378"/>
      <c r="HV116" s="378"/>
      <c r="HW116" s="378"/>
      <c r="HX116" s="378"/>
      <c r="HY116" s="378"/>
      <c r="HZ116" s="378"/>
      <c r="IA116" s="378"/>
      <c r="IB116" s="378"/>
      <c r="IC116" s="378"/>
      <c r="ID116" s="378"/>
      <c r="IF116" s="378"/>
      <c r="IG116" s="378"/>
      <c r="IH116" s="378"/>
      <c r="II116" s="378"/>
      <c r="IJ116" s="378"/>
      <c r="IK116" s="378"/>
      <c r="IL116" s="378"/>
      <c r="IM116" s="378"/>
      <c r="IN116" s="378"/>
      <c r="IO116" s="378"/>
      <c r="IP116" s="378"/>
      <c r="IQ116" s="378"/>
      <c r="IR116" s="378"/>
      <c r="IS116" s="378"/>
      <c r="IT116" s="378"/>
      <c r="IU116" s="378"/>
      <c r="IV116" s="378"/>
      <c r="IW116" s="378"/>
      <c r="IX116" s="378"/>
      <c r="IY116" s="378"/>
      <c r="IZ116" s="378"/>
      <c r="JA116" s="378"/>
      <c r="JB116" s="378"/>
      <c r="JC116" s="378"/>
      <c r="JD116" s="378"/>
      <c r="JE116" s="378"/>
      <c r="JF116" s="378"/>
      <c r="JG116" s="378"/>
      <c r="JH116" s="378"/>
      <c r="JI116" s="378"/>
      <c r="JJ116" s="378"/>
      <c r="JK116" s="378"/>
      <c r="JL116" s="378"/>
      <c r="JM116" s="378"/>
      <c r="JN116" s="378"/>
      <c r="JO116" s="378"/>
      <c r="JP116" s="378"/>
      <c r="JQ116" s="378"/>
      <c r="JR116" s="378"/>
      <c r="JS116" s="378"/>
      <c r="JT116" s="378"/>
      <c r="JU116" s="378"/>
      <c r="JV116" s="378"/>
      <c r="JW116" s="378"/>
      <c r="JX116" s="378"/>
      <c r="JY116" s="378"/>
      <c r="JZ116" s="378"/>
      <c r="KA116" s="378"/>
      <c r="KB116" s="378"/>
      <c r="KC116" s="378"/>
      <c r="KD116" s="378"/>
      <c r="KE116" s="378"/>
      <c r="KF116" s="378"/>
      <c r="KG116" s="378"/>
      <c r="KH116" s="378"/>
      <c r="KI116" s="378"/>
      <c r="KJ116" s="378"/>
      <c r="KK116" s="378"/>
      <c r="KL116" s="378"/>
      <c r="KM116" s="378"/>
      <c r="KN116" s="378"/>
      <c r="KO116" s="378"/>
    </row>
    <row r="117" spans="1:301" s="377" customFormat="1" ht="15" customHeight="1" x14ac:dyDescent="0.25">
      <c r="A117" s="900" t="s">
        <v>261</v>
      </c>
      <c r="B117" s="900"/>
      <c r="C117" s="900"/>
      <c r="D117" s="900"/>
      <c r="E117" s="900"/>
      <c r="F117" s="900"/>
      <c r="G117" s="900"/>
      <c r="H117" s="900"/>
      <c r="I117" s="900"/>
      <c r="J117" s="900"/>
      <c r="K117" s="900"/>
      <c r="L117" s="900"/>
      <c r="M117" s="900"/>
      <c r="N117" s="900"/>
      <c r="O117" s="900"/>
      <c r="P117" s="900"/>
      <c r="Q117" s="900"/>
      <c r="R117" s="900"/>
      <c r="S117" s="900"/>
      <c r="T117" s="900"/>
      <c r="U117" s="900"/>
      <c r="V117" s="900"/>
      <c r="W117" s="900"/>
      <c r="X117" s="900"/>
      <c r="Y117" s="900"/>
      <c r="Z117" s="900"/>
      <c r="AA117" s="900"/>
      <c r="AB117" s="900"/>
      <c r="AC117" s="900"/>
      <c r="AD117" s="900"/>
      <c r="AE117" s="900"/>
      <c r="AF117" s="900"/>
      <c r="AG117" s="900"/>
      <c r="AH117" s="900"/>
      <c r="AI117" s="900"/>
      <c r="AJ117" s="900"/>
      <c r="AK117" s="900"/>
      <c r="AL117" s="900"/>
      <c r="AM117" s="900"/>
      <c r="AN117" s="900"/>
      <c r="AO117" s="900"/>
      <c r="AP117" s="900"/>
      <c r="AQ117" s="900"/>
      <c r="AR117" s="900"/>
      <c r="AS117" s="900"/>
      <c r="AT117" s="900"/>
      <c r="AU117" s="900"/>
      <c r="AV117" s="900"/>
      <c r="AW117" s="900"/>
      <c r="AX117" s="900"/>
      <c r="AY117" s="900"/>
      <c r="AZ117" s="900"/>
      <c r="BA117" s="900"/>
      <c r="BB117" s="900"/>
      <c r="BC117" s="900"/>
      <c r="BD117" s="900"/>
      <c r="BE117" s="900"/>
      <c r="BF117" s="900"/>
      <c r="BG117" s="900"/>
      <c r="BH117" s="900"/>
      <c r="BI117" s="900"/>
      <c r="BJ117" s="900"/>
      <c r="BK117" s="900"/>
      <c r="BL117" s="900"/>
      <c r="BM117" s="900"/>
      <c r="BN117" s="900"/>
      <c r="BO117" s="900"/>
      <c r="BP117" s="900"/>
      <c r="BQ117" s="900"/>
      <c r="BR117" s="900"/>
      <c r="BS117" s="900"/>
      <c r="BT117" s="900"/>
      <c r="BU117" s="900"/>
      <c r="BV117" s="900"/>
      <c r="BW117" s="900"/>
      <c r="BX117" s="900"/>
      <c r="BY117" s="900"/>
      <c r="BZ117" s="900"/>
      <c r="CA117" s="900"/>
      <c r="CB117" s="900"/>
      <c r="CC117" s="900"/>
      <c r="CD117" s="900"/>
      <c r="CE117" s="900"/>
      <c r="CF117" s="900"/>
      <c r="CG117" s="900"/>
      <c r="CH117" s="900"/>
      <c r="CI117" s="900"/>
      <c r="CJ117" s="900"/>
      <c r="CK117" s="900"/>
      <c r="CL117" s="900"/>
      <c r="CM117" s="900"/>
      <c r="CN117" s="900"/>
      <c r="CO117" s="900"/>
      <c r="CP117" s="900"/>
      <c r="CQ117" s="900"/>
      <c r="CR117" s="900"/>
      <c r="CS117" s="900"/>
      <c r="CT117" s="900"/>
      <c r="CU117" s="900"/>
      <c r="CV117" s="900"/>
      <c r="CW117" s="900"/>
      <c r="CX117" s="900"/>
      <c r="CY117" s="900"/>
      <c r="CZ117" s="900"/>
      <c r="DA117" s="900"/>
      <c r="DB117" s="900"/>
      <c r="DC117" s="900"/>
      <c r="DD117" s="900"/>
      <c r="DE117" s="900"/>
      <c r="DF117" s="900"/>
      <c r="DG117" s="900"/>
      <c r="DH117" s="900"/>
      <c r="DI117" s="900"/>
      <c r="DJ117" s="900"/>
      <c r="DK117" s="900"/>
      <c r="DL117" s="900"/>
      <c r="DM117" s="900"/>
      <c r="DN117" s="900"/>
      <c r="DO117" s="900"/>
      <c r="DP117" s="900"/>
      <c r="DQ117" s="900"/>
      <c r="DR117" s="900"/>
      <c r="DS117" s="900"/>
      <c r="DT117" s="900"/>
      <c r="DU117" s="900"/>
      <c r="DV117" s="900"/>
      <c r="DW117" s="900"/>
      <c r="DX117" s="900"/>
      <c r="DY117" s="900"/>
      <c r="DZ117" s="900"/>
      <c r="EA117" s="900"/>
      <c r="EB117" s="900"/>
      <c r="EC117" s="900"/>
      <c r="ED117" s="900"/>
      <c r="EE117" s="900"/>
      <c r="EF117" s="900"/>
      <c r="EG117" s="900"/>
      <c r="EH117" s="900"/>
      <c r="EI117" s="900"/>
      <c r="EJ117" s="900"/>
      <c r="EK117" s="900"/>
      <c r="EL117" s="900"/>
      <c r="EM117" s="900"/>
      <c r="EN117" s="900"/>
      <c r="EO117" s="900"/>
      <c r="EP117" s="900"/>
      <c r="EQ117" s="900"/>
      <c r="ER117" s="900"/>
      <c r="ES117" s="900"/>
      <c r="ET117" s="900"/>
      <c r="EU117" s="900"/>
      <c r="EV117" s="900"/>
      <c r="EW117" s="900"/>
      <c r="EX117" s="900"/>
      <c r="EY117" s="900"/>
      <c r="EZ117" s="900"/>
      <c r="FA117" s="900"/>
      <c r="FB117" s="900"/>
      <c r="FC117" s="900"/>
      <c r="FD117" s="900"/>
      <c r="FE117" s="900"/>
      <c r="FF117" s="900"/>
      <c r="FG117" s="900"/>
      <c r="FH117" s="900"/>
      <c r="FI117" s="900"/>
      <c r="FJ117" s="900"/>
      <c r="FK117" s="900"/>
      <c r="FL117" s="900"/>
      <c r="FM117" s="900"/>
      <c r="FN117" s="900"/>
      <c r="FO117" s="900"/>
      <c r="FP117" s="900"/>
      <c r="FQ117" s="900"/>
      <c r="FR117" s="900"/>
      <c r="FS117" s="900"/>
      <c r="FT117" s="900"/>
      <c r="FU117" s="900"/>
      <c r="FV117" s="900"/>
      <c r="FW117" s="900"/>
      <c r="FX117" s="900"/>
      <c r="FY117" s="900"/>
      <c r="FZ117" s="900"/>
      <c r="GA117" s="900"/>
      <c r="GB117" s="900"/>
      <c r="GC117" s="900"/>
      <c r="GD117" s="900"/>
      <c r="GE117" s="900"/>
      <c r="GF117" s="900"/>
      <c r="GG117" s="900"/>
      <c r="GH117" s="900"/>
      <c r="GI117" s="900"/>
      <c r="GJ117" s="900"/>
      <c r="GK117" s="900"/>
      <c r="GL117" s="900"/>
      <c r="GM117" s="900"/>
      <c r="GN117" s="900"/>
      <c r="GO117" s="900"/>
      <c r="GP117" s="900"/>
      <c r="GQ117" s="900"/>
      <c r="GR117" s="900"/>
      <c r="GS117" s="900"/>
      <c r="GT117" s="900"/>
      <c r="GU117" s="900"/>
      <c r="GV117" s="900"/>
      <c r="GW117" s="900"/>
      <c r="GX117" s="900"/>
      <c r="GY117" s="900"/>
      <c r="GZ117" s="900"/>
      <c r="HA117" s="900"/>
      <c r="HB117" s="900"/>
      <c r="HC117" s="900"/>
      <c r="HD117" s="900"/>
      <c r="HE117" s="900"/>
      <c r="HF117" s="900"/>
      <c r="HG117" s="900"/>
      <c r="HH117" s="900"/>
      <c r="HI117" s="900"/>
      <c r="HJ117" s="900"/>
      <c r="HK117" s="900"/>
      <c r="HL117" s="900"/>
      <c r="HM117" s="900"/>
      <c r="HN117" s="900"/>
      <c r="HO117" s="900"/>
      <c r="HP117" s="900"/>
      <c r="HQ117" s="900"/>
      <c r="HR117" s="900"/>
      <c r="HS117" s="900"/>
      <c r="HT117" s="900"/>
      <c r="HU117" s="900"/>
      <c r="HV117" s="900"/>
      <c r="HW117" s="900"/>
      <c r="HX117" s="900"/>
      <c r="HY117" s="900"/>
      <c r="HZ117" s="900"/>
      <c r="IA117" s="900"/>
      <c r="IB117" s="900"/>
      <c r="IC117" s="900"/>
      <c r="ID117" s="900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8.75" x14ac:dyDescent="0.25">
      <c r="A118" s="901" t="s">
        <v>306</v>
      </c>
      <c r="B118" s="901"/>
      <c r="C118" s="901"/>
      <c r="D118" s="901"/>
      <c r="E118" s="901"/>
      <c r="F118" s="901"/>
      <c r="G118" s="901"/>
      <c r="H118" s="901"/>
      <c r="I118" s="901"/>
      <c r="J118" s="901"/>
      <c r="K118" s="901"/>
      <c r="L118" s="901"/>
      <c r="M118" s="901"/>
      <c r="N118" s="901"/>
      <c r="O118" s="901"/>
      <c r="P118" s="901"/>
      <c r="Q118" s="901"/>
      <c r="R118" s="901"/>
      <c r="S118" s="901"/>
      <c r="T118" s="901"/>
      <c r="U118" s="901"/>
      <c r="V118" s="901"/>
      <c r="W118" s="901"/>
      <c r="X118" s="901"/>
      <c r="Y118" s="901"/>
      <c r="Z118" s="901"/>
      <c r="AA118" s="901"/>
      <c r="AB118" s="901"/>
      <c r="AC118" s="901"/>
      <c r="AD118" s="901"/>
      <c r="AE118" s="901"/>
      <c r="AF118" s="901"/>
      <c r="AG118" s="901"/>
      <c r="AH118" s="901"/>
      <c r="AI118" s="901"/>
      <c r="AJ118" s="901"/>
      <c r="AK118" s="901"/>
      <c r="AL118" s="901"/>
      <c r="AM118" s="901"/>
      <c r="AN118" s="901"/>
      <c r="AO118" s="901"/>
      <c r="AP118" s="901"/>
      <c r="AQ118" s="901"/>
      <c r="AR118" s="901"/>
      <c r="AS118" s="901"/>
      <c r="AT118" s="901"/>
      <c r="AU118" s="901"/>
      <c r="AV118" s="901"/>
      <c r="AW118" s="901"/>
      <c r="AX118" s="901"/>
      <c r="AY118" s="901"/>
      <c r="AZ118" s="901"/>
      <c r="BA118" s="901"/>
      <c r="BB118" s="901"/>
      <c r="BC118" s="901"/>
      <c r="BD118" s="901"/>
      <c r="BE118" s="901"/>
      <c r="BF118" s="901"/>
      <c r="BG118" s="901"/>
      <c r="BH118" s="901"/>
      <c r="BI118" s="901"/>
      <c r="BJ118" s="901"/>
      <c r="BK118" s="901"/>
      <c r="BL118" s="901"/>
      <c r="BM118" s="901"/>
      <c r="BN118" s="901"/>
      <c r="BO118" s="901"/>
      <c r="BP118" s="901"/>
      <c r="BQ118" s="901"/>
      <c r="BR118" s="901"/>
      <c r="BS118" s="901"/>
      <c r="BT118" s="901"/>
      <c r="BU118" s="901"/>
      <c r="BV118" s="901"/>
      <c r="BW118" s="901"/>
      <c r="BX118" s="901"/>
      <c r="BY118" s="901"/>
      <c r="BZ118" s="901"/>
      <c r="CA118" s="901"/>
      <c r="CB118" s="901"/>
      <c r="CC118" s="901"/>
      <c r="CD118" s="901"/>
      <c r="CE118" s="901"/>
      <c r="CF118" s="901"/>
      <c r="CG118" s="901"/>
      <c r="CH118" s="901"/>
      <c r="CI118" s="901"/>
      <c r="CJ118" s="901"/>
      <c r="CK118" s="901"/>
      <c r="CL118" s="901"/>
      <c r="CM118" s="901"/>
      <c r="CN118" s="901"/>
      <c r="CO118" s="901"/>
      <c r="CP118" s="901"/>
      <c r="CQ118" s="901"/>
      <c r="CR118" s="901"/>
      <c r="CS118" s="901"/>
      <c r="CT118" s="901"/>
      <c r="CU118" s="901"/>
      <c r="CV118" s="901"/>
      <c r="CW118" s="901"/>
      <c r="CX118" s="901"/>
      <c r="CY118" s="901"/>
      <c r="CZ118" s="901"/>
      <c r="DA118" s="901"/>
      <c r="DB118" s="901"/>
      <c r="DC118" s="901"/>
      <c r="DD118" s="901"/>
      <c r="DE118" s="901"/>
      <c r="DF118" s="901"/>
      <c r="DG118" s="901"/>
      <c r="DH118" s="901"/>
      <c r="DI118" s="901"/>
      <c r="DJ118" s="901"/>
      <c r="DK118" s="901"/>
      <c r="DL118" s="901"/>
      <c r="DM118" s="901"/>
      <c r="DN118" s="901"/>
      <c r="DO118" s="901"/>
      <c r="DP118" s="901"/>
      <c r="DQ118" s="901"/>
      <c r="DR118" s="901"/>
      <c r="DS118" s="901"/>
      <c r="DT118" s="901"/>
      <c r="DU118" s="901"/>
      <c r="DV118" s="901"/>
      <c r="DW118" s="901"/>
      <c r="DX118" s="901"/>
      <c r="DY118" s="901"/>
      <c r="DZ118" s="901"/>
      <c r="EA118" s="901"/>
      <c r="EB118" s="901"/>
      <c r="EC118" s="901"/>
      <c r="ED118" s="901"/>
      <c r="EE118" s="901"/>
      <c r="EF118" s="901"/>
      <c r="EG118" s="901"/>
      <c r="EH118" s="901"/>
      <c r="EI118" s="901"/>
      <c r="EJ118" s="901"/>
      <c r="EK118" s="901"/>
      <c r="EL118" s="901"/>
      <c r="EM118" s="901"/>
      <c r="EN118" s="901"/>
      <c r="EO118" s="901"/>
      <c r="EP118" s="901"/>
      <c r="EQ118" s="901"/>
      <c r="ER118" s="901"/>
      <c r="ES118" s="901"/>
      <c r="ET118" s="901"/>
      <c r="EU118" s="901"/>
      <c r="EV118" s="901"/>
      <c r="EW118" s="901"/>
      <c r="EX118" s="901"/>
      <c r="EY118" s="901"/>
      <c r="EZ118" s="901"/>
      <c r="FA118" s="901"/>
      <c r="FB118" s="901"/>
      <c r="FC118" s="901"/>
      <c r="FD118" s="901"/>
      <c r="FE118" s="901"/>
      <c r="FF118" s="901"/>
      <c r="FG118" s="901"/>
      <c r="FH118" s="901"/>
      <c r="FI118" s="901"/>
      <c r="FJ118" s="901"/>
      <c r="FK118" s="901"/>
      <c r="FL118" s="901"/>
      <c r="FM118" s="901"/>
      <c r="FN118" s="901"/>
      <c r="FO118" s="901"/>
      <c r="FP118" s="901"/>
      <c r="FQ118" s="901"/>
      <c r="FR118" s="901"/>
      <c r="FS118" s="901"/>
      <c r="FT118" s="901"/>
      <c r="FU118" s="901"/>
      <c r="FV118" s="901"/>
      <c r="FW118" s="901"/>
      <c r="FX118" s="901"/>
      <c r="FY118" s="901"/>
      <c r="FZ118" s="901"/>
      <c r="GA118" s="901"/>
      <c r="GB118" s="901"/>
      <c r="GC118" s="901"/>
      <c r="GD118" s="901"/>
      <c r="GE118" s="901"/>
      <c r="GF118" s="901"/>
      <c r="GG118" s="901"/>
      <c r="GH118" s="901"/>
      <c r="GI118" s="901"/>
      <c r="GJ118" s="901"/>
      <c r="GK118" s="901"/>
      <c r="GL118" s="901"/>
      <c r="GM118" s="901"/>
      <c r="GN118" s="901"/>
      <c r="GO118" s="901"/>
      <c r="GP118" s="901"/>
      <c r="GQ118" s="901"/>
      <c r="GR118" s="901"/>
      <c r="GS118" s="901"/>
      <c r="GT118" s="901"/>
      <c r="GU118" s="901"/>
      <c r="GV118" s="901"/>
      <c r="GW118" s="901"/>
      <c r="GX118" s="901"/>
      <c r="GY118" s="901"/>
      <c r="GZ118" s="901"/>
      <c r="HA118" s="901"/>
      <c r="HB118" s="901"/>
      <c r="HC118" s="901"/>
      <c r="HD118" s="901"/>
      <c r="HE118" s="901"/>
      <c r="HF118" s="901"/>
      <c r="HG118" s="901"/>
      <c r="HH118" s="901"/>
      <c r="HI118" s="901"/>
      <c r="HJ118" s="901"/>
      <c r="HK118" s="901"/>
      <c r="HL118" s="901"/>
      <c r="HM118" s="901"/>
      <c r="HN118" s="901"/>
      <c r="HO118" s="901"/>
      <c r="HP118" s="901"/>
      <c r="HQ118" s="901"/>
      <c r="HR118" s="901"/>
      <c r="HS118" s="901"/>
      <c r="HT118" s="901"/>
      <c r="HU118" s="901"/>
      <c r="HV118" s="901"/>
      <c r="HW118" s="901"/>
      <c r="HX118" s="901"/>
      <c r="HY118" s="901"/>
      <c r="HZ118" s="901"/>
      <c r="IA118" s="901"/>
      <c r="IB118" s="901"/>
      <c r="IC118" s="901"/>
      <c r="ID118" s="901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8.75" x14ac:dyDescent="0.25">
      <c r="A119" s="901" t="s">
        <v>307</v>
      </c>
      <c r="B119" s="901"/>
      <c r="C119" s="901"/>
      <c r="D119" s="901"/>
      <c r="E119" s="901"/>
      <c r="F119" s="901"/>
      <c r="G119" s="901"/>
      <c r="H119" s="901"/>
      <c r="I119" s="901"/>
      <c r="J119" s="901"/>
      <c r="K119" s="901"/>
      <c r="L119" s="901"/>
      <c r="M119" s="901"/>
      <c r="N119" s="901"/>
      <c r="O119" s="901"/>
      <c r="P119" s="901"/>
      <c r="Q119" s="901"/>
      <c r="R119" s="901"/>
      <c r="S119" s="901"/>
      <c r="T119" s="901"/>
      <c r="U119" s="901"/>
      <c r="V119" s="901"/>
      <c r="W119" s="901"/>
      <c r="X119" s="901"/>
      <c r="Y119" s="901"/>
      <c r="Z119" s="901"/>
      <c r="AA119" s="901"/>
      <c r="AB119" s="901"/>
      <c r="AC119" s="901"/>
      <c r="AD119" s="901"/>
      <c r="AE119" s="901"/>
      <c r="AF119" s="901"/>
      <c r="AG119" s="901"/>
      <c r="AH119" s="901"/>
      <c r="AI119" s="901"/>
      <c r="AJ119" s="901"/>
      <c r="AK119" s="901"/>
      <c r="AL119" s="901"/>
      <c r="AM119" s="901"/>
      <c r="AN119" s="901"/>
      <c r="AO119" s="901"/>
      <c r="AP119" s="901"/>
      <c r="AQ119" s="901"/>
      <c r="AR119" s="901"/>
      <c r="AS119" s="901"/>
      <c r="AT119" s="901"/>
      <c r="AU119" s="901"/>
      <c r="AV119" s="901"/>
      <c r="AW119" s="901"/>
      <c r="AX119" s="901"/>
      <c r="AY119" s="901"/>
      <c r="AZ119" s="901"/>
      <c r="BA119" s="901"/>
      <c r="BB119" s="901"/>
      <c r="BC119" s="901"/>
      <c r="BD119" s="901"/>
      <c r="BE119" s="901"/>
      <c r="BF119" s="901"/>
      <c r="BG119" s="901"/>
      <c r="BH119" s="901"/>
      <c r="BI119" s="901"/>
      <c r="BJ119" s="901"/>
      <c r="BK119" s="901"/>
      <c r="BL119" s="901"/>
      <c r="BM119" s="901"/>
      <c r="BN119" s="901"/>
      <c r="BO119" s="901"/>
      <c r="BP119" s="901"/>
      <c r="BQ119" s="901"/>
      <c r="BR119" s="901"/>
      <c r="BS119" s="901"/>
      <c r="BT119" s="901"/>
      <c r="BU119" s="901"/>
      <c r="BV119" s="901"/>
      <c r="BW119" s="901"/>
      <c r="BX119" s="901"/>
      <c r="BY119" s="901"/>
      <c r="BZ119" s="901"/>
      <c r="CA119" s="901"/>
      <c r="CB119" s="901"/>
      <c r="CC119" s="901"/>
      <c r="CD119" s="901"/>
      <c r="CE119" s="901"/>
      <c r="CF119" s="901"/>
      <c r="CG119" s="901"/>
      <c r="CH119" s="901"/>
      <c r="CI119" s="901"/>
      <c r="CJ119" s="901"/>
      <c r="CK119" s="901"/>
      <c r="CL119" s="901"/>
      <c r="CM119" s="901"/>
      <c r="CN119" s="901"/>
      <c r="CO119" s="901"/>
      <c r="CP119" s="901"/>
      <c r="CQ119" s="901"/>
      <c r="CR119" s="901"/>
      <c r="CS119" s="901"/>
      <c r="CT119" s="901"/>
      <c r="CU119" s="901"/>
      <c r="CV119" s="901"/>
      <c r="CW119" s="901"/>
      <c r="CX119" s="901"/>
      <c r="CY119" s="901"/>
      <c r="CZ119" s="901"/>
      <c r="DA119" s="901"/>
      <c r="DB119" s="901"/>
      <c r="DC119" s="901"/>
      <c r="DD119" s="901"/>
      <c r="DE119" s="901"/>
      <c r="DF119" s="901"/>
      <c r="DG119" s="901"/>
      <c r="DH119" s="901"/>
      <c r="DI119" s="901"/>
      <c r="DJ119" s="901"/>
      <c r="DK119" s="901"/>
      <c r="DL119" s="901"/>
      <c r="DM119" s="901"/>
      <c r="DN119" s="901"/>
      <c r="DO119" s="901"/>
      <c r="DP119" s="901"/>
      <c r="DQ119" s="901"/>
      <c r="DR119" s="901"/>
      <c r="DS119" s="901"/>
      <c r="DT119" s="901"/>
      <c r="DU119" s="901"/>
      <c r="DV119" s="901"/>
      <c r="DW119" s="901"/>
      <c r="DX119" s="901"/>
      <c r="DY119" s="901"/>
      <c r="DZ119" s="901"/>
      <c r="EA119" s="901"/>
      <c r="EB119" s="901"/>
      <c r="EC119" s="901"/>
      <c r="ED119" s="901"/>
      <c r="EE119" s="901"/>
      <c r="EF119" s="901"/>
      <c r="EG119" s="901"/>
      <c r="EH119" s="901"/>
      <c r="EI119" s="901"/>
      <c r="EJ119" s="901"/>
      <c r="EK119" s="901"/>
      <c r="EL119" s="901"/>
      <c r="EM119" s="901"/>
      <c r="EN119" s="901"/>
      <c r="EO119" s="901"/>
      <c r="EP119" s="901"/>
      <c r="EQ119" s="901"/>
      <c r="ER119" s="901"/>
      <c r="ES119" s="901"/>
      <c r="ET119" s="901"/>
      <c r="EU119" s="901"/>
      <c r="EV119" s="901"/>
      <c r="EW119" s="901"/>
      <c r="EX119" s="901"/>
      <c r="EY119" s="901"/>
      <c r="EZ119" s="901"/>
      <c r="FA119" s="901"/>
      <c r="FB119" s="901"/>
      <c r="FC119" s="901"/>
      <c r="FD119" s="901"/>
      <c r="FE119" s="901"/>
      <c r="FF119" s="901"/>
      <c r="FG119" s="901"/>
      <c r="FH119" s="901"/>
      <c r="FI119" s="901"/>
      <c r="FJ119" s="901"/>
      <c r="FK119" s="901"/>
      <c r="FL119" s="901"/>
      <c r="FM119" s="901"/>
      <c r="FN119" s="901"/>
      <c r="FO119" s="901"/>
      <c r="FP119" s="901"/>
      <c r="FQ119" s="901"/>
      <c r="FR119" s="901"/>
      <c r="FS119" s="901"/>
      <c r="FT119" s="901"/>
      <c r="FU119" s="901"/>
      <c r="FV119" s="901"/>
      <c r="FW119" s="901"/>
      <c r="FX119" s="901"/>
      <c r="FY119" s="901"/>
      <c r="FZ119" s="901"/>
      <c r="GA119" s="901"/>
      <c r="GB119" s="901"/>
      <c r="GC119" s="901"/>
      <c r="GD119" s="901"/>
      <c r="GE119" s="901"/>
      <c r="GF119" s="901"/>
      <c r="GG119" s="901"/>
      <c r="GH119" s="901"/>
      <c r="GI119" s="901"/>
      <c r="GJ119" s="901"/>
      <c r="GK119" s="901"/>
      <c r="GL119" s="901"/>
      <c r="GM119" s="901"/>
      <c r="GN119" s="901"/>
      <c r="GO119" s="901"/>
      <c r="GP119" s="901"/>
      <c r="GQ119" s="901"/>
      <c r="GR119" s="901"/>
      <c r="GS119" s="901"/>
      <c r="GT119" s="901"/>
      <c r="GU119" s="901"/>
      <c r="GV119" s="901"/>
      <c r="GW119" s="901"/>
      <c r="GX119" s="901"/>
      <c r="GY119" s="901"/>
      <c r="GZ119" s="901"/>
      <c r="HA119" s="901"/>
      <c r="HB119" s="901"/>
      <c r="HC119" s="901"/>
      <c r="HD119" s="901"/>
      <c r="HE119" s="901"/>
      <c r="HF119" s="901"/>
      <c r="HG119" s="901"/>
      <c r="HH119" s="901"/>
      <c r="HI119" s="901"/>
      <c r="HJ119" s="901"/>
      <c r="HK119" s="901"/>
      <c r="HL119" s="901"/>
      <c r="HM119" s="901"/>
      <c r="HN119" s="901"/>
      <c r="HO119" s="901"/>
      <c r="HP119" s="901"/>
      <c r="HQ119" s="901"/>
      <c r="HR119" s="901"/>
      <c r="HS119" s="901"/>
      <c r="HT119" s="901"/>
      <c r="HU119" s="901"/>
      <c r="HV119" s="901"/>
      <c r="HW119" s="901"/>
      <c r="HX119" s="901"/>
      <c r="HY119" s="901"/>
      <c r="HZ119" s="901"/>
      <c r="IA119" s="901"/>
      <c r="IB119" s="901"/>
      <c r="IC119" s="901"/>
      <c r="ID119" s="901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5" customHeight="1" x14ac:dyDescent="0.25">
      <c r="A120" s="30"/>
      <c r="B120" s="31"/>
      <c r="C120" s="403"/>
      <c r="D120" s="378"/>
      <c r="E120" s="378"/>
      <c r="F120" s="32"/>
      <c r="G120" s="32" t="s">
        <v>211</v>
      </c>
      <c r="H120" s="32" t="s">
        <v>212</v>
      </c>
      <c r="I120" s="32" t="s">
        <v>213</v>
      </c>
      <c r="J120" s="32" t="s">
        <v>214</v>
      </c>
      <c r="K120" s="32" t="s">
        <v>201</v>
      </c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5" customHeight="1" x14ac:dyDescent="0.25">
      <c r="A121" s="30"/>
      <c r="B121" s="31"/>
      <c r="C121" s="403"/>
      <c r="D121" s="378"/>
      <c r="E121" s="378"/>
      <c r="F121" s="32" t="s">
        <v>26</v>
      </c>
      <c r="G121" s="32">
        <f>K121*36-H121-I121-J121</f>
        <v>1908</v>
      </c>
      <c r="H121" s="32">
        <f>AP110+AO110+BK110+BJ110</f>
        <v>180</v>
      </c>
      <c r="I121" s="32">
        <f>(AR96+AR100+BM96+BM100)*36</f>
        <v>72</v>
      </c>
      <c r="J121" s="32"/>
      <c r="K121" s="32">
        <f>AR110+BM110</f>
        <v>60</v>
      </c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03"/>
      <c r="D122" s="378"/>
      <c r="E122" s="378"/>
      <c r="F122" s="32" t="s">
        <v>27</v>
      </c>
      <c r="G122" s="32">
        <f>K122*36-H122-I122-J122</f>
        <v>1944</v>
      </c>
      <c r="H122" s="32">
        <f>CE110+CF110+CZ110+DA110</f>
        <v>216</v>
      </c>
      <c r="I122" s="32">
        <f>(CH96+CH100+DC96+DC100)*36</f>
        <v>0</v>
      </c>
      <c r="J122" s="32"/>
      <c r="K122" s="32">
        <f>CH110+DC110</f>
        <v>60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03"/>
      <c r="D123" s="378"/>
      <c r="E123" s="378"/>
      <c r="F123" s="32" t="s">
        <v>28</v>
      </c>
      <c r="G123" s="32">
        <f>K123*36-H123-I123-J123</f>
        <v>1800</v>
      </c>
      <c r="H123" s="32">
        <f>DU110+DV110+EP110+EQ110</f>
        <v>288</v>
      </c>
      <c r="I123" s="32">
        <f>(DX96+DX100+ES96+ES100)*36</f>
        <v>72</v>
      </c>
      <c r="J123" s="32"/>
      <c r="K123" s="32">
        <f>DX110+ES110</f>
        <v>60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thickBot="1" x14ac:dyDescent="0.3">
      <c r="A124" s="30"/>
      <c r="B124" s="31"/>
      <c r="C124" s="403"/>
      <c r="D124" s="378"/>
      <c r="E124" s="378"/>
      <c r="F124" s="32" t="s">
        <v>29</v>
      </c>
      <c r="G124" s="32">
        <f>K124*36-H124-I124-J124</f>
        <v>1800</v>
      </c>
      <c r="H124" s="32">
        <f>FK110+FL110+GF110+GG110</f>
        <v>252</v>
      </c>
      <c r="I124" s="32">
        <f>(FN96+FN100+GI96+GI100)*36</f>
        <v>108</v>
      </c>
      <c r="J124" s="32"/>
      <c r="K124" s="32">
        <f>FN110+GI110</f>
        <v>60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ht="15" customHeight="1" thickBot="1" x14ac:dyDescent="0.3">
      <c r="A125" s="30"/>
      <c r="B125" s="31"/>
      <c r="C125" s="403"/>
      <c r="D125" s="385"/>
      <c r="F125" s="33" t="s">
        <v>30</v>
      </c>
      <c r="G125" s="33">
        <f>K125*36-H125-I125-J125</f>
        <v>846</v>
      </c>
      <c r="H125" s="33">
        <f>HA110+HB110+HV110+HW110</f>
        <v>162</v>
      </c>
      <c r="I125" s="33">
        <f>(HD96+HD100+HY96+HY100)*36</f>
        <v>936</v>
      </c>
      <c r="J125" s="33">
        <f>F107+F108+F109</f>
        <v>216</v>
      </c>
      <c r="K125" s="33">
        <f>HD110+HY110</f>
        <v>60</v>
      </c>
      <c r="GM125" s="12">
        <v>108</v>
      </c>
      <c r="GN125" s="13">
        <v>78</v>
      </c>
      <c r="GO125" s="13">
        <v>24</v>
      </c>
      <c r="GP125" s="13">
        <v>16</v>
      </c>
      <c r="GQ125" s="13">
        <v>12</v>
      </c>
      <c r="GR125" s="13">
        <v>22</v>
      </c>
      <c r="GS125" s="13">
        <v>4</v>
      </c>
      <c r="GT125" s="13">
        <v>30</v>
      </c>
      <c r="GU125" s="13">
        <v>18</v>
      </c>
    </row>
    <row r="126" spans="1:301" ht="15" customHeight="1" x14ac:dyDescent="0.25">
      <c r="A126" s="30"/>
      <c r="B126" s="31"/>
      <c r="C126" s="403"/>
      <c r="D126" s="385"/>
      <c r="F126" s="385"/>
      <c r="G126" s="385"/>
      <c r="H126" s="385"/>
    </row>
    <row r="127" spans="1:301" ht="15" customHeight="1" x14ac:dyDescent="0.25">
      <c r="A127" s="30"/>
      <c r="B127" s="31"/>
      <c r="C127" s="403"/>
      <c r="D127" s="385"/>
      <c r="F127" s="385"/>
      <c r="G127" s="385"/>
      <c r="H127" s="385"/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03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03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03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03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03"/>
      <c r="D228" s="385"/>
      <c r="F228" s="385"/>
      <c r="G228" s="385"/>
      <c r="H228" s="385"/>
    </row>
    <row r="229" spans="1:8" x14ac:dyDescent="0.25">
      <c r="A229" s="30"/>
      <c r="B229" s="31"/>
      <c r="C229" s="403"/>
      <c r="D229" s="385"/>
      <c r="F229" s="385"/>
      <c r="G229" s="385"/>
      <c r="H229" s="385"/>
    </row>
    <row r="230" spans="1:8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  <row r="5700" spans="1:8" x14ac:dyDescent="0.25">
      <c r="A5700" s="30"/>
      <c r="B5700" s="31"/>
      <c r="C5700" s="403"/>
      <c r="D5700" s="385"/>
      <c r="F5700" s="385"/>
      <c r="G5700" s="385"/>
      <c r="H5700" s="385"/>
    </row>
    <row r="5701" spans="1:8" x14ac:dyDescent="0.25">
      <c r="A5701" s="30"/>
      <c r="B5701" s="31"/>
      <c r="C5701" s="403"/>
      <c r="D5701" s="385"/>
      <c r="F5701" s="385"/>
      <c r="G5701" s="385"/>
      <c r="H5701" s="385"/>
    </row>
    <row r="5702" spans="1:8" x14ac:dyDescent="0.25">
      <c r="A5702" s="30"/>
      <c r="B5702" s="31"/>
      <c r="C5702" s="403"/>
      <c r="D5702" s="385"/>
      <c r="F5702" s="385"/>
      <c r="G5702" s="385"/>
      <c r="H5702" s="385"/>
    </row>
    <row r="5703" spans="1:8" x14ac:dyDescent="0.25">
      <c r="A5703" s="30"/>
      <c r="B5703" s="31"/>
      <c r="C5703" s="403"/>
      <c r="D5703" s="385"/>
      <c r="F5703" s="385"/>
      <c r="G5703" s="385"/>
      <c r="H5703" s="385"/>
    </row>
    <row r="5704" spans="1:8" x14ac:dyDescent="0.25">
      <c r="A5704" s="30"/>
      <c r="B5704" s="31"/>
      <c r="C5704" s="403"/>
      <c r="D5704" s="385"/>
      <c r="F5704" s="385"/>
      <c r="G5704" s="385"/>
      <c r="H5704" s="385"/>
    </row>
  </sheetData>
  <autoFilter ref="A7:IE115"/>
  <mergeCells count="540">
    <mergeCell ref="A110:C110"/>
    <mergeCell ref="A119:ID119"/>
    <mergeCell ref="DE115:DY115"/>
    <mergeCell ref="DZ115:ET115"/>
    <mergeCell ref="EU115:FO115"/>
    <mergeCell ref="FP115:GJ115"/>
    <mergeCell ref="GK115:HE115"/>
    <mergeCell ref="HF115:HZ115"/>
    <mergeCell ref="A115:C115"/>
    <mergeCell ref="D115:X115"/>
    <mergeCell ref="Y115:AS115"/>
    <mergeCell ref="AT115:BN115"/>
    <mergeCell ref="BO115:CI115"/>
    <mergeCell ref="CJ115:DD115"/>
    <mergeCell ref="IA112:ID115"/>
    <mergeCell ref="DE114:DY114"/>
    <mergeCell ref="CJ114:DD114"/>
    <mergeCell ref="A117:ID117"/>
    <mergeCell ref="A118:ID118"/>
    <mergeCell ref="FP113:GJ113"/>
    <mergeCell ref="GK113:HE113"/>
    <mergeCell ref="HF113:HZ113"/>
    <mergeCell ref="DZ114:ET114"/>
    <mergeCell ref="EU114:FO114"/>
    <mergeCell ref="FP114:GJ114"/>
    <mergeCell ref="GK114:HE114"/>
    <mergeCell ref="HF114:HZ114"/>
    <mergeCell ref="A114:C114"/>
    <mergeCell ref="D114:X114"/>
    <mergeCell ref="Y114:AS114"/>
    <mergeCell ref="AT114:BN114"/>
    <mergeCell ref="BO114:CI114"/>
    <mergeCell ref="A113:C113"/>
    <mergeCell ref="D113:X113"/>
    <mergeCell ref="Y113:AS113"/>
    <mergeCell ref="AT113:BN113"/>
    <mergeCell ref="BO113:CI113"/>
    <mergeCell ref="CJ113:DD113"/>
    <mergeCell ref="DE113:DY113"/>
    <mergeCell ref="DZ113:ET113"/>
    <mergeCell ref="EU113:FO113"/>
    <mergeCell ref="HY59:HY63"/>
    <mergeCell ref="HZ59:HZ63"/>
    <mergeCell ref="IE59:IE63"/>
    <mergeCell ref="A111:ID111"/>
    <mergeCell ref="A112:C112"/>
    <mergeCell ref="D112:X112"/>
    <mergeCell ref="Y112:AS112"/>
    <mergeCell ref="AT112:BN112"/>
    <mergeCell ref="BO112:CI112"/>
    <mergeCell ref="CJ112:DD112"/>
    <mergeCell ref="DE112:DY112"/>
    <mergeCell ref="DZ112:ET112"/>
    <mergeCell ref="EU112:FO112"/>
    <mergeCell ref="FP112:GJ112"/>
    <mergeCell ref="GK112:HE112"/>
    <mergeCell ref="HF112:HZ112"/>
    <mergeCell ref="HP59:HP63"/>
    <mergeCell ref="HQ59:HQ63"/>
    <mergeCell ref="HR59:HR63"/>
    <mergeCell ref="HS59:HS63"/>
    <mergeCell ref="HT59:HT63"/>
    <mergeCell ref="HU59:HU63"/>
    <mergeCell ref="HV59:HV63"/>
    <mergeCell ref="HW59:HW63"/>
    <mergeCell ref="HX59:HX63"/>
    <mergeCell ref="HG59:HG63"/>
    <mergeCell ref="HH59:HH63"/>
    <mergeCell ref="HI59:HI63"/>
    <mergeCell ref="HJ59:HJ63"/>
    <mergeCell ref="HK59:HK63"/>
    <mergeCell ref="HL59:HL63"/>
    <mergeCell ref="HM59:HM63"/>
    <mergeCell ref="HN59:HN63"/>
    <mergeCell ref="HO59:HO63"/>
    <mergeCell ref="GX59:GX63"/>
    <mergeCell ref="GY59:GY63"/>
    <mergeCell ref="GZ59:GZ63"/>
    <mergeCell ref="HA59:HA63"/>
    <mergeCell ref="HB59:HB63"/>
    <mergeCell ref="HC59:HC63"/>
    <mergeCell ref="HD59:HD63"/>
    <mergeCell ref="HE59:HE63"/>
    <mergeCell ref="HF59:HF63"/>
    <mergeCell ref="GO59:GO63"/>
    <mergeCell ref="GP59:GP63"/>
    <mergeCell ref="GQ59:GQ63"/>
    <mergeCell ref="GR59:GR63"/>
    <mergeCell ref="GS59:GS63"/>
    <mergeCell ref="GT59:GT63"/>
    <mergeCell ref="GU59:GU63"/>
    <mergeCell ref="GV59:GV63"/>
    <mergeCell ref="GW59:GW63"/>
    <mergeCell ref="GF59:GF63"/>
    <mergeCell ref="GG59:GG63"/>
    <mergeCell ref="GH59:GH63"/>
    <mergeCell ref="GI59:GI63"/>
    <mergeCell ref="GJ59:GJ63"/>
    <mergeCell ref="GK59:GK63"/>
    <mergeCell ref="GL59:GL63"/>
    <mergeCell ref="GM59:GM63"/>
    <mergeCell ref="GN59:GN63"/>
    <mergeCell ref="FW59:FW63"/>
    <mergeCell ref="FX59:FX63"/>
    <mergeCell ref="FY59:FY63"/>
    <mergeCell ref="FZ59:FZ63"/>
    <mergeCell ref="GA59:GA63"/>
    <mergeCell ref="GB59:GB63"/>
    <mergeCell ref="GC59:GC63"/>
    <mergeCell ref="GD59:GD63"/>
    <mergeCell ref="GE59:GE63"/>
    <mergeCell ref="FN59:FN63"/>
    <mergeCell ref="FO59:FO63"/>
    <mergeCell ref="FP59:FP63"/>
    <mergeCell ref="FQ59:FQ63"/>
    <mergeCell ref="FR59:FR63"/>
    <mergeCell ref="FS59:FS63"/>
    <mergeCell ref="FT59:FT63"/>
    <mergeCell ref="FU59:FU63"/>
    <mergeCell ref="FV59:FV63"/>
    <mergeCell ref="FE59:FE63"/>
    <mergeCell ref="FF59:FF63"/>
    <mergeCell ref="FG59:FG63"/>
    <mergeCell ref="FH59:FH63"/>
    <mergeCell ref="FI59:FI63"/>
    <mergeCell ref="FJ59:FJ63"/>
    <mergeCell ref="FK59:FK63"/>
    <mergeCell ref="FL59:FL63"/>
    <mergeCell ref="FM59:FM63"/>
    <mergeCell ref="EV59:EV63"/>
    <mergeCell ref="EW59:EW63"/>
    <mergeCell ref="EX59:EX63"/>
    <mergeCell ref="EY59:EY63"/>
    <mergeCell ref="EZ59:EZ63"/>
    <mergeCell ref="FA59:FA63"/>
    <mergeCell ref="FB59:FB63"/>
    <mergeCell ref="FC59:FC63"/>
    <mergeCell ref="FD59:FD63"/>
    <mergeCell ref="EM59:EM63"/>
    <mergeCell ref="EN59:EN63"/>
    <mergeCell ref="EO59:EO63"/>
    <mergeCell ref="EP59:EP63"/>
    <mergeCell ref="EQ59:EQ63"/>
    <mergeCell ref="ER59:ER63"/>
    <mergeCell ref="ES59:ES63"/>
    <mergeCell ref="ET59:ET63"/>
    <mergeCell ref="EU59:EU63"/>
    <mergeCell ref="ED59:ED63"/>
    <mergeCell ref="EE59:EE63"/>
    <mergeCell ref="EF59:EF63"/>
    <mergeCell ref="EG59:EG63"/>
    <mergeCell ref="EH59:EH63"/>
    <mergeCell ref="EI59:EI63"/>
    <mergeCell ref="EJ59:EJ63"/>
    <mergeCell ref="EK59:EK63"/>
    <mergeCell ref="EL59:EL63"/>
    <mergeCell ref="DU59:DU63"/>
    <mergeCell ref="DV59:DV63"/>
    <mergeCell ref="DW59:DW63"/>
    <mergeCell ref="DX59:DX63"/>
    <mergeCell ref="DY59:DY63"/>
    <mergeCell ref="DZ59:DZ63"/>
    <mergeCell ref="EA59:EA63"/>
    <mergeCell ref="EB59:EB63"/>
    <mergeCell ref="EC59:EC63"/>
    <mergeCell ref="DL59:DL63"/>
    <mergeCell ref="DM59:DM63"/>
    <mergeCell ref="DN59:DN63"/>
    <mergeCell ref="DO59:DO63"/>
    <mergeCell ref="DP59:DP63"/>
    <mergeCell ref="DQ59:DQ63"/>
    <mergeCell ref="DR59:DR63"/>
    <mergeCell ref="DS59:DS63"/>
    <mergeCell ref="DT59:DT63"/>
    <mergeCell ref="DC59:DC63"/>
    <mergeCell ref="DD59:DD63"/>
    <mergeCell ref="DE59:DE63"/>
    <mergeCell ref="DF59:DF63"/>
    <mergeCell ref="DG59:DG63"/>
    <mergeCell ref="DH59:DH63"/>
    <mergeCell ref="DI59:DI63"/>
    <mergeCell ref="DJ59:DJ63"/>
    <mergeCell ref="DK59:DK63"/>
    <mergeCell ref="CT59:CT63"/>
    <mergeCell ref="CU59:CU63"/>
    <mergeCell ref="CV59:CV63"/>
    <mergeCell ref="CW59:CW63"/>
    <mergeCell ref="CX59:CX63"/>
    <mergeCell ref="CY59:CY63"/>
    <mergeCell ref="CZ59:CZ63"/>
    <mergeCell ref="DA59:DA63"/>
    <mergeCell ref="DB59:DB63"/>
    <mergeCell ref="CK59:CK63"/>
    <mergeCell ref="CL59:CL63"/>
    <mergeCell ref="CM59:CM63"/>
    <mergeCell ref="CN59:CN63"/>
    <mergeCell ref="CO59:CO63"/>
    <mergeCell ref="CP59:CP63"/>
    <mergeCell ref="CQ59:CQ63"/>
    <mergeCell ref="CR59:CR63"/>
    <mergeCell ref="CS59:CS63"/>
    <mergeCell ref="CB59:CB63"/>
    <mergeCell ref="CC59:CC63"/>
    <mergeCell ref="CD59:CD63"/>
    <mergeCell ref="CE59:CE63"/>
    <mergeCell ref="CF59:CF63"/>
    <mergeCell ref="CG59:CG63"/>
    <mergeCell ref="CH59:CH63"/>
    <mergeCell ref="CI59:CI63"/>
    <mergeCell ref="CJ59:CJ63"/>
    <mergeCell ref="BS59:BS63"/>
    <mergeCell ref="BT59:BT63"/>
    <mergeCell ref="BU59:BU63"/>
    <mergeCell ref="BV59:BV63"/>
    <mergeCell ref="BW59:BW63"/>
    <mergeCell ref="BX59:BX63"/>
    <mergeCell ref="BY59:BY63"/>
    <mergeCell ref="BZ59:BZ63"/>
    <mergeCell ref="CA59:CA63"/>
    <mergeCell ref="BJ59:BJ63"/>
    <mergeCell ref="BK59:BK63"/>
    <mergeCell ref="BL59:BL63"/>
    <mergeCell ref="BM59:BM63"/>
    <mergeCell ref="BN59:BN63"/>
    <mergeCell ref="BO59:BO63"/>
    <mergeCell ref="BP59:BP63"/>
    <mergeCell ref="BQ59:BQ63"/>
    <mergeCell ref="BR59:BR63"/>
    <mergeCell ref="BA59:BA63"/>
    <mergeCell ref="BB59:BB63"/>
    <mergeCell ref="BC59:BC63"/>
    <mergeCell ref="BD59:BD63"/>
    <mergeCell ref="BE59:BE63"/>
    <mergeCell ref="BF59:BF63"/>
    <mergeCell ref="BG59:BG63"/>
    <mergeCell ref="BH59:BH63"/>
    <mergeCell ref="BI59:BI63"/>
    <mergeCell ref="AR59:AR63"/>
    <mergeCell ref="AS59:AS63"/>
    <mergeCell ref="AT59:AT63"/>
    <mergeCell ref="AU59:AU63"/>
    <mergeCell ref="AV59:AV63"/>
    <mergeCell ref="AW59:AW63"/>
    <mergeCell ref="AX59:AX63"/>
    <mergeCell ref="AY59:AY63"/>
    <mergeCell ref="AZ59:AZ63"/>
    <mergeCell ref="AI59:AI63"/>
    <mergeCell ref="AJ59:AJ63"/>
    <mergeCell ref="AK59:AK63"/>
    <mergeCell ref="AL59:AL63"/>
    <mergeCell ref="AM59:AM63"/>
    <mergeCell ref="AN59:AN63"/>
    <mergeCell ref="AO59:AO63"/>
    <mergeCell ref="AP59:AP63"/>
    <mergeCell ref="AQ59:AQ63"/>
    <mergeCell ref="Z59:Z63"/>
    <mergeCell ref="AA59:AA63"/>
    <mergeCell ref="AB59:AB63"/>
    <mergeCell ref="AC59:AC63"/>
    <mergeCell ref="AD59:AD63"/>
    <mergeCell ref="AE59:AE63"/>
    <mergeCell ref="AF59:AF63"/>
    <mergeCell ref="AG59:AG63"/>
    <mergeCell ref="AH59:AH63"/>
    <mergeCell ref="Q59:Q63"/>
    <mergeCell ref="R59:R63"/>
    <mergeCell ref="S59:S63"/>
    <mergeCell ref="T59:T63"/>
    <mergeCell ref="U59:U63"/>
    <mergeCell ref="V59:V63"/>
    <mergeCell ref="W59:W63"/>
    <mergeCell ref="X59:X63"/>
    <mergeCell ref="Y59:Y63"/>
    <mergeCell ref="HU6:HU7"/>
    <mergeCell ref="HV6:HV7"/>
    <mergeCell ref="HW6:HW7"/>
    <mergeCell ref="HX6:HX7"/>
    <mergeCell ref="HY6:HY7"/>
    <mergeCell ref="HZ6:HZ7"/>
    <mergeCell ref="IB6:IB7"/>
    <mergeCell ref="IC6:IC7"/>
    <mergeCell ref="A59:A63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K59:K63"/>
    <mergeCell ref="L59:L63"/>
    <mergeCell ref="M59:M63"/>
    <mergeCell ref="N59:N63"/>
    <mergeCell ref="O59:O63"/>
    <mergeCell ref="P59:P63"/>
    <mergeCell ref="HK6:HK7"/>
    <mergeCell ref="HL6:HL7"/>
    <mergeCell ref="HM6:HM7"/>
    <mergeCell ref="HN6:HN7"/>
    <mergeCell ref="HO6:HO7"/>
    <mergeCell ref="HP6:HP7"/>
    <mergeCell ref="HQ6:HR6"/>
    <mergeCell ref="HS6:HS7"/>
    <mergeCell ref="HT6:HT7"/>
    <mergeCell ref="HB6:HB7"/>
    <mergeCell ref="HC6:HC7"/>
    <mergeCell ref="HD6:HD7"/>
    <mergeCell ref="HE6:HE7"/>
    <mergeCell ref="HF6:HF7"/>
    <mergeCell ref="HG6:HG7"/>
    <mergeCell ref="HH6:HH7"/>
    <mergeCell ref="HI6:HI7"/>
    <mergeCell ref="HJ6:HJ7"/>
    <mergeCell ref="GR6:GR7"/>
    <mergeCell ref="GS6:GS7"/>
    <mergeCell ref="GT6:GT7"/>
    <mergeCell ref="GU6:GU7"/>
    <mergeCell ref="GV6:GW6"/>
    <mergeCell ref="GX6:GX7"/>
    <mergeCell ref="GY6:GY7"/>
    <mergeCell ref="GZ6:GZ7"/>
    <mergeCell ref="HA6:HA7"/>
    <mergeCell ref="GI6:GI7"/>
    <mergeCell ref="GJ6:GJ7"/>
    <mergeCell ref="GK6:GK7"/>
    <mergeCell ref="GL6:GL7"/>
    <mergeCell ref="GM6:GM7"/>
    <mergeCell ref="GN6:GN7"/>
    <mergeCell ref="GO6:GO7"/>
    <mergeCell ref="GP6:GP7"/>
    <mergeCell ref="GQ6:GQ7"/>
    <mergeCell ref="FY6:FY7"/>
    <mergeCell ref="FZ6:FZ7"/>
    <mergeCell ref="GA6:GB6"/>
    <mergeCell ref="GC6:GC7"/>
    <mergeCell ref="GD6:GD7"/>
    <mergeCell ref="GE6:GE7"/>
    <mergeCell ref="GF6:GF7"/>
    <mergeCell ref="GG6:GG7"/>
    <mergeCell ref="GH6:GH7"/>
    <mergeCell ref="FP6:FP7"/>
    <mergeCell ref="FQ6:FQ7"/>
    <mergeCell ref="FR6:FR7"/>
    <mergeCell ref="FS6:FS7"/>
    <mergeCell ref="FT6:FT7"/>
    <mergeCell ref="FU6:FU7"/>
    <mergeCell ref="FV6:FV7"/>
    <mergeCell ref="FW6:FW7"/>
    <mergeCell ref="FX6:FX7"/>
    <mergeCell ref="FF6:FG6"/>
    <mergeCell ref="FH6:FH7"/>
    <mergeCell ref="FI6:FI7"/>
    <mergeCell ref="FJ6:FJ7"/>
    <mergeCell ref="FK6:FK7"/>
    <mergeCell ref="FL6:FL7"/>
    <mergeCell ref="FM6:FM7"/>
    <mergeCell ref="FN6:FN7"/>
    <mergeCell ref="FO6:FO7"/>
    <mergeCell ref="EW6:EW7"/>
    <mergeCell ref="EX6:EX7"/>
    <mergeCell ref="EY6:EY7"/>
    <mergeCell ref="EZ6:EZ7"/>
    <mergeCell ref="FA6:FA7"/>
    <mergeCell ref="FB6:FB7"/>
    <mergeCell ref="FC6:FC7"/>
    <mergeCell ref="FD6:FD7"/>
    <mergeCell ref="FE6:FE7"/>
    <mergeCell ref="EN6:EN7"/>
    <mergeCell ref="EO6:EO7"/>
    <mergeCell ref="EP6:EP7"/>
    <mergeCell ref="EQ6:EQ7"/>
    <mergeCell ref="ER6:ER7"/>
    <mergeCell ref="ES6:ES7"/>
    <mergeCell ref="ET6:ET7"/>
    <mergeCell ref="EU6:EU7"/>
    <mergeCell ref="EV6:EV7"/>
    <mergeCell ref="ED6:ED7"/>
    <mergeCell ref="EE6:EE7"/>
    <mergeCell ref="EF6:EF7"/>
    <mergeCell ref="EG6:EG7"/>
    <mergeCell ref="EH6:EH7"/>
    <mergeCell ref="EI6:EI7"/>
    <mergeCell ref="EJ6:EJ7"/>
    <mergeCell ref="EK6:EL6"/>
    <mergeCell ref="EM6:EM7"/>
    <mergeCell ref="DU6:DU7"/>
    <mergeCell ref="DV6:DV7"/>
    <mergeCell ref="DW6:DW7"/>
    <mergeCell ref="DX6:DX7"/>
    <mergeCell ref="DY6:DY7"/>
    <mergeCell ref="DZ6:DZ7"/>
    <mergeCell ref="EA6:EA7"/>
    <mergeCell ref="EB6:EB7"/>
    <mergeCell ref="EC6:EC7"/>
    <mergeCell ref="DK6:DK7"/>
    <mergeCell ref="DL6:DL7"/>
    <mergeCell ref="DM6:DM7"/>
    <mergeCell ref="DN6:DN7"/>
    <mergeCell ref="DO6:DO7"/>
    <mergeCell ref="DP6:DQ6"/>
    <mergeCell ref="DR6:DR7"/>
    <mergeCell ref="DS6:DS7"/>
    <mergeCell ref="DT6:DT7"/>
    <mergeCell ref="DB6:DB7"/>
    <mergeCell ref="DC6:DC7"/>
    <mergeCell ref="DD6:DD7"/>
    <mergeCell ref="DE6:DE7"/>
    <mergeCell ref="DF6:DF7"/>
    <mergeCell ref="DG6:DG7"/>
    <mergeCell ref="DH6:DH7"/>
    <mergeCell ref="DI6:DI7"/>
    <mergeCell ref="DJ6:DJ7"/>
    <mergeCell ref="CR6:CR7"/>
    <mergeCell ref="CS6:CS7"/>
    <mergeCell ref="CT6:CT7"/>
    <mergeCell ref="CU6:CV6"/>
    <mergeCell ref="CW6:CW7"/>
    <mergeCell ref="CX6:CX7"/>
    <mergeCell ref="CY6:CY7"/>
    <mergeCell ref="CZ6:CZ7"/>
    <mergeCell ref="DA6:DA7"/>
    <mergeCell ref="CI6:CI7"/>
    <mergeCell ref="CJ6:CJ7"/>
    <mergeCell ref="CK6:CK7"/>
    <mergeCell ref="CL6:CL7"/>
    <mergeCell ref="CM6:CM7"/>
    <mergeCell ref="CN6:CN7"/>
    <mergeCell ref="CO6:CO7"/>
    <mergeCell ref="CP6:CP7"/>
    <mergeCell ref="CQ6:CQ7"/>
    <mergeCell ref="BY6:BY7"/>
    <mergeCell ref="BZ6:CA6"/>
    <mergeCell ref="CB6:CB7"/>
    <mergeCell ref="CC6:CC7"/>
    <mergeCell ref="CD6:CD7"/>
    <mergeCell ref="CE6:CE7"/>
    <mergeCell ref="CF6:CF7"/>
    <mergeCell ref="CG6:CG7"/>
    <mergeCell ref="CH6:CH7"/>
    <mergeCell ref="BP6:BP7"/>
    <mergeCell ref="BQ6:BQ7"/>
    <mergeCell ref="BR6:BR7"/>
    <mergeCell ref="BS6:BS7"/>
    <mergeCell ref="BT6:BT7"/>
    <mergeCell ref="BU6:BU7"/>
    <mergeCell ref="BV6:BV7"/>
    <mergeCell ref="BW6:BW7"/>
    <mergeCell ref="BX6:BX7"/>
    <mergeCell ref="BG6:BG7"/>
    <mergeCell ref="BH6:BH7"/>
    <mergeCell ref="BI6:BI7"/>
    <mergeCell ref="BJ6:BJ7"/>
    <mergeCell ref="BK6:BK7"/>
    <mergeCell ref="BL6:BL7"/>
    <mergeCell ref="BM6:BM7"/>
    <mergeCell ref="BN6:BN7"/>
    <mergeCell ref="BO6:BO7"/>
    <mergeCell ref="AW6:AW7"/>
    <mergeCell ref="AX6:AX7"/>
    <mergeCell ref="AY6:AY7"/>
    <mergeCell ref="AZ6:AZ7"/>
    <mergeCell ref="BA6:BA7"/>
    <mergeCell ref="BB6:BB7"/>
    <mergeCell ref="BC6:BC7"/>
    <mergeCell ref="BD6:BD7"/>
    <mergeCell ref="BE6:BF6"/>
    <mergeCell ref="FP5:GJ5"/>
    <mergeCell ref="GK5:HE5"/>
    <mergeCell ref="HF5:HZ5"/>
    <mergeCell ref="IB5:IC5"/>
    <mergeCell ref="ID5:ID7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M6:AM7"/>
    <mergeCell ref="AN6:AN7"/>
    <mergeCell ref="AO6:AO7"/>
    <mergeCell ref="AP6:AP7"/>
    <mergeCell ref="AQ6:AQ7"/>
    <mergeCell ref="AR6:AR7"/>
    <mergeCell ref="AS6:AS7"/>
    <mergeCell ref="AT6:AT7"/>
    <mergeCell ref="AU6:AU7"/>
    <mergeCell ref="AV6:AV7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O4:O7"/>
    <mergeCell ref="P4:P7"/>
    <mergeCell ref="Q4:Q7"/>
    <mergeCell ref="R4:R7"/>
    <mergeCell ref="S4:S7"/>
    <mergeCell ref="T4:T7"/>
    <mergeCell ref="U4:U7"/>
    <mergeCell ref="Y4:BN4"/>
    <mergeCell ref="BO4:DD4"/>
    <mergeCell ref="AH6:AH7"/>
    <mergeCell ref="AI6:AI7"/>
    <mergeCell ref="AJ6:AK6"/>
    <mergeCell ref="AL6:AL7"/>
    <mergeCell ref="DE4:ET4"/>
    <mergeCell ref="A1:ID1"/>
    <mergeCell ref="A3:A7"/>
    <mergeCell ref="B3:B7"/>
    <mergeCell ref="C3:C7"/>
    <mergeCell ref="D3:E3"/>
    <mergeCell ref="F3:F7"/>
    <mergeCell ref="G3:G7"/>
    <mergeCell ref="H3:U3"/>
    <mergeCell ref="V3:V7"/>
    <mergeCell ref="W3:W7"/>
    <mergeCell ref="X3:X7"/>
    <mergeCell ref="Y3:HZ3"/>
    <mergeCell ref="IA3:ID3"/>
    <mergeCell ref="EU4:GJ4"/>
    <mergeCell ref="GK4:HZ4"/>
    <mergeCell ref="IA4:IA7"/>
    <mergeCell ref="IB4:ID4"/>
    <mergeCell ref="Y5:AS5"/>
    <mergeCell ref="AT5:BN5"/>
    <mergeCell ref="BO5:CI5"/>
    <mergeCell ref="CJ5:DD5"/>
    <mergeCell ref="DE5:DY5"/>
    <mergeCell ref="DZ5:ET5"/>
    <mergeCell ref="EU5:FO5"/>
  </mergeCells>
  <printOptions horizontalCentered="1"/>
  <pageMargins left="0" right="0" top="0" bottom="0" header="0" footer="0"/>
  <pageSetup paperSize="8" scale="4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50</v>
      </c>
      <c r="G15" s="3">
        <f>G16/54</f>
        <v>33.333333333333336</v>
      </c>
      <c r="H15" s="815">
        <f t="shared" ref="H15:L15" si="13">I16/36</f>
        <v>7</v>
      </c>
      <c r="I15" s="3">
        <f>I16/54</f>
        <v>4.666666666666667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1800</v>
      </c>
      <c r="H16" s="816"/>
      <c r="I16" s="1">
        <f>C26</f>
        <v>252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23.5</v>
      </c>
      <c r="G17" s="3">
        <f>G18/54</f>
        <v>15.666666666666666</v>
      </c>
      <c r="H17" s="815">
        <f t="shared" ref="H17:L17" si="18">I18/36</f>
        <v>4.5</v>
      </c>
      <c r="I17" s="3">
        <f>I18/54</f>
        <v>3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846</v>
      </c>
      <c r="H18" s="816"/>
      <c r="I18" s="1">
        <f>C27</f>
        <v>162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" si="20">B17+B15+B13+B11+B9</f>
        <v>260</v>
      </c>
      <c r="C19" s="821">
        <f t="shared" ref="C19:N19" si="21">C17+C15+C13+C11+C9</f>
        <v>200</v>
      </c>
      <c r="D19" s="821">
        <f t="shared" ref="D19" si="22">D17+D15+D13+D11+D9</f>
        <v>40.333333333333336</v>
      </c>
      <c r="E19" s="821">
        <f t="shared" si="21"/>
        <v>300</v>
      </c>
      <c r="F19" s="823">
        <f t="shared" si="21"/>
        <v>230.5</v>
      </c>
      <c r="G19" s="8">
        <f t="shared" si="21"/>
        <v>153.66666666666669</v>
      </c>
      <c r="H19" s="823">
        <f t="shared" si="21"/>
        <v>30.5</v>
      </c>
      <c r="I19" s="8">
        <f t="shared" si="21"/>
        <v>20.333333333333332</v>
      </c>
      <c r="J19" s="823">
        <f t="shared" si="21"/>
        <v>33</v>
      </c>
      <c r="K19" s="8">
        <f t="shared" si="21"/>
        <v>21.999999999999996</v>
      </c>
      <c r="L19" s="823">
        <f t="shared" si="21"/>
        <v>6</v>
      </c>
      <c r="M19" s="8">
        <f t="shared" si="21"/>
        <v>4</v>
      </c>
      <c r="N19" s="8">
        <f t="shared" si="21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8298</v>
      </c>
      <c r="H20" s="824"/>
      <c r="I20" s="2">
        <f>I18+I16+I14+I12+I10</f>
        <v>1098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ЗРПК!G121</f>
        <v>1908</v>
      </c>
      <c r="C23" s="10">
        <f>ЗРПК!H121</f>
        <v>180</v>
      </c>
      <c r="D23" s="10">
        <f>ЗРПК!I121</f>
        <v>72</v>
      </c>
      <c r="E23" s="10">
        <f>ЗРПК!J121</f>
        <v>0</v>
      </c>
      <c r="F23" s="10">
        <f>ЗРПК!K121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ЗРПК!G122</f>
        <v>1944</v>
      </c>
      <c r="C24" s="10">
        <f>ЗРПК!H122</f>
        <v>216</v>
      </c>
      <c r="D24" s="10">
        <f>ЗРПК!I122</f>
        <v>0</v>
      </c>
      <c r="E24" s="10">
        <f>ЗРПК!J122</f>
        <v>0</v>
      </c>
      <c r="F24" s="10">
        <f>ЗРПК!K122</f>
        <v>60</v>
      </c>
      <c r="G24" s="10">
        <v>6</v>
      </c>
      <c r="H24" s="10">
        <v>38</v>
      </c>
      <c r="I24" s="10">
        <f t="shared" ref="I24:I26" si="23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ЗРПК!G123</f>
        <v>1800</v>
      </c>
      <c r="C25" s="10">
        <f>ЗРПК!H123</f>
        <v>288</v>
      </c>
      <c r="D25" s="10">
        <f>ЗРПК!I123</f>
        <v>72</v>
      </c>
      <c r="E25" s="10">
        <f>ЗРПК!J123</f>
        <v>0</v>
      </c>
      <c r="F25" s="10">
        <f>ЗРПК!K123</f>
        <v>60</v>
      </c>
      <c r="G25" s="10">
        <v>6</v>
      </c>
      <c r="H25" s="10">
        <v>38</v>
      </c>
      <c r="I25" s="10">
        <f t="shared" si="23"/>
        <v>92</v>
      </c>
    </row>
    <row r="26" spans="1:16" ht="15.75" x14ac:dyDescent="0.25">
      <c r="A26" s="10" t="str">
        <f>ЗРПК!F124</f>
        <v>4 курс</v>
      </c>
      <c r="B26" s="10">
        <f>ЗРПК!G124</f>
        <v>1800</v>
      </c>
      <c r="C26" s="10">
        <f>ЗРПК!H124</f>
        <v>252</v>
      </c>
      <c r="D26" s="10">
        <f>ЗРПК!I124</f>
        <v>108</v>
      </c>
      <c r="E26" s="10">
        <f>ЗРПК!J124</f>
        <v>0</v>
      </c>
      <c r="F26" s="10">
        <f>ЗРПК!K124</f>
        <v>60</v>
      </c>
      <c r="G26" s="10">
        <v>6</v>
      </c>
      <c r="H26" s="10">
        <v>38</v>
      </c>
      <c r="I26" s="10">
        <f t="shared" si="23"/>
        <v>92</v>
      </c>
    </row>
    <row r="27" spans="1:16" ht="15.75" x14ac:dyDescent="0.25">
      <c r="A27" s="10" t="str">
        <f>ЗРПК!F125</f>
        <v>5 курс</v>
      </c>
      <c r="B27" s="10">
        <f>ЗРПК!G125</f>
        <v>846</v>
      </c>
      <c r="C27" s="10">
        <f>ЗРПК!H125</f>
        <v>162</v>
      </c>
      <c r="D27" s="10">
        <f>ЗРПК!I125</f>
        <v>936</v>
      </c>
      <c r="E27" s="10">
        <f>ЗРПК!J125</f>
        <v>216</v>
      </c>
      <c r="F27" s="10">
        <f>ЗРПК!K125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KO5704"/>
  <sheetViews>
    <sheetView showZeros="0" view="pageBreakPreview" zoomScale="55" zoomScaleNormal="85" zoomScaleSheetLayoutView="55" zoomScalePageLayoutView="90" workbookViewId="0">
      <pane xSplit="3" ySplit="7" topLeftCell="D50" activePane="bottomRight" state="frozen"/>
      <selection activeCell="A50" sqref="A50:XFD58"/>
      <selection pane="topRight" activeCell="A50" sqref="A50:XFD58"/>
      <selection pane="bottomLeft" activeCell="A50" sqref="A50:XFD58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3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3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302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4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52"/>
      <c r="AT5" s="865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28"/>
      <c r="BO5" s="864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52"/>
      <c r="CJ5" s="865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28"/>
      <c r="DE5" s="864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52"/>
      <c r="DZ5" s="865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28"/>
      <c r="EU5" s="864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52"/>
      <c r="FP5" s="865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28"/>
      <c r="GK5" s="864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52"/>
      <c r="HF5" s="865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28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66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71" t="s">
        <v>46</v>
      </c>
      <c r="AT6" s="857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69" t="s">
        <v>46</v>
      </c>
      <c r="BO6" s="866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71" t="s">
        <v>46</v>
      </c>
      <c r="CJ6" s="857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69" t="s">
        <v>46</v>
      </c>
      <c r="DE6" s="866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71" t="s">
        <v>46</v>
      </c>
      <c r="DZ6" s="857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69" t="s">
        <v>46</v>
      </c>
      <c r="EU6" s="866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71" t="s">
        <v>46</v>
      </c>
      <c r="FP6" s="857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69" t="s">
        <v>46</v>
      </c>
      <c r="GK6" s="866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71" t="s">
        <v>46</v>
      </c>
      <c r="HF6" s="857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69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988"/>
      <c r="B7" s="981"/>
      <c r="C7" s="989"/>
      <c r="D7" s="990"/>
      <c r="E7" s="981"/>
      <c r="F7" s="981"/>
      <c r="G7" s="981"/>
      <c r="H7" s="981"/>
      <c r="I7" s="981"/>
      <c r="J7" s="981"/>
      <c r="K7" s="981"/>
      <c r="L7" s="981"/>
      <c r="M7" s="981"/>
      <c r="N7" s="981"/>
      <c r="O7" s="981"/>
      <c r="P7" s="981"/>
      <c r="Q7" s="981"/>
      <c r="R7" s="981"/>
      <c r="S7" s="981"/>
      <c r="T7" s="981"/>
      <c r="U7" s="987"/>
      <c r="V7" s="831"/>
      <c r="W7" s="834"/>
      <c r="X7" s="837"/>
      <c r="Y7" s="984"/>
      <c r="Z7" s="979"/>
      <c r="AA7" s="979"/>
      <c r="AB7" s="979"/>
      <c r="AC7" s="979"/>
      <c r="AD7" s="979"/>
      <c r="AE7" s="979"/>
      <c r="AF7" s="979"/>
      <c r="AG7" s="979"/>
      <c r="AH7" s="979"/>
      <c r="AI7" s="979"/>
      <c r="AJ7" s="104" t="s">
        <v>49</v>
      </c>
      <c r="AK7" s="104" t="s">
        <v>50</v>
      </c>
      <c r="AL7" s="979"/>
      <c r="AM7" s="979"/>
      <c r="AN7" s="979"/>
      <c r="AO7" s="975"/>
      <c r="AP7" s="976"/>
      <c r="AQ7" s="977"/>
      <c r="AR7" s="978"/>
      <c r="AS7" s="982"/>
      <c r="AT7" s="983"/>
      <c r="AU7" s="979"/>
      <c r="AV7" s="979"/>
      <c r="AW7" s="979"/>
      <c r="AX7" s="979"/>
      <c r="AY7" s="979"/>
      <c r="AZ7" s="979"/>
      <c r="BA7" s="979"/>
      <c r="BB7" s="979"/>
      <c r="BC7" s="979"/>
      <c r="BD7" s="979"/>
      <c r="BE7" s="104" t="s">
        <v>49</v>
      </c>
      <c r="BF7" s="104" t="s">
        <v>50</v>
      </c>
      <c r="BG7" s="979"/>
      <c r="BH7" s="979"/>
      <c r="BI7" s="979"/>
      <c r="BJ7" s="975"/>
      <c r="BK7" s="976"/>
      <c r="BL7" s="977"/>
      <c r="BM7" s="978"/>
      <c r="BN7" s="980"/>
      <c r="BO7" s="984"/>
      <c r="BP7" s="979"/>
      <c r="BQ7" s="979"/>
      <c r="BR7" s="979"/>
      <c r="BS7" s="979"/>
      <c r="BT7" s="979"/>
      <c r="BU7" s="979"/>
      <c r="BV7" s="979"/>
      <c r="BW7" s="979"/>
      <c r="BX7" s="979"/>
      <c r="BY7" s="979"/>
      <c r="BZ7" s="104" t="s">
        <v>49</v>
      </c>
      <c r="CA7" s="104" t="s">
        <v>50</v>
      </c>
      <c r="CB7" s="979"/>
      <c r="CC7" s="979"/>
      <c r="CD7" s="979"/>
      <c r="CE7" s="975"/>
      <c r="CF7" s="976"/>
      <c r="CG7" s="977"/>
      <c r="CH7" s="978"/>
      <c r="CI7" s="982"/>
      <c r="CJ7" s="983"/>
      <c r="CK7" s="979"/>
      <c r="CL7" s="979"/>
      <c r="CM7" s="979"/>
      <c r="CN7" s="979"/>
      <c r="CO7" s="979"/>
      <c r="CP7" s="979"/>
      <c r="CQ7" s="979"/>
      <c r="CR7" s="979"/>
      <c r="CS7" s="979"/>
      <c r="CT7" s="979"/>
      <c r="CU7" s="104" t="s">
        <v>49</v>
      </c>
      <c r="CV7" s="104" t="s">
        <v>50</v>
      </c>
      <c r="CW7" s="979"/>
      <c r="CX7" s="979"/>
      <c r="CY7" s="979"/>
      <c r="CZ7" s="975"/>
      <c r="DA7" s="976"/>
      <c r="DB7" s="977"/>
      <c r="DC7" s="978"/>
      <c r="DD7" s="980"/>
      <c r="DE7" s="984"/>
      <c r="DF7" s="979"/>
      <c r="DG7" s="979"/>
      <c r="DH7" s="979"/>
      <c r="DI7" s="979"/>
      <c r="DJ7" s="979"/>
      <c r="DK7" s="979"/>
      <c r="DL7" s="979"/>
      <c r="DM7" s="979"/>
      <c r="DN7" s="979"/>
      <c r="DO7" s="979"/>
      <c r="DP7" s="104" t="s">
        <v>49</v>
      </c>
      <c r="DQ7" s="104" t="s">
        <v>50</v>
      </c>
      <c r="DR7" s="979"/>
      <c r="DS7" s="979"/>
      <c r="DT7" s="979"/>
      <c r="DU7" s="975"/>
      <c r="DV7" s="976"/>
      <c r="DW7" s="977"/>
      <c r="DX7" s="978"/>
      <c r="DY7" s="982"/>
      <c r="DZ7" s="983"/>
      <c r="EA7" s="979"/>
      <c r="EB7" s="979"/>
      <c r="EC7" s="979"/>
      <c r="ED7" s="979"/>
      <c r="EE7" s="979"/>
      <c r="EF7" s="979"/>
      <c r="EG7" s="979"/>
      <c r="EH7" s="979"/>
      <c r="EI7" s="979"/>
      <c r="EJ7" s="979"/>
      <c r="EK7" s="104" t="s">
        <v>49</v>
      </c>
      <c r="EL7" s="104" t="s">
        <v>50</v>
      </c>
      <c r="EM7" s="979"/>
      <c r="EN7" s="979"/>
      <c r="EO7" s="979"/>
      <c r="EP7" s="975"/>
      <c r="EQ7" s="976"/>
      <c r="ER7" s="977"/>
      <c r="ES7" s="978"/>
      <c r="ET7" s="980"/>
      <c r="EU7" s="984"/>
      <c r="EV7" s="979"/>
      <c r="EW7" s="979"/>
      <c r="EX7" s="979"/>
      <c r="EY7" s="979"/>
      <c r="EZ7" s="979"/>
      <c r="FA7" s="979"/>
      <c r="FB7" s="979"/>
      <c r="FC7" s="979"/>
      <c r="FD7" s="979"/>
      <c r="FE7" s="979"/>
      <c r="FF7" s="104" t="s">
        <v>49</v>
      </c>
      <c r="FG7" s="104" t="s">
        <v>50</v>
      </c>
      <c r="FH7" s="979"/>
      <c r="FI7" s="979"/>
      <c r="FJ7" s="979"/>
      <c r="FK7" s="975"/>
      <c r="FL7" s="976"/>
      <c r="FM7" s="977"/>
      <c r="FN7" s="978"/>
      <c r="FO7" s="982"/>
      <c r="FP7" s="983"/>
      <c r="FQ7" s="979"/>
      <c r="FR7" s="979"/>
      <c r="FS7" s="979"/>
      <c r="FT7" s="979"/>
      <c r="FU7" s="979"/>
      <c r="FV7" s="979"/>
      <c r="FW7" s="979"/>
      <c r="FX7" s="979"/>
      <c r="FY7" s="979"/>
      <c r="FZ7" s="979"/>
      <c r="GA7" s="104" t="s">
        <v>49</v>
      </c>
      <c r="GB7" s="104" t="s">
        <v>50</v>
      </c>
      <c r="GC7" s="979"/>
      <c r="GD7" s="979"/>
      <c r="GE7" s="979"/>
      <c r="GF7" s="975"/>
      <c r="GG7" s="976"/>
      <c r="GH7" s="977"/>
      <c r="GI7" s="978"/>
      <c r="GJ7" s="980"/>
      <c r="GK7" s="984"/>
      <c r="GL7" s="979"/>
      <c r="GM7" s="979"/>
      <c r="GN7" s="979"/>
      <c r="GO7" s="979"/>
      <c r="GP7" s="979"/>
      <c r="GQ7" s="979"/>
      <c r="GR7" s="979"/>
      <c r="GS7" s="979"/>
      <c r="GT7" s="979"/>
      <c r="GU7" s="979"/>
      <c r="GV7" s="104" t="s">
        <v>49</v>
      </c>
      <c r="GW7" s="104" t="s">
        <v>50</v>
      </c>
      <c r="GX7" s="979"/>
      <c r="GY7" s="979"/>
      <c r="GZ7" s="979"/>
      <c r="HA7" s="975"/>
      <c r="HB7" s="976"/>
      <c r="HC7" s="977"/>
      <c r="HD7" s="978"/>
      <c r="HE7" s="982"/>
      <c r="HF7" s="983"/>
      <c r="HG7" s="979"/>
      <c r="HH7" s="979"/>
      <c r="HI7" s="979"/>
      <c r="HJ7" s="979"/>
      <c r="HK7" s="979"/>
      <c r="HL7" s="979"/>
      <c r="HM7" s="979"/>
      <c r="HN7" s="979"/>
      <c r="HO7" s="979"/>
      <c r="HP7" s="979"/>
      <c r="HQ7" s="104" t="s">
        <v>49</v>
      </c>
      <c r="HR7" s="104" t="s">
        <v>50</v>
      </c>
      <c r="HS7" s="979"/>
      <c r="HT7" s="979"/>
      <c r="HU7" s="979"/>
      <c r="HV7" s="975"/>
      <c r="HW7" s="976"/>
      <c r="HX7" s="977"/>
      <c r="HY7" s="978"/>
      <c r="HZ7" s="980"/>
      <c r="IA7" s="986"/>
      <c r="IB7" s="981"/>
      <c r="IC7" s="981"/>
      <c r="ID7" s="985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14"/>
      <c r="B8" s="115" t="s">
        <v>220</v>
      </c>
      <c r="C8" s="247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67"/>
      <c r="W8" s="115"/>
      <c r="X8" s="247"/>
      <c r="Y8" s="267"/>
      <c r="Z8" s="115"/>
      <c r="AA8" s="115"/>
      <c r="AB8" s="115"/>
      <c r="AC8" s="115"/>
      <c r="AD8" s="115"/>
      <c r="AE8" s="115"/>
      <c r="AF8" s="115"/>
      <c r="AG8" s="115"/>
      <c r="AH8" s="115"/>
      <c r="AI8" s="115"/>
      <c r="AJ8" s="115"/>
      <c r="AK8" s="115"/>
      <c r="AL8" s="115"/>
      <c r="AM8" s="115"/>
      <c r="AN8" s="115"/>
      <c r="AO8" s="115"/>
      <c r="AP8" s="115"/>
      <c r="AQ8" s="115"/>
      <c r="AR8" s="115"/>
      <c r="AS8" s="247"/>
      <c r="AT8" s="228"/>
      <c r="AU8" s="115"/>
      <c r="AV8" s="115"/>
      <c r="AW8" s="115"/>
      <c r="AX8" s="115"/>
      <c r="AY8" s="115"/>
      <c r="AZ8" s="115"/>
      <c r="BA8" s="115"/>
      <c r="BB8" s="115"/>
      <c r="BC8" s="115"/>
      <c r="BD8" s="115"/>
      <c r="BE8" s="115"/>
      <c r="BF8" s="115"/>
      <c r="BG8" s="115"/>
      <c r="BH8" s="115"/>
      <c r="BI8" s="115"/>
      <c r="BJ8" s="115"/>
      <c r="BK8" s="115"/>
      <c r="BL8" s="115"/>
      <c r="BM8" s="115"/>
      <c r="BN8" s="207"/>
      <c r="BO8" s="267"/>
      <c r="BP8" s="115"/>
      <c r="BQ8" s="115"/>
      <c r="BR8" s="115"/>
      <c r="BS8" s="115"/>
      <c r="BT8" s="115"/>
      <c r="BU8" s="115"/>
      <c r="BV8" s="115"/>
      <c r="BW8" s="115"/>
      <c r="BX8" s="115"/>
      <c r="BY8" s="115"/>
      <c r="BZ8" s="115"/>
      <c r="CA8" s="115"/>
      <c r="CB8" s="115"/>
      <c r="CC8" s="115"/>
      <c r="CD8" s="115"/>
      <c r="CE8" s="115"/>
      <c r="CF8" s="115"/>
      <c r="CG8" s="115"/>
      <c r="CH8" s="115"/>
      <c r="CI8" s="247"/>
      <c r="CJ8" s="228"/>
      <c r="CK8" s="115"/>
      <c r="CL8" s="115"/>
      <c r="CM8" s="115"/>
      <c r="CN8" s="115"/>
      <c r="CO8" s="115"/>
      <c r="CP8" s="115"/>
      <c r="CQ8" s="115"/>
      <c r="CR8" s="115"/>
      <c r="CS8" s="115"/>
      <c r="CT8" s="115"/>
      <c r="CU8" s="115"/>
      <c r="CV8" s="115"/>
      <c r="CW8" s="115"/>
      <c r="CX8" s="115"/>
      <c r="CY8" s="115"/>
      <c r="CZ8" s="115"/>
      <c r="DA8" s="115"/>
      <c r="DB8" s="115"/>
      <c r="DC8" s="115"/>
      <c r="DD8" s="207"/>
      <c r="DE8" s="267"/>
      <c r="DF8" s="115"/>
      <c r="DG8" s="115"/>
      <c r="DH8" s="115"/>
      <c r="DI8" s="115"/>
      <c r="DJ8" s="115"/>
      <c r="DK8" s="115"/>
      <c r="DL8" s="115"/>
      <c r="DM8" s="115"/>
      <c r="DN8" s="115"/>
      <c r="DO8" s="115"/>
      <c r="DP8" s="115"/>
      <c r="DQ8" s="115"/>
      <c r="DR8" s="115"/>
      <c r="DS8" s="115"/>
      <c r="DT8" s="115"/>
      <c r="DU8" s="115"/>
      <c r="DV8" s="115"/>
      <c r="DW8" s="115"/>
      <c r="DX8" s="115"/>
      <c r="DY8" s="247"/>
      <c r="DZ8" s="228"/>
      <c r="EA8" s="115"/>
      <c r="EB8" s="115"/>
      <c r="EC8" s="115"/>
      <c r="ED8" s="115"/>
      <c r="EE8" s="115"/>
      <c r="EF8" s="115"/>
      <c r="EG8" s="115"/>
      <c r="EH8" s="115"/>
      <c r="EI8" s="115"/>
      <c r="EJ8" s="115"/>
      <c r="EK8" s="115"/>
      <c r="EL8" s="115"/>
      <c r="EM8" s="115"/>
      <c r="EN8" s="115"/>
      <c r="EO8" s="115"/>
      <c r="EP8" s="115"/>
      <c r="EQ8" s="115"/>
      <c r="ER8" s="115"/>
      <c r="ES8" s="115"/>
      <c r="ET8" s="207"/>
      <c r="EU8" s="267"/>
      <c r="EV8" s="115"/>
      <c r="EW8" s="115"/>
      <c r="EX8" s="115"/>
      <c r="EY8" s="115"/>
      <c r="EZ8" s="115"/>
      <c r="FA8" s="115"/>
      <c r="FB8" s="115"/>
      <c r="FC8" s="115"/>
      <c r="FD8" s="115"/>
      <c r="FE8" s="115"/>
      <c r="FF8" s="115"/>
      <c r="FG8" s="115"/>
      <c r="FH8" s="115"/>
      <c r="FI8" s="115"/>
      <c r="FJ8" s="115"/>
      <c r="FK8" s="115"/>
      <c r="FL8" s="115"/>
      <c r="FM8" s="115"/>
      <c r="FN8" s="115"/>
      <c r="FO8" s="247"/>
      <c r="FP8" s="228"/>
      <c r="FQ8" s="115"/>
      <c r="FR8" s="115"/>
      <c r="FS8" s="115"/>
      <c r="FT8" s="115"/>
      <c r="FU8" s="115"/>
      <c r="FV8" s="115"/>
      <c r="FW8" s="115"/>
      <c r="FX8" s="115"/>
      <c r="FY8" s="115"/>
      <c r="FZ8" s="115"/>
      <c r="GA8" s="115"/>
      <c r="GB8" s="115"/>
      <c r="GC8" s="115"/>
      <c r="GD8" s="115"/>
      <c r="GE8" s="115"/>
      <c r="GF8" s="115"/>
      <c r="GG8" s="115"/>
      <c r="GH8" s="115"/>
      <c r="GI8" s="115"/>
      <c r="GJ8" s="207"/>
      <c r="GK8" s="267"/>
      <c r="GL8" s="115"/>
      <c r="GM8" s="115"/>
      <c r="GN8" s="115"/>
      <c r="GO8" s="115"/>
      <c r="GP8" s="115"/>
      <c r="GQ8" s="115"/>
      <c r="GR8" s="115"/>
      <c r="GS8" s="115"/>
      <c r="GT8" s="115"/>
      <c r="GU8" s="115"/>
      <c r="GV8" s="115"/>
      <c r="GW8" s="115"/>
      <c r="GX8" s="115"/>
      <c r="GY8" s="115"/>
      <c r="GZ8" s="115"/>
      <c r="HA8" s="115"/>
      <c r="HB8" s="115"/>
      <c r="HC8" s="115"/>
      <c r="HD8" s="115"/>
      <c r="HE8" s="247"/>
      <c r="HF8" s="228"/>
      <c r="HG8" s="115"/>
      <c r="HH8" s="115"/>
      <c r="HI8" s="115"/>
      <c r="HJ8" s="115"/>
      <c r="HK8" s="115"/>
      <c r="HL8" s="115"/>
      <c r="HM8" s="115"/>
      <c r="HN8" s="115"/>
      <c r="HO8" s="115"/>
      <c r="HP8" s="115"/>
      <c r="HQ8" s="115"/>
      <c r="HR8" s="115"/>
      <c r="HS8" s="115"/>
      <c r="HT8" s="115"/>
      <c r="HU8" s="115"/>
      <c r="HV8" s="115"/>
      <c r="HW8" s="115"/>
      <c r="HX8" s="115"/>
      <c r="HY8" s="115"/>
      <c r="HZ8" s="207"/>
      <c r="IA8" s="306"/>
      <c r="IB8" s="116"/>
      <c r="IC8" s="116"/>
      <c r="ID8" s="117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301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302"/>
      <c r="AT9" s="244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225"/>
      <c r="BO9" s="301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302"/>
      <c r="CJ9" s="244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225"/>
      <c r="DE9" s="301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302"/>
      <c r="DZ9" s="244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225"/>
      <c r="EU9" s="301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302"/>
      <c r="FP9" s="244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225"/>
      <c r="GK9" s="301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302"/>
      <c r="HF9" s="244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225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68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69"/>
      <c r="AT10" s="229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08"/>
      <c r="BO10" s="268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69"/>
      <c r="CJ10" s="229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08"/>
      <c r="DE10" s="268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69"/>
      <c r="DZ10" s="229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08"/>
      <c r="EU10" s="268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69"/>
      <c r="FP10" s="229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08"/>
      <c r="GK10" s="268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69"/>
      <c r="HF10" s="229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08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46" t="s">
        <v>51</v>
      </c>
      <c r="C11" s="686" t="s">
        <v>303</v>
      </c>
      <c r="D11" s="236">
        <f>F11/36</f>
        <v>10</v>
      </c>
      <c r="E11" s="48"/>
      <c r="F11" s="48">
        <f>G11+V11+W11+X11</f>
        <v>360</v>
      </c>
      <c r="G11" s="48">
        <f>SUM(H11:U11)</f>
        <v>216</v>
      </c>
      <c r="H11" s="48">
        <f t="shared" ref="H11:P11" si="0">Z11+AU11+BP11+CK11+DF11+EA11+EV11+FQ11+GL11+HG11</f>
        <v>0</v>
      </c>
      <c r="I11" s="48">
        <f t="shared" si="0"/>
        <v>0</v>
      </c>
      <c r="J11" s="48">
        <f t="shared" si="0"/>
        <v>0</v>
      </c>
      <c r="K11" s="48">
        <f t="shared" si="0"/>
        <v>204</v>
      </c>
      <c r="L11" s="48">
        <f t="shared" si="0"/>
        <v>0</v>
      </c>
      <c r="M11" s="48">
        <f t="shared" si="0"/>
        <v>0</v>
      </c>
      <c r="N11" s="48">
        <f t="shared" si="0"/>
        <v>0</v>
      </c>
      <c r="O11" s="48">
        <f t="shared" si="0"/>
        <v>0</v>
      </c>
      <c r="P11" s="48">
        <f t="shared" si="0"/>
        <v>12</v>
      </c>
      <c r="Q11" s="48"/>
      <c r="R11" s="48">
        <f t="shared" ref="R11" si="1">AJ11+BE11+BZ11+CU11+DP11+EK11+FF11+GA11+GV11+HQ11</f>
        <v>0</v>
      </c>
      <c r="S11" s="48">
        <f>AL11+BG11+CB11+CW11+DR11+EM11+FH11+GC11+GX11+HS11</f>
        <v>0</v>
      </c>
      <c r="T11" s="48">
        <f>AM11+BH11+CC11+CX11+DS11+EN11+FI11+GD11+GY11+HT11</f>
        <v>0</v>
      </c>
      <c r="U11" s="214">
        <f>AN11+BI11+CD11+CY11+DT11+EO11+FJ11+GE11+GZ11+HU11</f>
        <v>0</v>
      </c>
      <c r="V11" s="276">
        <f>AS11+BN11+CI11+DD11+DY11+ET11+FO11+GJ11+HE11+HZ11</f>
        <v>108</v>
      </c>
      <c r="W11" s="48">
        <f>AQ11+BL11+CG11+DB11+DW11+ER11+FM11+GH11+HC11+HX11</f>
        <v>0</v>
      </c>
      <c r="X11" s="277">
        <f>AO11+AP11+BJ11+BK11+CE11+CF11+CZ11+DA11+DU11+DV11+EP11+EQ11+FK11+FL11+GF11+GG11+HA11+HB11+HV11+HW11</f>
        <v>36</v>
      </c>
      <c r="Y11" s="299">
        <f t="shared" ref="Y11" si="2">SUM(Z11:AJ11)+SUM(AL11:AN11)</f>
        <v>48</v>
      </c>
      <c r="Z11" s="49"/>
      <c r="AA11" s="49"/>
      <c r="AB11" s="49"/>
      <c r="AC11" s="49">
        <v>44</v>
      </c>
      <c r="AD11" s="49"/>
      <c r="AE11" s="49"/>
      <c r="AF11" s="49"/>
      <c r="AG11" s="49"/>
      <c r="AH11" s="49">
        <v>4</v>
      </c>
      <c r="AI11" s="49"/>
      <c r="AJ11" s="49"/>
      <c r="AK11" s="49"/>
      <c r="AL11" s="49"/>
      <c r="AM11" s="49"/>
      <c r="AN11" s="49"/>
      <c r="AO11" s="50"/>
      <c r="AP11" s="51"/>
      <c r="AQ11" s="52"/>
      <c r="AR11" s="53">
        <f>(AO11+AP11+AQ11+Y11+AS11)/36</f>
        <v>2</v>
      </c>
      <c r="AS11" s="300">
        <v>24</v>
      </c>
      <c r="AT11" s="54">
        <f>SUM(AU11:BE11)+SUM(BG11:BI11)</f>
        <v>48</v>
      </c>
      <c r="AU11" s="49"/>
      <c r="AV11" s="49"/>
      <c r="AW11" s="49"/>
      <c r="AX11" s="49">
        <v>44</v>
      </c>
      <c r="AY11" s="49"/>
      <c r="AZ11" s="49"/>
      <c r="BA11" s="49"/>
      <c r="BB11" s="49"/>
      <c r="BC11" s="49">
        <v>4</v>
      </c>
      <c r="BD11" s="49"/>
      <c r="BE11" s="49"/>
      <c r="BF11" s="49"/>
      <c r="BG11" s="49"/>
      <c r="BH11" s="49"/>
      <c r="BI11" s="49"/>
      <c r="BJ11" s="50"/>
      <c r="BK11" s="51"/>
      <c r="BL11" s="52"/>
      <c r="BM11" s="53">
        <f t="shared" ref="BM11:BM18" si="3">(BJ11+BK11+BL11+AT11+BN11)/36</f>
        <v>2</v>
      </c>
      <c r="BN11" s="224">
        <v>24</v>
      </c>
      <c r="BO11" s="299">
        <f>SUM(BP11:BZ11)+SUM(CB11:CD11)</f>
        <v>48</v>
      </c>
      <c r="BP11" s="49"/>
      <c r="BQ11" s="49"/>
      <c r="BR11" s="49"/>
      <c r="BS11" s="49">
        <v>44</v>
      </c>
      <c r="BT11" s="49"/>
      <c r="BU11" s="49"/>
      <c r="BV11" s="49"/>
      <c r="BW11" s="49"/>
      <c r="BX11" s="49">
        <v>4</v>
      </c>
      <c r="BY11" s="49"/>
      <c r="BZ11" s="49"/>
      <c r="CA11" s="49"/>
      <c r="CB11" s="49"/>
      <c r="CC11" s="49"/>
      <c r="CD11" s="49"/>
      <c r="CE11" s="50"/>
      <c r="CF11" s="51"/>
      <c r="CG11" s="52"/>
      <c r="CH11" s="53">
        <f t="shared" ref="CH11" si="4">(CE11+CF11+CG11+BO11+CI11)/36</f>
        <v>2</v>
      </c>
      <c r="CI11" s="300">
        <v>24</v>
      </c>
      <c r="CJ11" s="54">
        <f>SUM(CK11:CU11)+SUM(CW11:CY11)</f>
        <v>48</v>
      </c>
      <c r="CK11" s="49"/>
      <c r="CL11" s="49"/>
      <c r="CM11" s="49"/>
      <c r="CN11" s="49">
        <v>48</v>
      </c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50"/>
      <c r="DA11" s="51"/>
      <c r="DB11" s="52"/>
      <c r="DC11" s="53">
        <f t="shared" ref="DC11:DC18" si="5">(CZ11+DA11+DB11+CJ11+DD11)/36</f>
        <v>2</v>
      </c>
      <c r="DD11" s="224">
        <v>24</v>
      </c>
      <c r="DE11" s="299">
        <f>SUM(DF11:DP11)+SUM(DR11:DT11)</f>
        <v>24</v>
      </c>
      <c r="DF11" s="49"/>
      <c r="DG11" s="49"/>
      <c r="DH11" s="49"/>
      <c r="DI11" s="49">
        <v>24</v>
      </c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50">
        <v>36</v>
      </c>
      <c r="DV11" s="51"/>
      <c r="DW11" s="52"/>
      <c r="DX11" s="53">
        <f t="shared" ref="DX11:DX18" si="6">(DU11+DV11+DW11+DE11+DY11)/36</f>
        <v>2</v>
      </c>
      <c r="DY11" s="300">
        <v>12</v>
      </c>
      <c r="DZ11" s="54">
        <f t="shared" ref="DZ11" si="7">SUM(EA11:EK11)+SUM(EM11:EO11)</f>
        <v>0</v>
      </c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>
        <f t="shared" ref="ES11" si="8">(EP11+EQ11+ER11+DZ11+ET11)/36</f>
        <v>0</v>
      </c>
      <c r="ET11" s="224"/>
      <c r="EU11" s="299">
        <f>SUM(EV11:FF11)+SUM(FH11:FJ11)</f>
        <v>0</v>
      </c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300"/>
      <c r="FP11" s="54">
        <f>SUM(FQ11:GA11)+SUM(GC11:GE11)</f>
        <v>0</v>
      </c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224"/>
      <c r="GK11" s="299">
        <f t="shared" ref="GK11" si="9">SUM(GL11:GV11)+SUM(GX11:GZ11)</f>
        <v>0</v>
      </c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300"/>
      <c r="HF11" s="54">
        <f t="shared" ref="HF11" si="10">SUM(HG11:HQ11)+SUM(HS11:HU11)</f>
        <v>0</v>
      </c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224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46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299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300"/>
      <c r="AT12" s="54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si="3"/>
        <v>3</v>
      </c>
      <c r="BN12" s="224">
        <v>30</v>
      </c>
      <c r="BO12" s="299">
        <f t="shared" ref="BO12:BO18" si="22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300"/>
      <c r="CJ12" s="54">
        <f t="shared" ref="CJ12:CJ18" si="23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si="5"/>
        <v>0</v>
      </c>
      <c r="DD12" s="224"/>
      <c r="DE12" s="299">
        <f t="shared" ref="DE12:DE18" si="24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si="6"/>
        <v>0</v>
      </c>
      <c r="DY12" s="300"/>
      <c r="DZ12" s="54">
        <f t="shared" ref="DZ12:DZ18" si="25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6">(EP12+EQ12+ER12+DZ12+ET12)/36</f>
        <v>0</v>
      </c>
      <c r="ET12" s="224"/>
      <c r="EU12" s="299">
        <f t="shared" ref="EU12:EU18" si="27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300"/>
      <c r="FP12" s="54">
        <f t="shared" ref="FP12:FP18" si="28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224"/>
      <c r="GK12" s="299">
        <f t="shared" ref="GK12:GK18" si="29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300"/>
      <c r="HF12" s="54">
        <f t="shared" ref="HF12:HF18" si="30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224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46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299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300"/>
      <c r="AT13" s="54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3"/>
        <v>0</v>
      </c>
      <c r="BN13" s="224"/>
      <c r="BO13" s="299">
        <f t="shared" si="22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1">(CE13+CF13+CG13+BO13+CI13)/36</f>
        <v>3</v>
      </c>
      <c r="CI13" s="300">
        <v>30</v>
      </c>
      <c r="CJ13" s="54">
        <f t="shared" si="23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5"/>
        <v>0</v>
      </c>
      <c r="DD13" s="224"/>
      <c r="DE13" s="299">
        <f t="shared" si="24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6"/>
        <v>0</v>
      </c>
      <c r="DY13" s="300"/>
      <c r="DZ13" s="54">
        <f t="shared" si="25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6"/>
        <v>0</v>
      </c>
      <c r="ET13" s="224"/>
      <c r="EU13" s="299">
        <f t="shared" si="27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300"/>
      <c r="FP13" s="54">
        <f t="shared" si="28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224"/>
      <c r="GK13" s="299">
        <f t="shared" si="29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300"/>
      <c r="HF13" s="54">
        <f t="shared" si="30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224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46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299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300"/>
      <c r="AT14" s="54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3"/>
        <v>0</v>
      </c>
      <c r="BN14" s="224"/>
      <c r="BO14" s="299">
        <f t="shared" si="22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1"/>
        <v>0</v>
      </c>
      <c r="CI14" s="300"/>
      <c r="CJ14" s="54">
        <f t="shared" si="23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5"/>
        <v>0</v>
      </c>
      <c r="DD14" s="224"/>
      <c r="DE14" s="299">
        <f t="shared" si="24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6"/>
        <v>0</v>
      </c>
      <c r="DY14" s="300"/>
      <c r="DZ14" s="54">
        <f t="shared" si="25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6"/>
        <v>0</v>
      </c>
      <c r="ET14" s="224"/>
      <c r="EU14" s="299">
        <f t="shared" ref="EU14" si="32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3">(FK14+FL14+FM14+EU14+FO14)/36</f>
        <v>3</v>
      </c>
      <c r="FO14" s="300">
        <v>30</v>
      </c>
      <c r="FP14" s="54">
        <f t="shared" ref="FP14" si="34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" si="35">(GF14+GG14+GH14+FP14+GJ14)/36</f>
        <v>0</v>
      </c>
      <c r="GJ14" s="224"/>
      <c r="GK14" s="299">
        <f t="shared" si="29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300"/>
      <c r="HF14" s="54">
        <f t="shared" si="30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224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46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299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300"/>
      <c r="AT15" s="54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3"/>
        <v>0</v>
      </c>
      <c r="BN15" s="224"/>
      <c r="BO15" s="299">
        <f t="shared" si="22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1"/>
        <v>0</v>
      </c>
      <c r="CI15" s="300"/>
      <c r="CJ15" s="54">
        <f t="shared" si="23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ref="DC15" si="36">(CZ15+DA15+DB15+CJ15+DD15)/36</f>
        <v>0</v>
      </c>
      <c r="DD15" s="224"/>
      <c r="DE15" s="299">
        <f t="shared" si="24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6"/>
        <v>0</v>
      </c>
      <c r="DY15" s="300"/>
      <c r="DZ15" s="54">
        <f t="shared" si="25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6"/>
        <v>2</v>
      </c>
      <c r="ET15" s="224">
        <v>24</v>
      </c>
      <c r="EU15" s="299">
        <f t="shared" si="27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300"/>
      <c r="FP15" s="54">
        <f t="shared" si="28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ref="GI15:GI18" si="37">(GF15+GG15+GH15+FP15+GJ15)/36</f>
        <v>0</v>
      </c>
      <c r="GJ15" s="224"/>
      <c r="GK15" s="299">
        <f t="shared" si="29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300"/>
      <c r="HF15" s="54">
        <f t="shared" si="30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224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46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299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300"/>
      <c r="AT16" s="54">
        <f t="shared" ref="AT16" si="38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ref="BM16" si="39">(BJ16+BK16+BL16+AT16+BN16)/36</f>
        <v>0</v>
      </c>
      <c r="BN16" s="224"/>
      <c r="BO16" s="299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1"/>
        <v>2</v>
      </c>
      <c r="CI16" s="300">
        <v>24</v>
      </c>
      <c r="CJ16" s="54">
        <f t="shared" si="23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5"/>
        <v>0</v>
      </c>
      <c r="DD16" s="224"/>
      <c r="DE16" s="299">
        <f t="shared" si="24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6"/>
        <v>0</v>
      </c>
      <c r="DY16" s="300"/>
      <c r="DZ16" s="54">
        <f t="shared" si="25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6"/>
        <v>0</v>
      </c>
      <c r="ET16" s="224"/>
      <c r="EU16" s="299">
        <f t="shared" si="27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300"/>
      <c r="FP16" s="54">
        <f t="shared" si="28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7"/>
        <v>0</v>
      </c>
      <c r="GJ16" s="224"/>
      <c r="GK16" s="299">
        <f t="shared" si="29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300"/>
      <c r="HF16" s="54">
        <f t="shared" si="30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224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299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300"/>
      <c r="AT17" s="54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3"/>
        <v>0</v>
      </c>
      <c r="BN17" s="224"/>
      <c r="BO17" s="299">
        <f t="shared" si="22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1"/>
        <v>0</v>
      </c>
      <c r="CI17" s="300"/>
      <c r="CJ17" s="54">
        <f t="shared" si="23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5"/>
        <v>0</v>
      </c>
      <c r="DD17" s="224"/>
      <c r="DE17" s="299">
        <f t="shared" si="24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6"/>
        <v>0</v>
      </c>
      <c r="DY17" s="300"/>
      <c r="DZ17" s="54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ref="ES17" si="42">(EP17+EQ17+ER17+DZ17+ET17)/36</f>
        <v>0</v>
      </c>
      <c r="ET17" s="224"/>
      <c r="EU17" s="299">
        <f t="shared" si="27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300"/>
      <c r="FP17" s="54">
        <f t="shared" si="28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7"/>
        <v>0</v>
      </c>
      <c r="GJ17" s="224"/>
      <c r="GK17" s="299">
        <f t="shared" si="29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300"/>
      <c r="HF17" s="54">
        <f t="shared" si="30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3">(HV17+HW17+HX17+HF17+HZ17)/36</f>
        <v>2</v>
      </c>
      <c r="HZ17" s="224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5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59">
        <v>24</v>
      </c>
      <c r="AT18" s="34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3"/>
        <v>0</v>
      </c>
      <c r="BN18" s="344"/>
      <c r="BO18" s="358">
        <f t="shared" si="22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1"/>
        <v>0</v>
      </c>
      <c r="CI18" s="359"/>
      <c r="CJ18" s="348">
        <f t="shared" si="23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5"/>
        <v>0</v>
      </c>
      <c r="DD18" s="344"/>
      <c r="DE18" s="358">
        <f t="shared" si="24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6"/>
        <v>0</v>
      </c>
      <c r="DY18" s="359"/>
      <c r="DZ18" s="348">
        <f t="shared" si="25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6"/>
        <v>0</v>
      </c>
      <c r="ET18" s="344"/>
      <c r="EU18" s="358">
        <f t="shared" si="27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59"/>
      <c r="FP18" s="348">
        <f t="shared" si="28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7"/>
        <v>0</v>
      </c>
      <c r="GJ18" s="344"/>
      <c r="GK18" s="358">
        <f t="shared" si="29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59"/>
      <c r="HF18" s="348">
        <f t="shared" si="30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44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7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71"/>
      <c r="AT19" s="23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09"/>
      <c r="BO19" s="27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71"/>
      <c r="CJ19" s="23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09"/>
      <c r="DE19" s="27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71"/>
      <c r="DZ19" s="23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09"/>
      <c r="EU19" s="27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71"/>
      <c r="FP19" s="23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09"/>
      <c r="GK19" s="27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71"/>
      <c r="HF19" s="23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09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3" t="s">
        <v>69</v>
      </c>
      <c r="C20" s="251" t="s">
        <v>74</v>
      </c>
      <c r="D20" s="231">
        <f>F20/36</f>
        <v>20</v>
      </c>
      <c r="E20" s="63">
        <f t="shared" ref="E20:X20" si="44">SUM(E21:E25)</f>
        <v>0</v>
      </c>
      <c r="F20" s="63">
        <f t="shared" si="44"/>
        <v>720</v>
      </c>
      <c r="G20" s="63">
        <f t="shared" si="44"/>
        <v>408</v>
      </c>
      <c r="H20" s="63">
        <f t="shared" si="44"/>
        <v>166</v>
      </c>
      <c r="I20" s="63">
        <f t="shared" si="44"/>
        <v>0</v>
      </c>
      <c r="J20" s="63">
        <f t="shared" si="44"/>
        <v>0</v>
      </c>
      <c r="K20" s="63">
        <f t="shared" si="44"/>
        <v>218</v>
      </c>
      <c r="L20" s="63">
        <f t="shared" si="44"/>
        <v>0</v>
      </c>
      <c r="M20" s="63">
        <f t="shared" si="44"/>
        <v>0</v>
      </c>
      <c r="N20" s="63">
        <f t="shared" si="44"/>
        <v>0</v>
      </c>
      <c r="O20" s="63">
        <f t="shared" si="44"/>
        <v>0</v>
      </c>
      <c r="P20" s="63">
        <f t="shared" si="44"/>
        <v>18</v>
      </c>
      <c r="Q20" s="63">
        <f t="shared" si="44"/>
        <v>0</v>
      </c>
      <c r="R20" s="63">
        <f t="shared" si="44"/>
        <v>0</v>
      </c>
      <c r="S20" s="63">
        <f t="shared" si="44"/>
        <v>0</v>
      </c>
      <c r="T20" s="63">
        <f t="shared" si="44"/>
        <v>6</v>
      </c>
      <c r="U20" s="210">
        <f t="shared" si="44"/>
        <v>0</v>
      </c>
      <c r="V20" s="272">
        <f t="shared" si="44"/>
        <v>216</v>
      </c>
      <c r="W20" s="63">
        <f t="shared" si="44"/>
        <v>24</v>
      </c>
      <c r="X20" s="273">
        <f t="shared" si="44"/>
        <v>72</v>
      </c>
      <c r="Y20" s="272">
        <f>SUM(Y21:Y25)</f>
        <v>132</v>
      </c>
      <c r="Z20" s="65">
        <f t="shared" ref="Z20:CI20" si="45">SUM(Z21:Z25)</f>
        <v>52</v>
      </c>
      <c r="AA20" s="65">
        <f t="shared" si="45"/>
        <v>0</v>
      </c>
      <c r="AB20" s="65">
        <f t="shared" si="45"/>
        <v>0</v>
      </c>
      <c r="AC20" s="65">
        <f t="shared" si="45"/>
        <v>74</v>
      </c>
      <c r="AD20" s="65">
        <f t="shared" si="45"/>
        <v>0</v>
      </c>
      <c r="AE20" s="65">
        <f t="shared" si="45"/>
        <v>0</v>
      </c>
      <c r="AF20" s="65">
        <f t="shared" si="45"/>
        <v>0</v>
      </c>
      <c r="AG20" s="65">
        <f t="shared" si="45"/>
        <v>0</v>
      </c>
      <c r="AH20" s="65">
        <f t="shared" si="45"/>
        <v>6</v>
      </c>
      <c r="AI20" s="65">
        <f t="shared" si="45"/>
        <v>0</v>
      </c>
      <c r="AJ20" s="65">
        <f t="shared" si="45"/>
        <v>0</v>
      </c>
      <c r="AK20" s="65">
        <f t="shared" si="45"/>
        <v>0</v>
      </c>
      <c r="AL20" s="65">
        <f t="shared" si="45"/>
        <v>0</v>
      </c>
      <c r="AM20" s="65">
        <f t="shared" si="45"/>
        <v>0</v>
      </c>
      <c r="AN20" s="65">
        <f t="shared" si="45"/>
        <v>0</v>
      </c>
      <c r="AO20" s="66">
        <f t="shared" si="45"/>
        <v>0</v>
      </c>
      <c r="AP20" s="67">
        <f t="shared" si="45"/>
        <v>0</v>
      </c>
      <c r="AQ20" s="68">
        <f t="shared" si="45"/>
        <v>12</v>
      </c>
      <c r="AR20" s="69">
        <f t="shared" ref="AR20:AR26" si="46">(AO20+AP20+AQ20+Y20+AS20)/36</f>
        <v>6</v>
      </c>
      <c r="AS20" s="273">
        <f t="shared" si="45"/>
        <v>72</v>
      </c>
      <c r="AT20" s="234">
        <f t="shared" si="45"/>
        <v>192</v>
      </c>
      <c r="AU20" s="65">
        <f t="shared" si="45"/>
        <v>78</v>
      </c>
      <c r="AV20" s="65">
        <f t="shared" si="45"/>
        <v>0</v>
      </c>
      <c r="AW20" s="65">
        <f t="shared" si="45"/>
        <v>0</v>
      </c>
      <c r="AX20" s="65">
        <f t="shared" si="45"/>
        <v>100</v>
      </c>
      <c r="AY20" s="65">
        <f t="shared" si="45"/>
        <v>0</v>
      </c>
      <c r="AZ20" s="65">
        <f t="shared" si="45"/>
        <v>0</v>
      </c>
      <c r="BA20" s="65">
        <f t="shared" si="45"/>
        <v>0</v>
      </c>
      <c r="BB20" s="65">
        <f t="shared" si="45"/>
        <v>0</v>
      </c>
      <c r="BC20" s="65">
        <f t="shared" si="45"/>
        <v>8</v>
      </c>
      <c r="BD20" s="65">
        <f t="shared" si="45"/>
        <v>0</v>
      </c>
      <c r="BE20" s="65">
        <f t="shared" si="45"/>
        <v>0</v>
      </c>
      <c r="BF20" s="65">
        <f t="shared" si="45"/>
        <v>0</v>
      </c>
      <c r="BG20" s="65">
        <f t="shared" si="45"/>
        <v>0</v>
      </c>
      <c r="BH20" s="65">
        <f t="shared" si="45"/>
        <v>6</v>
      </c>
      <c r="BI20" s="65">
        <f t="shared" si="45"/>
        <v>0</v>
      </c>
      <c r="BJ20" s="66">
        <f t="shared" si="45"/>
        <v>72</v>
      </c>
      <c r="BK20" s="67">
        <f t="shared" si="45"/>
        <v>0</v>
      </c>
      <c r="BL20" s="68">
        <f t="shared" si="45"/>
        <v>0</v>
      </c>
      <c r="BM20" s="69">
        <f t="shared" ref="BM20:BM26" si="47">(BJ20+BK20+BL20+AT20+BN20)/36</f>
        <v>10</v>
      </c>
      <c r="BN20" s="210">
        <f t="shared" si="45"/>
        <v>96</v>
      </c>
      <c r="BO20" s="272">
        <f t="shared" si="45"/>
        <v>84</v>
      </c>
      <c r="BP20" s="65">
        <f t="shared" si="45"/>
        <v>36</v>
      </c>
      <c r="BQ20" s="65">
        <f t="shared" si="45"/>
        <v>0</v>
      </c>
      <c r="BR20" s="65">
        <f t="shared" si="45"/>
        <v>0</v>
      </c>
      <c r="BS20" s="65">
        <f t="shared" si="45"/>
        <v>44</v>
      </c>
      <c r="BT20" s="65">
        <f t="shared" si="45"/>
        <v>0</v>
      </c>
      <c r="BU20" s="65">
        <f t="shared" si="45"/>
        <v>0</v>
      </c>
      <c r="BV20" s="65">
        <f t="shared" si="45"/>
        <v>0</v>
      </c>
      <c r="BW20" s="65">
        <f t="shared" si="45"/>
        <v>0</v>
      </c>
      <c r="BX20" s="65">
        <f t="shared" si="45"/>
        <v>4</v>
      </c>
      <c r="BY20" s="65">
        <f t="shared" si="45"/>
        <v>0</v>
      </c>
      <c r="BZ20" s="65">
        <f t="shared" si="45"/>
        <v>0</v>
      </c>
      <c r="CA20" s="65">
        <f t="shared" si="45"/>
        <v>0</v>
      </c>
      <c r="CB20" s="65">
        <f t="shared" si="45"/>
        <v>0</v>
      </c>
      <c r="CC20" s="65">
        <f t="shared" si="45"/>
        <v>0</v>
      </c>
      <c r="CD20" s="65">
        <f t="shared" si="45"/>
        <v>0</v>
      </c>
      <c r="CE20" s="66">
        <f t="shared" si="45"/>
        <v>0</v>
      </c>
      <c r="CF20" s="67">
        <f t="shared" si="45"/>
        <v>0</v>
      </c>
      <c r="CG20" s="68">
        <f t="shared" si="45"/>
        <v>12</v>
      </c>
      <c r="CH20" s="69">
        <f t="shared" ref="CH20:CH26" si="48">(CE20+CF20+CG20+BO20+CI20)/36</f>
        <v>4</v>
      </c>
      <c r="CI20" s="273">
        <f t="shared" si="45"/>
        <v>48</v>
      </c>
      <c r="CJ20" s="234">
        <f t="shared" ref="CJ20" si="49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50">(CZ20+DA20+DB20+CJ20+DD20)/36</f>
        <v>0</v>
      </c>
      <c r="DD20" s="210"/>
      <c r="DE20" s="272">
        <f t="shared" ref="DE20" si="51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2">(DU20+DV20+DW20+DE20+DY20)/36</f>
        <v>0</v>
      </c>
      <c r="DY20" s="273"/>
      <c r="DZ20" s="234">
        <f t="shared" ref="DZ20" si="53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4">(EP20+EQ20+ER20+DZ20+ET20)/36</f>
        <v>0</v>
      </c>
      <c r="ET20" s="210"/>
      <c r="EU20" s="272">
        <f t="shared" ref="EU20" si="55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73"/>
      <c r="FP20" s="234">
        <f t="shared" ref="FP20" si="56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7">(GF20+GG20+GH20+FP20+GJ20)/36</f>
        <v>0</v>
      </c>
      <c r="GJ20" s="210"/>
      <c r="GK20" s="272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8">(HA20+HB20+HC20+GK20+HE20)/36</f>
        <v>0</v>
      </c>
      <c r="HE20" s="273"/>
      <c r="HF20" s="234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10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15"/>
      <c r="C21" s="252" t="s">
        <v>75</v>
      </c>
      <c r="D21" s="232"/>
      <c r="E21" s="21"/>
      <c r="F21" s="21">
        <f t="shared" ref="F21:F26" si="59">G21+V21+W21+X21</f>
        <v>324</v>
      </c>
      <c r="G21" s="21">
        <f t="shared" ref="G21:G26" si="60">SUM(H21:U21)</f>
        <v>186</v>
      </c>
      <c r="H21" s="21">
        <f t="shared" ref="H21:P26" si="61">Z21+AU21+BP21+CK21+DF21+EA21+EV21+FQ21+GL21+HG21</f>
        <v>74</v>
      </c>
      <c r="I21" s="21">
        <f t="shared" si="61"/>
        <v>0</v>
      </c>
      <c r="J21" s="21">
        <f t="shared" si="61"/>
        <v>0</v>
      </c>
      <c r="K21" s="21">
        <f t="shared" si="61"/>
        <v>98</v>
      </c>
      <c r="L21" s="21">
        <f t="shared" si="61"/>
        <v>0</v>
      </c>
      <c r="M21" s="21">
        <f t="shared" si="61"/>
        <v>0</v>
      </c>
      <c r="N21" s="21">
        <f t="shared" si="61"/>
        <v>0</v>
      </c>
      <c r="O21" s="21">
        <f t="shared" si="61"/>
        <v>0</v>
      </c>
      <c r="P21" s="21">
        <f t="shared" si="61"/>
        <v>8</v>
      </c>
      <c r="Q21" s="21"/>
      <c r="R21" s="21">
        <f t="shared" ref="R21:R26" si="62">AJ21+BE21+BZ21+CU21+DP21+EK21+FF21+GA21+GV21+HQ21</f>
        <v>0</v>
      </c>
      <c r="S21" s="21">
        <f t="shared" ref="S21:U26" si="63">AL21+BG21+CB21+CW21+DR21+EM21+FH21+GC21+GX21+HS21</f>
        <v>0</v>
      </c>
      <c r="T21" s="21">
        <f t="shared" si="63"/>
        <v>6</v>
      </c>
      <c r="U21" s="211">
        <f t="shared" si="63"/>
        <v>0</v>
      </c>
      <c r="V21" s="680">
        <f t="shared" ref="V21:V28" si="64">AS21+BN21+CI21+DD21+DY21+ET21+FO21+GJ21+HE21+HZ21</f>
        <v>96</v>
      </c>
      <c r="W21" s="681">
        <f t="shared" ref="W21:W28" si="65">AQ21+BL21+CG21+DB21+DW21+ER21+FM21+GH21+HC21+HX21</f>
        <v>6</v>
      </c>
      <c r="X21" s="682">
        <f t="shared" ref="X21:X28" si="66">AO21+AP21+BJ21+BK21+CE21+CF21+CZ21+DA21+DU21+DV21+EP21+EQ21+FK21+FL21+GF21+GG21+HA21+HB21+HV21+HW21</f>
        <v>36</v>
      </c>
      <c r="Y21" s="293">
        <f t="shared" ref="Y21:Y26" si="67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6"/>
        <v>3</v>
      </c>
      <c r="AS21" s="294">
        <v>36</v>
      </c>
      <c r="AT21" s="14">
        <f t="shared" ref="AT21:AT26" si="68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7"/>
        <v>6</v>
      </c>
      <c r="BN21" s="221">
        <v>60</v>
      </c>
      <c r="BO21" s="293">
        <f t="shared" ref="BO21:BO26" si="69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8"/>
        <v>0</v>
      </c>
      <c r="CI21" s="294"/>
      <c r="CJ21" s="14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50"/>
        <v>0</v>
      </c>
      <c r="DD21" s="221"/>
      <c r="DE21" s="293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2"/>
        <v>0</v>
      </c>
      <c r="DY21" s="294"/>
      <c r="DZ21" s="14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4"/>
        <v>0</v>
      </c>
      <c r="ET21" s="221"/>
      <c r="EU21" s="293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94"/>
      <c r="FP21" s="14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7"/>
        <v>0</v>
      </c>
      <c r="GJ21" s="221"/>
      <c r="GK21" s="293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8"/>
        <v>0</v>
      </c>
      <c r="HE21" s="294"/>
      <c r="HF21" s="14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21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15"/>
      <c r="C22" s="252" t="s">
        <v>76</v>
      </c>
      <c r="D22" s="232"/>
      <c r="E22" s="21"/>
      <c r="F22" s="21">
        <f t="shared" si="59"/>
        <v>108</v>
      </c>
      <c r="G22" s="21">
        <f t="shared" si="60"/>
        <v>66</v>
      </c>
      <c r="H22" s="21">
        <f t="shared" si="61"/>
        <v>26</v>
      </c>
      <c r="I22" s="21">
        <f t="shared" si="61"/>
        <v>0</v>
      </c>
      <c r="J22" s="21">
        <f t="shared" si="61"/>
        <v>0</v>
      </c>
      <c r="K22" s="21">
        <f t="shared" si="61"/>
        <v>38</v>
      </c>
      <c r="L22" s="21">
        <f t="shared" si="61"/>
        <v>0</v>
      </c>
      <c r="M22" s="21">
        <f t="shared" si="61"/>
        <v>0</v>
      </c>
      <c r="N22" s="21">
        <f t="shared" si="61"/>
        <v>0</v>
      </c>
      <c r="O22" s="21">
        <f t="shared" si="61"/>
        <v>0</v>
      </c>
      <c r="P22" s="21">
        <f t="shared" si="61"/>
        <v>2</v>
      </c>
      <c r="Q22" s="21"/>
      <c r="R22" s="21">
        <f t="shared" si="62"/>
        <v>0</v>
      </c>
      <c r="S22" s="21">
        <f t="shared" si="63"/>
        <v>0</v>
      </c>
      <c r="T22" s="21">
        <f t="shared" si="63"/>
        <v>0</v>
      </c>
      <c r="U22" s="211">
        <f t="shared" si="63"/>
        <v>0</v>
      </c>
      <c r="V22" s="680">
        <f t="shared" si="64"/>
        <v>36</v>
      </c>
      <c r="W22" s="681">
        <f t="shared" si="65"/>
        <v>6</v>
      </c>
      <c r="X22" s="682">
        <f t="shared" si="66"/>
        <v>0</v>
      </c>
      <c r="Y22" s="293">
        <f t="shared" si="67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6"/>
        <v>3</v>
      </c>
      <c r="AS22" s="294">
        <v>36</v>
      </c>
      <c r="AT22" s="14">
        <f t="shared" si="68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7"/>
        <v>0</v>
      </c>
      <c r="BN22" s="221"/>
      <c r="BO22" s="293">
        <f t="shared" si="69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8"/>
        <v>0</v>
      </c>
      <c r="CI22" s="294"/>
      <c r="CJ22" s="14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50"/>
        <v>0</v>
      </c>
      <c r="DD22" s="221"/>
      <c r="DE22" s="293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2"/>
        <v>0</v>
      </c>
      <c r="DY22" s="294"/>
      <c r="DZ22" s="14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4"/>
        <v>0</v>
      </c>
      <c r="ET22" s="221"/>
      <c r="EU22" s="293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94"/>
      <c r="FP22" s="14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7"/>
        <v>0</v>
      </c>
      <c r="GJ22" s="221"/>
      <c r="GK22" s="293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8"/>
        <v>0</v>
      </c>
      <c r="HE22" s="294"/>
      <c r="HF22" s="14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21"/>
      <c r="IA22" s="315"/>
      <c r="IB22" s="22">
        <v>1</v>
      </c>
      <c r="IC22" s="22"/>
      <c r="ID22" s="133"/>
      <c r="IE22" s="14">
        <v>12</v>
      </c>
    </row>
    <row r="23" spans="1:301" s="388" customFormat="1" ht="15.75" customHeight="1" x14ac:dyDescent="0.25">
      <c r="A23" s="131"/>
      <c r="B23" s="15"/>
      <c r="C23" s="252" t="s">
        <v>77</v>
      </c>
      <c r="D23" s="232"/>
      <c r="E23" s="21"/>
      <c r="F23" s="21">
        <f t="shared" si="59"/>
        <v>144</v>
      </c>
      <c r="G23" s="21">
        <f t="shared" si="60"/>
        <v>72</v>
      </c>
      <c r="H23" s="21">
        <f t="shared" si="61"/>
        <v>30</v>
      </c>
      <c r="I23" s="21">
        <f t="shared" si="61"/>
        <v>0</v>
      </c>
      <c r="J23" s="21">
        <f t="shared" si="61"/>
        <v>0</v>
      </c>
      <c r="K23" s="21">
        <f t="shared" si="61"/>
        <v>38</v>
      </c>
      <c r="L23" s="21">
        <f t="shared" si="61"/>
        <v>0</v>
      </c>
      <c r="M23" s="21">
        <f t="shared" si="61"/>
        <v>0</v>
      </c>
      <c r="N23" s="21">
        <f t="shared" si="61"/>
        <v>0</v>
      </c>
      <c r="O23" s="21">
        <f t="shared" si="61"/>
        <v>0</v>
      </c>
      <c r="P23" s="21">
        <f t="shared" si="61"/>
        <v>4</v>
      </c>
      <c r="Q23" s="21"/>
      <c r="R23" s="21">
        <f t="shared" si="62"/>
        <v>0</v>
      </c>
      <c r="S23" s="21">
        <f t="shared" si="63"/>
        <v>0</v>
      </c>
      <c r="T23" s="21">
        <f t="shared" si="63"/>
        <v>0</v>
      </c>
      <c r="U23" s="211">
        <f t="shared" si="63"/>
        <v>0</v>
      </c>
      <c r="V23" s="680">
        <f t="shared" si="64"/>
        <v>36</v>
      </c>
      <c r="W23" s="681">
        <f t="shared" si="65"/>
        <v>0</v>
      </c>
      <c r="X23" s="682">
        <f t="shared" si="66"/>
        <v>36</v>
      </c>
      <c r="Y23" s="293">
        <f t="shared" si="67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6"/>
        <v>0</v>
      </c>
      <c r="AS23" s="294"/>
      <c r="AT23" s="14">
        <f t="shared" si="68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7"/>
        <v>4</v>
      </c>
      <c r="BN23" s="221">
        <v>36</v>
      </c>
      <c r="BO23" s="293">
        <f t="shared" si="69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8"/>
        <v>0</v>
      </c>
      <c r="CI23" s="294"/>
      <c r="CJ23" s="14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50"/>
        <v>0</v>
      </c>
      <c r="DD23" s="221"/>
      <c r="DE23" s="293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2"/>
        <v>0</v>
      </c>
      <c r="DY23" s="294"/>
      <c r="DZ23" s="14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4"/>
        <v>0</v>
      </c>
      <c r="ET23" s="221"/>
      <c r="EU23" s="293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94"/>
      <c r="FP23" s="14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7"/>
        <v>0</v>
      </c>
      <c r="GJ23" s="221"/>
      <c r="GK23" s="293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8"/>
        <v>0</v>
      </c>
      <c r="HE23" s="294"/>
      <c r="HF23" s="14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21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9"/>
        <v>72</v>
      </c>
      <c r="G24" s="704">
        <f t="shared" si="60"/>
        <v>42</v>
      </c>
      <c r="H24" s="704">
        <f t="shared" si="61"/>
        <v>16</v>
      </c>
      <c r="I24" s="704">
        <f t="shared" si="61"/>
        <v>0</v>
      </c>
      <c r="J24" s="704">
        <f t="shared" si="61"/>
        <v>0</v>
      </c>
      <c r="K24" s="704">
        <f t="shared" si="61"/>
        <v>24</v>
      </c>
      <c r="L24" s="704">
        <f t="shared" si="61"/>
        <v>0</v>
      </c>
      <c r="M24" s="704">
        <f t="shared" si="61"/>
        <v>0</v>
      </c>
      <c r="N24" s="704">
        <f t="shared" si="61"/>
        <v>0</v>
      </c>
      <c r="O24" s="704">
        <f t="shared" si="61"/>
        <v>0</v>
      </c>
      <c r="P24" s="704">
        <f t="shared" si="61"/>
        <v>2</v>
      </c>
      <c r="Q24" s="704"/>
      <c r="R24" s="704">
        <f t="shared" si="62"/>
        <v>0</v>
      </c>
      <c r="S24" s="704">
        <f t="shared" si="63"/>
        <v>0</v>
      </c>
      <c r="T24" s="704">
        <f t="shared" si="63"/>
        <v>0</v>
      </c>
      <c r="U24" s="559">
        <f t="shared" si="63"/>
        <v>0</v>
      </c>
      <c r="V24" s="703">
        <f t="shared" si="64"/>
        <v>24</v>
      </c>
      <c r="W24" s="704">
        <f t="shared" si="65"/>
        <v>6</v>
      </c>
      <c r="X24" s="705">
        <f t="shared" si="66"/>
        <v>0</v>
      </c>
      <c r="Y24" s="700">
        <f t="shared" si="67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6"/>
        <v>0</v>
      </c>
      <c r="AS24" s="695"/>
      <c r="AT24" s="702">
        <f t="shared" si="68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7"/>
        <v>0</v>
      </c>
      <c r="BN24" s="699"/>
      <c r="BO24" s="700">
        <f t="shared" si="69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8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50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2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4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7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8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9"/>
        <v>72</v>
      </c>
      <c r="G25" s="72">
        <f t="shared" si="60"/>
        <v>42</v>
      </c>
      <c r="H25" s="72">
        <f t="shared" si="61"/>
        <v>20</v>
      </c>
      <c r="I25" s="72">
        <f t="shared" si="61"/>
        <v>0</v>
      </c>
      <c r="J25" s="72">
        <f t="shared" si="61"/>
        <v>0</v>
      </c>
      <c r="K25" s="72">
        <f t="shared" si="61"/>
        <v>20</v>
      </c>
      <c r="L25" s="72">
        <f t="shared" si="61"/>
        <v>0</v>
      </c>
      <c r="M25" s="72">
        <f t="shared" si="61"/>
        <v>0</v>
      </c>
      <c r="N25" s="72">
        <f t="shared" si="61"/>
        <v>0</v>
      </c>
      <c r="O25" s="72">
        <f t="shared" si="61"/>
        <v>0</v>
      </c>
      <c r="P25" s="72">
        <f t="shared" si="61"/>
        <v>2</v>
      </c>
      <c r="Q25" s="72"/>
      <c r="R25" s="72">
        <f t="shared" si="62"/>
        <v>0</v>
      </c>
      <c r="S25" s="72">
        <f t="shared" si="63"/>
        <v>0</v>
      </c>
      <c r="T25" s="72">
        <f t="shared" si="63"/>
        <v>0</v>
      </c>
      <c r="U25" s="212">
        <f t="shared" si="63"/>
        <v>0</v>
      </c>
      <c r="V25" s="287">
        <f t="shared" si="64"/>
        <v>24</v>
      </c>
      <c r="W25" s="713">
        <f t="shared" si="65"/>
        <v>6</v>
      </c>
      <c r="X25" s="288">
        <f t="shared" si="66"/>
        <v>0</v>
      </c>
      <c r="Y25" s="295">
        <f t="shared" si="67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6"/>
        <v>0</v>
      </c>
      <c r="AS25" s="296"/>
      <c r="AT25" s="242">
        <f t="shared" si="68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7"/>
        <v>0</v>
      </c>
      <c r="BN25" s="222"/>
      <c r="BO25" s="295">
        <f t="shared" si="69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50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2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4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7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8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584" t="s">
        <v>73</v>
      </c>
      <c r="C26" s="254" t="s">
        <v>81</v>
      </c>
      <c r="D26" s="585">
        <f>F26/36</f>
        <v>11</v>
      </c>
      <c r="E26" s="586"/>
      <c r="F26" s="586">
        <f t="shared" si="59"/>
        <v>396</v>
      </c>
      <c r="G26" s="586">
        <f t="shared" si="60"/>
        <v>234</v>
      </c>
      <c r="H26" s="586">
        <f t="shared" si="61"/>
        <v>96</v>
      </c>
      <c r="I26" s="586">
        <f t="shared" si="61"/>
        <v>20</v>
      </c>
      <c r="J26" s="586">
        <f t="shared" si="61"/>
        <v>0</v>
      </c>
      <c r="K26" s="586">
        <f t="shared" si="61"/>
        <v>86</v>
      </c>
      <c r="L26" s="586">
        <f t="shared" si="61"/>
        <v>0</v>
      </c>
      <c r="M26" s="586">
        <f t="shared" si="61"/>
        <v>0</v>
      </c>
      <c r="N26" s="586">
        <f t="shared" si="61"/>
        <v>0</v>
      </c>
      <c r="O26" s="586">
        <f t="shared" si="61"/>
        <v>0</v>
      </c>
      <c r="P26" s="586">
        <f t="shared" si="61"/>
        <v>4</v>
      </c>
      <c r="Q26" s="586"/>
      <c r="R26" s="586">
        <f t="shared" si="62"/>
        <v>26</v>
      </c>
      <c r="S26" s="586">
        <f t="shared" si="63"/>
        <v>0</v>
      </c>
      <c r="T26" s="586">
        <f t="shared" si="63"/>
        <v>0</v>
      </c>
      <c r="U26" s="587">
        <f t="shared" si="63"/>
        <v>2</v>
      </c>
      <c r="V26" s="588">
        <f t="shared" si="64"/>
        <v>120</v>
      </c>
      <c r="W26" s="586">
        <f t="shared" si="65"/>
        <v>6</v>
      </c>
      <c r="X26" s="589">
        <f t="shared" si="66"/>
        <v>36</v>
      </c>
      <c r="Y26" s="599">
        <f t="shared" si="67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6"/>
        <v>5</v>
      </c>
      <c r="AS26" s="600">
        <v>60</v>
      </c>
      <c r="AT26" s="590">
        <f t="shared" si="68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7"/>
        <v>6</v>
      </c>
      <c r="BN26" s="598">
        <v>60</v>
      </c>
      <c r="BO26" s="599">
        <f t="shared" si="69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8"/>
        <v>0</v>
      </c>
      <c r="CI26" s="600"/>
      <c r="CJ26" s="590">
        <f t="shared" ref="CJ26" si="70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50"/>
        <v>0</v>
      </c>
      <c r="DD26" s="598"/>
      <c r="DE26" s="599">
        <f t="shared" ref="DE26" si="71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2"/>
        <v>0</v>
      </c>
      <c r="DY26" s="600"/>
      <c r="DZ26" s="590">
        <f t="shared" ref="DZ26" si="72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4"/>
        <v>0</v>
      </c>
      <c r="ET26" s="598"/>
      <c r="EU26" s="599">
        <f t="shared" ref="EU26" si="73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4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7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8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46" t="s">
        <v>80</v>
      </c>
      <c r="C27" s="248" t="s">
        <v>83</v>
      </c>
      <c r="D27" s="236">
        <f>F27/36</f>
        <v>5</v>
      </c>
      <c r="E27" s="48"/>
      <c r="F27" s="48">
        <f t="shared" ref="F27:F28" si="75">G27+V27+W27+X27</f>
        <v>180</v>
      </c>
      <c r="G27" s="48">
        <f t="shared" ref="G27:G28" si="76">SUM(H27:U27)</f>
        <v>108</v>
      </c>
      <c r="H27" s="48">
        <f t="shared" ref="H27:P27" si="77">Z27+AU27+BP27+CK27+DF27+EA27+EV27+FQ27+GL27+HG27</f>
        <v>32</v>
      </c>
      <c r="I27" s="48">
        <f t="shared" si="77"/>
        <v>0</v>
      </c>
      <c r="J27" s="48">
        <f t="shared" si="77"/>
        <v>0</v>
      </c>
      <c r="K27" s="48">
        <f t="shared" si="77"/>
        <v>74</v>
      </c>
      <c r="L27" s="48">
        <f t="shared" si="77"/>
        <v>0</v>
      </c>
      <c r="M27" s="48">
        <f t="shared" si="77"/>
        <v>0</v>
      </c>
      <c r="N27" s="48">
        <f t="shared" si="77"/>
        <v>0</v>
      </c>
      <c r="O27" s="48">
        <f t="shared" si="77"/>
        <v>0</v>
      </c>
      <c r="P27" s="48">
        <f t="shared" si="77"/>
        <v>2</v>
      </c>
      <c r="Q27" s="48"/>
      <c r="R27" s="48">
        <f t="shared" ref="R27:R28" si="78">AJ27+BE27+BZ27+CU27+DP27+EK27+FF27+GA27+GV27+HQ27</f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4"/>
        <v>54</v>
      </c>
      <c r="W27" s="48">
        <f t="shared" si="65"/>
        <v>0</v>
      </c>
      <c r="X27" s="277">
        <f t="shared" si="66"/>
        <v>18</v>
      </c>
      <c r="Y27" s="299">
        <f t="shared" ref="Y27:Y28" si="79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ref="AR27:AR28" si="80">(AO27+AP27+AQ27+Y27+AS27)/36</f>
        <v>2</v>
      </c>
      <c r="AS27" s="300">
        <v>24</v>
      </c>
      <c r="AT27" s="54">
        <f t="shared" ref="AT27:AT49" si="81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ref="BM27:BM28" si="82">(BJ27+BK27+BL27+AT27+BN27)/36</f>
        <v>3</v>
      </c>
      <c r="BN27" s="224">
        <v>30</v>
      </c>
      <c r="BO27" s="299">
        <f t="shared" ref="BO27:BO49" si="83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300"/>
      <c r="CJ27" s="54">
        <f t="shared" ref="CJ27" si="84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224"/>
      <c r="DE27" s="299">
        <f t="shared" ref="DE27" si="85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300"/>
      <c r="DZ27" s="54">
        <f t="shared" ref="DZ27:DZ28" si="86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224"/>
      <c r="EU27" s="299">
        <f t="shared" ref="EU27:EU28" si="87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300"/>
      <c r="FP27" s="54">
        <f t="shared" ref="FP27:FP28" si="88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224"/>
      <c r="GK27" s="299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300"/>
      <c r="HF27" s="54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224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154" t="s">
        <v>82</v>
      </c>
      <c r="C28" s="249" t="s">
        <v>85</v>
      </c>
      <c r="D28" s="345">
        <f>F28/36</f>
        <v>2</v>
      </c>
      <c r="E28" s="155"/>
      <c r="F28" s="155">
        <f t="shared" si="75"/>
        <v>72</v>
      </c>
      <c r="G28" s="155">
        <f t="shared" si="76"/>
        <v>44</v>
      </c>
      <c r="H28" s="155">
        <f t="shared" ref="H28:P28" si="89">Z28+AU28+BP28+CK28+DF28+EA28+EV28+FQ28+GL28+HG28</f>
        <v>28</v>
      </c>
      <c r="I28" s="155">
        <f t="shared" si="89"/>
        <v>16</v>
      </c>
      <c r="J28" s="155">
        <f t="shared" si="89"/>
        <v>0</v>
      </c>
      <c r="K28" s="155">
        <f t="shared" si="89"/>
        <v>0</v>
      </c>
      <c r="L28" s="155">
        <f t="shared" si="89"/>
        <v>0</v>
      </c>
      <c r="M28" s="155">
        <f t="shared" si="89"/>
        <v>0</v>
      </c>
      <c r="N28" s="155">
        <f t="shared" si="89"/>
        <v>0</v>
      </c>
      <c r="O28" s="155">
        <f t="shared" si="89"/>
        <v>0</v>
      </c>
      <c r="P28" s="155">
        <f t="shared" si="89"/>
        <v>0</v>
      </c>
      <c r="Q28" s="155"/>
      <c r="R28" s="155">
        <f t="shared" si="78"/>
        <v>0</v>
      </c>
      <c r="S28" s="155">
        <f t="shared" ref="S28:U28" si="90">AL28+BG28+CB28+CW28+DR28+EM28+FH28+GC28+GX28+HS28</f>
        <v>0</v>
      </c>
      <c r="T28" s="155">
        <f t="shared" si="90"/>
        <v>0</v>
      </c>
      <c r="U28" s="341">
        <f t="shared" si="90"/>
        <v>0</v>
      </c>
      <c r="V28" s="352">
        <f t="shared" si="64"/>
        <v>24</v>
      </c>
      <c r="W28" s="155">
        <f t="shared" si="65"/>
        <v>4</v>
      </c>
      <c r="X28" s="353">
        <f t="shared" si="66"/>
        <v>0</v>
      </c>
      <c r="Y28" s="358">
        <f t="shared" si="79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80"/>
        <v>2</v>
      </c>
      <c r="AS28" s="359">
        <v>24</v>
      </c>
      <c r="AT28" s="348">
        <f t="shared" si="81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82"/>
        <v>0</v>
      </c>
      <c r="BN28" s="344"/>
      <c r="BO28" s="358">
        <f t="shared" si="83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91">(CE28+CF28+CG28+BO28+CI28)/36</f>
        <v>0</v>
      </c>
      <c r="CI28" s="359"/>
      <c r="CJ28" s="348">
        <f t="shared" ref="CJ28" si="92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93">(CZ28+DA28+DB28+CJ28+DD28)/36</f>
        <v>0</v>
      </c>
      <c r="DD28" s="344"/>
      <c r="DE28" s="358">
        <f t="shared" ref="DE28" si="94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95">(DU28+DV28+DW28+DE28+DY28)/36</f>
        <v>0</v>
      </c>
      <c r="DY28" s="359"/>
      <c r="DZ28" s="348">
        <f t="shared" si="86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96">(EP28+EQ28+ER28+DZ28+ET28)/36</f>
        <v>0</v>
      </c>
      <c r="ET28" s="344"/>
      <c r="EU28" s="358">
        <f t="shared" si="87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59"/>
      <c r="FP28" s="348">
        <f t="shared" si="88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97">(GF28+GG28+GH28+FP28+GJ28)/36</f>
        <v>0</v>
      </c>
      <c r="GJ28" s="344"/>
      <c r="GK28" s="35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8">(HA28+HB28+HC28+GK28+HE28)/36</f>
        <v>0</v>
      </c>
      <c r="HE28" s="359"/>
      <c r="HF28" s="34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44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68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69"/>
      <c r="AT29" s="229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08"/>
      <c r="BO29" s="268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69"/>
      <c r="CJ29" s="229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08"/>
      <c r="DE29" s="268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69"/>
      <c r="DZ29" s="229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08"/>
      <c r="EU29" s="268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69"/>
      <c r="FP29" s="229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08"/>
      <c r="GK29" s="268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69"/>
      <c r="HF29" s="229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08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46" t="s">
        <v>84</v>
      </c>
      <c r="C30" s="248" t="s">
        <v>88</v>
      </c>
      <c r="D30" s="236">
        <f t="shared" ref="D30" si="99">F30/36</f>
        <v>3</v>
      </c>
      <c r="E30" s="48"/>
      <c r="F30" s="48">
        <f t="shared" ref="F30" si="100">G30+V30+W30+X30</f>
        <v>108</v>
      </c>
      <c r="G30" s="48">
        <f t="shared" ref="G30" si="101">SUM(H30:U30)</f>
        <v>60</v>
      </c>
      <c r="H30" s="48">
        <f t="shared" ref="H30:P47" si="102">Z30+AU30+BP30+CK30+DF30+EA30+EV30+FQ30+GL30+HG30</f>
        <v>20</v>
      </c>
      <c r="I30" s="48">
        <f t="shared" ref="I30:I47" si="103">AA30+AV30+BQ30+CL30+DG30+EB30+EW30+FR30+GM30+HH30</f>
        <v>4</v>
      </c>
      <c r="J30" s="48">
        <f t="shared" ref="J30:J47" si="104">AB30+AW30+BR30+CM30+DH30+EC30+EX30+FS30+GN30+HI30</f>
        <v>0</v>
      </c>
      <c r="K30" s="48">
        <f t="shared" ref="K30:K47" si="105">AC30+AX30+BS30+CN30+DI30+ED30+EY30+FT30+GO30+HJ30</f>
        <v>34</v>
      </c>
      <c r="L30" s="48">
        <f t="shared" ref="L30:L47" si="106">AD30+AY30+BT30+CO30+DJ30+EE30+EZ30+FU30+GP30+HK30</f>
        <v>0</v>
      </c>
      <c r="M30" s="48">
        <f t="shared" ref="M30:M47" si="107">AE30+AZ30+BU30+CP30+DK30+EF30+FA30+FV30+GQ30+HL30</f>
        <v>0</v>
      </c>
      <c r="N30" s="48">
        <f t="shared" ref="N30:N47" si="108">AF30+BA30+BV30+CQ30+DL30+EG30+FB30+FW30+GR30+HM30</f>
        <v>0</v>
      </c>
      <c r="O30" s="48">
        <f t="shared" ref="O30:O47" si="109">AG30+BB30+BW30+CR30+DM30+EH30+FC30+FX30+GS30+HN30</f>
        <v>0</v>
      </c>
      <c r="P30" s="48">
        <f t="shared" ref="P30:P47" si="110">AH30+BC30+BX30+CS30+DN30+EI30+FD30+FY30+GT30+HO30</f>
        <v>0</v>
      </c>
      <c r="Q30" s="48"/>
      <c r="R30" s="48">
        <f t="shared" ref="R30" si="111">AJ30+BE30+BZ30+CU30+DP30+EK30+FF30+GA30+GV30+HQ30</f>
        <v>2</v>
      </c>
      <c r="S30" s="48">
        <f t="shared" ref="S30:U47" si="112">AL30+BG30+CB30+CW30+DR30+EM30+FH30+GC30+GX30+HS30</f>
        <v>0</v>
      </c>
      <c r="T30" s="48">
        <f t="shared" ref="T30:T47" si="113">AM30+BH30+CC30+CX30+DS30+EN30+FI30+GD30+GY30+HT30</f>
        <v>0</v>
      </c>
      <c r="U30" s="214">
        <f t="shared" ref="U30:U47" si="114">AN30+BI30+CD30+CY30+DT30+EO30+FJ30+GE30+GZ30+HU30</f>
        <v>0</v>
      </c>
      <c r="V30" s="276">
        <f t="shared" ref="V30:V52" si="115">AS30+BN30+CI30+DD30+DY30+ET30+FO30+GJ30+HE30+HZ30</f>
        <v>30</v>
      </c>
      <c r="W30" s="48">
        <f t="shared" ref="W30:W52" si="116">AQ30+BL30+CG30+DB30+DW30+ER30+FM30+GH30+HC30+HX30</f>
        <v>0</v>
      </c>
      <c r="X30" s="277">
        <f t="shared" ref="X30:X58" si="117">AO30+AP30+BJ30+BK30+CE30+CF30+CZ30+DA30+DU30+DV30+EP30+EQ30+FK30+FL30+GF30+GG30+HA30+HB30+HV30+HW30</f>
        <v>18</v>
      </c>
      <c r="Y30" s="299">
        <f t="shared" ref="Y30" si="118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300"/>
      <c r="AT30" s="54">
        <f t="shared" ref="AT30" si="119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224"/>
      <c r="BO30" s="299">
        <f t="shared" ref="BO30" si="120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21">(CE30+CF30+CG30+BO30+CI30)/36</f>
        <v>3</v>
      </c>
      <c r="CI30" s="300">
        <v>30</v>
      </c>
      <c r="CJ30" s="54">
        <f t="shared" ref="CJ30" si="122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224"/>
      <c r="DE30" s="299">
        <f t="shared" ref="DE30" si="123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300"/>
      <c r="DZ30" s="54">
        <f t="shared" ref="DZ30" si="124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224"/>
      <c r="EU30" s="299">
        <f t="shared" ref="EU30" si="125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300"/>
      <c r="FP30" s="54">
        <f t="shared" ref="FP30" si="126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224"/>
      <c r="GK30" s="299">
        <f t="shared" ref="GK30" si="127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300"/>
      <c r="HF30" s="54">
        <f t="shared" ref="HF30" si="128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224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46" t="s">
        <v>87</v>
      </c>
      <c r="C31" s="248" t="s">
        <v>90</v>
      </c>
      <c r="D31" s="236">
        <f t="shared" ref="D31:D58" si="129">F31/36</f>
        <v>4</v>
      </c>
      <c r="E31" s="48"/>
      <c r="F31" s="48">
        <f t="shared" ref="F31:F58" si="130">G31+V31+W31+X31</f>
        <v>144</v>
      </c>
      <c r="G31" s="48">
        <f t="shared" ref="G31:G49" si="131">SUM(H31:U31)</f>
        <v>72</v>
      </c>
      <c r="H31" s="48">
        <f t="shared" si="102"/>
        <v>32</v>
      </c>
      <c r="I31" s="48">
        <f t="shared" si="103"/>
        <v>0</v>
      </c>
      <c r="J31" s="48">
        <f t="shared" si="104"/>
        <v>0</v>
      </c>
      <c r="K31" s="48">
        <f t="shared" si="105"/>
        <v>36</v>
      </c>
      <c r="L31" s="48">
        <f t="shared" si="106"/>
        <v>0</v>
      </c>
      <c r="M31" s="48">
        <f t="shared" si="107"/>
        <v>0</v>
      </c>
      <c r="N31" s="48">
        <f t="shared" si="108"/>
        <v>0</v>
      </c>
      <c r="O31" s="48">
        <f t="shared" si="109"/>
        <v>0</v>
      </c>
      <c r="P31" s="48">
        <f t="shared" si="110"/>
        <v>0</v>
      </c>
      <c r="Q31" s="48"/>
      <c r="R31" s="48">
        <f t="shared" ref="R31:R49" si="132">AJ31+BE31+BZ31+CU31+DP31+EK31+FF31+GA31+GV31+HQ31</f>
        <v>4</v>
      </c>
      <c r="S31" s="48">
        <f t="shared" si="112"/>
        <v>0</v>
      </c>
      <c r="T31" s="48">
        <f t="shared" si="113"/>
        <v>0</v>
      </c>
      <c r="U31" s="214">
        <f t="shared" si="114"/>
        <v>0</v>
      </c>
      <c r="V31" s="276">
        <f t="shared" si="115"/>
        <v>36</v>
      </c>
      <c r="W31" s="48">
        <f t="shared" si="116"/>
        <v>0</v>
      </c>
      <c r="X31" s="277">
        <f t="shared" si="117"/>
        <v>36</v>
      </c>
      <c r="Y31" s="299">
        <f t="shared" ref="Y31:Y49" si="133">SUM(Z31:AJ31)+SUM(AL31:AN31)</f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300"/>
      <c r="AT31" s="54">
        <f t="shared" si="81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34">(BJ31+BK31+BL31+AT31+BN31)/36</f>
        <v>4</v>
      </c>
      <c r="BN31" s="224">
        <v>36</v>
      </c>
      <c r="BO31" s="299">
        <f t="shared" si="83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300"/>
      <c r="CJ31" s="54">
        <f t="shared" ref="CJ31:CJ49" si="135">SUM(CK31:CU31)+SUM(CW31:CY31)</f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224"/>
      <c r="DE31" s="299">
        <f t="shared" ref="DE31:DE49" si="136">SUM(DF31:DP31)+SUM(DR31:DT31)</f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300"/>
      <c r="DZ31" s="54">
        <f t="shared" ref="DZ31:DZ49" si="137">SUM(EA31:EK31)+SUM(EM31:EO31)</f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224"/>
      <c r="EU31" s="299">
        <f t="shared" ref="EU31:EU49" si="138">SUM(EV31:FF31)+SUM(FH31:FJ31)</f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300"/>
      <c r="FP31" s="54">
        <f t="shared" ref="FP31:FP49" si="139">SUM(FQ31:GA31)+SUM(GC31:GE31)</f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224"/>
      <c r="GK31" s="299">
        <f t="shared" ref="GK31:GK49" si="140">SUM(GL31:GV31)+SUM(GX31:GZ31)</f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300"/>
      <c r="HF31" s="54">
        <f t="shared" ref="HF31:HF49" si="141">SUM(HG31:HQ31)+SUM(HS31:HU31)</f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224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129"/>
        <v>3</v>
      </c>
      <c r="E32" s="48"/>
      <c r="F32" s="48">
        <f t="shared" si="130"/>
        <v>108</v>
      </c>
      <c r="G32" s="48">
        <f t="shared" si="131"/>
        <v>60</v>
      </c>
      <c r="H32" s="48">
        <f t="shared" si="102"/>
        <v>24</v>
      </c>
      <c r="I32" s="48">
        <f t="shared" si="103"/>
        <v>4</v>
      </c>
      <c r="J32" s="48">
        <f t="shared" si="104"/>
        <v>0</v>
      </c>
      <c r="K32" s="48">
        <f t="shared" si="105"/>
        <v>32</v>
      </c>
      <c r="L32" s="48">
        <f t="shared" si="106"/>
        <v>0</v>
      </c>
      <c r="M32" s="48">
        <f t="shared" si="107"/>
        <v>0</v>
      </c>
      <c r="N32" s="48">
        <f t="shared" si="108"/>
        <v>0</v>
      </c>
      <c r="O32" s="48">
        <f t="shared" si="109"/>
        <v>0</v>
      </c>
      <c r="P32" s="48">
        <f t="shared" si="110"/>
        <v>0</v>
      </c>
      <c r="Q32" s="48"/>
      <c r="R32" s="48">
        <f t="shared" si="132"/>
        <v>0</v>
      </c>
      <c r="S32" s="48">
        <f t="shared" si="112"/>
        <v>0</v>
      </c>
      <c r="T32" s="48">
        <f t="shared" si="113"/>
        <v>0</v>
      </c>
      <c r="U32" s="214">
        <f t="shared" si="114"/>
        <v>0</v>
      </c>
      <c r="V32" s="276">
        <f t="shared" si="115"/>
        <v>30</v>
      </c>
      <c r="W32" s="48">
        <f t="shared" si="116"/>
        <v>0</v>
      </c>
      <c r="X32" s="277">
        <f t="shared" si="117"/>
        <v>18</v>
      </c>
      <c r="Y32" s="299">
        <f t="shared" si="133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300"/>
      <c r="AT32" s="54">
        <f t="shared" si="81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224"/>
      <c r="BO32" s="299">
        <f t="shared" si="83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300"/>
      <c r="CJ32" s="54">
        <f t="shared" si="135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42">(CZ32+DA32+DB32+CJ32+DD32)/36</f>
        <v>3</v>
      </c>
      <c r="DD32" s="224">
        <v>30</v>
      </c>
      <c r="DE32" s="299">
        <f t="shared" si="136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300"/>
      <c r="DZ32" s="54">
        <f t="shared" si="137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224"/>
      <c r="EU32" s="299">
        <f t="shared" si="138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300"/>
      <c r="FP32" s="54">
        <f t="shared" si="139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224"/>
      <c r="GK32" s="299">
        <f t="shared" si="140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300"/>
      <c r="HF32" s="54">
        <f t="shared" si="141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224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129"/>
        <v>4</v>
      </c>
      <c r="E33" s="674"/>
      <c r="F33" s="674">
        <f t="shared" si="130"/>
        <v>144</v>
      </c>
      <c r="G33" s="674">
        <f t="shared" si="131"/>
        <v>78</v>
      </c>
      <c r="H33" s="674">
        <f t="shared" si="102"/>
        <v>40</v>
      </c>
      <c r="I33" s="674">
        <f t="shared" si="102"/>
        <v>8</v>
      </c>
      <c r="J33" s="674">
        <f t="shared" si="102"/>
        <v>0</v>
      </c>
      <c r="K33" s="674">
        <f t="shared" si="102"/>
        <v>10</v>
      </c>
      <c r="L33" s="674">
        <f t="shared" si="102"/>
        <v>0</v>
      </c>
      <c r="M33" s="674">
        <f t="shared" si="102"/>
        <v>0</v>
      </c>
      <c r="N33" s="674">
        <f t="shared" si="102"/>
        <v>0</v>
      </c>
      <c r="O33" s="674">
        <f t="shared" si="102"/>
        <v>0</v>
      </c>
      <c r="P33" s="674">
        <f t="shared" si="102"/>
        <v>0</v>
      </c>
      <c r="Q33" s="674"/>
      <c r="R33" s="674">
        <f t="shared" si="132"/>
        <v>0</v>
      </c>
      <c r="S33" s="674">
        <f t="shared" si="112"/>
        <v>0</v>
      </c>
      <c r="T33" s="674">
        <f t="shared" si="112"/>
        <v>20</v>
      </c>
      <c r="U33" s="675">
        <f t="shared" si="112"/>
        <v>0</v>
      </c>
      <c r="V33" s="676">
        <f t="shared" si="115"/>
        <v>42</v>
      </c>
      <c r="W33" s="674">
        <f t="shared" si="116"/>
        <v>6</v>
      </c>
      <c r="X33" s="677">
        <f t="shared" si="117"/>
        <v>18</v>
      </c>
      <c r="Y33" s="667">
        <f t="shared" si="133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ref="AT33" si="143">SUM(AU33:BE33)+SUM(BG33:BI33)</f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ref="BO33" si="144">SUM(BP33:BZ33)+SUM(CB33:CD33)</f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35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42"/>
        <v>1</v>
      </c>
      <c r="DD33" s="666">
        <v>12</v>
      </c>
      <c r="DE33" s="667">
        <f t="shared" si="136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45">(DU33+DV33+DW33+DE33+DY33)/36</f>
        <v>3</v>
      </c>
      <c r="DY33" s="673">
        <v>30</v>
      </c>
      <c r="DZ33" s="664">
        <f t="shared" si="137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38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39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40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41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129"/>
        <v>3</v>
      </c>
      <c r="E34" s="48"/>
      <c r="F34" s="48">
        <f t="shared" si="130"/>
        <v>108</v>
      </c>
      <c r="G34" s="48">
        <f t="shared" si="131"/>
        <v>66</v>
      </c>
      <c r="H34" s="48">
        <f t="shared" si="102"/>
        <v>20</v>
      </c>
      <c r="I34" s="48">
        <f t="shared" si="103"/>
        <v>4</v>
      </c>
      <c r="J34" s="48">
        <f t="shared" si="104"/>
        <v>0</v>
      </c>
      <c r="K34" s="48">
        <f t="shared" si="105"/>
        <v>42</v>
      </c>
      <c r="L34" s="48">
        <f t="shared" si="106"/>
        <v>0</v>
      </c>
      <c r="M34" s="48">
        <f t="shared" si="107"/>
        <v>0</v>
      </c>
      <c r="N34" s="48">
        <f t="shared" si="108"/>
        <v>0</v>
      </c>
      <c r="O34" s="48">
        <f t="shared" si="109"/>
        <v>0</v>
      </c>
      <c r="P34" s="48">
        <f t="shared" si="110"/>
        <v>0</v>
      </c>
      <c r="Q34" s="48"/>
      <c r="R34" s="48">
        <f t="shared" si="132"/>
        <v>0</v>
      </c>
      <c r="S34" s="48">
        <f t="shared" si="112"/>
        <v>0</v>
      </c>
      <c r="T34" s="48">
        <f t="shared" si="113"/>
        <v>0</v>
      </c>
      <c r="U34" s="214">
        <f t="shared" si="114"/>
        <v>0</v>
      </c>
      <c r="V34" s="276">
        <f t="shared" si="115"/>
        <v>36</v>
      </c>
      <c r="W34" s="48">
        <f t="shared" si="116"/>
        <v>6</v>
      </c>
      <c r="X34" s="277">
        <f t="shared" si="117"/>
        <v>0</v>
      </c>
      <c r="Y34" s="299">
        <f t="shared" si="133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300"/>
      <c r="AT34" s="54">
        <f t="shared" si="81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224"/>
      <c r="BO34" s="299">
        <f t="shared" si="83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300"/>
      <c r="CJ34" s="54">
        <f t="shared" si="135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42"/>
        <v>3</v>
      </c>
      <c r="DD34" s="224">
        <v>36</v>
      </c>
      <c r="DE34" s="299">
        <f t="shared" si="136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300"/>
      <c r="DZ34" s="54">
        <f t="shared" si="137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224"/>
      <c r="EU34" s="299">
        <f t="shared" si="138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300"/>
      <c r="FP34" s="54">
        <f t="shared" si="139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224"/>
      <c r="GK34" s="299">
        <f t="shared" si="140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300"/>
      <c r="HF34" s="54">
        <f t="shared" si="141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224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129"/>
        <v>2</v>
      </c>
      <c r="E35" s="48"/>
      <c r="F35" s="48">
        <f t="shared" si="130"/>
        <v>72</v>
      </c>
      <c r="G35" s="48">
        <f t="shared" si="131"/>
        <v>46</v>
      </c>
      <c r="H35" s="48">
        <f t="shared" si="102"/>
        <v>22</v>
      </c>
      <c r="I35" s="48">
        <f t="shared" si="103"/>
        <v>0</v>
      </c>
      <c r="J35" s="48">
        <f t="shared" si="104"/>
        <v>12</v>
      </c>
      <c r="K35" s="48">
        <f t="shared" si="105"/>
        <v>12</v>
      </c>
      <c r="L35" s="48">
        <f t="shared" si="106"/>
        <v>0</v>
      </c>
      <c r="M35" s="48">
        <f t="shared" si="107"/>
        <v>0</v>
      </c>
      <c r="N35" s="48">
        <f t="shared" si="108"/>
        <v>0</v>
      </c>
      <c r="O35" s="48">
        <f t="shared" si="109"/>
        <v>0</v>
      </c>
      <c r="P35" s="48">
        <f t="shared" si="110"/>
        <v>0</v>
      </c>
      <c r="Q35" s="48"/>
      <c r="R35" s="48">
        <f t="shared" si="132"/>
        <v>0</v>
      </c>
      <c r="S35" s="48">
        <f t="shared" si="112"/>
        <v>0</v>
      </c>
      <c r="T35" s="48">
        <f t="shared" si="113"/>
        <v>0</v>
      </c>
      <c r="U35" s="214">
        <f t="shared" si="114"/>
        <v>0</v>
      </c>
      <c r="V35" s="276">
        <f t="shared" si="115"/>
        <v>24</v>
      </c>
      <c r="W35" s="48">
        <f t="shared" si="116"/>
        <v>2</v>
      </c>
      <c r="X35" s="277">
        <f t="shared" si="117"/>
        <v>0</v>
      </c>
      <c r="Y35" s="299">
        <f t="shared" si="133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300"/>
      <c r="AT35" s="54">
        <f t="shared" si="81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46">(BJ35+BK35+BL35+AT35+BN35)/36</f>
        <v>2</v>
      </c>
      <c r="BN35" s="224">
        <v>24</v>
      </c>
      <c r="BO35" s="299">
        <f t="shared" si="83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300"/>
      <c r="CJ35" s="54">
        <f t="shared" si="135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224"/>
      <c r="DE35" s="299">
        <f t="shared" si="136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300"/>
      <c r="DZ35" s="54">
        <f t="shared" si="137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224"/>
      <c r="EU35" s="299">
        <f t="shared" si="138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300"/>
      <c r="FP35" s="54">
        <f t="shared" si="139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224"/>
      <c r="GK35" s="299">
        <f t="shared" si="140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300"/>
      <c r="HF35" s="54">
        <f t="shared" si="141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224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129"/>
        <v>3</v>
      </c>
      <c r="E36" s="48"/>
      <c r="F36" s="48">
        <f t="shared" si="130"/>
        <v>108</v>
      </c>
      <c r="G36" s="48">
        <f t="shared" si="131"/>
        <v>60</v>
      </c>
      <c r="H36" s="48">
        <f t="shared" si="102"/>
        <v>30</v>
      </c>
      <c r="I36" s="48">
        <f t="shared" si="103"/>
        <v>4</v>
      </c>
      <c r="J36" s="48">
        <f t="shared" si="104"/>
        <v>0</v>
      </c>
      <c r="K36" s="48">
        <f t="shared" si="105"/>
        <v>16</v>
      </c>
      <c r="L36" s="48">
        <f t="shared" si="106"/>
        <v>0</v>
      </c>
      <c r="M36" s="48">
        <f t="shared" si="107"/>
        <v>0</v>
      </c>
      <c r="N36" s="48">
        <f t="shared" si="108"/>
        <v>0</v>
      </c>
      <c r="O36" s="48">
        <f t="shared" si="109"/>
        <v>0</v>
      </c>
      <c r="P36" s="48">
        <f t="shared" si="110"/>
        <v>0</v>
      </c>
      <c r="Q36" s="48"/>
      <c r="R36" s="48">
        <f t="shared" si="132"/>
        <v>10</v>
      </c>
      <c r="S36" s="48">
        <f t="shared" si="112"/>
        <v>0</v>
      </c>
      <c r="T36" s="48">
        <f t="shared" si="113"/>
        <v>0</v>
      </c>
      <c r="U36" s="214">
        <f t="shared" si="114"/>
        <v>0</v>
      </c>
      <c r="V36" s="276">
        <f t="shared" si="115"/>
        <v>30</v>
      </c>
      <c r="W36" s="48">
        <f t="shared" si="116"/>
        <v>0</v>
      </c>
      <c r="X36" s="277">
        <f t="shared" si="117"/>
        <v>18</v>
      </c>
      <c r="Y36" s="299">
        <f t="shared" si="133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300"/>
      <c r="AT36" s="54">
        <f t="shared" si="81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224"/>
      <c r="BO36" s="299">
        <f t="shared" si="83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47">(CE36+CF36+CG36+BO36+CI36)/36</f>
        <v>3</v>
      </c>
      <c r="CI36" s="300">
        <v>30</v>
      </c>
      <c r="CJ36" s="54">
        <f t="shared" si="135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224"/>
      <c r="DE36" s="299">
        <f t="shared" si="136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300"/>
      <c r="DZ36" s="54">
        <f t="shared" si="137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224"/>
      <c r="EU36" s="299">
        <f t="shared" si="138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300"/>
      <c r="FP36" s="54">
        <f t="shared" si="139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224"/>
      <c r="GK36" s="299">
        <f t="shared" si="140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300"/>
      <c r="HF36" s="54">
        <f t="shared" si="141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224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129"/>
        <v>4</v>
      </c>
      <c r="E37" s="48"/>
      <c r="F37" s="48">
        <f t="shared" si="130"/>
        <v>144</v>
      </c>
      <c r="G37" s="48">
        <f t="shared" si="131"/>
        <v>72</v>
      </c>
      <c r="H37" s="48">
        <f t="shared" si="102"/>
        <v>36</v>
      </c>
      <c r="I37" s="48">
        <f t="shared" si="102"/>
        <v>6</v>
      </c>
      <c r="J37" s="48">
        <f t="shared" si="102"/>
        <v>18</v>
      </c>
      <c r="K37" s="48">
        <f t="shared" si="102"/>
        <v>2</v>
      </c>
      <c r="L37" s="48">
        <f t="shared" si="102"/>
        <v>0</v>
      </c>
      <c r="M37" s="48">
        <f t="shared" si="102"/>
        <v>0</v>
      </c>
      <c r="N37" s="48">
        <f t="shared" si="102"/>
        <v>0</v>
      </c>
      <c r="O37" s="48">
        <f t="shared" si="102"/>
        <v>0</v>
      </c>
      <c r="P37" s="48">
        <f t="shared" si="102"/>
        <v>2</v>
      </c>
      <c r="Q37" s="48"/>
      <c r="R37" s="48">
        <f t="shared" si="132"/>
        <v>8</v>
      </c>
      <c r="S37" s="48">
        <f t="shared" si="112"/>
        <v>0</v>
      </c>
      <c r="T37" s="48">
        <f t="shared" si="112"/>
        <v>0</v>
      </c>
      <c r="U37" s="214">
        <f t="shared" si="112"/>
        <v>0</v>
      </c>
      <c r="V37" s="276">
        <f t="shared" si="115"/>
        <v>36</v>
      </c>
      <c r="W37" s="48">
        <f t="shared" si="116"/>
        <v>0</v>
      </c>
      <c r="X37" s="277">
        <f t="shared" ref="X37" si="148">+AO37+AP37+BJ37+BK37+CE37+CF37+CZ37+DA37+DU37+DV37+EP37+EQ37+FK37+FL37+GF37+GG37+HA37+HB37+HV37+HW37</f>
        <v>36</v>
      </c>
      <c r="Y37" s="299">
        <f t="shared" ref="Y37" si="149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300"/>
      <c r="AT37" s="54">
        <f t="shared" ref="AT37" si="150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224"/>
      <c r="BO37" s="299">
        <f t="shared" ref="BO37" si="151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300"/>
      <c r="CJ37" s="54">
        <f t="shared" si="135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52">(CZ37+DA37+DB37+CJ37+DD37)/36</f>
        <v>4</v>
      </c>
      <c r="DD37" s="224">
        <v>36</v>
      </c>
      <c r="DE37" s="299">
        <f t="shared" si="136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300"/>
      <c r="DZ37" s="54">
        <f t="shared" si="137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224"/>
      <c r="EU37" s="299">
        <f t="shared" si="138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300"/>
      <c r="FP37" s="54">
        <f t="shared" si="139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224"/>
      <c r="GK37" s="299">
        <f t="shared" si="140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300"/>
      <c r="HF37" s="54">
        <f t="shared" si="141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224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129"/>
        <v>5</v>
      </c>
      <c r="E38" s="48"/>
      <c r="F38" s="48">
        <f t="shared" si="130"/>
        <v>180</v>
      </c>
      <c r="G38" s="48">
        <f t="shared" si="131"/>
        <v>96</v>
      </c>
      <c r="H38" s="48">
        <f t="shared" si="102"/>
        <v>48</v>
      </c>
      <c r="I38" s="48">
        <f t="shared" si="103"/>
        <v>2</v>
      </c>
      <c r="J38" s="48">
        <f t="shared" si="104"/>
        <v>16</v>
      </c>
      <c r="K38" s="48">
        <f t="shared" si="105"/>
        <v>22</v>
      </c>
      <c r="L38" s="48">
        <f t="shared" si="106"/>
        <v>0</v>
      </c>
      <c r="M38" s="48">
        <f t="shared" si="107"/>
        <v>0</v>
      </c>
      <c r="N38" s="48">
        <f t="shared" si="108"/>
        <v>0</v>
      </c>
      <c r="O38" s="48">
        <f t="shared" si="109"/>
        <v>0</v>
      </c>
      <c r="P38" s="48">
        <f t="shared" si="110"/>
        <v>0</v>
      </c>
      <c r="Q38" s="48"/>
      <c r="R38" s="48">
        <f t="shared" si="132"/>
        <v>8</v>
      </c>
      <c r="S38" s="48">
        <f t="shared" si="112"/>
        <v>0</v>
      </c>
      <c r="T38" s="48">
        <f t="shared" si="113"/>
        <v>0</v>
      </c>
      <c r="U38" s="214">
        <f t="shared" si="114"/>
        <v>0</v>
      </c>
      <c r="V38" s="276">
        <f t="shared" si="115"/>
        <v>48</v>
      </c>
      <c r="W38" s="48">
        <f t="shared" si="116"/>
        <v>0</v>
      </c>
      <c r="X38" s="277">
        <f t="shared" si="117"/>
        <v>36</v>
      </c>
      <c r="Y38" s="299">
        <f t="shared" si="133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300"/>
      <c r="AT38" s="54">
        <f t="shared" ref="AT38" si="153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224"/>
      <c r="BO38" s="299">
        <f t="shared" ref="BO38" si="154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55">(CE38+CF38+CG38+BO38+CI38)/36</f>
        <v>5</v>
      </c>
      <c r="CI38" s="300">
        <v>48</v>
      </c>
      <c r="CJ38" s="54">
        <f t="shared" si="135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224"/>
      <c r="DE38" s="299">
        <f t="shared" si="136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300"/>
      <c r="DZ38" s="54">
        <f t="shared" si="137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224"/>
      <c r="EU38" s="299">
        <f t="shared" si="138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300"/>
      <c r="FP38" s="54">
        <f t="shared" si="139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224"/>
      <c r="GK38" s="299">
        <f t="shared" si="140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300"/>
      <c r="HF38" s="54">
        <f t="shared" si="141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224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129"/>
        <v>3</v>
      </c>
      <c r="E39" s="48"/>
      <c r="F39" s="48">
        <f t="shared" si="130"/>
        <v>108</v>
      </c>
      <c r="G39" s="48">
        <f t="shared" si="131"/>
        <v>68</v>
      </c>
      <c r="H39" s="48">
        <f t="shared" si="102"/>
        <v>34</v>
      </c>
      <c r="I39" s="48">
        <f t="shared" si="103"/>
        <v>0</v>
      </c>
      <c r="J39" s="48">
        <f t="shared" si="104"/>
        <v>0</v>
      </c>
      <c r="K39" s="48">
        <f t="shared" si="105"/>
        <v>20</v>
      </c>
      <c r="L39" s="48">
        <f t="shared" si="106"/>
        <v>0</v>
      </c>
      <c r="M39" s="48">
        <f t="shared" si="107"/>
        <v>0</v>
      </c>
      <c r="N39" s="48">
        <f t="shared" si="108"/>
        <v>0</v>
      </c>
      <c r="O39" s="48">
        <f t="shared" si="109"/>
        <v>0</v>
      </c>
      <c r="P39" s="48">
        <f t="shared" si="110"/>
        <v>2</v>
      </c>
      <c r="Q39" s="48"/>
      <c r="R39" s="48">
        <f t="shared" si="132"/>
        <v>12</v>
      </c>
      <c r="S39" s="48">
        <f t="shared" si="112"/>
        <v>0</v>
      </c>
      <c r="T39" s="48">
        <f t="shared" si="113"/>
        <v>0</v>
      </c>
      <c r="U39" s="214">
        <f t="shared" si="114"/>
        <v>0</v>
      </c>
      <c r="V39" s="276">
        <f t="shared" si="115"/>
        <v>36</v>
      </c>
      <c r="W39" s="48">
        <f t="shared" si="116"/>
        <v>4</v>
      </c>
      <c r="X39" s="277">
        <f t="shared" si="117"/>
        <v>0</v>
      </c>
      <c r="Y39" s="299">
        <f t="shared" si="133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300"/>
      <c r="AT39" s="54">
        <f t="shared" si="81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224"/>
      <c r="BO39" s="299">
        <f t="shared" si="83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300"/>
      <c r="CJ39" s="54">
        <f t="shared" si="135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224"/>
      <c r="DE39" s="299">
        <f t="shared" si="136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300"/>
      <c r="DZ39" s="54">
        <f t="shared" si="137"/>
        <v>68</v>
      </c>
      <c r="EA39" s="49">
        <v>34</v>
      </c>
      <c r="EB39" s="49">
        <v>0</v>
      </c>
      <c r="EC39" s="49"/>
      <c r="ED39" s="49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56">(EP39+EQ39+ER39+DZ39+ET39)/36</f>
        <v>3</v>
      </c>
      <c r="ET39" s="224">
        <v>36</v>
      </c>
      <c r="EU39" s="299">
        <f t="shared" si="138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300"/>
      <c r="FP39" s="54">
        <f t="shared" si="139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224"/>
      <c r="GK39" s="299">
        <f t="shared" si="140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300"/>
      <c r="HF39" s="54">
        <f t="shared" si="141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224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129"/>
        <v>4</v>
      </c>
      <c r="E40" s="642"/>
      <c r="F40" s="642">
        <f t="shared" si="130"/>
        <v>144</v>
      </c>
      <c r="G40" s="642">
        <f t="shared" si="131"/>
        <v>72</v>
      </c>
      <c r="H40" s="642">
        <f t="shared" si="102"/>
        <v>34</v>
      </c>
      <c r="I40" s="642">
        <f t="shared" si="102"/>
        <v>14</v>
      </c>
      <c r="J40" s="642">
        <f t="shared" si="102"/>
        <v>0</v>
      </c>
      <c r="K40" s="642">
        <f t="shared" si="102"/>
        <v>10</v>
      </c>
      <c r="L40" s="642">
        <f t="shared" si="102"/>
        <v>0</v>
      </c>
      <c r="M40" s="642">
        <f t="shared" si="102"/>
        <v>0</v>
      </c>
      <c r="N40" s="642">
        <f t="shared" si="102"/>
        <v>0</v>
      </c>
      <c r="O40" s="642">
        <f t="shared" si="102"/>
        <v>0</v>
      </c>
      <c r="P40" s="642">
        <f t="shared" si="102"/>
        <v>0</v>
      </c>
      <c r="Q40" s="642"/>
      <c r="R40" s="642">
        <f t="shared" si="132"/>
        <v>14</v>
      </c>
      <c r="S40" s="642">
        <f t="shared" si="112"/>
        <v>0</v>
      </c>
      <c r="T40" s="642">
        <f t="shared" si="112"/>
        <v>0</v>
      </c>
      <c r="U40" s="643">
        <f t="shared" si="112"/>
        <v>0</v>
      </c>
      <c r="V40" s="644">
        <f t="shared" si="115"/>
        <v>36</v>
      </c>
      <c r="W40" s="642">
        <f t="shared" si="116"/>
        <v>0</v>
      </c>
      <c r="X40" s="645">
        <f t="shared" ref="X40" si="157">+AO40+AP40+BJ40+BK40+CE40+CF40+CZ40+DA40+DU40+DV40+EP40+EQ40+FK40+FL40+GF40+GG40+HA40+HB40+HV40+HW40</f>
        <v>36</v>
      </c>
      <c r="Y40" s="635">
        <f t="shared" ref="Y40" si="158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ref="AT40" si="159">SUM(AU40:BE40)+SUM(BG40:BI40)</f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ref="BO40" si="160">SUM(BP40:BZ40)+SUM(CB40:CD40)</f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35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61">(CZ40+DA40+DB40+CJ40+DD40)/36</f>
        <v>4</v>
      </c>
      <c r="DD40" s="634">
        <v>36</v>
      </c>
      <c r="DE40" s="635">
        <f t="shared" si="136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37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38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39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40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41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129"/>
        <v>3</v>
      </c>
      <c r="E41" s="48"/>
      <c r="F41" s="48">
        <f t="shared" si="130"/>
        <v>108</v>
      </c>
      <c r="G41" s="48">
        <f t="shared" si="131"/>
        <v>66</v>
      </c>
      <c r="H41" s="48">
        <f t="shared" si="102"/>
        <v>30</v>
      </c>
      <c r="I41" s="48">
        <f t="shared" si="103"/>
        <v>0</v>
      </c>
      <c r="J41" s="48">
        <f t="shared" si="104"/>
        <v>0</v>
      </c>
      <c r="K41" s="48">
        <f t="shared" si="105"/>
        <v>16</v>
      </c>
      <c r="L41" s="48">
        <f t="shared" si="106"/>
        <v>0</v>
      </c>
      <c r="M41" s="48">
        <f t="shared" si="107"/>
        <v>0</v>
      </c>
      <c r="N41" s="48">
        <f t="shared" si="108"/>
        <v>0</v>
      </c>
      <c r="O41" s="48">
        <f t="shared" si="109"/>
        <v>0</v>
      </c>
      <c r="P41" s="48">
        <f t="shared" si="110"/>
        <v>0</v>
      </c>
      <c r="Q41" s="48"/>
      <c r="R41" s="48">
        <f t="shared" si="132"/>
        <v>20</v>
      </c>
      <c r="S41" s="48">
        <f t="shared" si="112"/>
        <v>0</v>
      </c>
      <c r="T41" s="48">
        <f t="shared" si="113"/>
        <v>0</v>
      </c>
      <c r="U41" s="214">
        <f t="shared" si="114"/>
        <v>0</v>
      </c>
      <c r="V41" s="276">
        <f t="shared" si="115"/>
        <v>36</v>
      </c>
      <c r="W41" s="48">
        <f t="shared" si="116"/>
        <v>6</v>
      </c>
      <c r="X41" s="277">
        <f t="shared" si="117"/>
        <v>0</v>
      </c>
      <c r="Y41" s="299">
        <f t="shared" si="133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300"/>
      <c r="AT41" s="54">
        <f t="shared" si="81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224"/>
      <c r="BO41" s="299">
        <f t="shared" si="83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300"/>
      <c r="CJ41" s="54">
        <f t="shared" si="135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62">(CZ41+DA41+DB41+CJ41+DD41)/36</f>
        <v>3</v>
      </c>
      <c r="DD41" s="224">
        <v>36</v>
      </c>
      <c r="DE41" s="299">
        <f t="shared" si="136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300"/>
      <c r="DZ41" s="54">
        <f t="shared" si="137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224"/>
      <c r="EU41" s="299">
        <f t="shared" si="138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300"/>
      <c r="FP41" s="54">
        <f t="shared" si="139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224"/>
      <c r="GK41" s="299">
        <f t="shared" si="140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300"/>
      <c r="HF41" s="54">
        <f t="shared" si="141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224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129"/>
        <v>4</v>
      </c>
      <c r="E42" s="48"/>
      <c r="F42" s="48">
        <f t="shared" si="130"/>
        <v>144</v>
      </c>
      <c r="G42" s="48">
        <f t="shared" si="131"/>
        <v>70</v>
      </c>
      <c r="H42" s="48">
        <f t="shared" si="102"/>
        <v>36</v>
      </c>
      <c r="I42" s="48">
        <f t="shared" si="102"/>
        <v>6</v>
      </c>
      <c r="J42" s="48">
        <f t="shared" si="102"/>
        <v>8</v>
      </c>
      <c r="K42" s="48">
        <f t="shared" si="102"/>
        <v>4</v>
      </c>
      <c r="L42" s="48">
        <f t="shared" si="102"/>
        <v>0</v>
      </c>
      <c r="M42" s="48">
        <f t="shared" si="102"/>
        <v>0</v>
      </c>
      <c r="N42" s="48">
        <f t="shared" si="102"/>
        <v>0</v>
      </c>
      <c r="O42" s="48">
        <f t="shared" si="102"/>
        <v>0</v>
      </c>
      <c r="P42" s="48">
        <f t="shared" si="102"/>
        <v>0</v>
      </c>
      <c r="Q42" s="48"/>
      <c r="R42" s="48">
        <f t="shared" si="132"/>
        <v>12</v>
      </c>
      <c r="S42" s="48">
        <f t="shared" si="112"/>
        <v>0</v>
      </c>
      <c r="T42" s="48">
        <f t="shared" si="112"/>
        <v>0</v>
      </c>
      <c r="U42" s="214">
        <f t="shared" si="112"/>
        <v>4</v>
      </c>
      <c r="V42" s="276">
        <f t="shared" si="115"/>
        <v>36</v>
      </c>
      <c r="W42" s="48">
        <f t="shared" si="116"/>
        <v>2</v>
      </c>
      <c r="X42" s="277">
        <f t="shared" ref="X42" si="163">+AO42+AP42+BJ42+BK42+CE42+CF42+CZ42+DA42+DU42+DV42+EP42+EQ42+FK42+FL42+GF42+GG42+HA42+HB42+HV42+HW42</f>
        <v>36</v>
      </c>
      <c r="Y42" s="299">
        <f t="shared" ref="Y42" si="164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300"/>
      <c r="AT42" s="54">
        <f t="shared" ref="AT42" si="165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224"/>
      <c r="BO42" s="299">
        <f t="shared" ref="BO42" si="166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300"/>
      <c r="CJ42" s="54">
        <f t="shared" si="135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224"/>
      <c r="DE42" s="299">
        <f t="shared" si="136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67">(DU42+DV42+DW42+DE42+DY42)/36</f>
        <v>4</v>
      </c>
      <c r="DY42" s="300">
        <v>36</v>
      </c>
      <c r="DZ42" s="54">
        <f t="shared" si="137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224"/>
      <c r="EU42" s="299">
        <f t="shared" si="138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300"/>
      <c r="FP42" s="54">
        <f t="shared" si="139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224"/>
      <c r="GK42" s="299">
        <f t="shared" si="140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300"/>
      <c r="HF42" s="54">
        <f t="shared" si="141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224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129"/>
        <v>3</v>
      </c>
      <c r="E43" s="48"/>
      <c r="F43" s="48">
        <f t="shared" si="130"/>
        <v>108</v>
      </c>
      <c r="G43" s="48">
        <f t="shared" si="131"/>
        <v>66</v>
      </c>
      <c r="H43" s="48">
        <f t="shared" si="102"/>
        <v>30</v>
      </c>
      <c r="I43" s="48">
        <f t="shared" si="103"/>
        <v>12</v>
      </c>
      <c r="J43" s="48">
        <f t="shared" si="104"/>
        <v>4</v>
      </c>
      <c r="K43" s="48">
        <f t="shared" si="105"/>
        <v>6</v>
      </c>
      <c r="L43" s="48">
        <f t="shared" si="106"/>
        <v>0</v>
      </c>
      <c r="M43" s="48">
        <f t="shared" si="107"/>
        <v>0</v>
      </c>
      <c r="N43" s="48">
        <f t="shared" si="108"/>
        <v>0</v>
      </c>
      <c r="O43" s="48">
        <f t="shared" si="109"/>
        <v>0</v>
      </c>
      <c r="P43" s="48">
        <f t="shared" si="110"/>
        <v>0</v>
      </c>
      <c r="Q43" s="48"/>
      <c r="R43" s="48">
        <f t="shared" si="132"/>
        <v>4</v>
      </c>
      <c r="S43" s="48">
        <f t="shared" si="112"/>
        <v>0</v>
      </c>
      <c r="T43" s="48">
        <f t="shared" si="113"/>
        <v>0</v>
      </c>
      <c r="U43" s="214">
        <f t="shared" si="114"/>
        <v>10</v>
      </c>
      <c r="V43" s="276">
        <f t="shared" si="115"/>
        <v>36</v>
      </c>
      <c r="W43" s="48">
        <f t="shared" si="116"/>
        <v>6</v>
      </c>
      <c r="X43" s="277">
        <f t="shared" si="117"/>
        <v>0</v>
      </c>
      <c r="Y43" s="299">
        <f t="shared" si="133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300"/>
      <c r="AT43" s="54">
        <f t="shared" si="81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224"/>
      <c r="BO43" s="299">
        <f t="shared" si="83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300"/>
      <c r="CJ43" s="54">
        <f t="shared" ref="CJ43:CJ44" si="168">SUM(CK43:CU43)+SUM(CW43:CY43)</f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224"/>
      <c r="DE43" s="299">
        <f t="shared" si="136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300"/>
      <c r="DZ43" s="54">
        <f t="shared" si="137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69">(EP43+EQ43+ER43+DZ43+ET43)/36</f>
        <v>3</v>
      </c>
      <c r="ET43" s="224">
        <v>36</v>
      </c>
      <c r="EU43" s="299">
        <f t="shared" si="138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300"/>
      <c r="FP43" s="54">
        <f t="shared" si="139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224"/>
      <c r="GK43" s="299">
        <f t="shared" si="140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300"/>
      <c r="HF43" s="54">
        <f t="shared" si="141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224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129"/>
        <v>4</v>
      </c>
      <c r="E44" s="48"/>
      <c r="F44" s="48">
        <f t="shared" si="130"/>
        <v>144</v>
      </c>
      <c r="G44" s="48">
        <f t="shared" si="131"/>
        <v>72</v>
      </c>
      <c r="H44" s="48">
        <f t="shared" si="102"/>
        <v>36</v>
      </c>
      <c r="I44" s="48">
        <f t="shared" si="102"/>
        <v>6</v>
      </c>
      <c r="J44" s="48">
        <f t="shared" si="102"/>
        <v>6</v>
      </c>
      <c r="K44" s="48">
        <f t="shared" si="102"/>
        <v>6</v>
      </c>
      <c r="L44" s="48">
        <f t="shared" si="102"/>
        <v>0</v>
      </c>
      <c r="M44" s="48">
        <f t="shared" si="102"/>
        <v>0</v>
      </c>
      <c r="N44" s="48">
        <f t="shared" si="102"/>
        <v>0</v>
      </c>
      <c r="O44" s="48">
        <f t="shared" si="102"/>
        <v>0</v>
      </c>
      <c r="P44" s="48">
        <f t="shared" si="102"/>
        <v>0</v>
      </c>
      <c r="Q44" s="48"/>
      <c r="R44" s="48">
        <f t="shared" si="132"/>
        <v>16</v>
      </c>
      <c r="S44" s="48">
        <f t="shared" si="112"/>
        <v>0</v>
      </c>
      <c r="T44" s="48">
        <f t="shared" si="112"/>
        <v>0</v>
      </c>
      <c r="U44" s="214">
        <f t="shared" si="112"/>
        <v>2</v>
      </c>
      <c r="V44" s="276">
        <f t="shared" si="115"/>
        <v>36</v>
      </c>
      <c r="W44" s="48">
        <f t="shared" si="116"/>
        <v>0</v>
      </c>
      <c r="X44" s="277">
        <f t="shared" ref="X44" si="170">+AO44+AP44+BJ44+BK44+CE44+CF44+CZ44+DA44+DU44+DV44+EP44+EQ44+FK44+FL44+GF44+GG44+HA44+HB44+HV44+HW44</f>
        <v>36</v>
      </c>
      <c r="Y44" s="299">
        <f t="shared" ref="Y44" si="171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300"/>
      <c r="AT44" s="54">
        <f t="shared" ref="AT44" si="172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224"/>
      <c r="BO44" s="299">
        <f t="shared" ref="BO44" si="173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300"/>
      <c r="CJ44" s="54">
        <f t="shared" si="168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224"/>
      <c r="DE44" s="299">
        <f t="shared" si="136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300"/>
      <c r="DZ44" s="54">
        <f t="shared" si="137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69"/>
        <v>4</v>
      </c>
      <c r="ET44" s="224">
        <v>36</v>
      </c>
      <c r="EU44" s="299">
        <f t="shared" si="138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300"/>
      <c r="FP44" s="54">
        <f t="shared" si="139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224"/>
      <c r="GK44" s="299">
        <f t="shared" si="140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300"/>
      <c r="HF44" s="54">
        <f t="shared" si="141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224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129"/>
        <v>4</v>
      </c>
      <c r="E45" s="46"/>
      <c r="F45" s="48">
        <f t="shared" si="130"/>
        <v>144</v>
      </c>
      <c r="G45" s="48">
        <f t="shared" si="131"/>
        <v>72</v>
      </c>
      <c r="H45" s="48">
        <f t="shared" si="102"/>
        <v>34</v>
      </c>
      <c r="I45" s="48">
        <f t="shared" si="103"/>
        <v>6</v>
      </c>
      <c r="J45" s="48">
        <f t="shared" si="104"/>
        <v>16</v>
      </c>
      <c r="K45" s="48">
        <f t="shared" si="105"/>
        <v>2</v>
      </c>
      <c r="L45" s="48">
        <f t="shared" si="106"/>
        <v>0</v>
      </c>
      <c r="M45" s="48">
        <f t="shared" si="107"/>
        <v>0</v>
      </c>
      <c r="N45" s="48">
        <f t="shared" si="108"/>
        <v>0</v>
      </c>
      <c r="O45" s="48">
        <f t="shared" si="109"/>
        <v>0</v>
      </c>
      <c r="P45" s="48">
        <f t="shared" si="110"/>
        <v>0</v>
      </c>
      <c r="Q45" s="48"/>
      <c r="R45" s="48">
        <f t="shared" si="132"/>
        <v>12</v>
      </c>
      <c r="S45" s="48">
        <f t="shared" si="112"/>
        <v>0</v>
      </c>
      <c r="T45" s="48">
        <f t="shared" si="113"/>
        <v>0</v>
      </c>
      <c r="U45" s="214">
        <f t="shared" si="114"/>
        <v>2</v>
      </c>
      <c r="V45" s="276">
        <f t="shared" si="115"/>
        <v>36</v>
      </c>
      <c r="W45" s="48">
        <f t="shared" si="116"/>
        <v>0</v>
      </c>
      <c r="X45" s="277">
        <f t="shared" si="117"/>
        <v>36</v>
      </c>
      <c r="Y45" s="299">
        <f t="shared" si="133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300"/>
      <c r="AT45" s="54">
        <f t="shared" si="81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224"/>
      <c r="BO45" s="299">
        <f t="shared" si="83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300"/>
      <c r="CJ45" s="54">
        <f t="shared" si="135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224"/>
      <c r="DE45" s="299">
        <f t="shared" si="136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74">(DU45+DV45+DW45+DE45+DY45)/36</f>
        <v>4</v>
      </c>
      <c r="DY45" s="300">
        <v>36</v>
      </c>
      <c r="DZ45" s="54">
        <f t="shared" si="137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224"/>
      <c r="EU45" s="299">
        <f t="shared" si="138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300"/>
      <c r="FP45" s="54">
        <f t="shared" si="139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224"/>
      <c r="GK45" s="299">
        <f t="shared" si="140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300"/>
      <c r="HF45" s="54">
        <f t="shared" si="141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224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129"/>
        <v>7</v>
      </c>
      <c r="E46" s="48"/>
      <c r="F46" s="48">
        <f t="shared" si="130"/>
        <v>252</v>
      </c>
      <c r="G46" s="48">
        <f t="shared" si="131"/>
        <v>144</v>
      </c>
      <c r="H46" s="48">
        <f t="shared" si="102"/>
        <v>68</v>
      </c>
      <c r="I46" s="48">
        <f t="shared" si="103"/>
        <v>20</v>
      </c>
      <c r="J46" s="48">
        <f t="shared" si="104"/>
        <v>14</v>
      </c>
      <c r="K46" s="48">
        <f t="shared" si="105"/>
        <v>26</v>
      </c>
      <c r="L46" s="48">
        <f t="shared" si="106"/>
        <v>0</v>
      </c>
      <c r="M46" s="48">
        <f t="shared" si="107"/>
        <v>0</v>
      </c>
      <c r="N46" s="48">
        <f t="shared" si="108"/>
        <v>0</v>
      </c>
      <c r="O46" s="48">
        <f t="shared" si="109"/>
        <v>0</v>
      </c>
      <c r="P46" s="48">
        <f t="shared" si="110"/>
        <v>2</v>
      </c>
      <c r="Q46" s="48"/>
      <c r="R46" s="48">
        <f t="shared" si="132"/>
        <v>12</v>
      </c>
      <c r="S46" s="48">
        <f t="shared" si="112"/>
        <v>0</v>
      </c>
      <c r="T46" s="48">
        <f t="shared" si="113"/>
        <v>0</v>
      </c>
      <c r="U46" s="214">
        <f t="shared" si="114"/>
        <v>2</v>
      </c>
      <c r="V46" s="276">
        <f t="shared" si="115"/>
        <v>72</v>
      </c>
      <c r="W46" s="48">
        <f t="shared" si="116"/>
        <v>0</v>
      </c>
      <c r="X46" s="277">
        <f t="shared" si="117"/>
        <v>36</v>
      </c>
      <c r="Y46" s="299">
        <f t="shared" si="133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300"/>
      <c r="AT46" s="54">
        <f t="shared" si="81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224"/>
      <c r="BO46" s="299">
        <f t="shared" si="83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300"/>
      <c r="CJ46" s="54">
        <f t="shared" si="135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224"/>
      <c r="DE46" s="299">
        <f t="shared" si="136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300"/>
      <c r="DZ46" s="54">
        <f t="shared" si="137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75">(EP46+EQ46+ER46+DZ46+ET46)/36</f>
        <v>7</v>
      </c>
      <c r="ET46" s="224">
        <v>72</v>
      </c>
      <c r="EU46" s="299">
        <f t="shared" si="138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300"/>
      <c r="FP46" s="54">
        <f t="shared" si="139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224"/>
      <c r="GK46" s="299">
        <f t="shared" si="140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300"/>
      <c r="HF46" s="54">
        <f t="shared" si="141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224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152">
        <v>30</v>
      </c>
      <c r="B47" s="612" t="s">
        <v>119</v>
      </c>
      <c r="C47" s="248" t="s">
        <v>122</v>
      </c>
      <c r="D47" s="236">
        <f t="shared" si="129"/>
        <v>2</v>
      </c>
      <c r="E47" s="48"/>
      <c r="F47" s="48">
        <f t="shared" si="130"/>
        <v>72</v>
      </c>
      <c r="G47" s="48">
        <f t="shared" si="131"/>
        <v>46</v>
      </c>
      <c r="H47" s="48">
        <f t="shared" si="102"/>
        <v>24</v>
      </c>
      <c r="I47" s="48">
        <f t="shared" si="103"/>
        <v>10</v>
      </c>
      <c r="J47" s="48">
        <f t="shared" si="104"/>
        <v>0</v>
      </c>
      <c r="K47" s="48">
        <f t="shared" si="105"/>
        <v>12</v>
      </c>
      <c r="L47" s="48">
        <f t="shared" si="106"/>
        <v>0</v>
      </c>
      <c r="M47" s="48">
        <f t="shared" si="107"/>
        <v>0</v>
      </c>
      <c r="N47" s="48">
        <f t="shared" si="108"/>
        <v>0</v>
      </c>
      <c r="O47" s="48">
        <f t="shared" si="109"/>
        <v>0</v>
      </c>
      <c r="P47" s="48">
        <f t="shared" si="110"/>
        <v>0</v>
      </c>
      <c r="Q47" s="48"/>
      <c r="R47" s="48">
        <f t="shared" si="132"/>
        <v>0</v>
      </c>
      <c r="S47" s="48">
        <f t="shared" si="112"/>
        <v>0</v>
      </c>
      <c r="T47" s="48">
        <f t="shared" si="113"/>
        <v>0</v>
      </c>
      <c r="U47" s="214">
        <f t="shared" si="114"/>
        <v>0</v>
      </c>
      <c r="V47" s="276">
        <f t="shared" si="115"/>
        <v>24</v>
      </c>
      <c r="W47" s="48">
        <f t="shared" si="116"/>
        <v>2</v>
      </c>
      <c r="X47" s="277">
        <f t="shared" si="117"/>
        <v>0</v>
      </c>
      <c r="Y47" s="299">
        <f t="shared" si="133"/>
        <v>0</v>
      </c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300"/>
      <c r="AT47" s="54">
        <f t="shared" si="81"/>
        <v>0</v>
      </c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224"/>
      <c r="BO47" s="299">
        <f t="shared" si="83"/>
        <v>0</v>
      </c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300"/>
      <c r="CJ47" s="54">
        <f t="shared" si="135"/>
        <v>46</v>
      </c>
      <c r="CK47" s="49">
        <v>24</v>
      </c>
      <c r="CL47" s="49">
        <v>10</v>
      </c>
      <c r="CM47" s="49"/>
      <c r="CN47" s="49">
        <v>12</v>
      </c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50"/>
      <c r="DA47" s="51"/>
      <c r="DB47" s="52">
        <v>2</v>
      </c>
      <c r="DC47" s="53">
        <f t="shared" ref="DC47:DC48" si="176">(CZ47+DA47+DB47+CJ47+DD47)/36</f>
        <v>2</v>
      </c>
      <c r="DD47" s="224">
        <v>24</v>
      </c>
      <c r="DE47" s="299">
        <f t="shared" si="136"/>
        <v>0</v>
      </c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300"/>
      <c r="DZ47" s="719">
        <f t="shared" si="137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75"/>
        <v>0</v>
      </c>
      <c r="ET47" s="726"/>
      <c r="EU47" s="727">
        <f t="shared" si="138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77">(FK47+FL47+FM47+EU47+FO47)/36</f>
        <v>0</v>
      </c>
      <c r="FO47" s="725"/>
      <c r="FP47" s="54">
        <f t="shared" si="139"/>
        <v>0</v>
      </c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224"/>
      <c r="GK47" s="299">
        <f t="shared" si="140"/>
        <v>0</v>
      </c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300"/>
      <c r="HF47" s="54">
        <f t="shared" si="141"/>
        <v>0</v>
      </c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224"/>
      <c r="IA47" s="310"/>
      <c r="IB47" s="40">
        <v>4</v>
      </c>
      <c r="IC47" s="25"/>
      <c r="ID47" s="120"/>
      <c r="IE47" s="54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129"/>
        <v>2</v>
      </c>
      <c r="E48" s="48"/>
      <c r="F48" s="48">
        <f t="shared" si="130"/>
        <v>72</v>
      </c>
      <c r="G48" s="48">
        <f t="shared" si="131"/>
        <v>44</v>
      </c>
      <c r="H48" s="48">
        <f t="shared" ref="H48:P48" si="178">Z48+AU48+BP48+CK48+DF48+EA48+EV48+FQ48+GL48+HG48</f>
        <v>28</v>
      </c>
      <c r="I48" s="48">
        <f t="shared" si="178"/>
        <v>16</v>
      </c>
      <c r="J48" s="48">
        <f t="shared" si="178"/>
        <v>0</v>
      </c>
      <c r="K48" s="48">
        <f t="shared" si="178"/>
        <v>0</v>
      </c>
      <c r="L48" s="48">
        <f t="shared" si="178"/>
        <v>0</v>
      </c>
      <c r="M48" s="48">
        <f t="shared" si="178"/>
        <v>0</v>
      </c>
      <c r="N48" s="48">
        <f t="shared" si="178"/>
        <v>0</v>
      </c>
      <c r="O48" s="48">
        <f t="shared" si="178"/>
        <v>0</v>
      </c>
      <c r="P48" s="48">
        <f t="shared" si="178"/>
        <v>0</v>
      </c>
      <c r="Q48" s="48"/>
      <c r="R48" s="48">
        <f t="shared" si="132"/>
        <v>0</v>
      </c>
      <c r="S48" s="48">
        <f t="shared" ref="S48:U48" si="179">AL48+BG48+CB48+CW48+DR48+EM48+FH48+GC48+GX48+HS48</f>
        <v>0</v>
      </c>
      <c r="T48" s="48">
        <f t="shared" si="179"/>
        <v>0</v>
      </c>
      <c r="U48" s="214">
        <f t="shared" si="179"/>
        <v>0</v>
      </c>
      <c r="V48" s="276">
        <f t="shared" si="115"/>
        <v>24</v>
      </c>
      <c r="W48" s="48">
        <f t="shared" si="116"/>
        <v>4</v>
      </c>
      <c r="X48" s="277">
        <f t="shared" si="117"/>
        <v>0</v>
      </c>
      <c r="Y48" s="299">
        <f t="shared" ref="Y48" si="180">SUM(Z48:AJ48)+SUM(AL48:AN48)</f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81">(AO48+AP48+AQ48+Y48+AS48)/36</f>
        <v>0</v>
      </c>
      <c r="AS48" s="300"/>
      <c r="AT48" s="54">
        <f t="shared" si="81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82">(BJ48+BK48+BL48+AT48+BN48)/36</f>
        <v>0</v>
      </c>
      <c r="BN48" s="224"/>
      <c r="BO48" s="299">
        <f t="shared" si="83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83">(CE48+CF48+CG48+BO48+CI48)/36</f>
        <v>0</v>
      </c>
      <c r="CI48" s="300"/>
      <c r="CJ48" s="54">
        <f t="shared" ref="CJ48" si="184">SUM(CK48:CU48)+SUM(CW48:CY48)</f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si="176"/>
        <v>2</v>
      </c>
      <c r="DD48" s="224">
        <v>24</v>
      </c>
      <c r="DE48" s="299">
        <f t="shared" ref="DE48" si="185">SUM(DF48:DP48)+SUM(DR48:DT48)</f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" si="186">(DU48+DV48+DW48+DE48+DY48)/36</f>
        <v>0</v>
      </c>
      <c r="DY48" s="300"/>
      <c r="DZ48" s="54">
        <f t="shared" si="137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75"/>
        <v>0</v>
      </c>
      <c r="ET48" s="224"/>
      <c r="EU48" s="299">
        <f t="shared" si="138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300"/>
      <c r="FP48" s="54">
        <f t="shared" si="139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87">(GF48+GG48+GH48+FP48+GJ48)/36</f>
        <v>0</v>
      </c>
      <c r="GJ48" s="224"/>
      <c r="GK48" s="299">
        <f t="shared" ref="GK48" si="188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89">(HA48+HB48+HC48+GK48+HE48)/36</f>
        <v>0</v>
      </c>
      <c r="HE48" s="300"/>
      <c r="HF48" s="54">
        <f t="shared" si="141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224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129"/>
        <v>3</v>
      </c>
      <c r="E49" s="107"/>
      <c r="F49" s="107">
        <f t="shared" si="130"/>
        <v>108</v>
      </c>
      <c r="G49" s="107">
        <f t="shared" si="131"/>
        <v>60</v>
      </c>
      <c r="H49" s="107">
        <f t="shared" ref="H49:P49" si="190">Z49+AU49+BP49+CK49+DF49+EA49+EV49+FQ49+GL49+HG49</f>
        <v>30</v>
      </c>
      <c r="I49" s="107">
        <f t="shared" si="190"/>
        <v>12</v>
      </c>
      <c r="J49" s="107">
        <f t="shared" si="190"/>
        <v>0</v>
      </c>
      <c r="K49" s="107">
        <f t="shared" si="190"/>
        <v>8</v>
      </c>
      <c r="L49" s="107">
        <f t="shared" si="190"/>
        <v>0</v>
      </c>
      <c r="M49" s="107">
        <f t="shared" si="190"/>
        <v>0</v>
      </c>
      <c r="N49" s="107">
        <f t="shared" si="190"/>
        <v>0</v>
      </c>
      <c r="O49" s="107">
        <f t="shared" si="190"/>
        <v>0</v>
      </c>
      <c r="P49" s="107">
        <f t="shared" si="190"/>
        <v>0</v>
      </c>
      <c r="Q49" s="107"/>
      <c r="R49" s="107">
        <f t="shared" si="132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115"/>
        <v>30</v>
      </c>
      <c r="W49" s="107">
        <f t="shared" si="116"/>
        <v>0</v>
      </c>
      <c r="X49" s="279">
        <f t="shared" si="117"/>
        <v>18</v>
      </c>
      <c r="Y49" s="301">
        <f t="shared" si="133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302"/>
      <c r="AT49" s="244">
        <f t="shared" si="81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225"/>
      <c r="BO49" s="301">
        <f t="shared" si="83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302"/>
      <c r="CJ49" s="244">
        <f t="shared" si="135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225"/>
      <c r="DE49" s="301">
        <f t="shared" si="136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ref="DX49" si="191">(DU49+DV49+DW49+DE49+DY49)/36</f>
        <v>3</v>
      </c>
      <c r="DY49" s="302">
        <v>30</v>
      </c>
      <c r="DZ49" s="244">
        <f t="shared" si="137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225"/>
      <c r="EU49" s="301">
        <f t="shared" si="138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302"/>
      <c r="FP49" s="244">
        <f t="shared" si="139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225"/>
      <c r="GK49" s="301">
        <f t="shared" si="140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302"/>
      <c r="HF49" s="244">
        <f t="shared" si="141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225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129"/>
        <v>5.5</v>
      </c>
      <c r="E50" s="789"/>
      <c r="F50" s="789">
        <f t="shared" si="130"/>
        <v>198</v>
      </c>
      <c r="G50" s="789">
        <f t="shared" ref="G50:BR50" si="192">SUM(G51:G52)</f>
        <v>108</v>
      </c>
      <c r="H50" s="789">
        <f t="shared" si="192"/>
        <v>42</v>
      </c>
      <c r="I50" s="789">
        <f t="shared" si="192"/>
        <v>20</v>
      </c>
      <c r="J50" s="789">
        <f t="shared" si="192"/>
        <v>0</v>
      </c>
      <c r="K50" s="789">
        <f t="shared" si="192"/>
        <v>10</v>
      </c>
      <c r="L50" s="789">
        <f t="shared" si="192"/>
        <v>18</v>
      </c>
      <c r="M50" s="789">
        <f t="shared" si="192"/>
        <v>16</v>
      </c>
      <c r="N50" s="789">
        <f t="shared" si="192"/>
        <v>0</v>
      </c>
      <c r="O50" s="789">
        <f t="shared" si="192"/>
        <v>0</v>
      </c>
      <c r="P50" s="789">
        <f t="shared" si="192"/>
        <v>2</v>
      </c>
      <c r="Q50" s="789">
        <f t="shared" si="192"/>
        <v>0</v>
      </c>
      <c r="R50" s="789">
        <f t="shared" si="192"/>
        <v>0</v>
      </c>
      <c r="S50" s="789">
        <f t="shared" si="192"/>
        <v>0</v>
      </c>
      <c r="T50" s="789">
        <f t="shared" si="192"/>
        <v>0</v>
      </c>
      <c r="U50" s="792">
        <f t="shared" si="192"/>
        <v>0</v>
      </c>
      <c r="V50" s="793">
        <f t="shared" si="115"/>
        <v>54</v>
      </c>
      <c r="W50" s="789">
        <f t="shared" si="116"/>
        <v>36</v>
      </c>
      <c r="X50" s="790">
        <f t="shared" si="117"/>
        <v>0</v>
      </c>
      <c r="Y50" s="791">
        <f t="shared" si="192"/>
        <v>36</v>
      </c>
      <c r="Z50" s="789">
        <f t="shared" si="192"/>
        <v>20</v>
      </c>
      <c r="AA50" s="789">
        <f t="shared" si="192"/>
        <v>6</v>
      </c>
      <c r="AB50" s="789">
        <f t="shared" si="192"/>
        <v>0</v>
      </c>
      <c r="AC50" s="789">
        <f t="shared" si="192"/>
        <v>2</v>
      </c>
      <c r="AD50" s="789">
        <f t="shared" si="192"/>
        <v>0</v>
      </c>
      <c r="AE50" s="789">
        <f t="shared" si="192"/>
        <v>8</v>
      </c>
      <c r="AF50" s="789">
        <f t="shared" si="192"/>
        <v>0</v>
      </c>
      <c r="AG50" s="789">
        <f t="shared" si="192"/>
        <v>0</v>
      </c>
      <c r="AH50" s="789">
        <f t="shared" si="192"/>
        <v>0</v>
      </c>
      <c r="AI50" s="789">
        <f t="shared" si="192"/>
        <v>0</v>
      </c>
      <c r="AJ50" s="789">
        <f t="shared" si="192"/>
        <v>0</v>
      </c>
      <c r="AK50" s="789">
        <f t="shared" si="192"/>
        <v>0</v>
      </c>
      <c r="AL50" s="789">
        <f t="shared" si="192"/>
        <v>0</v>
      </c>
      <c r="AM50" s="789">
        <f t="shared" si="192"/>
        <v>0</v>
      </c>
      <c r="AN50" s="789">
        <f t="shared" si="192"/>
        <v>0</v>
      </c>
      <c r="AO50" s="789">
        <f t="shared" si="192"/>
        <v>0</v>
      </c>
      <c r="AP50" s="789">
        <f t="shared" si="192"/>
        <v>0</v>
      </c>
      <c r="AQ50" s="789">
        <f t="shared" si="192"/>
        <v>0</v>
      </c>
      <c r="AR50" s="789">
        <f t="shared" si="192"/>
        <v>1.5</v>
      </c>
      <c r="AS50" s="792">
        <f t="shared" si="192"/>
        <v>18</v>
      </c>
      <c r="AT50" s="793">
        <f t="shared" si="192"/>
        <v>24</v>
      </c>
      <c r="AU50" s="789">
        <f t="shared" si="192"/>
        <v>6</v>
      </c>
      <c r="AV50" s="789">
        <f t="shared" si="192"/>
        <v>6</v>
      </c>
      <c r="AW50" s="789">
        <f t="shared" si="192"/>
        <v>0</v>
      </c>
      <c r="AX50" s="789">
        <f t="shared" si="192"/>
        <v>4</v>
      </c>
      <c r="AY50" s="789">
        <f t="shared" si="192"/>
        <v>8</v>
      </c>
      <c r="AZ50" s="789">
        <f t="shared" si="192"/>
        <v>0</v>
      </c>
      <c r="BA50" s="789">
        <f t="shared" si="192"/>
        <v>0</v>
      </c>
      <c r="BB50" s="789">
        <f t="shared" si="192"/>
        <v>0</v>
      </c>
      <c r="BC50" s="789">
        <f t="shared" si="192"/>
        <v>0</v>
      </c>
      <c r="BD50" s="789">
        <f t="shared" si="192"/>
        <v>0</v>
      </c>
      <c r="BE50" s="789">
        <f t="shared" si="192"/>
        <v>0</v>
      </c>
      <c r="BF50" s="789">
        <f t="shared" si="192"/>
        <v>0</v>
      </c>
      <c r="BG50" s="789">
        <f t="shared" si="192"/>
        <v>0</v>
      </c>
      <c r="BH50" s="789">
        <f t="shared" si="192"/>
        <v>0</v>
      </c>
      <c r="BI50" s="789">
        <f t="shared" si="192"/>
        <v>0</v>
      </c>
      <c r="BJ50" s="789">
        <f t="shared" si="192"/>
        <v>0</v>
      </c>
      <c r="BK50" s="789">
        <f t="shared" si="192"/>
        <v>0</v>
      </c>
      <c r="BL50" s="789">
        <f t="shared" si="192"/>
        <v>0</v>
      </c>
      <c r="BM50" s="789">
        <f t="shared" si="192"/>
        <v>1</v>
      </c>
      <c r="BN50" s="790">
        <f t="shared" si="192"/>
        <v>12</v>
      </c>
      <c r="BO50" s="791">
        <f t="shared" si="192"/>
        <v>6</v>
      </c>
      <c r="BP50" s="789">
        <f t="shared" si="192"/>
        <v>2</v>
      </c>
      <c r="BQ50" s="789">
        <f t="shared" si="192"/>
        <v>2</v>
      </c>
      <c r="BR50" s="789">
        <f t="shared" si="192"/>
        <v>0</v>
      </c>
      <c r="BS50" s="789">
        <f t="shared" ref="BS50:ED50" si="193">SUM(BS51:BS52)</f>
        <v>0</v>
      </c>
      <c r="BT50" s="789">
        <f t="shared" si="193"/>
        <v>2</v>
      </c>
      <c r="BU50" s="789">
        <f t="shared" si="193"/>
        <v>0</v>
      </c>
      <c r="BV50" s="789">
        <f t="shared" si="193"/>
        <v>0</v>
      </c>
      <c r="BW50" s="789">
        <f t="shared" si="193"/>
        <v>0</v>
      </c>
      <c r="BX50" s="789">
        <f t="shared" si="193"/>
        <v>0</v>
      </c>
      <c r="BY50" s="789">
        <f t="shared" si="193"/>
        <v>0</v>
      </c>
      <c r="BZ50" s="789">
        <f t="shared" si="193"/>
        <v>0</v>
      </c>
      <c r="CA50" s="789">
        <f t="shared" si="193"/>
        <v>0</v>
      </c>
      <c r="CB50" s="789">
        <f t="shared" si="193"/>
        <v>0</v>
      </c>
      <c r="CC50" s="789">
        <f t="shared" si="193"/>
        <v>0</v>
      </c>
      <c r="CD50" s="789">
        <f t="shared" si="193"/>
        <v>0</v>
      </c>
      <c r="CE50" s="789">
        <f t="shared" si="193"/>
        <v>0</v>
      </c>
      <c r="CF50" s="789">
        <f t="shared" si="193"/>
        <v>0</v>
      </c>
      <c r="CG50" s="789">
        <f t="shared" si="193"/>
        <v>0</v>
      </c>
      <c r="CH50" s="789">
        <f t="shared" si="193"/>
        <v>0.25</v>
      </c>
      <c r="CI50" s="792">
        <f t="shared" si="193"/>
        <v>3</v>
      </c>
      <c r="CJ50" s="793">
        <f t="shared" si="193"/>
        <v>30</v>
      </c>
      <c r="CK50" s="789">
        <f t="shared" si="193"/>
        <v>8</v>
      </c>
      <c r="CL50" s="789">
        <f t="shared" si="193"/>
        <v>6</v>
      </c>
      <c r="CM50" s="789">
        <f t="shared" si="193"/>
        <v>0</v>
      </c>
      <c r="CN50" s="789">
        <f t="shared" si="193"/>
        <v>2</v>
      </c>
      <c r="CO50" s="789">
        <f t="shared" si="193"/>
        <v>4</v>
      </c>
      <c r="CP50" s="789">
        <f t="shared" si="193"/>
        <v>8</v>
      </c>
      <c r="CQ50" s="789">
        <f t="shared" si="193"/>
        <v>0</v>
      </c>
      <c r="CR50" s="789">
        <f t="shared" si="193"/>
        <v>0</v>
      </c>
      <c r="CS50" s="789">
        <f t="shared" si="193"/>
        <v>2</v>
      </c>
      <c r="CT50" s="789">
        <f t="shared" si="193"/>
        <v>0</v>
      </c>
      <c r="CU50" s="789">
        <f t="shared" si="193"/>
        <v>0</v>
      </c>
      <c r="CV50" s="789">
        <f t="shared" si="193"/>
        <v>0</v>
      </c>
      <c r="CW50" s="789">
        <f t="shared" si="193"/>
        <v>0</v>
      </c>
      <c r="CX50" s="789">
        <f t="shared" si="193"/>
        <v>0</v>
      </c>
      <c r="CY50" s="789">
        <f t="shared" si="193"/>
        <v>0</v>
      </c>
      <c r="CZ50" s="789">
        <f t="shared" si="193"/>
        <v>0</v>
      </c>
      <c r="DA50" s="789">
        <f t="shared" si="193"/>
        <v>0</v>
      </c>
      <c r="DB50" s="789">
        <f t="shared" si="193"/>
        <v>0</v>
      </c>
      <c r="DC50" s="789">
        <f t="shared" si="193"/>
        <v>1.25</v>
      </c>
      <c r="DD50" s="790">
        <f t="shared" si="193"/>
        <v>15</v>
      </c>
      <c r="DE50" s="791">
        <f t="shared" si="193"/>
        <v>0</v>
      </c>
      <c r="DF50" s="789">
        <f t="shared" si="193"/>
        <v>0</v>
      </c>
      <c r="DG50" s="789">
        <f t="shared" si="193"/>
        <v>0</v>
      </c>
      <c r="DH50" s="789">
        <f t="shared" si="193"/>
        <v>0</v>
      </c>
      <c r="DI50" s="789">
        <f t="shared" si="193"/>
        <v>0</v>
      </c>
      <c r="DJ50" s="789">
        <f t="shared" si="193"/>
        <v>0</v>
      </c>
      <c r="DK50" s="789">
        <f t="shared" si="193"/>
        <v>0</v>
      </c>
      <c r="DL50" s="789">
        <f t="shared" si="193"/>
        <v>0</v>
      </c>
      <c r="DM50" s="789">
        <f t="shared" si="193"/>
        <v>0</v>
      </c>
      <c r="DN50" s="789">
        <f t="shared" si="193"/>
        <v>0</v>
      </c>
      <c r="DO50" s="789">
        <f t="shared" si="193"/>
        <v>0</v>
      </c>
      <c r="DP50" s="789">
        <f t="shared" si="193"/>
        <v>0</v>
      </c>
      <c r="DQ50" s="789">
        <f t="shared" si="193"/>
        <v>0</v>
      </c>
      <c r="DR50" s="789">
        <f t="shared" si="193"/>
        <v>0</v>
      </c>
      <c r="DS50" s="789">
        <f t="shared" si="193"/>
        <v>0</v>
      </c>
      <c r="DT50" s="789">
        <f t="shared" si="193"/>
        <v>0</v>
      </c>
      <c r="DU50" s="789">
        <f t="shared" si="193"/>
        <v>0</v>
      </c>
      <c r="DV50" s="789">
        <f t="shared" si="193"/>
        <v>0</v>
      </c>
      <c r="DW50" s="789">
        <f t="shared" si="193"/>
        <v>0</v>
      </c>
      <c r="DX50" s="789">
        <f t="shared" si="193"/>
        <v>0</v>
      </c>
      <c r="DY50" s="792">
        <f t="shared" si="193"/>
        <v>0</v>
      </c>
      <c r="DZ50" s="793">
        <f t="shared" si="193"/>
        <v>12</v>
      </c>
      <c r="EA50" s="789">
        <f t="shared" si="193"/>
        <v>6</v>
      </c>
      <c r="EB50" s="789">
        <f t="shared" si="193"/>
        <v>0</v>
      </c>
      <c r="EC50" s="789">
        <f t="shared" si="193"/>
        <v>0</v>
      </c>
      <c r="ED50" s="789">
        <f t="shared" si="193"/>
        <v>2</v>
      </c>
      <c r="EE50" s="789">
        <f t="shared" ref="EE50:GP50" si="194">SUM(EE51:EE52)</f>
        <v>4</v>
      </c>
      <c r="EF50" s="789">
        <f t="shared" si="194"/>
        <v>0</v>
      </c>
      <c r="EG50" s="789">
        <f t="shared" si="194"/>
        <v>0</v>
      </c>
      <c r="EH50" s="789">
        <f t="shared" si="194"/>
        <v>0</v>
      </c>
      <c r="EI50" s="789">
        <f t="shared" si="194"/>
        <v>0</v>
      </c>
      <c r="EJ50" s="789">
        <f t="shared" si="194"/>
        <v>0</v>
      </c>
      <c r="EK50" s="789">
        <f t="shared" si="194"/>
        <v>0</v>
      </c>
      <c r="EL50" s="789">
        <f t="shared" si="194"/>
        <v>0</v>
      </c>
      <c r="EM50" s="789">
        <f t="shared" si="194"/>
        <v>0</v>
      </c>
      <c r="EN50" s="789">
        <f t="shared" si="194"/>
        <v>0</v>
      </c>
      <c r="EO50" s="789">
        <f t="shared" si="194"/>
        <v>0</v>
      </c>
      <c r="EP50" s="789"/>
      <c r="EQ50" s="789"/>
      <c r="ER50" s="789">
        <v>36</v>
      </c>
      <c r="ES50" s="789">
        <f t="shared" ref="ES50:ES52" si="195">(EP50+EQ50+ER50+DZ50+ET50)/36</f>
        <v>1.5</v>
      </c>
      <c r="ET50" s="790">
        <f t="shared" si="194"/>
        <v>6</v>
      </c>
      <c r="EU50" s="791">
        <f t="shared" si="194"/>
        <v>0</v>
      </c>
      <c r="EV50" s="789">
        <f t="shared" si="194"/>
        <v>0</v>
      </c>
      <c r="EW50" s="789">
        <f t="shared" si="194"/>
        <v>0</v>
      </c>
      <c r="EX50" s="789">
        <f t="shared" si="194"/>
        <v>0</v>
      </c>
      <c r="EY50" s="789">
        <f t="shared" si="194"/>
        <v>0</v>
      </c>
      <c r="EZ50" s="789">
        <f t="shared" si="194"/>
        <v>0</v>
      </c>
      <c r="FA50" s="789">
        <f t="shared" si="194"/>
        <v>0</v>
      </c>
      <c r="FB50" s="789">
        <f t="shared" si="194"/>
        <v>0</v>
      </c>
      <c r="FC50" s="789">
        <f t="shared" si="194"/>
        <v>0</v>
      </c>
      <c r="FD50" s="789">
        <f t="shared" si="194"/>
        <v>0</v>
      </c>
      <c r="FE50" s="789">
        <f t="shared" si="194"/>
        <v>0</v>
      </c>
      <c r="FF50" s="789">
        <f t="shared" si="194"/>
        <v>0</v>
      </c>
      <c r="FG50" s="789">
        <f t="shared" si="194"/>
        <v>0</v>
      </c>
      <c r="FH50" s="789">
        <f t="shared" si="194"/>
        <v>0</v>
      </c>
      <c r="FI50" s="789">
        <f t="shared" si="194"/>
        <v>0</v>
      </c>
      <c r="FJ50" s="789">
        <f t="shared" si="194"/>
        <v>0</v>
      </c>
      <c r="FK50" s="789">
        <f t="shared" si="194"/>
        <v>0</v>
      </c>
      <c r="FL50" s="789">
        <f t="shared" si="194"/>
        <v>0</v>
      </c>
      <c r="FM50" s="789">
        <f t="shared" si="194"/>
        <v>0</v>
      </c>
      <c r="FN50" s="789">
        <f t="shared" si="194"/>
        <v>0</v>
      </c>
      <c r="FO50" s="792">
        <f t="shared" si="194"/>
        <v>0</v>
      </c>
      <c r="FP50" s="793">
        <f t="shared" si="194"/>
        <v>0</v>
      </c>
      <c r="FQ50" s="789">
        <f t="shared" si="194"/>
        <v>0</v>
      </c>
      <c r="FR50" s="789">
        <f t="shared" si="194"/>
        <v>0</v>
      </c>
      <c r="FS50" s="789">
        <f t="shared" si="194"/>
        <v>0</v>
      </c>
      <c r="FT50" s="789">
        <f t="shared" si="194"/>
        <v>0</v>
      </c>
      <c r="FU50" s="789">
        <f t="shared" si="194"/>
        <v>0</v>
      </c>
      <c r="FV50" s="789">
        <f t="shared" si="194"/>
        <v>0</v>
      </c>
      <c r="FW50" s="789">
        <f t="shared" si="194"/>
        <v>0</v>
      </c>
      <c r="FX50" s="789">
        <f t="shared" si="194"/>
        <v>0</v>
      </c>
      <c r="FY50" s="789">
        <f t="shared" si="194"/>
        <v>0</v>
      </c>
      <c r="FZ50" s="789">
        <f t="shared" si="194"/>
        <v>0</v>
      </c>
      <c r="GA50" s="789">
        <f t="shared" si="194"/>
        <v>0</v>
      </c>
      <c r="GB50" s="789">
        <f t="shared" si="194"/>
        <v>0</v>
      </c>
      <c r="GC50" s="789">
        <f t="shared" si="194"/>
        <v>0</v>
      </c>
      <c r="GD50" s="789">
        <f t="shared" si="194"/>
        <v>0</v>
      </c>
      <c r="GE50" s="789">
        <f t="shared" si="194"/>
        <v>0</v>
      </c>
      <c r="GF50" s="789">
        <f t="shared" si="194"/>
        <v>0</v>
      </c>
      <c r="GG50" s="789">
        <f t="shared" si="194"/>
        <v>0</v>
      </c>
      <c r="GH50" s="789">
        <f t="shared" si="194"/>
        <v>0</v>
      </c>
      <c r="GI50" s="789">
        <f t="shared" si="194"/>
        <v>0</v>
      </c>
      <c r="GJ50" s="790">
        <f t="shared" si="194"/>
        <v>0</v>
      </c>
      <c r="GK50" s="791">
        <f t="shared" si="194"/>
        <v>0</v>
      </c>
      <c r="GL50" s="789">
        <f t="shared" si="194"/>
        <v>0</v>
      </c>
      <c r="GM50" s="789">
        <f t="shared" si="194"/>
        <v>0</v>
      </c>
      <c r="GN50" s="789">
        <f t="shared" si="194"/>
        <v>0</v>
      </c>
      <c r="GO50" s="789">
        <f t="shared" si="194"/>
        <v>0</v>
      </c>
      <c r="GP50" s="789">
        <f t="shared" si="194"/>
        <v>0</v>
      </c>
      <c r="GQ50" s="789">
        <f t="shared" ref="GQ50:HZ50" si="196">SUM(GQ51:GQ52)</f>
        <v>0</v>
      </c>
      <c r="GR50" s="789">
        <f t="shared" si="196"/>
        <v>0</v>
      </c>
      <c r="GS50" s="789">
        <f t="shared" si="196"/>
        <v>0</v>
      </c>
      <c r="GT50" s="789">
        <f t="shared" si="196"/>
        <v>0</v>
      </c>
      <c r="GU50" s="789">
        <f t="shared" si="196"/>
        <v>0</v>
      </c>
      <c r="GV50" s="789">
        <f t="shared" si="196"/>
        <v>0</v>
      </c>
      <c r="GW50" s="789">
        <f t="shared" si="196"/>
        <v>0</v>
      </c>
      <c r="GX50" s="789">
        <f t="shared" si="196"/>
        <v>0</v>
      </c>
      <c r="GY50" s="789">
        <f t="shared" si="196"/>
        <v>0</v>
      </c>
      <c r="GZ50" s="789">
        <f t="shared" si="196"/>
        <v>0</v>
      </c>
      <c r="HA50" s="789">
        <f t="shared" si="196"/>
        <v>0</v>
      </c>
      <c r="HB50" s="789">
        <f t="shared" si="196"/>
        <v>0</v>
      </c>
      <c r="HC50" s="789">
        <f t="shared" si="196"/>
        <v>0</v>
      </c>
      <c r="HD50" s="789">
        <f t="shared" si="196"/>
        <v>0</v>
      </c>
      <c r="HE50" s="792">
        <f t="shared" si="196"/>
        <v>0</v>
      </c>
      <c r="HF50" s="793">
        <f t="shared" si="196"/>
        <v>0</v>
      </c>
      <c r="HG50" s="789">
        <f t="shared" si="196"/>
        <v>0</v>
      </c>
      <c r="HH50" s="789">
        <f t="shared" si="196"/>
        <v>0</v>
      </c>
      <c r="HI50" s="789">
        <f t="shared" si="196"/>
        <v>0</v>
      </c>
      <c r="HJ50" s="789">
        <f t="shared" si="196"/>
        <v>0</v>
      </c>
      <c r="HK50" s="789">
        <f t="shared" si="196"/>
        <v>0</v>
      </c>
      <c r="HL50" s="789">
        <f t="shared" si="196"/>
        <v>0</v>
      </c>
      <c r="HM50" s="789">
        <f t="shared" si="196"/>
        <v>0</v>
      </c>
      <c r="HN50" s="789">
        <f t="shared" si="196"/>
        <v>0</v>
      </c>
      <c r="HO50" s="789">
        <f t="shared" si="196"/>
        <v>0</v>
      </c>
      <c r="HP50" s="789">
        <f t="shared" si="196"/>
        <v>0</v>
      </c>
      <c r="HQ50" s="789">
        <f t="shared" si="196"/>
        <v>0</v>
      </c>
      <c r="HR50" s="789">
        <f t="shared" si="196"/>
        <v>0</v>
      </c>
      <c r="HS50" s="789">
        <f t="shared" si="196"/>
        <v>0</v>
      </c>
      <c r="HT50" s="789">
        <f t="shared" si="196"/>
        <v>0</v>
      </c>
      <c r="HU50" s="789">
        <f t="shared" si="196"/>
        <v>0</v>
      </c>
      <c r="HV50" s="789">
        <f t="shared" si="196"/>
        <v>0</v>
      </c>
      <c r="HW50" s="789">
        <f t="shared" si="196"/>
        <v>0</v>
      </c>
      <c r="HX50" s="789">
        <f t="shared" si="196"/>
        <v>0</v>
      </c>
      <c r="HY50" s="789">
        <f t="shared" si="196"/>
        <v>0</v>
      </c>
      <c r="HZ50" s="790">
        <f t="shared" si="196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129"/>
        <v>2.75</v>
      </c>
      <c r="E51" s="61"/>
      <c r="F51" s="61">
        <f t="shared" si="130"/>
        <v>99</v>
      </c>
      <c r="G51" s="61">
        <f t="shared" ref="G51:G52" si="197">SUM(H51:U51)</f>
        <v>66</v>
      </c>
      <c r="H51" s="61">
        <f t="shared" ref="H51:P58" si="198">Z51+AU51+BP51+CK51+DF51+EA51+EV51+FQ51+GL51+HG51</f>
        <v>22</v>
      </c>
      <c r="I51" s="61">
        <f t="shared" si="198"/>
        <v>10</v>
      </c>
      <c r="J51" s="61">
        <f t="shared" si="198"/>
        <v>0</v>
      </c>
      <c r="K51" s="61">
        <f t="shared" si="198"/>
        <v>6</v>
      </c>
      <c r="L51" s="61">
        <f t="shared" si="198"/>
        <v>18</v>
      </c>
      <c r="M51" s="61">
        <f t="shared" si="198"/>
        <v>8</v>
      </c>
      <c r="N51" s="61">
        <f t="shared" si="198"/>
        <v>0</v>
      </c>
      <c r="O51" s="61">
        <f t="shared" si="198"/>
        <v>0</v>
      </c>
      <c r="P51" s="61">
        <f t="shared" si="198"/>
        <v>2</v>
      </c>
      <c r="Q51" s="61"/>
      <c r="R51" s="61">
        <f t="shared" ref="R51:R52" si="199">AJ51+BE51+BZ51+CU51+DP51+EK51+FF51+GA51+GV51+HQ51</f>
        <v>0</v>
      </c>
      <c r="S51" s="61">
        <f t="shared" ref="S51:U58" si="200">AL51+BG51+CB51+CW51+DR51+EM51+FH51+GC51+GX51+HS51</f>
        <v>0</v>
      </c>
      <c r="T51" s="61">
        <f t="shared" si="200"/>
        <v>0</v>
      </c>
      <c r="U51" s="367">
        <f t="shared" si="200"/>
        <v>0</v>
      </c>
      <c r="V51" s="354">
        <f t="shared" si="115"/>
        <v>33</v>
      </c>
      <c r="W51" s="61">
        <f t="shared" si="116"/>
        <v>0</v>
      </c>
      <c r="X51" s="355">
        <f t="shared" si="117"/>
        <v>0</v>
      </c>
      <c r="Y51" s="346">
        <f t="shared" ref="Y51:Y52" si="201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202">(AO51+AP51+AQ51+Y51+AS51)/36</f>
        <v>0.75</v>
      </c>
      <c r="AS51" s="342">
        <v>9</v>
      </c>
      <c r="AT51" s="360">
        <f t="shared" ref="AT51:AT52" si="203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204">(BJ51+BK51+BL51+AT51+BN51)/36</f>
        <v>0.75</v>
      </c>
      <c r="BN51" s="361">
        <v>9</v>
      </c>
      <c r="BO51" s="346">
        <f t="shared" ref="BO51" si="205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206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207">(CZ51+DA51+DB51+CJ51+DD51)/36</f>
        <v>0.75</v>
      </c>
      <c r="DD51" s="361">
        <v>9</v>
      </c>
      <c r="DE51" s="346">
        <f t="shared" ref="DE51:DE52" si="208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209">(DU51+DV51+DW51+DE51+DY51)/36</f>
        <v>0</v>
      </c>
      <c r="DY51" s="342"/>
      <c r="DZ51" s="360">
        <f t="shared" ref="DZ51:DZ52" si="210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95"/>
        <v>0.25</v>
      </c>
      <c r="ET51" s="361">
        <v>3</v>
      </c>
      <c r="EU51" s="346">
        <f t="shared" ref="EU51:EU52" si="211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212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213">(GF51+GG51+GH51+FP51+GJ51)/36</f>
        <v>0</v>
      </c>
      <c r="GJ51" s="361"/>
      <c r="GK51" s="346">
        <f t="shared" ref="GK51:GK52" si="214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215">(HA51+HB51+HC51+GK51+HE51)/36</f>
        <v>0</v>
      </c>
      <c r="HE51" s="342"/>
      <c r="HF51" s="360">
        <f t="shared" ref="HF51:HF52" si="216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129"/>
        <v>1.75</v>
      </c>
      <c r="E52" s="103"/>
      <c r="F52" s="103">
        <f t="shared" si="130"/>
        <v>63</v>
      </c>
      <c r="G52" s="103">
        <f t="shared" si="197"/>
        <v>42</v>
      </c>
      <c r="H52" s="103">
        <f t="shared" si="198"/>
        <v>20</v>
      </c>
      <c r="I52" s="103">
        <f t="shared" si="198"/>
        <v>10</v>
      </c>
      <c r="J52" s="103">
        <f t="shared" si="198"/>
        <v>0</v>
      </c>
      <c r="K52" s="103">
        <f t="shared" si="198"/>
        <v>4</v>
      </c>
      <c r="L52" s="103">
        <f t="shared" si="198"/>
        <v>0</v>
      </c>
      <c r="M52" s="103">
        <f t="shared" si="198"/>
        <v>8</v>
      </c>
      <c r="N52" s="103">
        <f t="shared" si="198"/>
        <v>0</v>
      </c>
      <c r="O52" s="103">
        <f t="shared" si="198"/>
        <v>0</v>
      </c>
      <c r="P52" s="103">
        <f t="shared" si="198"/>
        <v>0</v>
      </c>
      <c r="Q52" s="103"/>
      <c r="R52" s="103">
        <f t="shared" si="199"/>
        <v>0</v>
      </c>
      <c r="S52" s="103">
        <f t="shared" si="200"/>
        <v>0</v>
      </c>
      <c r="T52" s="103">
        <f t="shared" si="200"/>
        <v>0</v>
      </c>
      <c r="U52" s="368">
        <f t="shared" si="200"/>
        <v>0</v>
      </c>
      <c r="V52" s="372">
        <f t="shared" si="115"/>
        <v>21</v>
      </c>
      <c r="W52" s="103">
        <f t="shared" si="116"/>
        <v>0</v>
      </c>
      <c r="X52" s="373">
        <f t="shared" si="117"/>
        <v>0</v>
      </c>
      <c r="Y52" s="371">
        <f t="shared" si="201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202"/>
        <v>0.75</v>
      </c>
      <c r="AS52" s="374">
        <v>9</v>
      </c>
      <c r="AT52" s="375">
        <f t="shared" si="203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204"/>
        <v>0.25</v>
      </c>
      <c r="BN52" s="376">
        <v>3</v>
      </c>
      <c r="BO52" s="371">
        <f t="shared" ref="BO52" si="217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218">(CE52+CF52+CG52+BO52+CI52)/36</f>
        <v>0</v>
      </c>
      <c r="CI52" s="374"/>
      <c r="CJ52" s="375">
        <f t="shared" ref="CJ52" si="219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207"/>
        <v>0.5</v>
      </c>
      <c r="DD52" s="376">
        <v>6</v>
      </c>
      <c r="DE52" s="371">
        <f t="shared" si="208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209"/>
        <v>0</v>
      </c>
      <c r="DY52" s="374"/>
      <c r="DZ52" s="375">
        <f t="shared" si="210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95"/>
        <v>0.25</v>
      </c>
      <c r="ET52" s="376">
        <v>3</v>
      </c>
      <c r="EU52" s="371">
        <f t="shared" si="211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212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213"/>
        <v>0</v>
      </c>
      <c r="GJ52" s="376"/>
      <c r="GK52" s="371">
        <f t="shared" si="214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215"/>
        <v>0</v>
      </c>
      <c r="HE52" s="374"/>
      <c r="HF52" s="375">
        <f t="shared" si="216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129"/>
        <v>10.5</v>
      </c>
      <c r="E53" s="789"/>
      <c r="F53" s="789">
        <f t="shared" si="130"/>
        <v>378</v>
      </c>
      <c r="G53" s="789">
        <f>SUM(G54:G58)</f>
        <v>218</v>
      </c>
      <c r="H53" s="789">
        <f t="shared" ref="H53:W53" si="220">SUM(H54:H58)</f>
        <v>72</v>
      </c>
      <c r="I53" s="789">
        <f t="shared" si="220"/>
        <v>42</v>
      </c>
      <c r="J53" s="789">
        <f t="shared" si="220"/>
        <v>22</v>
      </c>
      <c r="K53" s="789">
        <f t="shared" si="220"/>
        <v>80</v>
      </c>
      <c r="L53" s="789">
        <f t="shared" si="220"/>
        <v>0</v>
      </c>
      <c r="M53" s="789">
        <f t="shared" si="220"/>
        <v>2</v>
      </c>
      <c r="N53" s="789">
        <f t="shared" si="220"/>
        <v>0</v>
      </c>
      <c r="O53" s="789">
        <f t="shared" si="220"/>
        <v>0</v>
      </c>
      <c r="P53" s="789">
        <f t="shared" si="220"/>
        <v>0</v>
      </c>
      <c r="Q53" s="789">
        <f t="shared" si="220"/>
        <v>0</v>
      </c>
      <c r="R53" s="789">
        <f t="shared" si="220"/>
        <v>0</v>
      </c>
      <c r="S53" s="789">
        <f t="shared" si="220"/>
        <v>0</v>
      </c>
      <c r="T53" s="789">
        <f t="shared" si="220"/>
        <v>0</v>
      </c>
      <c r="U53" s="792">
        <f t="shared" si="220"/>
        <v>0</v>
      </c>
      <c r="V53" s="793">
        <f t="shared" si="220"/>
        <v>114</v>
      </c>
      <c r="W53" s="789">
        <f t="shared" si="220"/>
        <v>10</v>
      </c>
      <c r="X53" s="790">
        <f t="shared" si="117"/>
        <v>36</v>
      </c>
      <c r="Y53" s="791">
        <f>SUM(Y54:Y58)</f>
        <v>36</v>
      </c>
      <c r="Z53" s="789">
        <f t="shared" ref="Z53:CK53" si="221">SUM(Z54:Z58)</f>
        <v>18</v>
      </c>
      <c r="AA53" s="789">
        <f t="shared" si="221"/>
        <v>10</v>
      </c>
      <c r="AB53" s="789">
        <f t="shared" si="221"/>
        <v>2</v>
      </c>
      <c r="AC53" s="789">
        <f t="shared" si="221"/>
        <v>6</v>
      </c>
      <c r="AD53" s="789">
        <f t="shared" si="221"/>
        <v>0</v>
      </c>
      <c r="AE53" s="789">
        <f t="shared" si="221"/>
        <v>0</v>
      </c>
      <c r="AF53" s="789">
        <f t="shared" si="221"/>
        <v>0</v>
      </c>
      <c r="AG53" s="789">
        <f t="shared" si="221"/>
        <v>0</v>
      </c>
      <c r="AH53" s="789">
        <f t="shared" si="221"/>
        <v>0</v>
      </c>
      <c r="AI53" s="789">
        <f t="shared" si="221"/>
        <v>0</v>
      </c>
      <c r="AJ53" s="789">
        <f t="shared" si="221"/>
        <v>0</v>
      </c>
      <c r="AK53" s="789">
        <f t="shared" si="221"/>
        <v>0</v>
      </c>
      <c r="AL53" s="789">
        <f t="shared" si="221"/>
        <v>0</v>
      </c>
      <c r="AM53" s="789">
        <f t="shared" si="221"/>
        <v>0</v>
      </c>
      <c r="AN53" s="789">
        <f t="shared" si="221"/>
        <v>0</v>
      </c>
      <c r="AO53" s="789">
        <f t="shared" si="221"/>
        <v>0</v>
      </c>
      <c r="AP53" s="789">
        <f t="shared" si="221"/>
        <v>0</v>
      </c>
      <c r="AQ53" s="789">
        <f t="shared" si="221"/>
        <v>0</v>
      </c>
      <c r="AR53" s="789">
        <f t="shared" si="221"/>
        <v>1.5</v>
      </c>
      <c r="AS53" s="792">
        <f t="shared" si="221"/>
        <v>18</v>
      </c>
      <c r="AT53" s="793">
        <f t="shared" si="221"/>
        <v>30</v>
      </c>
      <c r="AU53" s="789">
        <f t="shared" si="221"/>
        <v>10</v>
      </c>
      <c r="AV53" s="789">
        <f t="shared" si="221"/>
        <v>6</v>
      </c>
      <c r="AW53" s="789">
        <f t="shared" si="221"/>
        <v>6</v>
      </c>
      <c r="AX53" s="789">
        <f t="shared" si="221"/>
        <v>6</v>
      </c>
      <c r="AY53" s="789">
        <f t="shared" si="221"/>
        <v>0</v>
      </c>
      <c r="AZ53" s="789">
        <f t="shared" si="221"/>
        <v>2</v>
      </c>
      <c r="BA53" s="789">
        <f t="shared" si="221"/>
        <v>0</v>
      </c>
      <c r="BB53" s="789">
        <f t="shared" si="221"/>
        <v>0</v>
      </c>
      <c r="BC53" s="789">
        <f t="shared" si="221"/>
        <v>0</v>
      </c>
      <c r="BD53" s="789">
        <f t="shared" si="221"/>
        <v>0</v>
      </c>
      <c r="BE53" s="789">
        <f t="shared" si="221"/>
        <v>0</v>
      </c>
      <c r="BF53" s="789">
        <f t="shared" si="221"/>
        <v>0</v>
      </c>
      <c r="BG53" s="789">
        <f t="shared" si="221"/>
        <v>0</v>
      </c>
      <c r="BH53" s="789">
        <f t="shared" si="221"/>
        <v>0</v>
      </c>
      <c r="BI53" s="789">
        <f t="shared" si="221"/>
        <v>0</v>
      </c>
      <c r="BJ53" s="789">
        <f t="shared" si="221"/>
        <v>0</v>
      </c>
      <c r="BK53" s="789">
        <f t="shared" si="221"/>
        <v>0</v>
      </c>
      <c r="BL53" s="789">
        <f t="shared" si="221"/>
        <v>6</v>
      </c>
      <c r="BM53" s="789">
        <f t="shared" si="221"/>
        <v>1.5</v>
      </c>
      <c r="BN53" s="790">
        <f t="shared" si="221"/>
        <v>18</v>
      </c>
      <c r="BO53" s="791">
        <f t="shared" si="221"/>
        <v>18</v>
      </c>
      <c r="BP53" s="789">
        <f t="shared" si="221"/>
        <v>2</v>
      </c>
      <c r="BQ53" s="789">
        <f t="shared" si="221"/>
        <v>2</v>
      </c>
      <c r="BR53" s="789">
        <f t="shared" si="221"/>
        <v>6</v>
      </c>
      <c r="BS53" s="789">
        <f t="shared" si="221"/>
        <v>8</v>
      </c>
      <c r="BT53" s="789">
        <f t="shared" si="221"/>
        <v>0</v>
      </c>
      <c r="BU53" s="789">
        <f t="shared" si="221"/>
        <v>0</v>
      </c>
      <c r="BV53" s="789">
        <f t="shared" si="221"/>
        <v>0</v>
      </c>
      <c r="BW53" s="789">
        <f t="shared" si="221"/>
        <v>0</v>
      </c>
      <c r="BX53" s="789">
        <f t="shared" si="221"/>
        <v>0</v>
      </c>
      <c r="BY53" s="789">
        <f t="shared" si="221"/>
        <v>0</v>
      </c>
      <c r="BZ53" s="789">
        <f t="shared" si="221"/>
        <v>0</v>
      </c>
      <c r="CA53" s="789">
        <f t="shared" si="221"/>
        <v>0</v>
      </c>
      <c r="CB53" s="789">
        <f t="shared" si="221"/>
        <v>0</v>
      </c>
      <c r="CC53" s="789">
        <f t="shared" si="221"/>
        <v>0</v>
      </c>
      <c r="CD53" s="789">
        <f t="shared" si="221"/>
        <v>0</v>
      </c>
      <c r="CE53" s="789">
        <f t="shared" si="221"/>
        <v>0</v>
      </c>
      <c r="CF53" s="789">
        <f t="shared" si="221"/>
        <v>0</v>
      </c>
      <c r="CG53" s="789">
        <f t="shared" si="221"/>
        <v>0</v>
      </c>
      <c r="CH53" s="789">
        <f t="shared" si="221"/>
        <v>0.75</v>
      </c>
      <c r="CI53" s="792">
        <f t="shared" si="221"/>
        <v>9</v>
      </c>
      <c r="CJ53" s="793">
        <f t="shared" si="221"/>
        <v>42</v>
      </c>
      <c r="CK53" s="789">
        <f t="shared" si="221"/>
        <v>4</v>
      </c>
      <c r="CL53" s="789">
        <f t="shared" ref="CL53:EW53" si="222">SUM(CL54:CL58)</f>
        <v>4</v>
      </c>
      <c r="CM53" s="789">
        <f t="shared" si="222"/>
        <v>4</v>
      </c>
      <c r="CN53" s="789">
        <f t="shared" si="222"/>
        <v>30</v>
      </c>
      <c r="CO53" s="789">
        <f t="shared" si="222"/>
        <v>0</v>
      </c>
      <c r="CP53" s="789">
        <f t="shared" si="222"/>
        <v>0</v>
      </c>
      <c r="CQ53" s="789">
        <f t="shared" si="222"/>
        <v>0</v>
      </c>
      <c r="CR53" s="789">
        <f t="shared" si="222"/>
        <v>0</v>
      </c>
      <c r="CS53" s="789">
        <f t="shared" si="222"/>
        <v>0</v>
      </c>
      <c r="CT53" s="789">
        <f t="shared" si="222"/>
        <v>0</v>
      </c>
      <c r="CU53" s="789">
        <f t="shared" si="222"/>
        <v>0</v>
      </c>
      <c r="CV53" s="789">
        <f t="shared" si="222"/>
        <v>0</v>
      </c>
      <c r="CW53" s="789">
        <f t="shared" si="222"/>
        <v>0</v>
      </c>
      <c r="CX53" s="789">
        <f t="shared" si="222"/>
        <v>0</v>
      </c>
      <c r="CY53" s="789">
        <f t="shared" si="222"/>
        <v>0</v>
      </c>
      <c r="CZ53" s="789">
        <f t="shared" si="222"/>
        <v>0</v>
      </c>
      <c r="DA53" s="789">
        <f t="shared" si="222"/>
        <v>0</v>
      </c>
      <c r="DB53" s="789">
        <f t="shared" si="222"/>
        <v>0</v>
      </c>
      <c r="DC53" s="789">
        <f t="shared" si="222"/>
        <v>1.75</v>
      </c>
      <c r="DD53" s="790">
        <f t="shared" si="222"/>
        <v>21</v>
      </c>
      <c r="DE53" s="791">
        <f t="shared" si="222"/>
        <v>20</v>
      </c>
      <c r="DF53" s="789">
        <f t="shared" si="222"/>
        <v>2</v>
      </c>
      <c r="DG53" s="789">
        <f t="shared" si="222"/>
        <v>2</v>
      </c>
      <c r="DH53" s="789">
        <f t="shared" si="222"/>
        <v>2</v>
      </c>
      <c r="DI53" s="789">
        <f t="shared" si="222"/>
        <v>14</v>
      </c>
      <c r="DJ53" s="789">
        <f t="shared" si="222"/>
        <v>0</v>
      </c>
      <c r="DK53" s="789">
        <f t="shared" si="222"/>
        <v>0</v>
      </c>
      <c r="DL53" s="789">
        <f t="shared" si="222"/>
        <v>0</v>
      </c>
      <c r="DM53" s="789">
        <f t="shared" si="222"/>
        <v>0</v>
      </c>
      <c r="DN53" s="789">
        <f t="shared" si="222"/>
        <v>0</v>
      </c>
      <c r="DO53" s="789">
        <f t="shared" si="222"/>
        <v>0</v>
      </c>
      <c r="DP53" s="789">
        <f t="shared" si="222"/>
        <v>0</v>
      </c>
      <c r="DQ53" s="789">
        <f t="shared" si="222"/>
        <v>0</v>
      </c>
      <c r="DR53" s="789">
        <f t="shared" si="222"/>
        <v>0</v>
      </c>
      <c r="DS53" s="789">
        <f t="shared" si="222"/>
        <v>0</v>
      </c>
      <c r="DT53" s="789">
        <f t="shared" si="222"/>
        <v>0</v>
      </c>
      <c r="DU53" s="789">
        <f t="shared" si="222"/>
        <v>0</v>
      </c>
      <c r="DV53" s="789">
        <f t="shared" si="222"/>
        <v>0</v>
      </c>
      <c r="DW53" s="789">
        <f t="shared" si="222"/>
        <v>4</v>
      </c>
      <c r="DX53" s="789">
        <f t="shared" si="222"/>
        <v>1</v>
      </c>
      <c r="DY53" s="792">
        <f t="shared" si="222"/>
        <v>12</v>
      </c>
      <c r="DZ53" s="793">
        <f t="shared" si="222"/>
        <v>0</v>
      </c>
      <c r="EA53" s="789">
        <f t="shared" si="222"/>
        <v>0</v>
      </c>
      <c r="EB53" s="789">
        <f t="shared" si="222"/>
        <v>0</v>
      </c>
      <c r="EC53" s="789">
        <f t="shared" si="222"/>
        <v>0</v>
      </c>
      <c r="ED53" s="789">
        <f t="shared" si="222"/>
        <v>0</v>
      </c>
      <c r="EE53" s="789">
        <f t="shared" si="222"/>
        <v>0</v>
      </c>
      <c r="EF53" s="789">
        <f t="shared" si="222"/>
        <v>0</v>
      </c>
      <c r="EG53" s="789">
        <f t="shared" si="222"/>
        <v>0</v>
      </c>
      <c r="EH53" s="789">
        <f t="shared" si="222"/>
        <v>0</v>
      </c>
      <c r="EI53" s="789">
        <f t="shared" si="222"/>
        <v>0</v>
      </c>
      <c r="EJ53" s="789">
        <f t="shared" si="222"/>
        <v>0</v>
      </c>
      <c r="EK53" s="789">
        <f t="shared" si="222"/>
        <v>0</v>
      </c>
      <c r="EL53" s="789">
        <f t="shared" si="222"/>
        <v>0</v>
      </c>
      <c r="EM53" s="789">
        <f t="shared" si="222"/>
        <v>0</v>
      </c>
      <c r="EN53" s="789">
        <f t="shared" si="222"/>
        <v>0</v>
      </c>
      <c r="EO53" s="789">
        <f t="shared" si="222"/>
        <v>0</v>
      </c>
      <c r="EP53" s="789">
        <f t="shared" si="222"/>
        <v>0</v>
      </c>
      <c r="EQ53" s="789">
        <f t="shared" si="222"/>
        <v>0</v>
      </c>
      <c r="ER53" s="789">
        <f t="shared" si="222"/>
        <v>0</v>
      </c>
      <c r="ES53" s="789">
        <f t="shared" si="222"/>
        <v>0</v>
      </c>
      <c r="ET53" s="790">
        <f t="shared" si="222"/>
        <v>0</v>
      </c>
      <c r="EU53" s="791">
        <f t="shared" si="222"/>
        <v>0</v>
      </c>
      <c r="EV53" s="789">
        <f t="shared" si="222"/>
        <v>0</v>
      </c>
      <c r="EW53" s="789">
        <f t="shared" si="222"/>
        <v>0</v>
      </c>
      <c r="EX53" s="789">
        <f t="shared" ref="EX53:GZ53" si="223">SUM(EX54:EX58)</f>
        <v>0</v>
      </c>
      <c r="EY53" s="789">
        <f t="shared" si="223"/>
        <v>0</v>
      </c>
      <c r="EZ53" s="789">
        <f t="shared" si="223"/>
        <v>0</v>
      </c>
      <c r="FA53" s="789">
        <f t="shared" si="223"/>
        <v>0</v>
      </c>
      <c r="FB53" s="789">
        <f t="shared" si="223"/>
        <v>0</v>
      </c>
      <c r="FC53" s="789">
        <f t="shared" si="223"/>
        <v>0</v>
      </c>
      <c r="FD53" s="789">
        <f t="shared" si="223"/>
        <v>0</v>
      </c>
      <c r="FE53" s="789">
        <f t="shared" si="223"/>
        <v>0</v>
      </c>
      <c r="FF53" s="789">
        <f t="shared" si="223"/>
        <v>0</v>
      </c>
      <c r="FG53" s="789">
        <f t="shared" si="223"/>
        <v>0</v>
      </c>
      <c r="FH53" s="789">
        <f t="shared" si="223"/>
        <v>0</v>
      </c>
      <c r="FI53" s="789">
        <f t="shared" si="223"/>
        <v>0</v>
      </c>
      <c r="FJ53" s="789">
        <f t="shared" si="223"/>
        <v>0</v>
      </c>
      <c r="FK53" s="789">
        <f t="shared" si="223"/>
        <v>0</v>
      </c>
      <c r="FL53" s="789">
        <f t="shared" si="223"/>
        <v>0</v>
      </c>
      <c r="FM53" s="789">
        <f t="shared" si="223"/>
        <v>0</v>
      </c>
      <c r="FN53" s="789">
        <f t="shared" si="223"/>
        <v>0</v>
      </c>
      <c r="FO53" s="792">
        <f t="shared" si="223"/>
        <v>0</v>
      </c>
      <c r="FP53" s="793">
        <f t="shared" si="223"/>
        <v>48</v>
      </c>
      <c r="FQ53" s="789">
        <f t="shared" si="223"/>
        <v>26</v>
      </c>
      <c r="FR53" s="789">
        <f t="shared" si="223"/>
        <v>12</v>
      </c>
      <c r="FS53" s="789">
        <f t="shared" si="223"/>
        <v>0</v>
      </c>
      <c r="FT53" s="789">
        <f t="shared" si="223"/>
        <v>10</v>
      </c>
      <c r="FU53" s="789">
        <f t="shared" si="223"/>
        <v>0</v>
      </c>
      <c r="FV53" s="789">
        <f t="shared" si="223"/>
        <v>0</v>
      </c>
      <c r="FW53" s="789">
        <f t="shared" si="223"/>
        <v>0</v>
      </c>
      <c r="FX53" s="789">
        <f t="shared" si="223"/>
        <v>0</v>
      </c>
      <c r="FY53" s="789">
        <f t="shared" si="223"/>
        <v>0</v>
      </c>
      <c r="FZ53" s="789">
        <f t="shared" si="223"/>
        <v>0</v>
      </c>
      <c r="GA53" s="789">
        <f t="shared" si="223"/>
        <v>0</v>
      </c>
      <c r="GB53" s="789">
        <f t="shared" si="223"/>
        <v>0</v>
      </c>
      <c r="GC53" s="789">
        <f t="shared" si="223"/>
        <v>0</v>
      </c>
      <c r="GD53" s="789">
        <f t="shared" si="223"/>
        <v>0</v>
      </c>
      <c r="GE53" s="789">
        <f t="shared" si="223"/>
        <v>0</v>
      </c>
      <c r="GF53" s="789">
        <f t="shared" si="223"/>
        <v>0</v>
      </c>
      <c r="GG53" s="789">
        <f t="shared" si="223"/>
        <v>0</v>
      </c>
      <c r="GH53" s="789">
        <f t="shared" si="223"/>
        <v>0</v>
      </c>
      <c r="GI53" s="789">
        <f t="shared" si="223"/>
        <v>2</v>
      </c>
      <c r="GJ53" s="790">
        <f t="shared" si="223"/>
        <v>24</v>
      </c>
      <c r="GK53" s="791">
        <f t="shared" si="223"/>
        <v>24</v>
      </c>
      <c r="GL53" s="789">
        <f t="shared" si="223"/>
        <v>10</v>
      </c>
      <c r="GM53" s="789">
        <f t="shared" si="223"/>
        <v>6</v>
      </c>
      <c r="GN53" s="789">
        <f t="shared" si="223"/>
        <v>2</v>
      </c>
      <c r="GO53" s="789">
        <f t="shared" si="223"/>
        <v>6</v>
      </c>
      <c r="GP53" s="789">
        <f t="shared" si="223"/>
        <v>0</v>
      </c>
      <c r="GQ53" s="789">
        <f t="shared" si="223"/>
        <v>0</v>
      </c>
      <c r="GR53" s="789">
        <f t="shared" si="223"/>
        <v>0</v>
      </c>
      <c r="GS53" s="789">
        <f t="shared" si="223"/>
        <v>0</v>
      </c>
      <c r="GT53" s="789">
        <f t="shared" si="223"/>
        <v>0</v>
      </c>
      <c r="GU53" s="789">
        <f t="shared" si="223"/>
        <v>0</v>
      </c>
      <c r="GV53" s="789">
        <f t="shared" si="223"/>
        <v>0</v>
      </c>
      <c r="GW53" s="789">
        <f t="shared" si="223"/>
        <v>0</v>
      </c>
      <c r="GX53" s="789">
        <f t="shared" si="223"/>
        <v>0</v>
      </c>
      <c r="GY53" s="789">
        <f t="shared" si="223"/>
        <v>0</v>
      </c>
      <c r="GZ53" s="789">
        <f t="shared" si="223"/>
        <v>0</v>
      </c>
      <c r="HA53" s="789">
        <v>36</v>
      </c>
      <c r="HB53" s="789"/>
      <c r="HC53" s="789">
        <f t="shared" ref="HC53:HZ53" si="224">SUM(HC55:HC58)</f>
        <v>0</v>
      </c>
      <c r="HD53" s="789">
        <f t="shared" si="215"/>
        <v>2</v>
      </c>
      <c r="HE53" s="792">
        <f t="shared" si="224"/>
        <v>12</v>
      </c>
      <c r="HF53" s="793">
        <f t="shared" si="224"/>
        <v>0</v>
      </c>
      <c r="HG53" s="789">
        <f t="shared" si="224"/>
        <v>0</v>
      </c>
      <c r="HH53" s="789">
        <f t="shared" si="224"/>
        <v>0</v>
      </c>
      <c r="HI53" s="789">
        <f t="shared" si="224"/>
        <v>0</v>
      </c>
      <c r="HJ53" s="789">
        <f t="shared" si="224"/>
        <v>0</v>
      </c>
      <c r="HK53" s="789">
        <f t="shared" si="224"/>
        <v>0</v>
      </c>
      <c r="HL53" s="789">
        <f t="shared" si="224"/>
        <v>0</v>
      </c>
      <c r="HM53" s="789">
        <f t="shared" si="224"/>
        <v>0</v>
      </c>
      <c r="HN53" s="789">
        <f t="shared" si="224"/>
        <v>0</v>
      </c>
      <c r="HO53" s="789">
        <f t="shared" si="224"/>
        <v>0</v>
      </c>
      <c r="HP53" s="789">
        <f t="shared" si="224"/>
        <v>0</v>
      </c>
      <c r="HQ53" s="789">
        <f t="shared" si="224"/>
        <v>0</v>
      </c>
      <c r="HR53" s="789">
        <f t="shared" si="224"/>
        <v>0</v>
      </c>
      <c r="HS53" s="789">
        <f t="shared" si="224"/>
        <v>0</v>
      </c>
      <c r="HT53" s="789">
        <f t="shared" si="224"/>
        <v>0</v>
      </c>
      <c r="HU53" s="789">
        <f t="shared" si="224"/>
        <v>0</v>
      </c>
      <c r="HV53" s="789">
        <f t="shared" si="224"/>
        <v>0</v>
      </c>
      <c r="HW53" s="789">
        <f t="shared" si="224"/>
        <v>0</v>
      </c>
      <c r="HX53" s="789">
        <f t="shared" si="224"/>
        <v>0</v>
      </c>
      <c r="HY53" s="789">
        <f t="shared" si="224"/>
        <v>0</v>
      </c>
      <c r="HZ53" s="790">
        <f t="shared" si="224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129"/>
        <v>2</v>
      </c>
      <c r="E54" s="61"/>
      <c r="F54" s="61">
        <f t="shared" si="130"/>
        <v>72</v>
      </c>
      <c r="G54" s="61">
        <f t="shared" ref="G54:G58" si="225">SUM(H54:U54)</f>
        <v>42</v>
      </c>
      <c r="H54" s="61">
        <f t="shared" ref="H54:P57" si="226">Z54+AU54+BP54+CK54+DF54+EA54+EV54+FQ54+GL54+HG54</f>
        <v>22</v>
      </c>
      <c r="I54" s="61">
        <f t="shared" si="226"/>
        <v>14</v>
      </c>
      <c r="J54" s="61">
        <f t="shared" si="226"/>
        <v>0</v>
      </c>
      <c r="K54" s="61">
        <f t="shared" si="226"/>
        <v>6</v>
      </c>
      <c r="L54" s="61">
        <f t="shared" si="226"/>
        <v>0</v>
      </c>
      <c r="M54" s="61">
        <f t="shared" si="226"/>
        <v>0</v>
      </c>
      <c r="N54" s="61">
        <f t="shared" si="226"/>
        <v>0</v>
      </c>
      <c r="O54" s="61">
        <f t="shared" si="226"/>
        <v>0</v>
      </c>
      <c r="P54" s="61">
        <f t="shared" si="226"/>
        <v>0</v>
      </c>
      <c r="Q54" s="61"/>
      <c r="R54" s="61">
        <f t="shared" ref="R54:R58" si="227">AJ54+BE54+BZ54+CU54+DP54+EK54+FF54+GA54+GV54+HQ54</f>
        <v>0</v>
      </c>
      <c r="S54" s="61">
        <f t="shared" ref="S54:U57" si="228">AL54+BG54+CB54+CW54+DR54+EM54+FH54+GC54+GX54+HS54</f>
        <v>0</v>
      </c>
      <c r="T54" s="61">
        <f t="shared" si="228"/>
        <v>0</v>
      </c>
      <c r="U54" s="367">
        <f t="shared" si="228"/>
        <v>0</v>
      </c>
      <c r="V54" s="354">
        <f t="shared" ref="V54:V58" si="229">AS54+BN54+CI54+DD54+DY54+ET54+FO54+GJ54+HE54+HZ54</f>
        <v>24</v>
      </c>
      <c r="W54" s="61">
        <f t="shared" ref="W54:W58" si="230">AQ54+BL54+CG54+DB54+DW54+ER54+FM54+GH54+HC54+HX54</f>
        <v>6</v>
      </c>
      <c r="X54" s="355">
        <f t="shared" si="117"/>
        <v>0</v>
      </c>
      <c r="Y54" s="346">
        <f t="shared" ref="Y54:Y55" si="231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232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233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234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235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236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237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238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239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40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129"/>
        <v>2</v>
      </c>
      <c r="E55" s="61"/>
      <c r="F55" s="61">
        <f t="shared" si="130"/>
        <v>72</v>
      </c>
      <c r="G55" s="61">
        <f t="shared" si="225"/>
        <v>44</v>
      </c>
      <c r="H55" s="61">
        <f t="shared" si="226"/>
        <v>4</v>
      </c>
      <c r="I55" s="61">
        <f t="shared" si="226"/>
        <v>0</v>
      </c>
      <c r="J55" s="61">
        <f t="shared" si="226"/>
        <v>10</v>
      </c>
      <c r="K55" s="61">
        <f t="shared" si="226"/>
        <v>28</v>
      </c>
      <c r="L55" s="61">
        <f t="shared" si="226"/>
        <v>0</v>
      </c>
      <c r="M55" s="61">
        <f t="shared" si="226"/>
        <v>2</v>
      </c>
      <c r="N55" s="61">
        <f t="shared" si="226"/>
        <v>0</v>
      </c>
      <c r="O55" s="61">
        <f t="shared" si="226"/>
        <v>0</v>
      </c>
      <c r="P55" s="61">
        <f t="shared" si="226"/>
        <v>0</v>
      </c>
      <c r="Q55" s="61"/>
      <c r="R55" s="61">
        <f t="shared" si="227"/>
        <v>0</v>
      </c>
      <c r="S55" s="61">
        <f t="shared" si="228"/>
        <v>0</v>
      </c>
      <c r="T55" s="61">
        <f t="shared" si="228"/>
        <v>0</v>
      </c>
      <c r="U55" s="367">
        <f t="shared" si="228"/>
        <v>0</v>
      </c>
      <c r="V55" s="354">
        <f t="shared" si="229"/>
        <v>24</v>
      </c>
      <c r="W55" s="61">
        <f t="shared" si="230"/>
        <v>4</v>
      </c>
      <c r="X55" s="355">
        <f t="shared" si="117"/>
        <v>0</v>
      </c>
      <c r="Y55" s="346">
        <f t="shared" si="231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232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233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234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235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236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237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238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239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40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129"/>
        <v>2</v>
      </c>
      <c r="E56" s="61"/>
      <c r="F56" s="61">
        <f t="shared" si="130"/>
        <v>72</v>
      </c>
      <c r="G56" s="61">
        <f t="shared" ref="G56:G57" si="241">SUM(H56:U56)</f>
        <v>48</v>
      </c>
      <c r="H56" s="61">
        <f t="shared" si="226"/>
        <v>30</v>
      </c>
      <c r="I56" s="61">
        <f t="shared" si="226"/>
        <v>14</v>
      </c>
      <c r="J56" s="61">
        <f t="shared" si="226"/>
        <v>0</v>
      </c>
      <c r="K56" s="61">
        <f t="shared" si="226"/>
        <v>4</v>
      </c>
      <c r="L56" s="61">
        <f t="shared" si="226"/>
        <v>0</v>
      </c>
      <c r="M56" s="61">
        <f t="shared" si="226"/>
        <v>0</v>
      </c>
      <c r="N56" s="61">
        <f t="shared" si="226"/>
        <v>0</v>
      </c>
      <c r="O56" s="61">
        <f t="shared" si="226"/>
        <v>0</v>
      </c>
      <c r="P56" s="61">
        <f t="shared" si="226"/>
        <v>0</v>
      </c>
      <c r="Q56" s="61"/>
      <c r="R56" s="61">
        <f t="shared" si="227"/>
        <v>0</v>
      </c>
      <c r="S56" s="61">
        <f t="shared" si="228"/>
        <v>0</v>
      </c>
      <c r="T56" s="61">
        <f t="shared" si="228"/>
        <v>0</v>
      </c>
      <c r="U56" s="367">
        <f t="shared" si="228"/>
        <v>0</v>
      </c>
      <c r="V56" s="354">
        <f t="shared" si="229"/>
        <v>24</v>
      </c>
      <c r="W56" s="61">
        <f t="shared" si="230"/>
        <v>0</v>
      </c>
      <c r="X56" s="355">
        <f t="shared" si="117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238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42">(GF56+GG56+GH56+FP56+GJ56)/36</f>
        <v>1.5</v>
      </c>
      <c r="GJ56" s="361">
        <v>18</v>
      </c>
      <c r="GK56" s="346">
        <f t="shared" ref="GK56:GK58" si="243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44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129"/>
        <v>1.75</v>
      </c>
      <c r="E57" s="61"/>
      <c r="F57" s="61">
        <f t="shared" si="130"/>
        <v>63</v>
      </c>
      <c r="G57" s="61">
        <f t="shared" si="241"/>
        <v>42</v>
      </c>
      <c r="H57" s="61">
        <f t="shared" si="226"/>
        <v>16</v>
      </c>
      <c r="I57" s="61">
        <f t="shared" si="226"/>
        <v>14</v>
      </c>
      <c r="J57" s="61">
        <f t="shared" si="226"/>
        <v>12</v>
      </c>
      <c r="K57" s="61">
        <f t="shared" si="226"/>
        <v>0</v>
      </c>
      <c r="L57" s="61">
        <f t="shared" si="226"/>
        <v>0</v>
      </c>
      <c r="M57" s="61">
        <f t="shared" si="226"/>
        <v>0</v>
      </c>
      <c r="N57" s="61">
        <f t="shared" si="226"/>
        <v>0</v>
      </c>
      <c r="O57" s="61">
        <f t="shared" si="226"/>
        <v>0</v>
      </c>
      <c r="P57" s="61">
        <f t="shared" si="226"/>
        <v>0</v>
      </c>
      <c r="Q57" s="61"/>
      <c r="R57" s="61">
        <f t="shared" si="227"/>
        <v>0</v>
      </c>
      <c r="S57" s="61">
        <f t="shared" si="228"/>
        <v>0</v>
      </c>
      <c r="T57" s="61">
        <f t="shared" si="228"/>
        <v>0</v>
      </c>
      <c r="U57" s="367">
        <f t="shared" si="228"/>
        <v>0</v>
      </c>
      <c r="V57" s="354">
        <f t="shared" si="229"/>
        <v>21</v>
      </c>
      <c r="W57" s="61">
        <f t="shared" si="230"/>
        <v>0</v>
      </c>
      <c r="X57" s="355">
        <f t="shared" si="117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238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42"/>
        <v>0.25</v>
      </c>
      <c r="GJ57" s="361">
        <v>3</v>
      </c>
      <c r="GK57" s="346">
        <f t="shared" si="243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44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129"/>
        <v>1.75</v>
      </c>
      <c r="E58" s="103"/>
      <c r="F58" s="103">
        <f t="shared" si="130"/>
        <v>63</v>
      </c>
      <c r="G58" s="103">
        <f t="shared" si="225"/>
        <v>42</v>
      </c>
      <c r="H58" s="103">
        <f t="shared" si="198"/>
        <v>0</v>
      </c>
      <c r="I58" s="103">
        <f t="shared" si="198"/>
        <v>0</v>
      </c>
      <c r="J58" s="103">
        <f t="shared" si="198"/>
        <v>0</v>
      </c>
      <c r="K58" s="103">
        <f t="shared" si="198"/>
        <v>42</v>
      </c>
      <c r="L58" s="103">
        <f t="shared" si="198"/>
        <v>0</v>
      </c>
      <c r="M58" s="103">
        <f t="shared" si="198"/>
        <v>0</v>
      </c>
      <c r="N58" s="103">
        <f t="shared" si="198"/>
        <v>0</v>
      </c>
      <c r="O58" s="103">
        <f t="shared" si="198"/>
        <v>0</v>
      </c>
      <c r="P58" s="103">
        <f t="shared" si="198"/>
        <v>0</v>
      </c>
      <c r="Q58" s="103"/>
      <c r="R58" s="103">
        <f t="shared" si="227"/>
        <v>0</v>
      </c>
      <c r="S58" s="103">
        <f t="shared" si="200"/>
        <v>0</v>
      </c>
      <c r="T58" s="103">
        <f t="shared" si="200"/>
        <v>0</v>
      </c>
      <c r="U58" s="368">
        <f t="shared" si="200"/>
        <v>0</v>
      </c>
      <c r="V58" s="372">
        <f t="shared" si="229"/>
        <v>21</v>
      </c>
      <c r="W58" s="103">
        <f t="shared" si="230"/>
        <v>0</v>
      </c>
      <c r="X58" s="373">
        <f t="shared" si="117"/>
        <v>0</v>
      </c>
      <c r="Y58" s="371">
        <f t="shared" ref="Y58" si="245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46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47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48">(CZ58+DA58+DB58+CJ58+DD58)/36</f>
        <v>0.75</v>
      </c>
      <c r="DD58" s="376">
        <v>9</v>
      </c>
      <c r="DE58" s="371">
        <f t="shared" ref="DE58" si="249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50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51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42"/>
        <v>0.25</v>
      </c>
      <c r="GJ58" s="376">
        <v>3</v>
      </c>
      <c r="GK58" s="371">
        <f t="shared" si="243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44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ref="D54:D59" si="252">F59/36</f>
        <v>11</v>
      </c>
      <c r="E59" s="890"/>
      <c r="F59" s="890">
        <f t="shared" ref="F54:F59" si="253">G59+V59+W59+X59</f>
        <v>396</v>
      </c>
      <c r="G59" s="890">
        <f t="shared" ref="G59" si="254">SUM(H59:U59)</f>
        <v>206</v>
      </c>
      <c r="H59" s="890">
        <f t="shared" ref="H51:P59" si="255">Z59+AU59+BP59+CK59+DF59+EA59+EV59+FQ59+GL59+HG59</f>
        <v>4</v>
      </c>
      <c r="I59" s="890">
        <f t="shared" si="255"/>
        <v>2</v>
      </c>
      <c r="J59" s="890">
        <f t="shared" si="255"/>
        <v>0</v>
      </c>
      <c r="K59" s="890">
        <f t="shared" si="255"/>
        <v>200</v>
      </c>
      <c r="L59" s="890">
        <f t="shared" si="255"/>
        <v>0</v>
      </c>
      <c r="M59" s="890">
        <f t="shared" si="255"/>
        <v>0</v>
      </c>
      <c r="N59" s="890">
        <f t="shared" si="255"/>
        <v>0</v>
      </c>
      <c r="O59" s="890">
        <f t="shared" si="255"/>
        <v>0</v>
      </c>
      <c r="P59" s="890">
        <f t="shared" si="255"/>
        <v>0</v>
      </c>
      <c r="Q59" s="890"/>
      <c r="R59" s="890">
        <f t="shared" ref="R54:R59" si="256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57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58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59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60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61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62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63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64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65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66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68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69"/>
      <c r="AT64" s="229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08"/>
      <c r="BO64" s="268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69"/>
      <c r="CJ64" s="229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08"/>
      <c r="DE64" s="268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69"/>
      <c r="DZ64" s="229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08"/>
      <c r="EU64" s="268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69"/>
      <c r="FP64" s="229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08"/>
      <c r="GK64" s="268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69"/>
      <c r="HF64" s="229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08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46" t="s">
        <v>152</v>
      </c>
      <c r="C65" s="248" t="s">
        <v>147</v>
      </c>
      <c r="D65" s="236">
        <f t="shared" ref="D65" si="267">F65/36</f>
        <v>4</v>
      </c>
      <c r="E65" s="48"/>
      <c r="F65" s="48">
        <f t="shared" ref="F65" si="268">G65+V65+W65+X65</f>
        <v>144</v>
      </c>
      <c r="G65" s="48">
        <f t="shared" ref="G65" si="269">SUM(H65:U65)</f>
        <v>72</v>
      </c>
      <c r="H65" s="48">
        <f t="shared" ref="H65:P65" si="270">Z65+AU65+BP65+CK65+DF65+EA65+EV65+FQ65+GL65+HG65</f>
        <v>36</v>
      </c>
      <c r="I65" s="48">
        <f t="shared" si="270"/>
        <v>4</v>
      </c>
      <c r="J65" s="48">
        <f t="shared" si="270"/>
        <v>0</v>
      </c>
      <c r="K65" s="48">
        <f t="shared" si="270"/>
        <v>16</v>
      </c>
      <c r="L65" s="48">
        <f t="shared" si="270"/>
        <v>0</v>
      </c>
      <c r="M65" s="48">
        <f t="shared" si="270"/>
        <v>0</v>
      </c>
      <c r="N65" s="48">
        <f t="shared" si="270"/>
        <v>0</v>
      </c>
      <c r="O65" s="48">
        <f t="shared" si="270"/>
        <v>0</v>
      </c>
      <c r="P65" s="48">
        <f t="shared" si="270"/>
        <v>4</v>
      </c>
      <c r="Q65" s="48"/>
      <c r="R65" s="48">
        <f t="shared" ref="R65" si="271">AJ65+BE65+BZ65+CU65+DP65+EK65+FF65+GA65+GV65+HQ65</f>
        <v>12</v>
      </c>
      <c r="S65" s="48">
        <f t="shared" ref="S65:U65" si="272">AL65+BG65+CB65+CW65+DR65+EM65+FH65+GC65+GX65+HS65</f>
        <v>0</v>
      </c>
      <c r="T65" s="48">
        <f t="shared" si="272"/>
        <v>0</v>
      </c>
      <c r="U65" s="214">
        <f t="shared" si="272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299">
        <f t="shared" ref="Y65" si="273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300"/>
      <c r="AT65" s="54">
        <f t="shared" ref="AT65" si="274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224"/>
      <c r="BO65" s="299">
        <f t="shared" ref="BO65" si="275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300"/>
      <c r="CJ65" s="54">
        <f t="shared" ref="CJ65" si="276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224"/>
      <c r="DE65" s="299">
        <f t="shared" ref="DE65" si="277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300"/>
      <c r="DZ65" s="54">
        <f t="shared" ref="DZ65" si="278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79">(EP65+EQ65+ER65+DZ65+ET65)/36</f>
        <v>4</v>
      </c>
      <c r="ET65" s="224">
        <v>36</v>
      </c>
      <c r="EU65" s="299">
        <f t="shared" ref="EU65" si="280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300"/>
      <c r="FP65" s="54">
        <f t="shared" ref="FP65" si="281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224"/>
      <c r="GK65" s="299">
        <f t="shared" ref="GK65" si="282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300"/>
      <c r="HF65" s="54">
        <f t="shared" ref="HF65" si="283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224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46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ref="H66:P69" si="284">Z66+AU66+BP66+CK66+DF66+EA66+EV66+FQ66+GL66+HG66</f>
        <v>52</v>
      </c>
      <c r="I66" s="48">
        <f t="shared" si="284"/>
        <v>0</v>
      </c>
      <c r="J66" s="48">
        <f t="shared" si="284"/>
        <v>0</v>
      </c>
      <c r="K66" s="48">
        <f t="shared" si="284"/>
        <v>10</v>
      </c>
      <c r="L66" s="48">
        <f t="shared" si="284"/>
        <v>0</v>
      </c>
      <c r="M66" s="48">
        <f t="shared" si="284"/>
        <v>0</v>
      </c>
      <c r="N66" s="48">
        <f t="shared" si="284"/>
        <v>0</v>
      </c>
      <c r="O66" s="48">
        <f t="shared" si="284"/>
        <v>0</v>
      </c>
      <c r="P66" s="48">
        <f t="shared" si="284"/>
        <v>0</v>
      </c>
      <c r="Q66" s="48"/>
      <c r="R66" s="48">
        <f>AJ66+BE66+BZ66+CU66+DP66+EK66+FF66+GA66+GV66+HQ66</f>
        <v>10</v>
      </c>
      <c r="S66" s="48">
        <f t="shared" ref="S66:U69" si="285">AL66+BG66+CB66+CW66+DR66+EM66+FH66+GC66+GX66+HS66</f>
        <v>0</v>
      </c>
      <c r="T66" s="48">
        <f t="shared" si="285"/>
        <v>0</v>
      </c>
      <c r="U66" s="214">
        <f t="shared" si="285"/>
        <v>0</v>
      </c>
      <c r="V66" s="276">
        <f t="shared" ref="V66:V69" si="286">AS66+BN66+CI66+DD66+DY66+ET66+FO66+GJ66+HE66+HZ66</f>
        <v>36</v>
      </c>
      <c r="W66" s="48">
        <f t="shared" ref="W66:W69" si="287">AQ66+BL66+CG66+DB66+DW66+ER66+FM66+GH66+HC66+HX66</f>
        <v>0</v>
      </c>
      <c r="X66" s="277">
        <f t="shared" ref="X66" si="288">AO66+AP66+BJ66+BK66+CE66+CF66+CZ66+DA66+DU66+DV66+EP66+EQ66+FK66+FL66+GF66+GG66+HA66+HB66+HV66+HW66</f>
        <v>36</v>
      </c>
      <c r="Y66" s="299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300"/>
      <c r="AT66" s="54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224"/>
      <c r="BO66" s="299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300"/>
      <c r="CJ66" s="54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224"/>
      <c r="DE66" s="299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300"/>
      <c r="DZ66" s="54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224"/>
      <c r="EU66" s="299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67" si="289">(FK66+FL66+FM66+EU66+FO66)/36</f>
        <v>4</v>
      </c>
      <c r="FO66" s="300">
        <v>36</v>
      </c>
      <c r="FP66" s="54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224"/>
      <c r="GK66" s="299">
        <f t="shared" ref="GK66" si="290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300"/>
      <c r="HF66" s="54">
        <f t="shared" ref="HF66" si="291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224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92">F67/36</f>
        <v>4</v>
      </c>
      <c r="E67" s="48"/>
      <c r="F67" s="48">
        <f t="shared" ref="F67" si="293">G67+V67+W67+X67</f>
        <v>144</v>
      </c>
      <c r="G67" s="48">
        <f t="shared" ref="G67" si="294">SUM(H67:U67)</f>
        <v>72</v>
      </c>
      <c r="H67" s="48">
        <f t="shared" si="284"/>
        <v>34</v>
      </c>
      <c r="I67" s="48">
        <f t="shared" si="284"/>
        <v>12</v>
      </c>
      <c r="J67" s="48">
        <f t="shared" si="284"/>
        <v>4</v>
      </c>
      <c r="K67" s="48">
        <f t="shared" si="284"/>
        <v>22</v>
      </c>
      <c r="L67" s="48">
        <f t="shared" si="284"/>
        <v>0</v>
      </c>
      <c r="M67" s="48">
        <f t="shared" si="284"/>
        <v>0</v>
      </c>
      <c r="N67" s="48">
        <f t="shared" si="284"/>
        <v>0</v>
      </c>
      <c r="O67" s="48">
        <f t="shared" si="284"/>
        <v>0</v>
      </c>
      <c r="P67" s="48">
        <f t="shared" si="284"/>
        <v>0</v>
      </c>
      <c r="Q67" s="48"/>
      <c r="R67" s="48">
        <f t="shared" ref="R67" si="295">AJ67+BE67+BZ67+CU67+DP67+EK67+FF67+GA67+GV67+HQ67</f>
        <v>0</v>
      </c>
      <c r="S67" s="48">
        <f t="shared" si="285"/>
        <v>0</v>
      </c>
      <c r="T67" s="48">
        <f t="shared" si="285"/>
        <v>0</v>
      </c>
      <c r="U67" s="214">
        <f t="shared" si="285"/>
        <v>0</v>
      </c>
      <c r="V67" s="276">
        <f t="shared" si="286"/>
        <v>36</v>
      </c>
      <c r="W67" s="48">
        <f t="shared" si="287"/>
        <v>0</v>
      </c>
      <c r="X67" s="277">
        <f t="shared" ref="X67" si="296">+AO67+AP67+BJ67+BK67+CE67+CF67+CZ67+DA67+DU67+DV67+EP67+EQ67+FK67+FL67+GF67+GG67+HA67+HB67+HV67+HW67</f>
        <v>36</v>
      </c>
      <c r="Y67" s="299">
        <f t="shared" ref="Y67" si="297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300"/>
      <c r="AT67" s="54">
        <f t="shared" ref="AT67" si="298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224"/>
      <c r="BO67" s="299">
        <f t="shared" ref="BO67" si="299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300"/>
      <c r="CJ67" s="54">
        <f t="shared" ref="CJ67" si="300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224"/>
      <c r="DE67" s="299">
        <f t="shared" ref="DE67" si="301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300"/>
      <c r="DZ67" s="54">
        <f t="shared" ref="DZ67:DZ68" si="302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224"/>
      <c r="EU67" s="299">
        <f t="shared" ref="EU67" si="303">SUM(EV67:FF67)+SUM(FH67:FJ67)</f>
        <v>72</v>
      </c>
      <c r="EV67" s="49">
        <v>34</v>
      </c>
      <c r="EW67" s="49">
        <v>12</v>
      </c>
      <c r="EX67" s="49">
        <v>4</v>
      </c>
      <c r="EY67" s="49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89"/>
        <v>4</v>
      </c>
      <c r="FO67" s="300">
        <v>36</v>
      </c>
      <c r="FP67" s="54">
        <f t="shared" ref="FP67" si="304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224"/>
      <c r="GK67" s="299">
        <f t="shared" ref="GK67" si="305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300"/>
      <c r="HF67" s="54">
        <f t="shared" ref="HF67" si="306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224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84"/>
        <v>36</v>
      </c>
      <c r="I68" s="620">
        <f t="shared" si="284"/>
        <v>10</v>
      </c>
      <c r="J68" s="620">
        <f t="shared" si="284"/>
        <v>0</v>
      </c>
      <c r="K68" s="620">
        <f t="shared" si="284"/>
        <v>26</v>
      </c>
      <c r="L68" s="620">
        <f t="shared" si="284"/>
        <v>0</v>
      </c>
      <c r="M68" s="620">
        <f t="shared" si="284"/>
        <v>0</v>
      </c>
      <c r="N68" s="620">
        <f t="shared" si="284"/>
        <v>0</v>
      </c>
      <c r="O68" s="620">
        <f t="shared" si="284"/>
        <v>0</v>
      </c>
      <c r="P68" s="620">
        <f t="shared" si="284"/>
        <v>0</v>
      </c>
      <c r="Q68" s="620"/>
      <c r="R68" s="620">
        <f>AJ68+BE68+BZ68+CU68+DP68+EK68+FF68+GA68+GV68+HQ68</f>
        <v>0</v>
      </c>
      <c r="S68" s="620">
        <f t="shared" si="285"/>
        <v>0</v>
      </c>
      <c r="T68" s="620">
        <f t="shared" si="285"/>
        <v>0</v>
      </c>
      <c r="U68" s="621">
        <f t="shared" si="285"/>
        <v>0</v>
      </c>
      <c r="V68" s="622">
        <f t="shared" si="286"/>
        <v>36</v>
      </c>
      <c r="W68" s="620">
        <f t="shared" si="287"/>
        <v>0</v>
      </c>
      <c r="X68" s="623">
        <f t="shared" ref="X68:X69" si="307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308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309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302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310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311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312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84"/>
        <v>36</v>
      </c>
      <c r="I69" s="735">
        <f t="shared" si="284"/>
        <v>24</v>
      </c>
      <c r="J69" s="735">
        <f t="shared" si="284"/>
        <v>0</v>
      </c>
      <c r="K69" s="735">
        <f t="shared" si="284"/>
        <v>8</v>
      </c>
      <c r="L69" s="735">
        <f t="shared" si="284"/>
        <v>0</v>
      </c>
      <c r="M69" s="735">
        <f t="shared" si="284"/>
        <v>0</v>
      </c>
      <c r="N69" s="735">
        <f t="shared" si="284"/>
        <v>0</v>
      </c>
      <c r="O69" s="735">
        <f t="shared" si="284"/>
        <v>0</v>
      </c>
      <c r="P69" s="735">
        <f t="shared" si="284"/>
        <v>0</v>
      </c>
      <c r="Q69" s="735"/>
      <c r="R69" s="735">
        <f>AJ69+BE69+BZ69+CU69+DP69+EK69+FF69+GA69+GV69+HQ69</f>
        <v>4</v>
      </c>
      <c r="S69" s="735">
        <f t="shared" si="285"/>
        <v>0</v>
      </c>
      <c r="T69" s="735">
        <f t="shared" si="285"/>
        <v>0</v>
      </c>
      <c r="U69" s="743">
        <f t="shared" si="285"/>
        <v>0</v>
      </c>
      <c r="V69" s="744">
        <f t="shared" si="286"/>
        <v>36</v>
      </c>
      <c r="W69" s="735">
        <f t="shared" si="287"/>
        <v>0</v>
      </c>
      <c r="X69" s="745">
        <f t="shared" si="307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311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312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153">
        <v>41</v>
      </c>
      <c r="B70" s="612" t="s">
        <v>182</v>
      </c>
      <c r="C70" s="258" t="s">
        <v>234</v>
      </c>
      <c r="D70" s="345">
        <f>F70/36</f>
        <v>4</v>
      </c>
      <c r="E70" s="155"/>
      <c r="F70" s="155">
        <f>G70+V70+W70+X70</f>
        <v>144</v>
      </c>
      <c r="G70" s="155">
        <f>SUM(H70:U70)</f>
        <v>72</v>
      </c>
      <c r="H70" s="155">
        <f t="shared" ref="H70" si="313">Z70+AU70+BP70+CK70+DF70+EA70+EV70+FQ70+GL70+HG70</f>
        <v>30</v>
      </c>
      <c r="I70" s="155">
        <f t="shared" ref="I70" si="314">AA70+AV70+BQ70+CL70+DG70+EB70+EW70+FR70+GM70+HH70</f>
        <v>32</v>
      </c>
      <c r="J70" s="155">
        <f t="shared" ref="J70" si="315">AB70+AW70+BR70+CM70+DH70+EC70+EX70+FS70+GN70+HI70</f>
        <v>0</v>
      </c>
      <c r="K70" s="155">
        <f t="shared" ref="K70" si="316">AC70+AX70+BS70+CN70+DI70+ED70+EY70+FT70+GO70+HJ70</f>
        <v>10</v>
      </c>
      <c r="L70" s="155">
        <f t="shared" ref="L70" si="317">AD70+AY70+BT70+CO70+DJ70+EE70+EZ70+FU70+GP70+HK70</f>
        <v>0</v>
      </c>
      <c r="M70" s="155">
        <f t="shared" ref="M70" si="318">AE70+AZ70+BU70+CP70+DK70+EF70+FA70+FV70+GQ70+HL70</f>
        <v>0</v>
      </c>
      <c r="N70" s="155">
        <f t="shared" ref="N70" si="319">AF70+BA70+BV70+CQ70+DL70+EG70+FB70+FW70+GR70+HM70</f>
        <v>0</v>
      </c>
      <c r="O70" s="155">
        <f t="shared" ref="O70" si="320">AG70+BB70+BW70+CR70+DM70+EH70+FC70+FX70+GS70+HN70</f>
        <v>0</v>
      </c>
      <c r="P70" s="155">
        <f t="shared" ref="P70" si="321">AH70+BC70+BX70+CS70+DN70+EI70+FD70+FY70+GT70+HO70</f>
        <v>0</v>
      </c>
      <c r="Q70" s="155"/>
      <c r="R70" s="155">
        <f>AJ70+BE70+BZ70+CU70+DP70+EK70+FF70+GA70+GV70+HQ70</f>
        <v>0</v>
      </c>
      <c r="S70" s="155">
        <f t="shared" ref="S70" si="322">AL70+BG70+CB70+CW70+DR70+EM70+FH70+GC70+GX70+HS70</f>
        <v>0</v>
      </c>
      <c r="T70" s="155">
        <f t="shared" ref="T70" si="323">AM70+BH70+CC70+CX70+DS70+EN70+FI70+GD70+GY70+HT70</f>
        <v>0</v>
      </c>
      <c r="U70" s="341">
        <f t="shared" ref="U70" si="324">AN70+BI70+CD70+CY70+DT70+EO70+FJ70+GE70+GZ70+HU70</f>
        <v>0</v>
      </c>
      <c r="V70" s="352">
        <f t="shared" ref="V70" si="325">AS70+BN70+CI70+DD70+DY70+ET70+FO70+GJ70+HE70+HZ70</f>
        <v>36</v>
      </c>
      <c r="W70" s="155">
        <f t="shared" ref="W70" si="326">AQ70+BL70+CG70+DB70+DW70+ER70+FM70+GH70+HC70+HX70</f>
        <v>0</v>
      </c>
      <c r="X70" s="353">
        <f t="shared" ref="X70" si="327">AO70+AP70+BJ70+BK70+CE70+CF70+CZ70+DA70+DU70+DV70+EP70+EQ70+FK70+FL70+GF70+GG70+HA70+HB70+HV70+HW70</f>
        <v>36</v>
      </c>
      <c r="Y70" s="358"/>
      <c r="Z70" s="154"/>
      <c r="AA70" s="154"/>
      <c r="AB70" s="154"/>
      <c r="AC70" s="154"/>
      <c r="AD70" s="154"/>
      <c r="AE70" s="154"/>
      <c r="AF70" s="154"/>
      <c r="AG70" s="154"/>
      <c r="AH70" s="154"/>
      <c r="AI70" s="154"/>
      <c r="AJ70" s="154"/>
      <c r="AK70" s="154"/>
      <c r="AL70" s="154"/>
      <c r="AM70" s="154"/>
      <c r="AN70" s="154"/>
      <c r="AO70" s="154"/>
      <c r="AP70" s="154"/>
      <c r="AQ70" s="154"/>
      <c r="AR70" s="154"/>
      <c r="AS70" s="359"/>
      <c r="AT70" s="348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344"/>
      <c r="BO70" s="358"/>
      <c r="BP70" s="154"/>
      <c r="BQ70" s="154"/>
      <c r="BR70" s="154"/>
      <c r="BS70" s="154"/>
      <c r="BT70" s="154"/>
      <c r="BU70" s="154"/>
      <c r="BV70" s="154"/>
      <c r="BW70" s="154"/>
      <c r="BX70" s="154"/>
      <c r="BY70" s="154"/>
      <c r="BZ70" s="154"/>
      <c r="CA70" s="154"/>
      <c r="CB70" s="154"/>
      <c r="CC70" s="154"/>
      <c r="CD70" s="154"/>
      <c r="CE70" s="154"/>
      <c r="CF70" s="154"/>
      <c r="CG70" s="154"/>
      <c r="CH70" s="154"/>
      <c r="CI70" s="359"/>
      <c r="CJ70" s="348">
        <f t="shared" ref="CJ70" si="328">SUM(CK70:CU70)+SUM(CW70:CY70)</f>
        <v>72</v>
      </c>
      <c r="CK70" s="156">
        <v>30</v>
      </c>
      <c r="CL70" s="156">
        <v>32</v>
      </c>
      <c r="CM70" s="156"/>
      <c r="CN70" s="156">
        <v>10</v>
      </c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7">
        <v>36</v>
      </c>
      <c r="DA70" s="158"/>
      <c r="DB70" s="159"/>
      <c r="DC70" s="160">
        <f t="shared" ref="DC70" si="329">(CZ70+DA70+DB70+CJ70+DD70)/36</f>
        <v>4</v>
      </c>
      <c r="DD70" s="344">
        <v>36</v>
      </c>
      <c r="DE70" s="358"/>
      <c r="DF70" s="154"/>
      <c r="DG70" s="154"/>
      <c r="DH70" s="154"/>
      <c r="DI70" s="154"/>
      <c r="DJ70" s="154"/>
      <c r="DK70" s="154"/>
      <c r="DL70" s="154"/>
      <c r="DM70" s="154"/>
      <c r="DN70" s="154"/>
      <c r="DO70" s="154"/>
      <c r="DP70" s="154"/>
      <c r="DQ70" s="154"/>
      <c r="DR70" s="154"/>
      <c r="DS70" s="154"/>
      <c r="DT70" s="154"/>
      <c r="DU70" s="154"/>
      <c r="DV70" s="154"/>
      <c r="DW70" s="154"/>
      <c r="DX70" s="154"/>
      <c r="DY70" s="359"/>
      <c r="DZ70" s="348"/>
      <c r="EA70" s="154"/>
      <c r="EB70" s="154"/>
      <c r="EC70" s="154"/>
      <c r="ED70" s="154"/>
      <c r="EE70" s="154"/>
      <c r="EF70" s="154"/>
      <c r="EG70" s="154"/>
      <c r="EH70" s="154"/>
      <c r="EI70" s="154"/>
      <c r="EJ70" s="154"/>
      <c r="EK70" s="154"/>
      <c r="EL70" s="154"/>
      <c r="EM70" s="154"/>
      <c r="EN70" s="154"/>
      <c r="EO70" s="154"/>
      <c r="EP70" s="154"/>
      <c r="EQ70" s="154"/>
      <c r="ER70" s="154"/>
      <c r="ES70" s="154"/>
      <c r="ET70" s="344"/>
      <c r="EU70" s="358">
        <f t="shared" ref="EU70" si="330">SUM(EV70:FF70)+SUM(FH70:FJ70)</f>
        <v>0</v>
      </c>
      <c r="EV70" s="154"/>
      <c r="EW70" s="154"/>
      <c r="EX70" s="154"/>
      <c r="EY70" s="154"/>
      <c r="EZ70" s="154"/>
      <c r="FA70" s="154"/>
      <c r="FB70" s="154"/>
      <c r="FC70" s="154"/>
      <c r="FD70" s="154"/>
      <c r="FE70" s="154"/>
      <c r="FF70" s="154"/>
      <c r="FG70" s="154"/>
      <c r="FH70" s="154"/>
      <c r="FI70" s="154"/>
      <c r="FJ70" s="154"/>
      <c r="FK70" s="154"/>
      <c r="FL70" s="154"/>
      <c r="FM70" s="154"/>
      <c r="FN70" s="154">
        <f t="shared" ref="FN70" si="331">(FK70+FL70+FM70+EU70+FO70)/36</f>
        <v>0</v>
      </c>
      <c r="FO70" s="359"/>
      <c r="FP70" s="348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344"/>
      <c r="GK70" s="358"/>
      <c r="GL70" s="154"/>
      <c r="GM70" s="154"/>
      <c r="GN70" s="154"/>
      <c r="GO70" s="154"/>
      <c r="GP70" s="154"/>
      <c r="GQ70" s="154"/>
      <c r="GR70" s="154"/>
      <c r="GS70" s="154"/>
      <c r="GT70" s="154"/>
      <c r="GU70" s="154"/>
      <c r="GV70" s="154"/>
      <c r="GW70" s="154"/>
      <c r="GX70" s="154"/>
      <c r="GY70" s="154"/>
      <c r="GZ70" s="154"/>
      <c r="HA70" s="154"/>
      <c r="HB70" s="154"/>
      <c r="HC70" s="154"/>
      <c r="HD70" s="154"/>
      <c r="HE70" s="359"/>
      <c r="HF70" s="348"/>
      <c r="HG70" s="154"/>
      <c r="HH70" s="154"/>
      <c r="HI70" s="154"/>
      <c r="HJ70" s="154"/>
      <c r="HK70" s="154"/>
      <c r="HL70" s="154"/>
      <c r="HM70" s="154"/>
      <c r="HN70" s="154"/>
      <c r="HO70" s="154"/>
      <c r="HP70" s="154"/>
      <c r="HQ70" s="154"/>
      <c r="HR70" s="154"/>
      <c r="HS70" s="154"/>
      <c r="HT70" s="154"/>
      <c r="HU70" s="154"/>
      <c r="HV70" s="154"/>
      <c r="HW70" s="154"/>
      <c r="HX70" s="154"/>
      <c r="HY70" s="154"/>
      <c r="HZ70" s="344"/>
      <c r="IA70" s="331">
        <v>4</v>
      </c>
      <c r="IB70" s="137"/>
      <c r="IC70" s="137"/>
      <c r="ID70" s="139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80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50"/>
      <c r="AT71" s="238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16"/>
      <c r="BO71" s="280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50"/>
      <c r="CJ71" s="238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16"/>
      <c r="DE71" s="280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50"/>
      <c r="DZ71" s="238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16"/>
      <c r="EU71" s="280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50"/>
      <c r="FP71" s="238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16"/>
      <c r="GK71" s="280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50"/>
      <c r="HF71" s="238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16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68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69"/>
      <c r="AT72" s="229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08"/>
      <c r="BO72" s="268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69"/>
      <c r="CJ72" s="229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08"/>
      <c r="DE72" s="268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69"/>
      <c r="DZ72" s="229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08"/>
      <c r="EU72" s="268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69"/>
      <c r="FP72" s="229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08"/>
      <c r="GK72" s="268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69"/>
      <c r="HF72" s="229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08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332">Z73+AU73+BP73+CK73+DF73+EA73+EV73+FQ73+GL73+HG73</f>
        <v>24</v>
      </c>
      <c r="I73" s="48">
        <f t="shared" si="332"/>
        <v>20</v>
      </c>
      <c r="J73" s="48">
        <f t="shared" si="332"/>
        <v>0</v>
      </c>
      <c r="K73" s="48">
        <f t="shared" si="332"/>
        <v>14</v>
      </c>
      <c r="L73" s="48">
        <f t="shared" si="332"/>
        <v>0</v>
      </c>
      <c r="M73" s="48">
        <f t="shared" si="332"/>
        <v>0</v>
      </c>
      <c r="N73" s="48">
        <f t="shared" si="332"/>
        <v>4</v>
      </c>
      <c r="O73" s="48">
        <f t="shared" si="332"/>
        <v>0</v>
      </c>
      <c r="P73" s="48">
        <f t="shared" si="332"/>
        <v>4</v>
      </c>
      <c r="Q73" s="48"/>
      <c r="R73" s="48">
        <f t="shared" ref="R73" si="333">AJ73+BE73+BZ73+CU73+DP73+EK73+FF73+GA73+GV73+HQ73</f>
        <v>0</v>
      </c>
      <c r="S73" s="48">
        <f t="shared" ref="S73:U74" si="334">AL73+BG73+CB73+CW73+DR73+EM73+FH73+GC73+GX73+HS73</f>
        <v>0</v>
      </c>
      <c r="T73" s="48">
        <f t="shared" si="334"/>
        <v>0</v>
      </c>
      <c r="U73" s="214">
        <f t="shared" si="334"/>
        <v>0</v>
      </c>
      <c r="V73" s="276">
        <f t="shared" ref="V73:V74" si="335">AS73+BN73+CI73+DD73+DY73+ET73+FO73+GJ73+HE73+HZ73</f>
        <v>36</v>
      </c>
      <c r="W73" s="48">
        <f t="shared" ref="W73:W74" si="336">AQ73+BL73+CG73+DB73+DW73+ER73+FM73+GH73+HC73+HX73</f>
        <v>6</v>
      </c>
      <c r="X73" s="277">
        <f t="shared" ref="X73:X74" si="337">AO73+AP73+BJ73+BK73+CE73+CF73+CZ73+DA73+DU73+DV73+EP73+EQ73+FK73+FL73+GF73+GG73+HA73+HB73+HV73+HW73</f>
        <v>0</v>
      </c>
      <c r="Y73" s="299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300"/>
      <c r="AT73" s="54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224"/>
      <c r="BO73" s="299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300"/>
      <c r="CJ73" s="54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224"/>
      <c r="DE73" s="299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300"/>
      <c r="DZ73" s="54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224"/>
      <c r="EU73" s="299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300"/>
      <c r="FP73" s="54">
        <f>SUM(FQ73:GA73)+SUM(GC73:GE73)</f>
        <v>66</v>
      </c>
      <c r="FQ73" s="49">
        <v>24</v>
      </c>
      <c r="FR73" s="49">
        <v>20</v>
      </c>
      <c r="FS73" s="49"/>
      <c r="FT73" s="49">
        <v>14</v>
      </c>
      <c r="FU73" s="49"/>
      <c r="FV73" s="49"/>
      <c r="FW73" s="49">
        <v>4</v>
      </c>
      <c r="FX73" s="49"/>
      <c r="FY73" s="49">
        <v>4</v>
      </c>
      <c r="FZ73" s="49"/>
      <c r="GA73" s="49"/>
      <c r="GB73" s="49"/>
      <c r="GC73" s="49"/>
      <c r="GD73" s="49"/>
      <c r="GE73" s="49"/>
      <c r="GF73" s="50"/>
      <c r="GG73" s="51"/>
      <c r="GH73" s="52">
        <v>6</v>
      </c>
      <c r="GI73" s="53">
        <f t="shared" ref="GI73:GI74" si="338">(GF73+GG73+GH73+FP73+GJ73)/36</f>
        <v>3</v>
      </c>
      <c r="GJ73" s="224">
        <v>36</v>
      </c>
      <c r="GK73" s="299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339">(HA73+HB73+HC73+GK73+HE73)/36</f>
        <v>0</v>
      </c>
      <c r="HE73" s="300"/>
      <c r="HF73" s="54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224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332"/>
        <v>48</v>
      </c>
      <c r="I74" s="426">
        <f t="shared" si="332"/>
        <v>18</v>
      </c>
      <c r="J74" s="426">
        <f t="shared" si="332"/>
        <v>0</v>
      </c>
      <c r="K74" s="426">
        <f t="shared" si="332"/>
        <v>0</v>
      </c>
      <c r="L74" s="426">
        <f t="shared" si="332"/>
        <v>0</v>
      </c>
      <c r="M74" s="426">
        <f t="shared" si="332"/>
        <v>0</v>
      </c>
      <c r="N74" s="426">
        <f t="shared" si="332"/>
        <v>0</v>
      </c>
      <c r="O74" s="426">
        <f t="shared" si="332"/>
        <v>0</v>
      </c>
      <c r="P74" s="426">
        <f t="shared" si="332"/>
        <v>2</v>
      </c>
      <c r="Q74" s="426"/>
      <c r="R74" s="426">
        <f>AJ74+BE74+BZ74+CU74+DP74+EK74+FF74+GA74+GV74+HQ74</f>
        <v>0</v>
      </c>
      <c r="S74" s="426">
        <f t="shared" si="334"/>
        <v>0</v>
      </c>
      <c r="T74" s="426">
        <f t="shared" si="334"/>
        <v>0</v>
      </c>
      <c r="U74" s="427">
        <f t="shared" si="334"/>
        <v>0</v>
      </c>
      <c r="V74" s="428">
        <f t="shared" si="335"/>
        <v>36</v>
      </c>
      <c r="W74" s="426">
        <f t="shared" si="336"/>
        <v>4</v>
      </c>
      <c r="X74" s="429">
        <f t="shared" si="337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340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338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339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81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82"/>
      <c r="AT75" s="239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17"/>
      <c r="BO75" s="281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82"/>
      <c r="CJ75" s="239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17"/>
      <c r="DE75" s="281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82"/>
      <c r="DZ75" s="239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17"/>
      <c r="EU75" s="281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82"/>
      <c r="FP75" s="239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17"/>
      <c r="GK75" s="281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82"/>
      <c r="HF75" s="239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17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299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300"/>
      <c r="AT76" s="54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224"/>
      <c r="BO76" s="299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300"/>
      <c r="CJ76" s="54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224"/>
      <c r="DE76" s="299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300"/>
      <c r="DZ76" s="54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224"/>
      <c r="EU76" s="299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300"/>
      <c r="FP76" s="54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224"/>
      <c r="GK76" s="299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300"/>
      <c r="HF76" s="54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224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152">
        <v>44</v>
      </c>
      <c r="B77" s="46" t="s">
        <v>173</v>
      </c>
      <c r="C77" s="257" t="s">
        <v>146</v>
      </c>
      <c r="D77" s="236"/>
      <c r="E77" s="48">
        <f>F77/36</f>
        <v>10</v>
      </c>
      <c r="F77" s="48">
        <f>G77+V77+W77+X77</f>
        <v>360</v>
      </c>
      <c r="G77" s="48">
        <f>SUM(H77:U77)</f>
        <v>198</v>
      </c>
      <c r="H77" s="48">
        <f t="shared" ref="H77:P77" si="341">Z77+AU77+BP77+CK77+DF77+EA77+EV77+FQ77+GL77+HG77</f>
        <v>48</v>
      </c>
      <c r="I77" s="48">
        <f t="shared" si="341"/>
        <v>18</v>
      </c>
      <c r="J77" s="48">
        <f t="shared" si="341"/>
        <v>0</v>
      </c>
      <c r="K77" s="48">
        <f t="shared" si="341"/>
        <v>28</v>
      </c>
      <c r="L77" s="48">
        <f t="shared" si="341"/>
        <v>44</v>
      </c>
      <c r="M77" s="48">
        <f t="shared" si="341"/>
        <v>0</v>
      </c>
      <c r="N77" s="48">
        <f t="shared" si="341"/>
        <v>0</v>
      </c>
      <c r="O77" s="48">
        <f t="shared" si="341"/>
        <v>0</v>
      </c>
      <c r="P77" s="48">
        <f t="shared" si="341"/>
        <v>4</v>
      </c>
      <c r="Q77" s="48"/>
      <c r="R77" s="48">
        <f>AJ77+BE77+BZ77+CU77+DP77+EK77+FF77+GA77+GV77+HQ77</f>
        <v>0</v>
      </c>
      <c r="S77" s="48">
        <f>AL77+BG77+CB77+CW77+DR77+EM77+FH77+GC77+GX77+HS77</f>
        <v>22</v>
      </c>
      <c r="T77" s="48">
        <f>AM77+BH77+CC77+CX77+DS77+EN77+FI77+GD77+GY77+HT77</f>
        <v>30</v>
      </c>
      <c r="U77" s="214">
        <f>AN77+BI77+CD77+CY77+DT77+EO77+FJ77+GE77+GZ77+HU77</f>
        <v>4</v>
      </c>
      <c r="V77" s="276">
        <f>AS77+BN77+CI77+DD77+DY77+ET77+FO77+GJ77+HE77+HZ77</f>
        <v>102</v>
      </c>
      <c r="W77" s="48">
        <f>AQ77+BL77+CG77+DB77+DW77+ER77+FM77+GH77+HC77+HX77</f>
        <v>6</v>
      </c>
      <c r="X77" s="277">
        <f>AO77+AP77+BJ77+BK77+CE77+CF77+CZ77+DA77+DU77+DV77+EP77+EQ77+FK77+FL77+GF77+GG77+HA77+HB77+HV77+HW77</f>
        <v>54</v>
      </c>
      <c r="Y77" s="299">
        <f>SUM(Z77:AJ77)+SUM(AL77:AN77)</f>
        <v>0</v>
      </c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300"/>
      <c r="AT77" s="54">
        <f>SUM(AU77:BE77)+SUM(BG77:BI77)</f>
        <v>0</v>
      </c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224"/>
      <c r="BO77" s="299">
        <f>SUM(BP77:BZ77)+SUM(CB77:CD77)</f>
        <v>0</v>
      </c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300"/>
      <c r="CJ77" s="54">
        <f>SUM(CK77:CU77)+SUM(CW77:CY77)</f>
        <v>0</v>
      </c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224"/>
      <c r="DE77" s="299">
        <f>SUM(DF77:DP77)+SUM(DR77:DT77)</f>
        <v>0</v>
      </c>
      <c r="DF77" s="46"/>
      <c r="DG77" s="46"/>
      <c r="DH77" s="46"/>
      <c r="DI77" s="46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6"/>
      <c r="DY77" s="300"/>
      <c r="DZ77" s="54">
        <f>SUM(EA77:EK77)+SUM(EM77:EO77)</f>
        <v>0</v>
      </c>
      <c r="EA77" s="46"/>
      <c r="EB77" s="46"/>
      <c r="EC77" s="46"/>
      <c r="ED77" s="46"/>
      <c r="EE77" s="46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224"/>
      <c r="EU77" s="299">
        <f>SUM(EV77:FF77)+SUM(FH77:FJ77)</f>
        <v>48</v>
      </c>
      <c r="EV77" s="49">
        <v>20</v>
      </c>
      <c r="EW77" s="49">
        <v>10</v>
      </c>
      <c r="EX77" s="49"/>
      <c r="EY77" s="49">
        <v>4</v>
      </c>
      <c r="EZ77" s="49"/>
      <c r="FA77" s="49"/>
      <c r="FB77" s="49"/>
      <c r="FC77" s="49"/>
      <c r="FD77" s="49">
        <v>4</v>
      </c>
      <c r="FE77" s="49"/>
      <c r="FF77" s="49"/>
      <c r="FG77" s="49"/>
      <c r="FH77" s="49">
        <v>6</v>
      </c>
      <c r="FI77" s="49"/>
      <c r="FJ77" s="49">
        <v>4</v>
      </c>
      <c r="FK77" s="50"/>
      <c r="FL77" s="51"/>
      <c r="FM77" s="52"/>
      <c r="FN77" s="53">
        <f t="shared" ref="FN77" si="342">(FK77+FL77+FM77+EU77+FO77)/36</f>
        <v>2</v>
      </c>
      <c r="FO77" s="300">
        <v>24</v>
      </c>
      <c r="FP77" s="54">
        <f>SUM(FQ77:GA77)+SUM(GC77:GE77)</f>
        <v>84</v>
      </c>
      <c r="FQ77" s="49">
        <v>26</v>
      </c>
      <c r="FR77" s="49">
        <v>8</v>
      </c>
      <c r="FS77" s="49"/>
      <c r="FT77" s="49">
        <v>24</v>
      </c>
      <c r="FU77" s="49">
        <v>10</v>
      </c>
      <c r="FV77" s="49"/>
      <c r="FW77" s="49"/>
      <c r="FX77" s="49"/>
      <c r="FY77" s="49"/>
      <c r="FZ77" s="49"/>
      <c r="GA77" s="49"/>
      <c r="GB77" s="49"/>
      <c r="GC77" s="49">
        <v>16</v>
      </c>
      <c r="GD77" s="49"/>
      <c r="GE77" s="49"/>
      <c r="GF77" s="50"/>
      <c r="GG77" s="51">
        <v>18</v>
      </c>
      <c r="GH77" s="52"/>
      <c r="GI77" s="53">
        <f>(GF77+GG77+GH77+FP77+GJ77)/36</f>
        <v>4</v>
      </c>
      <c r="GJ77" s="224">
        <v>42</v>
      </c>
      <c r="GK77" s="299">
        <f>SUM(GL77:GV77)+SUM(GX77:GZ77)</f>
        <v>66</v>
      </c>
      <c r="GL77" s="49">
        <v>2</v>
      </c>
      <c r="GM77" s="49"/>
      <c r="GN77" s="49"/>
      <c r="GO77" s="49"/>
      <c r="GP77" s="49">
        <v>34</v>
      </c>
      <c r="GQ77" s="49"/>
      <c r="GR77" s="49"/>
      <c r="GS77" s="49"/>
      <c r="GT77" s="49"/>
      <c r="GU77" s="49"/>
      <c r="GV77" s="49"/>
      <c r="GW77" s="49"/>
      <c r="GX77" s="49"/>
      <c r="GY77" s="49">
        <v>30</v>
      </c>
      <c r="GZ77" s="49"/>
      <c r="HA77" s="50">
        <v>36</v>
      </c>
      <c r="HB77" s="51"/>
      <c r="HC77" s="52">
        <v>6</v>
      </c>
      <c r="HD77" s="53">
        <f t="shared" ref="HD77" si="343">(HA77+HB77+HC77+GK77+HE77)/36</f>
        <v>4</v>
      </c>
      <c r="HE77" s="300">
        <v>36</v>
      </c>
      <c r="HF77" s="54">
        <f>SUM(HG77:HQ77)+SUM(HS77:HU77)</f>
        <v>0</v>
      </c>
      <c r="HG77" s="46"/>
      <c r="HH77" s="46"/>
      <c r="HI77" s="46"/>
      <c r="HJ77" s="46"/>
      <c r="HK77" s="46"/>
      <c r="HL77" s="46"/>
      <c r="HM77" s="46"/>
      <c r="HN77" s="46"/>
      <c r="HO77" s="46"/>
      <c r="HP77" s="46"/>
      <c r="HQ77" s="46"/>
      <c r="HR77" s="46"/>
      <c r="HS77" s="46"/>
      <c r="HT77" s="46"/>
      <c r="HU77" s="46"/>
      <c r="HV77" s="46"/>
      <c r="HW77" s="46"/>
      <c r="HX77" s="46"/>
      <c r="HY77" s="46"/>
      <c r="HZ77" s="224"/>
      <c r="IA77" s="309">
        <v>9</v>
      </c>
      <c r="IB77" s="24">
        <v>8</v>
      </c>
      <c r="IC77" s="25"/>
      <c r="ID77" s="144">
        <v>9</v>
      </c>
      <c r="IE77" s="54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299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300"/>
      <c r="AT78" s="54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224"/>
      <c r="BO78" s="299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300"/>
      <c r="CJ78" s="54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224"/>
      <c r="DE78" s="299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300"/>
      <c r="DZ78" s="54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224"/>
      <c r="EU78" s="299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300"/>
      <c r="FP78" s="54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224"/>
      <c r="GK78" s="299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300"/>
      <c r="HF78" s="54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224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" si="344">Z79+AU79+BP79+CK79+DF79+EA79+EV79+FQ79+GL79+HG79</f>
        <v>18</v>
      </c>
      <c r="I79" s="107">
        <f t="shared" ref="I79" si="345">AA79+AV79+BQ79+CL79+DG79+EB79+EW79+FR79+GM79+HH79</f>
        <v>0</v>
      </c>
      <c r="J79" s="107">
        <f t="shared" ref="J79" si="346">AB79+AW79+BR79+CM79+DH79+EC79+EX79+FS79+GN79+HI79</f>
        <v>18</v>
      </c>
      <c r="K79" s="107">
        <f t="shared" ref="K79" si="347">AC79+AX79+BS79+CN79+DI79+ED79+EY79+FT79+GO79+HJ79</f>
        <v>6</v>
      </c>
      <c r="L79" s="107">
        <f t="shared" ref="L79" si="348">AD79+AY79+BT79+CO79+DJ79+EE79+EZ79+FU79+GP79+HK79</f>
        <v>0</v>
      </c>
      <c r="M79" s="107">
        <f t="shared" ref="M79" si="349">AE79+AZ79+BU79+CP79+DK79+EF79+FA79+FV79+GQ79+HL79</f>
        <v>0</v>
      </c>
      <c r="N79" s="107">
        <f t="shared" ref="N79" si="350">AF79+BA79+BV79+CQ79+DL79+EG79+FB79+FW79+GR79+HM79</f>
        <v>0</v>
      </c>
      <c r="O79" s="107">
        <f t="shared" ref="O79" si="351">AG79+BB79+BW79+CR79+DM79+EH79+FC79+FX79+GS79+HN79</f>
        <v>0</v>
      </c>
      <c r="P79" s="107">
        <f t="shared" ref="P79" si="352">AH79+BC79+BX79+CS79+DN79+EI79+FD79+FY79+GT79+HO79</f>
        <v>0</v>
      </c>
      <c r="Q79" s="107"/>
      <c r="R79" s="107">
        <f>AJ79+BE79+BZ79+CU79+DP79+EK79+FF79+GA79+GV79+HQ79</f>
        <v>0</v>
      </c>
      <c r="S79" s="107">
        <f>AL79+BG79+CB79+CW79+DR79+EM79+FH79+GC79+GX79+HS79</f>
        <v>0</v>
      </c>
      <c r="T79" s="107">
        <f>AM79+BH79+CC79+CX79+DS79+EN79+FI79+GD79+GY79+HT79</f>
        <v>0</v>
      </c>
      <c r="U79" s="215">
        <f>AN79+BI79+CD79+CY79+DT79+EO79+FJ79+GE79+GZ79+HU79</f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301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302"/>
      <c r="AT79" s="244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225"/>
      <c r="BO79" s="301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302"/>
      <c r="CJ79" s="244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225"/>
      <c r="DE79" s="301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302"/>
      <c r="DZ79" s="244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225"/>
      <c r="EU79" s="301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302">
        <v>12</v>
      </c>
      <c r="FP79" s="244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225">
        <v>12</v>
      </c>
      <c r="GK79" s="301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302"/>
      <c r="HF79" s="244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225"/>
      <c r="IA79" s="323"/>
      <c r="IB79" s="80" t="s">
        <v>60</v>
      </c>
      <c r="IC79" s="79"/>
      <c r="ID79" s="146"/>
      <c r="IE79" s="54">
        <v>1</v>
      </c>
    </row>
    <row r="80" spans="1:301" s="385" customFormat="1" ht="15" customHeight="1" x14ac:dyDescent="0.25">
      <c r="A80" s="129">
        <v>46</v>
      </c>
      <c r="B80" s="63" t="s">
        <v>175</v>
      </c>
      <c r="C80" s="260" t="s">
        <v>141</v>
      </c>
      <c r="D80" s="231"/>
      <c r="E80" s="64">
        <f>F80/36</f>
        <v>35</v>
      </c>
      <c r="F80" s="64">
        <f t="shared" ref="F80:V80" si="353">SUM(F81:F88)</f>
        <v>1260</v>
      </c>
      <c r="G80" s="64">
        <f t="shared" si="353"/>
        <v>732</v>
      </c>
      <c r="H80" s="64">
        <f t="shared" si="353"/>
        <v>90</v>
      </c>
      <c r="I80" s="64">
        <f t="shared" si="353"/>
        <v>100</v>
      </c>
      <c r="J80" s="64">
        <f t="shared" si="353"/>
        <v>0</v>
      </c>
      <c r="K80" s="64">
        <f t="shared" si="353"/>
        <v>286</v>
      </c>
      <c r="L80" s="64">
        <f t="shared" si="353"/>
        <v>0</v>
      </c>
      <c r="M80" s="64">
        <f t="shared" si="353"/>
        <v>240</v>
      </c>
      <c r="N80" s="64">
        <f t="shared" si="353"/>
        <v>0</v>
      </c>
      <c r="O80" s="64">
        <f t="shared" si="353"/>
        <v>0</v>
      </c>
      <c r="P80" s="64">
        <f t="shared" si="353"/>
        <v>12</v>
      </c>
      <c r="Q80" s="64">
        <f t="shared" si="353"/>
        <v>0</v>
      </c>
      <c r="R80" s="64">
        <f t="shared" si="353"/>
        <v>0</v>
      </c>
      <c r="S80" s="64">
        <f t="shared" si="353"/>
        <v>0</v>
      </c>
      <c r="T80" s="64">
        <f t="shared" si="353"/>
        <v>0</v>
      </c>
      <c r="U80" s="218">
        <f t="shared" si="353"/>
        <v>4</v>
      </c>
      <c r="V80" s="283">
        <f t="shared" si="353"/>
        <v>372</v>
      </c>
      <c r="W80" s="64">
        <f>SUM(W81:W88)</f>
        <v>12</v>
      </c>
      <c r="X80" s="284">
        <f>SUM(X81:X88)</f>
        <v>144</v>
      </c>
      <c r="Y80" s="272">
        <f>SUM(Z80:AJ80)+SUM(AL80:AN80)</f>
        <v>0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273"/>
      <c r="AT80" s="234">
        <f>SUM(AU80:BE80)+SUM(BG80:BI80)</f>
        <v>0</v>
      </c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210"/>
      <c r="BO80" s="272">
        <f>SUM(BP80:BZ80)+SUM(CB80:CD80)</f>
        <v>0</v>
      </c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273"/>
      <c r="CJ80" s="234">
        <f>SUM(CK80:CU80)+SUM(CW80:CY80)</f>
        <v>0</v>
      </c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210"/>
      <c r="DE80" s="272">
        <f>SUM(DF80:DP80)+SUM(DR80:DT80)</f>
        <v>0</v>
      </c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273"/>
      <c r="DZ80" s="234">
        <f>SUM(EA80:EK80)+SUM(EM80:EO80)</f>
        <v>0</v>
      </c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210"/>
      <c r="EU80" s="272">
        <f>SUM(EU81:EU88)</f>
        <v>60</v>
      </c>
      <c r="EV80" s="65">
        <f t="shared" ref="EV80:HS80" si="354">SUM(EV81:EV88)</f>
        <v>14</v>
      </c>
      <c r="EW80" s="65">
        <f t="shared" si="354"/>
        <v>16</v>
      </c>
      <c r="EX80" s="65">
        <f t="shared" si="354"/>
        <v>0</v>
      </c>
      <c r="EY80" s="65">
        <f t="shared" si="354"/>
        <v>0</v>
      </c>
      <c r="EZ80" s="65">
        <f t="shared" si="354"/>
        <v>0</v>
      </c>
      <c r="FA80" s="65">
        <f t="shared" si="354"/>
        <v>30</v>
      </c>
      <c r="FB80" s="65">
        <f t="shared" si="354"/>
        <v>0</v>
      </c>
      <c r="FC80" s="65">
        <f t="shared" si="354"/>
        <v>0</v>
      </c>
      <c r="FD80" s="65">
        <f t="shared" si="354"/>
        <v>0</v>
      </c>
      <c r="FE80" s="65">
        <f t="shared" si="354"/>
        <v>0</v>
      </c>
      <c r="FF80" s="65">
        <f t="shared" si="354"/>
        <v>0</v>
      </c>
      <c r="FG80" s="65">
        <f t="shared" si="354"/>
        <v>0</v>
      </c>
      <c r="FH80" s="65">
        <f t="shared" si="354"/>
        <v>0</v>
      </c>
      <c r="FI80" s="65">
        <f t="shared" si="354"/>
        <v>0</v>
      </c>
      <c r="FJ80" s="65">
        <f t="shared" si="354"/>
        <v>0</v>
      </c>
      <c r="FK80" s="66">
        <f t="shared" si="354"/>
        <v>0</v>
      </c>
      <c r="FL80" s="67">
        <f t="shared" si="354"/>
        <v>18</v>
      </c>
      <c r="FM80" s="68">
        <f t="shared" si="354"/>
        <v>0</v>
      </c>
      <c r="FN80" s="69">
        <f t="shared" si="354"/>
        <v>3</v>
      </c>
      <c r="FO80" s="273">
        <f t="shared" si="354"/>
        <v>30</v>
      </c>
      <c r="FP80" s="234">
        <f>SUM(FP81:FP88)</f>
        <v>408</v>
      </c>
      <c r="FQ80" s="65">
        <f t="shared" si="354"/>
        <v>46</v>
      </c>
      <c r="FR80" s="65">
        <f t="shared" si="354"/>
        <v>54</v>
      </c>
      <c r="FS80" s="65">
        <f t="shared" si="354"/>
        <v>0</v>
      </c>
      <c r="FT80" s="65">
        <f t="shared" si="354"/>
        <v>148</v>
      </c>
      <c r="FU80" s="65">
        <f t="shared" si="354"/>
        <v>0</v>
      </c>
      <c r="FV80" s="65">
        <f t="shared" si="354"/>
        <v>144</v>
      </c>
      <c r="FW80" s="65">
        <f t="shared" si="354"/>
        <v>0</v>
      </c>
      <c r="FX80" s="65">
        <f t="shared" si="354"/>
        <v>0</v>
      </c>
      <c r="FY80" s="65">
        <f t="shared" si="354"/>
        <v>12</v>
      </c>
      <c r="FZ80" s="65">
        <f t="shared" si="354"/>
        <v>0</v>
      </c>
      <c r="GA80" s="65">
        <f t="shared" si="354"/>
        <v>0</v>
      </c>
      <c r="GB80" s="65">
        <f t="shared" si="354"/>
        <v>0</v>
      </c>
      <c r="GC80" s="65">
        <f t="shared" si="354"/>
        <v>0</v>
      </c>
      <c r="GD80" s="65">
        <f t="shared" si="354"/>
        <v>0</v>
      </c>
      <c r="GE80" s="65">
        <f t="shared" si="354"/>
        <v>4</v>
      </c>
      <c r="GF80" s="66">
        <f t="shared" si="354"/>
        <v>72</v>
      </c>
      <c r="GG80" s="67">
        <f t="shared" si="354"/>
        <v>0</v>
      </c>
      <c r="GH80" s="68">
        <f t="shared" si="354"/>
        <v>0</v>
      </c>
      <c r="GI80" s="69">
        <f t="shared" si="354"/>
        <v>19</v>
      </c>
      <c r="GJ80" s="210">
        <f t="shared" si="354"/>
        <v>204</v>
      </c>
      <c r="GK80" s="272">
        <f t="shared" si="354"/>
        <v>222</v>
      </c>
      <c r="GL80" s="65">
        <f t="shared" si="354"/>
        <v>30</v>
      </c>
      <c r="GM80" s="65">
        <f t="shared" si="354"/>
        <v>30</v>
      </c>
      <c r="GN80" s="65">
        <f t="shared" si="354"/>
        <v>0</v>
      </c>
      <c r="GO80" s="65">
        <f t="shared" si="354"/>
        <v>96</v>
      </c>
      <c r="GP80" s="65">
        <f t="shared" si="354"/>
        <v>0</v>
      </c>
      <c r="GQ80" s="65">
        <f t="shared" si="354"/>
        <v>66</v>
      </c>
      <c r="GR80" s="65">
        <f t="shared" si="354"/>
        <v>0</v>
      </c>
      <c r="GS80" s="65">
        <f t="shared" si="354"/>
        <v>0</v>
      </c>
      <c r="GT80" s="65">
        <f t="shared" si="354"/>
        <v>0</v>
      </c>
      <c r="GU80" s="65">
        <f t="shared" si="354"/>
        <v>0</v>
      </c>
      <c r="GV80" s="65">
        <f t="shared" si="354"/>
        <v>0</v>
      </c>
      <c r="GW80" s="65">
        <f t="shared" si="354"/>
        <v>0</v>
      </c>
      <c r="GX80" s="65">
        <f t="shared" si="354"/>
        <v>0</v>
      </c>
      <c r="GY80" s="65">
        <f t="shared" si="354"/>
        <v>0</v>
      </c>
      <c r="GZ80" s="65">
        <f t="shared" si="354"/>
        <v>0</v>
      </c>
      <c r="HA80" s="66">
        <f t="shared" si="354"/>
        <v>36</v>
      </c>
      <c r="HB80" s="67">
        <f t="shared" si="354"/>
        <v>18</v>
      </c>
      <c r="HC80" s="68">
        <f t="shared" si="354"/>
        <v>6</v>
      </c>
      <c r="HD80" s="69">
        <f t="shared" si="354"/>
        <v>11</v>
      </c>
      <c r="HE80" s="273">
        <f t="shared" si="354"/>
        <v>114</v>
      </c>
      <c r="HF80" s="234">
        <f t="shared" si="354"/>
        <v>42</v>
      </c>
      <c r="HG80" s="65">
        <f t="shared" si="354"/>
        <v>0</v>
      </c>
      <c r="HH80" s="65">
        <f t="shared" si="354"/>
        <v>0</v>
      </c>
      <c r="HI80" s="65">
        <f t="shared" si="354"/>
        <v>0</v>
      </c>
      <c r="HJ80" s="65">
        <f t="shared" si="354"/>
        <v>42</v>
      </c>
      <c r="HK80" s="65">
        <f t="shared" si="354"/>
        <v>0</v>
      </c>
      <c r="HL80" s="65">
        <f t="shared" si="354"/>
        <v>0</v>
      </c>
      <c r="HM80" s="65">
        <f t="shared" si="354"/>
        <v>0</v>
      </c>
      <c r="HN80" s="65">
        <f t="shared" si="354"/>
        <v>0</v>
      </c>
      <c r="HO80" s="65">
        <f t="shared" si="354"/>
        <v>0</v>
      </c>
      <c r="HP80" s="65">
        <f t="shared" si="354"/>
        <v>0</v>
      </c>
      <c r="HQ80" s="65">
        <f t="shared" si="354"/>
        <v>0</v>
      </c>
      <c r="HR80" s="65">
        <f t="shared" si="354"/>
        <v>0</v>
      </c>
      <c r="HS80" s="65">
        <f t="shared" si="354"/>
        <v>0</v>
      </c>
      <c r="HT80" s="65">
        <f>SUM(HT81:HT88)</f>
        <v>0</v>
      </c>
      <c r="HU80" s="65">
        <f>SUM(HU81:HU88)</f>
        <v>0</v>
      </c>
      <c r="HV80" s="66">
        <f t="shared" ref="HV80:HY80" si="355">SUM(HV81:HV88)</f>
        <v>0</v>
      </c>
      <c r="HW80" s="67">
        <f t="shared" si="355"/>
        <v>0</v>
      </c>
      <c r="HX80" s="68">
        <f t="shared" si="355"/>
        <v>6</v>
      </c>
      <c r="HY80" s="69">
        <f t="shared" si="355"/>
        <v>2</v>
      </c>
      <c r="HZ80" s="210">
        <f>SUM(HZ81:HZ88)</f>
        <v>24</v>
      </c>
      <c r="IA80" s="313"/>
      <c r="IB80" s="70"/>
      <c r="IC80" s="70"/>
      <c r="ID80" s="130"/>
      <c r="IE80" s="54">
        <v>7</v>
      </c>
    </row>
    <row r="81" spans="1:301" s="388" customFormat="1" ht="15" customHeight="1" x14ac:dyDescent="0.25">
      <c r="A81" s="131"/>
      <c r="B81" s="15"/>
      <c r="C81" s="261" t="s">
        <v>142</v>
      </c>
      <c r="D81" s="232"/>
      <c r="E81" s="21"/>
      <c r="F81" s="21">
        <f t="shared" ref="F81:F86" si="356">G81+V81+W81+X81</f>
        <v>108</v>
      </c>
      <c r="G81" s="21">
        <f t="shared" ref="G81:G86" si="357">SUM(H81:U81)</f>
        <v>60</v>
      </c>
      <c r="H81" s="21">
        <f t="shared" ref="H81:P89" si="358">Z81+AU81+BP81+CK81+DF81+EA81+EV81+FQ81+GL81+HG81</f>
        <v>14</v>
      </c>
      <c r="I81" s="21">
        <f t="shared" ref="I81:I86" si="359">AA81+AV81+BQ81+CL81+DG81+EB81+EW81+FR81+GM81+HH81</f>
        <v>16</v>
      </c>
      <c r="J81" s="21">
        <f t="shared" ref="J81:J86" si="360">AB81+AW81+BR81+CM81+DH81+EC81+EX81+FS81+GN81+HI81</f>
        <v>0</v>
      </c>
      <c r="K81" s="21">
        <f t="shared" ref="K81:K86" si="361">AC81+AX81+BS81+CN81+DI81+ED81+EY81+FT81+GO81+HJ81</f>
        <v>0</v>
      </c>
      <c r="L81" s="21">
        <f t="shared" ref="L81:L86" si="362">AD81+AY81+BT81+CO81+DJ81+EE81+EZ81+FU81+GP81+HK81</f>
        <v>0</v>
      </c>
      <c r="M81" s="21">
        <f t="shared" ref="M81:M86" si="363">AE81+AZ81+BU81+CP81+DK81+EF81+FA81+FV81+GQ81+HL81</f>
        <v>30</v>
      </c>
      <c r="N81" s="21">
        <f t="shared" ref="N81:N86" si="364">AF81+BA81+BV81+CQ81+DL81+EG81+FB81+FW81+GR81+HM81</f>
        <v>0</v>
      </c>
      <c r="O81" s="21">
        <f t="shared" ref="O81:O86" si="365">AG81+BB81+BW81+CR81+DM81+EH81+FC81+FX81+GS81+HN81</f>
        <v>0</v>
      </c>
      <c r="P81" s="21">
        <f t="shared" ref="P81:P86" si="366">AH81+BC81+BX81+CS81+DN81+EI81+FD81+FY81+GT81+HO81</f>
        <v>0</v>
      </c>
      <c r="Q81" s="21"/>
      <c r="R81" s="21">
        <f t="shared" ref="R81:R86" si="367">AJ81+BE81+BZ81+CU81+DP81+EK81+FF81+GA81+GV81+HQ81</f>
        <v>0</v>
      </c>
      <c r="S81" s="21">
        <f t="shared" ref="S81:U89" si="368">AL81+BG81+CB81+CW81+DR81+EM81+FH81+GC81+GX81+HS81</f>
        <v>0</v>
      </c>
      <c r="T81" s="21">
        <f t="shared" ref="T81:T86" si="369">AM81+BH81+CC81+CX81+DS81+EN81+FI81+GD81+GY81+HT81</f>
        <v>0</v>
      </c>
      <c r="U81" s="211">
        <f t="shared" ref="U81:U86" si="370">AN81+BI81+CD81+CY81+DT81+EO81+FJ81+GE81+GZ81+HU81</f>
        <v>0</v>
      </c>
      <c r="V81" s="285">
        <f t="shared" ref="V81:V89" si="371">AS81+BN81+CI81+DD81+DY81+ET81+FO81+GJ81+HE81+HZ81</f>
        <v>30</v>
      </c>
      <c r="W81" s="21">
        <f t="shared" ref="W81:W89" si="372">AQ81+BL81+CG81+DB81+DW81+ER81+FM81+GH81+HC81+HX81</f>
        <v>0</v>
      </c>
      <c r="X81" s="286">
        <f t="shared" ref="X81:X86" si="373">AO81+AP81+BJ81+BK81+CE81+CF81+CZ81+DA81+DU81+DV81+EP81+EQ81+FK81+FL81+GF81+GG81+HA81+HB81+HV81+HW81</f>
        <v>18</v>
      </c>
      <c r="Y81" s="293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294"/>
      <c r="AT81" s="14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221"/>
      <c r="BO81" s="293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294"/>
      <c r="CJ81" s="14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221"/>
      <c r="DE81" s="293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294"/>
      <c r="DZ81" s="14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221"/>
      <c r="EU81" s="293">
        <f t="shared" ref="EU81:EU86" si="374">SUM(EV81:FF81)+SUM(FH81:FJ81)</f>
        <v>60</v>
      </c>
      <c r="EV81" s="16">
        <v>14</v>
      </c>
      <c r="EW81" s="16">
        <v>16</v>
      </c>
      <c r="EX81" s="16"/>
      <c r="EY81" s="16"/>
      <c r="EZ81" s="16"/>
      <c r="FA81" s="16">
        <v>30</v>
      </c>
      <c r="FB81" s="16"/>
      <c r="FC81" s="16"/>
      <c r="FD81" s="16"/>
      <c r="FE81" s="16"/>
      <c r="FF81" s="16"/>
      <c r="FG81" s="16"/>
      <c r="FH81" s="16"/>
      <c r="FI81" s="16"/>
      <c r="FJ81" s="16"/>
      <c r="FK81" s="17"/>
      <c r="FL81" s="18">
        <v>18</v>
      </c>
      <c r="FM81" s="19"/>
      <c r="FN81" s="20">
        <f t="shared" ref="FN81" si="375">(FK81+FL81+FM81+EU81+FO81)/36</f>
        <v>3</v>
      </c>
      <c r="FO81" s="294">
        <v>30</v>
      </c>
      <c r="FP81" s="14">
        <f>SUM(FQ81:GA81)+SUM(GC81:GE81)</f>
        <v>0</v>
      </c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221"/>
      <c r="GK81" s="293">
        <f t="shared" ref="GK81:GK83" si="376">SUM(GL81:GV81)+SUM(GX81:GZ81)</f>
        <v>0</v>
      </c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294"/>
      <c r="HF81" s="14">
        <f t="shared" ref="HF81:HF83" si="377">SUM(HG81:HQ81)+SUM(HS81:HU81)</f>
        <v>0</v>
      </c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221"/>
      <c r="IA81" s="315"/>
      <c r="IB81" s="23">
        <v>7</v>
      </c>
      <c r="IC81" s="22"/>
      <c r="ID81" s="133"/>
      <c r="IE81" s="14">
        <v>7</v>
      </c>
    </row>
    <row r="82" spans="1:301" s="388" customFormat="1" ht="15" customHeight="1" x14ac:dyDescent="0.25">
      <c r="A82" s="131"/>
      <c r="B82" s="15"/>
      <c r="C82" s="261" t="s">
        <v>143</v>
      </c>
      <c r="D82" s="232"/>
      <c r="E82" s="21"/>
      <c r="F82" s="21">
        <f t="shared" si="356"/>
        <v>285</v>
      </c>
      <c r="G82" s="21">
        <f t="shared" si="357"/>
        <v>166</v>
      </c>
      <c r="H82" s="21">
        <f t="shared" si="358"/>
        <v>20</v>
      </c>
      <c r="I82" s="21">
        <f t="shared" si="359"/>
        <v>24</v>
      </c>
      <c r="J82" s="21">
        <f t="shared" si="360"/>
        <v>0</v>
      </c>
      <c r="K82" s="21">
        <f t="shared" si="361"/>
        <v>62</v>
      </c>
      <c r="L82" s="21">
        <f t="shared" si="362"/>
        <v>0</v>
      </c>
      <c r="M82" s="21">
        <f t="shared" si="363"/>
        <v>58</v>
      </c>
      <c r="N82" s="21">
        <f t="shared" si="364"/>
        <v>0</v>
      </c>
      <c r="O82" s="21">
        <f t="shared" si="365"/>
        <v>0</v>
      </c>
      <c r="P82" s="21">
        <f t="shared" si="366"/>
        <v>2</v>
      </c>
      <c r="Q82" s="21"/>
      <c r="R82" s="21">
        <f t="shared" si="367"/>
        <v>0</v>
      </c>
      <c r="S82" s="21">
        <f t="shared" si="368"/>
        <v>0</v>
      </c>
      <c r="T82" s="21">
        <f t="shared" si="369"/>
        <v>0</v>
      </c>
      <c r="U82" s="211">
        <f t="shared" si="370"/>
        <v>0</v>
      </c>
      <c r="V82" s="285">
        <f t="shared" si="371"/>
        <v>83</v>
      </c>
      <c r="W82" s="21">
        <f t="shared" si="372"/>
        <v>0</v>
      </c>
      <c r="X82" s="286">
        <f t="shared" si="373"/>
        <v>36</v>
      </c>
      <c r="Y82" s="293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294"/>
      <c r="AT82" s="14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221"/>
      <c r="BO82" s="293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294"/>
      <c r="CJ82" s="14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221"/>
      <c r="DE82" s="293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294"/>
      <c r="DZ82" s="14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221"/>
      <c r="EU82" s="293">
        <f t="shared" si="374"/>
        <v>0</v>
      </c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294"/>
      <c r="FP82" s="14">
        <f t="shared" ref="FP82:FP83" si="378">SUM(FQ82:GA82)+SUM(GC82:GE82)</f>
        <v>166</v>
      </c>
      <c r="FQ82" s="16">
        <v>20</v>
      </c>
      <c r="FR82" s="16">
        <v>24</v>
      </c>
      <c r="FS82" s="16"/>
      <c r="FT82" s="16">
        <v>62</v>
      </c>
      <c r="FU82" s="16"/>
      <c r="FV82" s="16">
        <v>58</v>
      </c>
      <c r="FW82" s="16"/>
      <c r="FX82" s="16"/>
      <c r="FY82" s="16">
        <v>2</v>
      </c>
      <c r="FZ82" s="16"/>
      <c r="GA82" s="16"/>
      <c r="GB82" s="16"/>
      <c r="GC82" s="16"/>
      <c r="GD82" s="16"/>
      <c r="GE82" s="16"/>
      <c r="GF82" s="17">
        <v>36</v>
      </c>
      <c r="GG82" s="18"/>
      <c r="GH82" s="19"/>
      <c r="GI82" s="20">
        <f t="shared" ref="GI82" si="379">(GF82+GG82+GH82+FP82+GJ82)/36</f>
        <v>7.916666666666667</v>
      </c>
      <c r="GJ82" s="221">
        <v>83</v>
      </c>
      <c r="GK82" s="293">
        <f t="shared" si="376"/>
        <v>0</v>
      </c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294"/>
      <c r="HF82" s="14">
        <f t="shared" si="377"/>
        <v>0</v>
      </c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221"/>
      <c r="IA82" s="316">
        <v>8</v>
      </c>
      <c r="IB82" s="22"/>
      <c r="IC82" s="22"/>
      <c r="ID82" s="133"/>
      <c r="IE82" s="14">
        <v>7</v>
      </c>
    </row>
    <row r="83" spans="1:301" s="388" customFormat="1" ht="15" customHeight="1" x14ac:dyDescent="0.25">
      <c r="A83" s="131"/>
      <c r="B83" s="15"/>
      <c r="C83" s="261" t="s">
        <v>262</v>
      </c>
      <c r="D83" s="232"/>
      <c r="E83" s="21"/>
      <c r="F83" s="21">
        <f t="shared" si="356"/>
        <v>228</v>
      </c>
      <c r="G83" s="21">
        <f t="shared" si="357"/>
        <v>128</v>
      </c>
      <c r="H83" s="21">
        <f t="shared" si="358"/>
        <v>16</v>
      </c>
      <c r="I83" s="21">
        <f t="shared" si="359"/>
        <v>18</v>
      </c>
      <c r="J83" s="21">
        <f t="shared" si="360"/>
        <v>0</v>
      </c>
      <c r="K83" s="21">
        <f t="shared" si="361"/>
        <v>38</v>
      </c>
      <c r="L83" s="21">
        <f t="shared" si="362"/>
        <v>0</v>
      </c>
      <c r="M83" s="21">
        <f t="shared" si="363"/>
        <v>48</v>
      </c>
      <c r="N83" s="21">
        <f t="shared" si="364"/>
        <v>0</v>
      </c>
      <c r="O83" s="21">
        <f t="shared" si="365"/>
        <v>0</v>
      </c>
      <c r="P83" s="21">
        <f t="shared" si="366"/>
        <v>4</v>
      </c>
      <c r="Q83" s="21"/>
      <c r="R83" s="21">
        <f t="shared" si="367"/>
        <v>0</v>
      </c>
      <c r="S83" s="21">
        <f t="shared" si="368"/>
        <v>0</v>
      </c>
      <c r="T83" s="21">
        <f t="shared" si="369"/>
        <v>0</v>
      </c>
      <c r="U83" s="211">
        <f t="shared" si="370"/>
        <v>4</v>
      </c>
      <c r="V83" s="285">
        <f t="shared" si="371"/>
        <v>64</v>
      </c>
      <c r="W83" s="21">
        <f t="shared" si="372"/>
        <v>0</v>
      </c>
      <c r="X83" s="286">
        <f t="shared" si="373"/>
        <v>36</v>
      </c>
      <c r="Y83" s="293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294"/>
      <c r="AT83" s="14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221"/>
      <c r="BO83" s="293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294"/>
      <c r="CJ83" s="14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221"/>
      <c r="DE83" s="293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294"/>
      <c r="DZ83" s="14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221"/>
      <c r="EU83" s="293">
        <f t="shared" si="374"/>
        <v>0</v>
      </c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294"/>
      <c r="FP83" s="14">
        <f t="shared" si="378"/>
        <v>128</v>
      </c>
      <c r="FQ83" s="16">
        <v>16</v>
      </c>
      <c r="FR83" s="16">
        <v>18</v>
      </c>
      <c r="FS83" s="16"/>
      <c r="FT83" s="16">
        <v>38</v>
      </c>
      <c r="FU83" s="16"/>
      <c r="FV83" s="16">
        <v>48</v>
      </c>
      <c r="FW83" s="16"/>
      <c r="FX83" s="16"/>
      <c r="FY83" s="16">
        <v>4</v>
      </c>
      <c r="FZ83" s="16"/>
      <c r="GA83" s="16"/>
      <c r="GB83" s="16"/>
      <c r="GC83" s="16"/>
      <c r="GD83" s="16"/>
      <c r="GE83" s="16">
        <v>4</v>
      </c>
      <c r="GF83" s="17">
        <v>36</v>
      </c>
      <c r="GG83" s="18"/>
      <c r="GH83" s="19"/>
      <c r="GI83" s="20">
        <f t="shared" ref="GI83" si="380">(GF83+GG83+GH83+FP83+GJ83)/36</f>
        <v>6.333333333333333</v>
      </c>
      <c r="GJ83" s="221">
        <v>64</v>
      </c>
      <c r="GK83" s="293">
        <f t="shared" si="376"/>
        <v>0</v>
      </c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294"/>
      <c r="HF83" s="14">
        <f t="shared" si="377"/>
        <v>0</v>
      </c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221"/>
      <c r="IA83" s="316">
        <v>8</v>
      </c>
      <c r="IB83" s="22"/>
      <c r="IC83" s="22"/>
      <c r="ID83" s="133"/>
      <c r="IE83" s="14">
        <v>7</v>
      </c>
    </row>
    <row r="84" spans="1:301" s="388" customFormat="1" ht="15" customHeight="1" x14ac:dyDescent="0.25">
      <c r="A84" s="131"/>
      <c r="B84" s="15"/>
      <c r="C84" s="261" t="s">
        <v>264</v>
      </c>
      <c r="D84" s="232"/>
      <c r="E84" s="21"/>
      <c r="F84" s="21">
        <f t="shared" si="356"/>
        <v>195</v>
      </c>
      <c r="G84" s="21">
        <f t="shared" si="357"/>
        <v>106</v>
      </c>
      <c r="H84" s="21">
        <f t="shared" si="358"/>
        <v>12</v>
      </c>
      <c r="I84" s="21">
        <f t="shared" si="359"/>
        <v>20</v>
      </c>
      <c r="J84" s="21">
        <f t="shared" si="360"/>
        <v>0</v>
      </c>
      <c r="K84" s="21">
        <f t="shared" si="361"/>
        <v>26</v>
      </c>
      <c r="L84" s="21">
        <f t="shared" si="362"/>
        <v>0</v>
      </c>
      <c r="M84" s="21">
        <f t="shared" si="363"/>
        <v>48</v>
      </c>
      <c r="N84" s="21">
        <f t="shared" si="364"/>
        <v>0</v>
      </c>
      <c r="O84" s="21">
        <f t="shared" si="365"/>
        <v>0</v>
      </c>
      <c r="P84" s="21">
        <f t="shared" si="366"/>
        <v>0</v>
      </c>
      <c r="Q84" s="21"/>
      <c r="R84" s="21">
        <f t="shared" si="367"/>
        <v>0</v>
      </c>
      <c r="S84" s="21">
        <f t="shared" si="368"/>
        <v>0</v>
      </c>
      <c r="T84" s="21">
        <f t="shared" si="369"/>
        <v>0</v>
      </c>
      <c r="U84" s="211">
        <f t="shared" si="370"/>
        <v>0</v>
      </c>
      <c r="V84" s="285">
        <f t="shared" si="371"/>
        <v>53</v>
      </c>
      <c r="W84" s="21">
        <f t="shared" si="372"/>
        <v>0</v>
      </c>
      <c r="X84" s="286">
        <f t="shared" si="373"/>
        <v>36</v>
      </c>
      <c r="Y84" s="293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294"/>
      <c r="AT84" s="14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221"/>
      <c r="BO84" s="293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294"/>
      <c r="CJ84" s="14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221"/>
      <c r="DE84" s="293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294"/>
      <c r="DZ84" s="14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221"/>
      <c r="EU84" s="293">
        <f t="shared" si="374"/>
        <v>0</v>
      </c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294"/>
      <c r="FP84" s="14">
        <f t="shared" ref="FP84" si="381">SUM(FQ84:GA84)+SUM(GC84:GE84)</f>
        <v>0</v>
      </c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>
        <f t="shared" ref="GI84" si="382">(GF84+GG84+GH84+FP84+GJ84)/36</f>
        <v>0</v>
      </c>
      <c r="GJ84" s="221"/>
      <c r="GK84" s="293">
        <f t="shared" ref="GK84" si="383">SUM(GL84:GV84)+SUM(GX84:GZ84)</f>
        <v>106</v>
      </c>
      <c r="GL84" s="16">
        <v>12</v>
      </c>
      <c r="GM84" s="16">
        <v>20</v>
      </c>
      <c r="GN84" s="16"/>
      <c r="GO84" s="16">
        <v>26</v>
      </c>
      <c r="GP84" s="16"/>
      <c r="GQ84" s="16">
        <v>48</v>
      </c>
      <c r="GR84" s="16"/>
      <c r="GS84" s="16"/>
      <c r="GT84" s="16"/>
      <c r="GU84" s="16"/>
      <c r="GV84" s="16"/>
      <c r="GW84" s="16"/>
      <c r="GX84" s="16"/>
      <c r="GY84" s="16"/>
      <c r="GZ84" s="16"/>
      <c r="HA84" s="17">
        <v>36</v>
      </c>
      <c r="HB84" s="18"/>
      <c r="HC84" s="19"/>
      <c r="HD84" s="20">
        <v>5.42</v>
      </c>
      <c r="HE84" s="294">
        <v>53</v>
      </c>
      <c r="HF84" s="14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221"/>
      <c r="IA84" s="335">
        <v>9</v>
      </c>
      <c r="IB84" s="23"/>
      <c r="IC84" s="22"/>
      <c r="ID84" s="133"/>
      <c r="IE84" s="14">
        <v>7</v>
      </c>
    </row>
    <row r="85" spans="1:301" s="388" customFormat="1" ht="15" customHeight="1" x14ac:dyDescent="0.25">
      <c r="A85" s="131"/>
      <c r="B85" s="15"/>
      <c r="C85" s="261" t="s">
        <v>263</v>
      </c>
      <c r="D85" s="232"/>
      <c r="E85" s="21"/>
      <c r="F85" s="21">
        <f t="shared" si="356"/>
        <v>171</v>
      </c>
      <c r="G85" s="21">
        <f t="shared" si="357"/>
        <v>114</v>
      </c>
      <c r="H85" s="21">
        <f t="shared" si="358"/>
        <v>10</v>
      </c>
      <c r="I85" s="21">
        <f t="shared" si="359"/>
        <v>12</v>
      </c>
      <c r="J85" s="21">
        <f t="shared" si="360"/>
        <v>0</v>
      </c>
      <c r="K85" s="21">
        <f t="shared" si="361"/>
        <v>48</v>
      </c>
      <c r="L85" s="21">
        <f t="shared" si="362"/>
        <v>0</v>
      </c>
      <c r="M85" s="21">
        <f t="shared" si="363"/>
        <v>38</v>
      </c>
      <c r="N85" s="21">
        <f t="shared" si="364"/>
        <v>0</v>
      </c>
      <c r="O85" s="21">
        <f t="shared" si="365"/>
        <v>0</v>
      </c>
      <c r="P85" s="21">
        <f t="shared" si="366"/>
        <v>6</v>
      </c>
      <c r="Q85" s="21"/>
      <c r="R85" s="21">
        <f t="shared" si="367"/>
        <v>0</v>
      </c>
      <c r="S85" s="21">
        <f t="shared" si="368"/>
        <v>0</v>
      </c>
      <c r="T85" s="21">
        <f t="shared" si="369"/>
        <v>0</v>
      </c>
      <c r="U85" s="211">
        <f t="shared" si="370"/>
        <v>0</v>
      </c>
      <c r="V85" s="285">
        <f t="shared" si="371"/>
        <v>57</v>
      </c>
      <c r="W85" s="21">
        <f t="shared" si="372"/>
        <v>0</v>
      </c>
      <c r="X85" s="286">
        <f t="shared" si="373"/>
        <v>0</v>
      </c>
      <c r="Y85" s="293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294"/>
      <c r="AT85" s="14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221"/>
      <c r="BO85" s="293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294"/>
      <c r="CJ85" s="14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221"/>
      <c r="DE85" s="293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294"/>
      <c r="DZ85" s="14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221"/>
      <c r="EU85" s="293">
        <f t="shared" si="374"/>
        <v>0</v>
      </c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294"/>
      <c r="FP85" s="14">
        <f t="shared" ref="FP85" si="384">SUM(FQ85:GA85)+SUM(GC85:GE85)</f>
        <v>114</v>
      </c>
      <c r="FQ85" s="16">
        <v>10</v>
      </c>
      <c r="FR85" s="16">
        <v>12</v>
      </c>
      <c r="FS85" s="16"/>
      <c r="FT85" s="16">
        <v>48</v>
      </c>
      <c r="FU85" s="16"/>
      <c r="FV85" s="16">
        <v>38</v>
      </c>
      <c r="FW85" s="16"/>
      <c r="FX85" s="16"/>
      <c r="FY85" s="16">
        <v>6</v>
      </c>
      <c r="FZ85" s="16"/>
      <c r="GA85" s="16"/>
      <c r="GB85" s="16"/>
      <c r="GC85" s="16"/>
      <c r="GD85" s="16"/>
      <c r="GE85" s="16"/>
      <c r="GF85" s="17"/>
      <c r="GG85" s="18"/>
      <c r="GH85" s="19"/>
      <c r="GI85" s="20">
        <f t="shared" ref="GI85" si="385">(GF85+GG85+GH85+FP85+GJ85)/36</f>
        <v>4.75</v>
      </c>
      <c r="GJ85" s="221">
        <v>57</v>
      </c>
      <c r="GK85" s="293">
        <f t="shared" ref="GK85:GK87" si="386">SUM(GL85:GV85)+SUM(GX85:GZ85)</f>
        <v>0</v>
      </c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294"/>
      <c r="HF85" s="14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221"/>
      <c r="IA85" s="315"/>
      <c r="IB85" s="23"/>
      <c r="IC85" s="22"/>
      <c r="ID85" s="133"/>
      <c r="IE85" s="14">
        <v>7</v>
      </c>
    </row>
    <row r="86" spans="1:301" s="388" customFormat="1" ht="15" customHeight="1" x14ac:dyDescent="0.25">
      <c r="A86" s="131"/>
      <c r="B86" s="15"/>
      <c r="C86" s="261" t="s">
        <v>145</v>
      </c>
      <c r="D86" s="232"/>
      <c r="E86" s="21"/>
      <c r="F86" s="21">
        <f t="shared" si="356"/>
        <v>150</v>
      </c>
      <c r="G86" s="21">
        <f t="shared" si="357"/>
        <v>88</v>
      </c>
      <c r="H86" s="21">
        <f t="shared" si="358"/>
        <v>12</v>
      </c>
      <c r="I86" s="21">
        <f t="shared" si="359"/>
        <v>6</v>
      </c>
      <c r="J86" s="21">
        <f t="shared" si="360"/>
        <v>0</v>
      </c>
      <c r="K86" s="21">
        <f t="shared" si="361"/>
        <v>58</v>
      </c>
      <c r="L86" s="21">
        <f t="shared" si="362"/>
        <v>0</v>
      </c>
      <c r="M86" s="21">
        <f t="shared" si="363"/>
        <v>12</v>
      </c>
      <c r="N86" s="21">
        <f t="shared" si="364"/>
        <v>0</v>
      </c>
      <c r="O86" s="21">
        <f t="shared" si="365"/>
        <v>0</v>
      </c>
      <c r="P86" s="21">
        <f t="shared" si="366"/>
        <v>0</v>
      </c>
      <c r="Q86" s="21"/>
      <c r="R86" s="21">
        <f t="shared" si="367"/>
        <v>0</v>
      </c>
      <c r="S86" s="21">
        <f t="shared" si="368"/>
        <v>0</v>
      </c>
      <c r="T86" s="21">
        <f t="shared" si="369"/>
        <v>0</v>
      </c>
      <c r="U86" s="211">
        <f t="shared" si="370"/>
        <v>0</v>
      </c>
      <c r="V86" s="285">
        <f t="shared" si="371"/>
        <v>44</v>
      </c>
      <c r="W86" s="21">
        <f t="shared" si="372"/>
        <v>0</v>
      </c>
      <c r="X86" s="286">
        <f t="shared" si="373"/>
        <v>18</v>
      </c>
      <c r="Y86" s="293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294"/>
      <c r="AT86" s="14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221"/>
      <c r="BO86" s="293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294"/>
      <c r="CJ86" s="14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221"/>
      <c r="DE86" s="293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294"/>
      <c r="DZ86" s="14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221"/>
      <c r="EU86" s="293">
        <f t="shared" si="374"/>
        <v>0</v>
      </c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294"/>
      <c r="FP86" s="14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221"/>
      <c r="GK86" s="293">
        <f t="shared" si="386"/>
        <v>88</v>
      </c>
      <c r="GL86" s="16">
        <v>12</v>
      </c>
      <c r="GM86" s="16">
        <v>6</v>
      </c>
      <c r="GN86" s="16"/>
      <c r="GO86" s="16">
        <v>58</v>
      </c>
      <c r="GP86" s="16"/>
      <c r="GQ86" s="16">
        <v>12</v>
      </c>
      <c r="GR86" s="16"/>
      <c r="GS86" s="16"/>
      <c r="GT86" s="16"/>
      <c r="GU86" s="16"/>
      <c r="GV86" s="16"/>
      <c r="GW86" s="16"/>
      <c r="GX86" s="16"/>
      <c r="GY86" s="16"/>
      <c r="GZ86" s="16"/>
      <c r="HA86" s="17"/>
      <c r="HB86" s="18">
        <v>18</v>
      </c>
      <c r="HC86" s="19"/>
      <c r="HD86" s="20">
        <v>4.16</v>
      </c>
      <c r="HE86" s="294">
        <v>44</v>
      </c>
      <c r="HF86" s="14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221"/>
      <c r="IA86" s="315"/>
      <c r="IB86" s="22" t="s">
        <v>144</v>
      </c>
      <c r="IC86" s="22"/>
      <c r="ID86" s="133"/>
      <c r="IE86" s="14">
        <v>7</v>
      </c>
    </row>
    <row r="87" spans="1:301" s="388" customFormat="1" ht="15" customHeight="1" x14ac:dyDescent="0.25">
      <c r="A87" s="131"/>
      <c r="B87" s="15"/>
      <c r="C87" s="261" t="s">
        <v>246</v>
      </c>
      <c r="D87" s="232"/>
      <c r="E87" s="21"/>
      <c r="F87" s="21">
        <f t="shared" ref="F87" si="387">G87+V87+W87+X87</f>
        <v>51</v>
      </c>
      <c r="G87" s="21">
        <f t="shared" ref="G87" si="388">SUM(H87:U87)</f>
        <v>28</v>
      </c>
      <c r="H87" s="21">
        <f t="shared" ref="H87" si="389">Z87+AU87+BP87+CK87+DF87+EA87+EV87+FQ87+GL87+HG87</f>
        <v>6</v>
      </c>
      <c r="I87" s="21">
        <f t="shared" ref="I87" si="390">AA87+AV87+BQ87+CL87+DG87+EB87+EW87+FR87+GM87+HH87</f>
        <v>4</v>
      </c>
      <c r="J87" s="21">
        <f t="shared" ref="J87" si="391">AB87+AW87+BR87+CM87+DH87+EC87+EX87+FS87+GN87+HI87</f>
        <v>0</v>
      </c>
      <c r="K87" s="21">
        <f t="shared" ref="K87" si="392">AC87+AX87+BS87+CN87+DI87+ED87+EY87+FT87+GO87+HJ87</f>
        <v>12</v>
      </c>
      <c r="L87" s="21">
        <f t="shared" ref="L87" si="393">AD87+AY87+BT87+CO87+DJ87+EE87+EZ87+FU87+GP87+HK87</f>
        <v>0</v>
      </c>
      <c r="M87" s="21">
        <f t="shared" ref="M87" si="394">AE87+AZ87+BU87+CP87+DK87+EF87+FA87+FV87+GQ87+HL87</f>
        <v>6</v>
      </c>
      <c r="N87" s="21">
        <f t="shared" ref="N87" si="395">AF87+BA87+BV87+CQ87+DL87+EG87+FB87+FW87+GR87+HM87</f>
        <v>0</v>
      </c>
      <c r="O87" s="21">
        <f t="shared" ref="O87" si="396">AG87+BB87+BW87+CR87+DM87+EH87+FC87+FX87+GS87+HN87</f>
        <v>0</v>
      </c>
      <c r="P87" s="21">
        <f t="shared" ref="P87" si="397">AH87+BC87+BX87+CS87+DN87+EI87+FD87+FY87+GT87+HO87</f>
        <v>0</v>
      </c>
      <c r="Q87" s="21"/>
      <c r="R87" s="21">
        <f t="shared" ref="R87" si="398">AJ87+BE87+BZ87+CU87+DP87+EK87+FF87+GA87+GV87+HQ87</f>
        <v>0</v>
      </c>
      <c r="S87" s="21">
        <f t="shared" ref="S87" si="399">AL87+BG87+CB87+CW87+DR87+EM87+FH87+GC87+GX87+HS87</f>
        <v>0</v>
      </c>
      <c r="T87" s="21">
        <f t="shared" ref="T87" si="400">AM87+BH87+CC87+CX87+DS87+EN87+FI87+GD87+GY87+HT87</f>
        <v>0</v>
      </c>
      <c r="U87" s="211">
        <f t="shared" ref="U87" si="401">AN87+BI87+CD87+CY87+DT87+EO87+FJ87+GE87+GZ87+HU87</f>
        <v>0</v>
      </c>
      <c r="V87" s="285">
        <f t="shared" ref="V87" si="402">AS87+BN87+CI87+DD87+DY87+ET87+FO87+GJ87+HE87+HZ87</f>
        <v>17</v>
      </c>
      <c r="W87" s="21">
        <f t="shared" ref="W87" si="403">AQ87+BL87+CG87+DB87+DW87+ER87+FM87+GH87+HC87+HX87</f>
        <v>6</v>
      </c>
      <c r="X87" s="286">
        <f t="shared" ref="X87" si="404">AO87+AP87+BJ87+BK87+CE87+CF87+CZ87+DA87+DU87+DV87+EP87+EQ87+FK87+FL87+GF87+GG87+HA87+HB87+HV87+HW87</f>
        <v>0</v>
      </c>
      <c r="Y87" s="293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294"/>
      <c r="AT87" s="14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221"/>
      <c r="BO87" s="293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294"/>
      <c r="CJ87" s="14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221"/>
      <c r="DE87" s="293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294"/>
      <c r="DZ87" s="14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221"/>
      <c r="EU87" s="293">
        <f t="shared" ref="EU87" si="405">SUM(EV87:FF87)+SUM(FH87:FJ87)</f>
        <v>0</v>
      </c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294"/>
      <c r="FP87" s="14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221"/>
      <c r="GK87" s="293">
        <f t="shared" si="386"/>
        <v>28</v>
      </c>
      <c r="GL87" s="16">
        <v>6</v>
      </c>
      <c r="GM87" s="16">
        <v>4</v>
      </c>
      <c r="GN87" s="16"/>
      <c r="GO87" s="16">
        <v>12</v>
      </c>
      <c r="GP87" s="16"/>
      <c r="GQ87" s="16">
        <v>6</v>
      </c>
      <c r="GR87" s="16"/>
      <c r="GS87" s="16"/>
      <c r="GT87" s="16"/>
      <c r="GU87" s="16"/>
      <c r="GV87" s="16"/>
      <c r="GW87" s="16"/>
      <c r="GX87" s="16"/>
      <c r="GY87" s="16"/>
      <c r="GZ87" s="16"/>
      <c r="HA87" s="17"/>
      <c r="HB87" s="18"/>
      <c r="HC87" s="19">
        <v>6</v>
      </c>
      <c r="HD87" s="20">
        <v>1.42</v>
      </c>
      <c r="HE87" s="294">
        <v>17</v>
      </c>
      <c r="HF87" s="14">
        <f t="shared" ref="HF87:HF88" si="406">SUM(HG87:HQ87)+SUM(HS87:HU87)</f>
        <v>0</v>
      </c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>
        <f t="shared" ref="HY87:HY88" si="407">(HV87+HW87+HX87+HF87+HZ87)/36</f>
        <v>0</v>
      </c>
      <c r="HZ87" s="221"/>
      <c r="IA87" s="315"/>
      <c r="IB87" s="23">
        <v>9</v>
      </c>
      <c r="IC87" s="22"/>
      <c r="ID87" s="133"/>
      <c r="IE87" s="14">
        <v>7</v>
      </c>
    </row>
    <row r="88" spans="1:301" s="388" customFormat="1" ht="15" customHeight="1" x14ac:dyDescent="0.25">
      <c r="A88" s="134"/>
      <c r="B88" s="71"/>
      <c r="C88" s="262" t="s">
        <v>265</v>
      </c>
      <c r="D88" s="233"/>
      <c r="E88" s="72"/>
      <c r="F88" s="72">
        <f t="shared" ref="F88" si="408">G88+V88+W88+X88</f>
        <v>72</v>
      </c>
      <c r="G88" s="72">
        <f t="shared" ref="G88" si="409">SUM(H88:U88)</f>
        <v>42</v>
      </c>
      <c r="H88" s="72">
        <f t="shared" ref="H88" si="410">Z88+AU88+BP88+CK88+DF88+EA88+EV88+FQ88+GL88+HG88</f>
        <v>0</v>
      </c>
      <c r="I88" s="72">
        <f t="shared" ref="I88" si="411">AA88+AV88+BQ88+CL88+DG88+EB88+EW88+FR88+GM88+HH88</f>
        <v>0</v>
      </c>
      <c r="J88" s="72">
        <f t="shared" ref="J88" si="412">AB88+AW88+BR88+CM88+DH88+EC88+EX88+FS88+GN88+HI88</f>
        <v>0</v>
      </c>
      <c r="K88" s="72">
        <f t="shared" ref="K88" si="413">AC88+AX88+BS88+CN88+DI88+ED88+EY88+FT88+GO88+HJ88</f>
        <v>42</v>
      </c>
      <c r="L88" s="72">
        <f t="shared" ref="L88" si="414">AD88+AY88+BT88+CO88+DJ88+EE88+EZ88+FU88+GP88+HK88</f>
        <v>0</v>
      </c>
      <c r="M88" s="72">
        <f t="shared" ref="M88" si="415">AE88+AZ88+BU88+CP88+DK88+EF88+FA88+FV88+GQ88+HL88</f>
        <v>0</v>
      </c>
      <c r="N88" s="72">
        <f t="shared" ref="N88" si="416">AF88+BA88+BV88+CQ88+DL88+EG88+FB88+FW88+GR88+HM88</f>
        <v>0</v>
      </c>
      <c r="O88" s="72">
        <f t="shared" ref="O88" si="417">AG88+BB88+BW88+CR88+DM88+EH88+FC88+FX88+GS88+HN88</f>
        <v>0</v>
      </c>
      <c r="P88" s="72">
        <f t="shared" ref="P88" si="418">AH88+BC88+BX88+CS88+DN88+EI88+FD88+FY88+GT88+HO88</f>
        <v>0</v>
      </c>
      <c r="Q88" s="72"/>
      <c r="R88" s="72">
        <f t="shared" ref="R88" si="419">AJ88+BE88+BZ88+CU88+DP88+EK88+FF88+GA88+GV88+HQ88</f>
        <v>0</v>
      </c>
      <c r="S88" s="72">
        <f t="shared" ref="S88" si="420">AL88+BG88+CB88+CW88+DR88+EM88+FH88+GC88+GX88+HS88</f>
        <v>0</v>
      </c>
      <c r="T88" s="72">
        <f t="shared" ref="T88" si="421">AM88+BH88+CC88+CX88+DS88+EN88+FI88+GD88+GY88+HT88</f>
        <v>0</v>
      </c>
      <c r="U88" s="212">
        <f t="shared" ref="U88" si="422">AN88+BI88+CD88+CY88+DT88+EO88+FJ88+GE88+GZ88+HU88</f>
        <v>0</v>
      </c>
      <c r="V88" s="287">
        <f t="shared" ref="V88" si="423">AS88+BN88+CI88+DD88+DY88+ET88+FO88+GJ88+HE88+HZ88</f>
        <v>24</v>
      </c>
      <c r="W88" s="72">
        <f t="shared" ref="W88" si="424">AQ88+BL88+CG88+DB88+DW88+ER88+FM88+GH88+HC88+HX88</f>
        <v>6</v>
      </c>
      <c r="X88" s="288">
        <f t="shared" ref="X88" si="425">AO88+AP88+BJ88+BK88+CE88+CF88+CZ88+DA88+DU88+DV88+EP88+EQ88+FK88+FL88+GF88+GG88+HA88+HB88+HV88+HW88</f>
        <v>0</v>
      </c>
      <c r="Y88" s="295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296"/>
      <c r="AT88" s="242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222"/>
      <c r="BO88" s="295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296"/>
      <c r="CJ88" s="242"/>
      <c r="CK88" s="71"/>
      <c r="CL88" s="71"/>
      <c r="CM88" s="71"/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222"/>
      <c r="DE88" s="295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296"/>
      <c r="DZ88" s="242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222"/>
      <c r="EU88" s="295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296"/>
      <c r="FP88" s="242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222"/>
      <c r="GK88" s="295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296"/>
      <c r="HF88" s="242">
        <f t="shared" si="406"/>
        <v>42</v>
      </c>
      <c r="HG88" s="73"/>
      <c r="HH88" s="73"/>
      <c r="HI88" s="73"/>
      <c r="HJ88" s="73">
        <v>42</v>
      </c>
      <c r="HK88" s="73"/>
      <c r="HL88" s="73"/>
      <c r="HM88" s="73"/>
      <c r="HN88" s="73"/>
      <c r="HO88" s="73"/>
      <c r="HP88" s="73"/>
      <c r="HQ88" s="73"/>
      <c r="HR88" s="73"/>
      <c r="HS88" s="73"/>
      <c r="HT88" s="73"/>
      <c r="HU88" s="73"/>
      <c r="HV88" s="74"/>
      <c r="HW88" s="75"/>
      <c r="HX88" s="76">
        <v>6</v>
      </c>
      <c r="HY88" s="77">
        <f t="shared" si="407"/>
        <v>2</v>
      </c>
      <c r="HZ88" s="222">
        <v>24</v>
      </c>
      <c r="IA88" s="317"/>
      <c r="IB88" s="204">
        <v>10</v>
      </c>
      <c r="IC88" s="78"/>
      <c r="ID88" s="135"/>
      <c r="IE88" s="14"/>
    </row>
    <row r="89" spans="1:301" s="385" customFormat="1" ht="15" customHeight="1" x14ac:dyDescent="0.25">
      <c r="A89" s="150">
        <v>47</v>
      </c>
      <c r="B89" s="88" t="s">
        <v>176</v>
      </c>
      <c r="C89" s="263" t="s">
        <v>217</v>
      </c>
      <c r="D89" s="235"/>
      <c r="E89" s="89">
        <f>F89/36</f>
        <v>7</v>
      </c>
      <c r="F89" s="89">
        <f>G89+V89+W89+X89</f>
        <v>252</v>
      </c>
      <c r="G89" s="89">
        <f>SUM(H89:U89)</f>
        <v>132</v>
      </c>
      <c r="H89" s="89">
        <f t="shared" si="358"/>
        <v>22</v>
      </c>
      <c r="I89" s="89">
        <f t="shared" si="358"/>
        <v>6</v>
      </c>
      <c r="J89" s="89">
        <f t="shared" si="358"/>
        <v>0</v>
      </c>
      <c r="K89" s="89">
        <f t="shared" si="358"/>
        <v>62</v>
      </c>
      <c r="L89" s="89">
        <f t="shared" si="358"/>
        <v>0</v>
      </c>
      <c r="M89" s="89">
        <f t="shared" si="358"/>
        <v>34</v>
      </c>
      <c r="N89" s="89">
        <f t="shared" si="358"/>
        <v>0</v>
      </c>
      <c r="O89" s="89">
        <f t="shared" si="358"/>
        <v>0</v>
      </c>
      <c r="P89" s="89">
        <f t="shared" si="358"/>
        <v>0</v>
      </c>
      <c r="Q89" s="89"/>
      <c r="R89" s="89">
        <f>AJ89+BE89+BZ89+CU89+DP89+EK89+FF89+GA89+GV89+HQ89</f>
        <v>0</v>
      </c>
      <c r="S89" s="89">
        <f t="shared" si="368"/>
        <v>0</v>
      </c>
      <c r="T89" s="89">
        <f t="shared" si="368"/>
        <v>0</v>
      </c>
      <c r="U89" s="213">
        <f t="shared" si="368"/>
        <v>8</v>
      </c>
      <c r="V89" s="274">
        <f t="shared" si="371"/>
        <v>66</v>
      </c>
      <c r="W89" s="89">
        <f t="shared" si="372"/>
        <v>0</v>
      </c>
      <c r="X89" s="275">
        <f t="shared" ref="X89" si="426">+AO89+AP89+BJ89+BK89+CE89+CF89+CZ89+DA89+DU89+DV89+EP89+EQ89+FK89+FL89+GF89+GG89+HA89+HB89+HV89+HW89</f>
        <v>54</v>
      </c>
      <c r="Y89" s="297">
        <f>SUM(Z89:AJ89)+SUM(AL89:AN89)</f>
        <v>0</v>
      </c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298"/>
      <c r="AT89" s="243">
        <f>SUM(AU89:BE89)+SUM(BG89:BI89)</f>
        <v>0</v>
      </c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223"/>
      <c r="BO89" s="297">
        <f>SUM(BP89:BZ89)+SUM(CB89:CD89)</f>
        <v>0</v>
      </c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298"/>
      <c r="CJ89" s="243">
        <f>SUM(CK89:CU89)+SUM(CW89:CY89)</f>
        <v>0</v>
      </c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223"/>
      <c r="DE89" s="297">
        <f>SUM(DF89:DP89)+SUM(DR89:DT89)</f>
        <v>0</v>
      </c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298"/>
      <c r="DZ89" s="243">
        <f>SUM(EA89:EK89)+SUM(EM89:EO89)</f>
        <v>0</v>
      </c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223"/>
      <c r="EU89" s="297">
        <f>SUM(EV89:FF89)+SUM(FH89:FJ89)</f>
        <v>0</v>
      </c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298"/>
      <c r="FP89" s="243">
        <f>SUM(FQ89:GA89)+SUM(GC89:GE89)</f>
        <v>60</v>
      </c>
      <c r="FQ89" s="90">
        <v>16</v>
      </c>
      <c r="FR89" s="90">
        <v>6</v>
      </c>
      <c r="FS89" s="90"/>
      <c r="FT89" s="90">
        <v>20</v>
      </c>
      <c r="FU89" s="90"/>
      <c r="FV89" s="90">
        <v>16</v>
      </c>
      <c r="FW89" s="90"/>
      <c r="FX89" s="90"/>
      <c r="FY89" s="90"/>
      <c r="FZ89" s="90"/>
      <c r="GA89" s="90"/>
      <c r="GB89" s="90"/>
      <c r="GC89" s="90"/>
      <c r="GD89" s="90"/>
      <c r="GE89" s="90">
        <v>2</v>
      </c>
      <c r="GF89" s="91"/>
      <c r="GG89" s="92">
        <v>18</v>
      </c>
      <c r="GH89" s="93"/>
      <c r="GI89" s="94">
        <f t="shared" ref="GI89" si="427">(GF89+GG89+GH89+FP89+GJ89)/36</f>
        <v>3</v>
      </c>
      <c r="GJ89" s="223">
        <v>30</v>
      </c>
      <c r="GK89" s="297">
        <f>SUM(GL89:GV89)+SUM(GX89:GZ89)</f>
        <v>48</v>
      </c>
      <c r="GL89" s="90">
        <v>6</v>
      </c>
      <c r="GM89" s="90"/>
      <c r="GN89" s="90"/>
      <c r="GO89" s="90">
        <v>18</v>
      </c>
      <c r="GP89" s="90"/>
      <c r="GQ89" s="90">
        <v>18</v>
      </c>
      <c r="GR89" s="90"/>
      <c r="GS89" s="90"/>
      <c r="GT89" s="90"/>
      <c r="GU89" s="90"/>
      <c r="GV89" s="90"/>
      <c r="GW89" s="90"/>
      <c r="GX89" s="90"/>
      <c r="GY89" s="90"/>
      <c r="GZ89" s="90">
        <v>6</v>
      </c>
      <c r="HA89" s="91">
        <v>36</v>
      </c>
      <c r="HB89" s="92"/>
      <c r="HC89" s="93"/>
      <c r="HD89" s="94">
        <f t="shared" ref="HD89" si="428">(HA89+HB89+HC89+GK89+HE89)/36</f>
        <v>3</v>
      </c>
      <c r="HE89" s="298">
        <v>24</v>
      </c>
      <c r="HF89" s="243">
        <f>SUM(HG89:HQ89)+SUM(HS89:HU89)</f>
        <v>24</v>
      </c>
      <c r="HG89" s="90"/>
      <c r="HH89" s="90"/>
      <c r="HI89" s="90"/>
      <c r="HJ89" s="90">
        <v>24</v>
      </c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1"/>
      <c r="HW89" s="92"/>
      <c r="HX89" s="93"/>
      <c r="HY89" s="94">
        <f t="shared" ref="HY89" si="429">(HV89+HW89+HX89+HF89+HZ89)/36</f>
        <v>1</v>
      </c>
      <c r="HZ89" s="223">
        <v>12</v>
      </c>
      <c r="IA89" s="336" t="s">
        <v>144</v>
      </c>
      <c r="IB89" s="99" t="s">
        <v>60</v>
      </c>
      <c r="IC89" s="99"/>
      <c r="ID89" s="203"/>
      <c r="IE89" s="54">
        <v>2</v>
      </c>
    </row>
    <row r="90" spans="1:301" s="378" customFormat="1" ht="15" customHeight="1" x14ac:dyDescent="0.25">
      <c r="A90" s="152"/>
      <c r="B90" s="46"/>
      <c r="C90" s="361" t="s">
        <v>227</v>
      </c>
      <c r="D90" s="54"/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224"/>
      <c r="V90" s="299"/>
      <c r="W90" s="46"/>
      <c r="X90" s="300"/>
      <c r="Y90" s="299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300"/>
      <c r="AT90" s="54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224"/>
      <c r="BO90" s="299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300"/>
      <c r="CJ90" s="54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224"/>
      <c r="DE90" s="299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300"/>
      <c r="DZ90" s="54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224"/>
      <c r="EU90" s="299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300"/>
      <c r="FP90" s="54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224"/>
      <c r="GK90" s="299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300"/>
      <c r="HF90" s="54"/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224"/>
      <c r="IA90" s="310"/>
      <c r="IB90" s="25"/>
      <c r="IC90" s="25"/>
      <c r="ID90" s="120"/>
      <c r="IE90" s="54"/>
    </row>
    <row r="91" spans="1:301" s="385" customFormat="1" ht="15" customHeight="1" x14ac:dyDescent="0.25">
      <c r="A91" s="152">
        <v>48</v>
      </c>
      <c r="B91" s="46" t="s">
        <v>177</v>
      </c>
      <c r="C91" s="264" t="s">
        <v>131</v>
      </c>
      <c r="D91" s="236"/>
      <c r="E91" s="48">
        <f>F91/36</f>
        <v>3</v>
      </c>
      <c r="F91" s="48">
        <f>G91+V91+W91+X91</f>
        <v>108</v>
      </c>
      <c r="G91" s="48">
        <f>SUM(H91:U91)</f>
        <v>66</v>
      </c>
      <c r="H91" s="48">
        <f t="shared" ref="H91:P92" si="430">Z91+AU91+BP91+CK91+DF91+EA91+EV91+FQ91+GL91+HG91</f>
        <v>18</v>
      </c>
      <c r="I91" s="48">
        <f t="shared" si="430"/>
        <v>0</v>
      </c>
      <c r="J91" s="48">
        <f t="shared" si="430"/>
        <v>0</v>
      </c>
      <c r="K91" s="48">
        <f t="shared" si="430"/>
        <v>48</v>
      </c>
      <c r="L91" s="48">
        <f t="shared" si="430"/>
        <v>0</v>
      </c>
      <c r="M91" s="48">
        <f t="shared" si="430"/>
        <v>0</v>
      </c>
      <c r="N91" s="48">
        <f t="shared" si="430"/>
        <v>0</v>
      </c>
      <c r="O91" s="48">
        <f t="shared" si="430"/>
        <v>0</v>
      </c>
      <c r="P91" s="48">
        <f t="shared" si="430"/>
        <v>0</v>
      </c>
      <c r="Q91" s="48"/>
      <c r="R91" s="48">
        <f>AJ91+BE91+BZ91+CU91+DP91+EK91+FF91+GA91+GV91+HQ91</f>
        <v>0</v>
      </c>
      <c r="S91" s="48">
        <f t="shared" ref="S91:U94" si="431">AL91+BG91+CB91+CW91+DR91+EM91+FH91+GC91+GX91+HS91</f>
        <v>0</v>
      </c>
      <c r="T91" s="48">
        <f t="shared" si="431"/>
        <v>0</v>
      </c>
      <c r="U91" s="214">
        <f t="shared" si="431"/>
        <v>0</v>
      </c>
      <c r="V91" s="276">
        <f t="shared" ref="V91:V94" si="432">AS91+BN91+CI91+DD91+DY91+ET91+FO91+GJ91+HE91+HZ91</f>
        <v>36</v>
      </c>
      <c r="W91" s="48">
        <f t="shared" ref="W91:W94" si="433">AQ91+BL91+CG91+DB91+DW91+ER91+FM91+GH91+HC91+HX91</f>
        <v>6</v>
      </c>
      <c r="X91" s="277">
        <f t="shared" ref="X91:X94" si="434">AO91+AP91+BJ91+BK91+CE91+CF91+CZ91+DA91+DU91+DV91+EP91+EQ91+FK91+FL91+GF91+GG91+HA91+HB91+HV91+HW91</f>
        <v>0</v>
      </c>
      <c r="Y91" s="299">
        <f>SUM(Z91:AJ91)+SUM(AL91:AN91)</f>
        <v>6</v>
      </c>
      <c r="Z91" s="49">
        <v>2</v>
      </c>
      <c r="AA91" s="49"/>
      <c r="AB91" s="49"/>
      <c r="AC91" s="49">
        <v>4</v>
      </c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50"/>
      <c r="AP91" s="51"/>
      <c r="AQ91" s="52"/>
      <c r="AR91" s="53">
        <f>(AO91+AP91+AQ91+Y91+AS91)/36</f>
        <v>0.25</v>
      </c>
      <c r="AS91" s="300">
        <v>3</v>
      </c>
      <c r="AT91" s="54">
        <f>SUM(AU91:BE91)+SUM(BG91:BI91)</f>
        <v>6</v>
      </c>
      <c r="AU91" s="49">
        <v>2</v>
      </c>
      <c r="AV91" s="49"/>
      <c r="AW91" s="49"/>
      <c r="AX91" s="49">
        <v>4</v>
      </c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50"/>
      <c r="BK91" s="51"/>
      <c r="BL91" s="52"/>
      <c r="BM91" s="53">
        <f>(BJ91+BK91+BL91+AT91+BN91)/36</f>
        <v>0.25</v>
      </c>
      <c r="BN91" s="224">
        <v>3</v>
      </c>
      <c r="BO91" s="299">
        <f>SUM(BP91:BZ91)+SUM(CB91:CD91)</f>
        <v>0</v>
      </c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>
        <f>(CE91+CF91+CG91+BO91+CI91)/36</f>
        <v>0</v>
      </c>
      <c r="CI91" s="300"/>
      <c r="CJ91" s="346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224"/>
      <c r="DE91" s="299">
        <f>SUM(DF91:DP91)+SUM(DR91:DT91)</f>
        <v>24</v>
      </c>
      <c r="DF91" s="49">
        <v>6</v>
      </c>
      <c r="DG91" s="49"/>
      <c r="DH91" s="49"/>
      <c r="DI91" s="49">
        <v>18</v>
      </c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50"/>
      <c r="DV91" s="51"/>
      <c r="DW91" s="52"/>
      <c r="DX91" s="53">
        <f t="shared" ref="DX91:DX92" si="435">(DU91+DV91+DW91+DE91+DY91)/36</f>
        <v>1</v>
      </c>
      <c r="DY91" s="300">
        <v>12</v>
      </c>
      <c r="DZ91" s="54">
        <f>SUM(EA91:EK91)+SUM(EM91:EO91)</f>
        <v>30</v>
      </c>
      <c r="EA91" s="49">
        <v>8</v>
      </c>
      <c r="EB91" s="49"/>
      <c r="EC91" s="49"/>
      <c r="ED91" s="49">
        <v>22</v>
      </c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50"/>
      <c r="EQ91" s="51"/>
      <c r="ER91" s="52">
        <v>6</v>
      </c>
      <c r="ES91" s="53">
        <f>(EP91+EQ91+ER91+DZ91+ET91)/36</f>
        <v>1.5</v>
      </c>
      <c r="ET91" s="224">
        <v>18</v>
      </c>
      <c r="EU91" s="299">
        <f>SUM(EV91:FF91)+SUM(FH91:FJ91)</f>
        <v>0</v>
      </c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>
        <f>(FK91+FL91+FM91+EU91+FO91)/36</f>
        <v>0</v>
      </c>
      <c r="FO91" s="300"/>
      <c r="FP91" s="54">
        <f>SUM(FQ91:GA91)+SUM(GC91:GE91)</f>
        <v>0</v>
      </c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>
        <f>(GF91+GG91+GH91+FP91+GJ91)/36</f>
        <v>0</v>
      </c>
      <c r="GJ91" s="224"/>
      <c r="GK91" s="299">
        <f>SUM(GL91:GV91)+SUM(GX91:GZ91)</f>
        <v>0</v>
      </c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>
        <f>(HA91+HB91+HC91+GK91+HE91)/36</f>
        <v>0</v>
      </c>
      <c r="HE91" s="300"/>
      <c r="HF91" s="54">
        <f>SUM(HG91:HQ91)+SUM(HS91:HU91)</f>
        <v>0</v>
      </c>
      <c r="HG91" s="46"/>
      <c r="HH91" s="46"/>
      <c r="HI91" s="46"/>
      <c r="HJ91" s="46"/>
      <c r="HK91" s="46"/>
      <c r="HL91" s="46"/>
      <c r="HM91" s="46"/>
      <c r="HN91" s="46"/>
      <c r="HO91" s="46"/>
      <c r="HP91" s="46"/>
      <c r="HQ91" s="46"/>
      <c r="HR91" s="46"/>
      <c r="HS91" s="46"/>
      <c r="HT91" s="46"/>
      <c r="HU91" s="46"/>
      <c r="HV91" s="46"/>
      <c r="HW91" s="46"/>
      <c r="HX91" s="46"/>
      <c r="HY91" s="46"/>
      <c r="HZ91" s="224"/>
      <c r="IA91" s="310"/>
      <c r="IB91" s="40">
        <v>6</v>
      </c>
      <c r="IC91" s="25"/>
      <c r="ID91" s="120"/>
      <c r="IE91" s="54">
        <v>1</v>
      </c>
    </row>
    <row r="92" spans="1:301" s="390" customFormat="1" ht="15" customHeight="1" thickBot="1" x14ac:dyDescent="0.3">
      <c r="A92" s="152">
        <v>49</v>
      </c>
      <c r="B92" s="46" t="s">
        <v>190</v>
      </c>
      <c r="C92" s="248" t="s">
        <v>128</v>
      </c>
      <c r="D92" s="515"/>
      <c r="E92" s="516">
        <f>F92/36</f>
        <v>8</v>
      </c>
      <c r="F92" s="516">
        <f>G92+V92+W92+X92</f>
        <v>288</v>
      </c>
      <c r="G92" s="516">
        <f>SUM(H92:U92)</f>
        <v>186</v>
      </c>
      <c r="H92" s="516">
        <f t="shared" si="430"/>
        <v>32</v>
      </c>
      <c r="I92" s="516">
        <f t="shared" si="430"/>
        <v>0</v>
      </c>
      <c r="J92" s="516">
        <f t="shared" si="430"/>
        <v>24</v>
      </c>
      <c r="K92" s="516">
        <f t="shared" si="430"/>
        <v>94</v>
      </c>
      <c r="L92" s="516">
        <f t="shared" si="430"/>
        <v>0</v>
      </c>
      <c r="M92" s="516">
        <f t="shared" si="430"/>
        <v>34</v>
      </c>
      <c r="N92" s="516">
        <f t="shared" si="430"/>
        <v>0</v>
      </c>
      <c r="O92" s="516">
        <f t="shared" si="430"/>
        <v>0</v>
      </c>
      <c r="P92" s="516">
        <f t="shared" si="430"/>
        <v>2</v>
      </c>
      <c r="Q92" s="516"/>
      <c r="R92" s="516">
        <f>AJ92+BE92+BZ92+CU92+DP92+EK92+FF92+GA92+GV92+HQ92</f>
        <v>0</v>
      </c>
      <c r="S92" s="516">
        <f t="shared" si="431"/>
        <v>0</v>
      </c>
      <c r="T92" s="516">
        <f t="shared" si="431"/>
        <v>0</v>
      </c>
      <c r="U92" s="517">
        <f t="shared" si="431"/>
        <v>0</v>
      </c>
      <c r="V92" s="518">
        <f t="shared" si="432"/>
        <v>93</v>
      </c>
      <c r="W92" s="516">
        <f t="shared" si="433"/>
        <v>9</v>
      </c>
      <c r="X92" s="519">
        <f t="shared" si="434"/>
        <v>0</v>
      </c>
      <c r="Y92" s="520">
        <f>SUM(Z92:AJ92)+SUM(AL92:AN92)</f>
        <v>0</v>
      </c>
      <c r="Z92" s="513"/>
      <c r="AA92" s="513"/>
      <c r="AB92" s="513"/>
      <c r="AC92" s="513"/>
      <c r="AD92" s="513"/>
      <c r="AE92" s="513"/>
      <c r="AF92" s="513"/>
      <c r="AG92" s="513"/>
      <c r="AH92" s="513"/>
      <c r="AI92" s="513"/>
      <c r="AJ92" s="513"/>
      <c r="AK92" s="513"/>
      <c r="AL92" s="513"/>
      <c r="AM92" s="513"/>
      <c r="AN92" s="513"/>
      <c r="AO92" s="513"/>
      <c r="AP92" s="513"/>
      <c r="AQ92" s="513"/>
      <c r="AR92" s="513">
        <f t="shared" ref="AR92" si="436">(AO92+AP92+AQ92+Y92+AS92)/36</f>
        <v>0</v>
      </c>
      <c r="AS92" s="514"/>
      <c r="AT92" s="526">
        <f>SUM(AU92:BE92)+SUM(BG92:BI92)</f>
        <v>0</v>
      </c>
      <c r="AU92" s="513"/>
      <c r="AV92" s="513"/>
      <c r="AW92" s="513"/>
      <c r="AX92" s="513"/>
      <c r="AY92" s="513"/>
      <c r="AZ92" s="513"/>
      <c r="BA92" s="513"/>
      <c r="BB92" s="513"/>
      <c r="BC92" s="513"/>
      <c r="BD92" s="513"/>
      <c r="BE92" s="513"/>
      <c r="BF92" s="513"/>
      <c r="BG92" s="513"/>
      <c r="BH92" s="513"/>
      <c r="BI92" s="513"/>
      <c r="BJ92" s="513"/>
      <c r="BK92" s="513"/>
      <c r="BL92" s="513"/>
      <c r="BM92" s="513">
        <f t="shared" ref="BM92" si="437">(BJ92+BK92+BL92+AT92+BN92)/36</f>
        <v>0</v>
      </c>
      <c r="BN92" s="527"/>
      <c r="BO92" s="520">
        <f>SUM(BP92:BZ92)+SUM(CB92:CD92)</f>
        <v>0</v>
      </c>
      <c r="BP92" s="513"/>
      <c r="BQ92" s="513"/>
      <c r="BR92" s="513"/>
      <c r="BS92" s="513"/>
      <c r="BT92" s="513"/>
      <c r="BU92" s="513"/>
      <c r="BV92" s="513"/>
      <c r="BW92" s="513"/>
      <c r="BX92" s="513"/>
      <c r="BY92" s="513"/>
      <c r="BZ92" s="513"/>
      <c r="CA92" s="513"/>
      <c r="CB92" s="513"/>
      <c r="CC92" s="513"/>
      <c r="CD92" s="513"/>
      <c r="CE92" s="513"/>
      <c r="CF92" s="513"/>
      <c r="CG92" s="513"/>
      <c r="CH92" s="513">
        <f t="shared" ref="CH92" si="438">(CE92+CF92+CG92+BO92+CI92)/36</f>
        <v>0</v>
      </c>
      <c r="CI92" s="514"/>
      <c r="CJ92" s="526">
        <f>SUM(CK92:CU92)+SUM(CW92:CY92)</f>
        <v>72</v>
      </c>
      <c r="CK92" s="521">
        <v>28</v>
      </c>
      <c r="CL92" s="521"/>
      <c r="CM92" s="521"/>
      <c r="CN92" s="521">
        <v>8</v>
      </c>
      <c r="CO92" s="521"/>
      <c r="CP92" s="521">
        <v>34</v>
      </c>
      <c r="CQ92" s="521"/>
      <c r="CR92" s="521"/>
      <c r="CS92" s="521">
        <v>2</v>
      </c>
      <c r="CT92" s="521"/>
      <c r="CU92" s="521"/>
      <c r="CV92" s="521"/>
      <c r="CW92" s="521"/>
      <c r="CX92" s="521"/>
      <c r="CY92" s="521"/>
      <c r="CZ92" s="522"/>
      <c r="DA92" s="523"/>
      <c r="DB92" s="524"/>
      <c r="DC92" s="525">
        <f t="shared" ref="DC92" si="439">(CZ92+DA92+DB92+CJ92+DD92)/36</f>
        <v>3</v>
      </c>
      <c r="DD92" s="527">
        <v>36</v>
      </c>
      <c r="DE92" s="520">
        <f>SUM(DF92:DP92)+SUM(DR92:DT92)</f>
        <v>72</v>
      </c>
      <c r="DF92" s="521">
        <v>2</v>
      </c>
      <c r="DG92" s="521"/>
      <c r="DH92" s="521">
        <v>22</v>
      </c>
      <c r="DI92" s="521">
        <v>48</v>
      </c>
      <c r="DJ92" s="521"/>
      <c r="DK92" s="521"/>
      <c r="DL92" s="521"/>
      <c r="DM92" s="521"/>
      <c r="DN92" s="521"/>
      <c r="DO92" s="521"/>
      <c r="DP92" s="521"/>
      <c r="DQ92" s="521"/>
      <c r="DR92" s="521"/>
      <c r="DS92" s="521"/>
      <c r="DT92" s="521"/>
      <c r="DU92" s="522"/>
      <c r="DV92" s="523"/>
      <c r="DW92" s="524"/>
      <c r="DX92" s="525">
        <f t="shared" si="435"/>
        <v>3</v>
      </c>
      <c r="DY92" s="514">
        <v>36</v>
      </c>
      <c r="DZ92" s="526">
        <f>SUM(EA92:EK92)+SUM(EM92:EO92)</f>
        <v>42</v>
      </c>
      <c r="EA92" s="521">
        <v>2</v>
      </c>
      <c r="EB92" s="521"/>
      <c r="EC92" s="521">
        <v>2</v>
      </c>
      <c r="ED92" s="521">
        <v>38</v>
      </c>
      <c r="EE92" s="521"/>
      <c r="EF92" s="521"/>
      <c r="EG92" s="521"/>
      <c r="EH92" s="521"/>
      <c r="EI92" s="521"/>
      <c r="EJ92" s="521"/>
      <c r="EK92" s="521"/>
      <c r="EL92" s="521"/>
      <c r="EM92" s="521"/>
      <c r="EN92" s="521"/>
      <c r="EO92" s="521"/>
      <c r="EP92" s="522"/>
      <c r="EQ92" s="523"/>
      <c r="ER92" s="524">
        <v>9</v>
      </c>
      <c r="ES92" s="525">
        <f t="shared" ref="ES92" si="440">(EP92+EQ92+ER92+DZ92+ET92)/36</f>
        <v>2</v>
      </c>
      <c r="ET92" s="527">
        <v>21</v>
      </c>
      <c r="EU92" s="526">
        <f>SUM(EV92:FF92)+SUM(FH92:FJ92)</f>
        <v>0</v>
      </c>
      <c r="EV92" s="513"/>
      <c r="EW92" s="513"/>
      <c r="EX92" s="513"/>
      <c r="EY92" s="513"/>
      <c r="EZ92" s="513"/>
      <c r="FA92" s="513"/>
      <c r="FB92" s="513"/>
      <c r="FC92" s="513"/>
      <c r="FD92" s="513"/>
      <c r="FE92" s="513"/>
      <c r="FF92" s="513"/>
      <c r="FG92" s="513"/>
      <c r="FH92" s="513"/>
      <c r="FI92" s="513"/>
      <c r="FJ92" s="513"/>
      <c r="FK92" s="513"/>
      <c r="FL92" s="513"/>
      <c r="FM92" s="513"/>
      <c r="FN92" s="513">
        <f t="shared" ref="FN92" si="441">(FK92+FL92+FM92+EU92+FO92)/36</f>
        <v>0</v>
      </c>
      <c r="FO92" s="527"/>
      <c r="FP92" s="520">
        <f>SUM(FQ92:GA92)+SUM(GC92:GE92)</f>
        <v>0</v>
      </c>
      <c r="FQ92" s="513"/>
      <c r="FR92" s="513"/>
      <c r="FS92" s="513"/>
      <c r="FT92" s="513"/>
      <c r="FU92" s="513"/>
      <c r="FV92" s="513"/>
      <c r="FW92" s="513"/>
      <c r="FX92" s="513"/>
      <c r="FY92" s="513"/>
      <c r="FZ92" s="513"/>
      <c r="GA92" s="513"/>
      <c r="GB92" s="513"/>
      <c r="GC92" s="513"/>
      <c r="GD92" s="513"/>
      <c r="GE92" s="513"/>
      <c r="GF92" s="513"/>
      <c r="GG92" s="513"/>
      <c r="GH92" s="513"/>
      <c r="GI92" s="513">
        <f t="shared" ref="GI92" si="442">(GF92+GG92+GH92+FP92+GJ92)/36</f>
        <v>0</v>
      </c>
      <c r="GJ92" s="514"/>
      <c r="GK92" s="526">
        <f>SUM(GL92:GV92)+SUM(GX92:GZ92)</f>
        <v>0</v>
      </c>
      <c r="GL92" s="513"/>
      <c r="GM92" s="513"/>
      <c r="GN92" s="513"/>
      <c r="GO92" s="513"/>
      <c r="GP92" s="513"/>
      <c r="GQ92" s="513"/>
      <c r="GR92" s="513"/>
      <c r="GS92" s="513"/>
      <c r="GT92" s="513"/>
      <c r="GU92" s="513"/>
      <c r="GV92" s="513"/>
      <c r="GW92" s="513"/>
      <c r="GX92" s="513"/>
      <c r="GY92" s="513"/>
      <c r="GZ92" s="513"/>
      <c r="HA92" s="513"/>
      <c r="HB92" s="513"/>
      <c r="HC92" s="513"/>
      <c r="HD92" s="513">
        <f t="shared" ref="HD92" si="443">(HA92+HB92+HC92+GK92+HE92)/36</f>
        <v>0</v>
      </c>
      <c r="HE92" s="527"/>
      <c r="HF92" s="520">
        <f>SUM(HG92:HQ92)+SUM(HS92:HU92)</f>
        <v>0</v>
      </c>
      <c r="HG92" s="513"/>
      <c r="HH92" s="513"/>
      <c r="HI92" s="513"/>
      <c r="HJ92" s="513"/>
      <c r="HK92" s="513"/>
      <c r="HL92" s="513"/>
      <c r="HM92" s="513"/>
      <c r="HN92" s="513"/>
      <c r="HO92" s="513"/>
      <c r="HP92" s="513"/>
      <c r="HQ92" s="513"/>
      <c r="HR92" s="513"/>
      <c r="HS92" s="513"/>
      <c r="HT92" s="513"/>
      <c r="HU92" s="513"/>
      <c r="HV92" s="513"/>
      <c r="HW92" s="513"/>
      <c r="HX92" s="513"/>
      <c r="HY92" s="513"/>
      <c r="HZ92" s="514"/>
      <c r="IA92" s="322">
        <v>6</v>
      </c>
      <c r="IB92" s="25"/>
      <c r="IC92" s="25"/>
      <c r="ID92" s="120"/>
      <c r="IE92" s="54">
        <v>1</v>
      </c>
      <c r="IF92" s="385"/>
      <c r="IG92" s="385"/>
      <c r="IH92" s="385"/>
      <c r="II92" s="385"/>
      <c r="IJ92" s="385"/>
      <c r="IK92" s="385"/>
      <c r="IL92" s="385"/>
      <c r="IM92" s="385"/>
      <c r="IN92" s="385"/>
      <c r="IO92" s="385"/>
      <c r="IP92" s="385"/>
      <c r="IQ92" s="385"/>
      <c r="IR92" s="385"/>
      <c r="IS92" s="385"/>
      <c r="IT92" s="385"/>
      <c r="IU92" s="385"/>
      <c r="IV92" s="385"/>
      <c r="IW92" s="385"/>
      <c r="IX92" s="385"/>
      <c r="IY92" s="385"/>
      <c r="IZ92" s="385"/>
      <c r="JA92" s="385"/>
      <c r="JB92" s="385"/>
      <c r="JC92" s="385"/>
      <c r="JD92" s="385"/>
      <c r="JE92" s="385"/>
      <c r="JF92" s="385"/>
      <c r="JG92" s="385"/>
      <c r="JH92" s="385"/>
      <c r="JI92" s="385"/>
      <c r="JJ92" s="385"/>
      <c r="JK92" s="385"/>
      <c r="JL92" s="385"/>
      <c r="JM92" s="385"/>
      <c r="JN92" s="385"/>
      <c r="JO92" s="385"/>
      <c r="JP92" s="385"/>
      <c r="JQ92" s="385"/>
      <c r="JR92" s="385"/>
      <c r="JS92" s="385"/>
      <c r="JT92" s="385"/>
      <c r="JU92" s="385"/>
      <c r="JV92" s="385"/>
      <c r="JW92" s="385"/>
      <c r="JX92" s="385"/>
      <c r="JY92" s="385"/>
      <c r="JZ92" s="385"/>
      <c r="KA92" s="385"/>
      <c r="KB92" s="385"/>
      <c r="KC92" s="385"/>
      <c r="KD92" s="385"/>
      <c r="KE92" s="385"/>
      <c r="KF92" s="385"/>
      <c r="KG92" s="385"/>
      <c r="KH92" s="385"/>
      <c r="KI92" s="385"/>
      <c r="KJ92" s="385"/>
      <c r="KK92" s="385"/>
      <c r="KL92" s="385"/>
      <c r="KM92" s="385"/>
      <c r="KN92" s="385"/>
      <c r="KO92" s="385"/>
    </row>
    <row r="93" spans="1:301" s="385" customFormat="1" ht="15" customHeight="1" x14ac:dyDescent="0.25">
      <c r="A93" s="152">
        <v>50</v>
      </c>
      <c r="B93" s="46" t="s">
        <v>191</v>
      </c>
      <c r="C93" s="248" t="s">
        <v>133</v>
      </c>
      <c r="D93" s="236"/>
      <c r="E93" s="48">
        <f t="shared" ref="E93:E94" si="444">F93/36</f>
        <v>2</v>
      </c>
      <c r="F93" s="48">
        <f>G93+V93+W93+X93</f>
        <v>72</v>
      </c>
      <c r="G93" s="48">
        <f>SUM(H93:U93)</f>
        <v>44</v>
      </c>
      <c r="H93" s="48">
        <f t="shared" ref="H93:P94" si="445">Z93+AU93+BP93+CK93+DF93+EA93+EV93+FQ93+GL93+HG93</f>
        <v>16</v>
      </c>
      <c r="I93" s="48">
        <f t="shared" si="445"/>
        <v>2</v>
      </c>
      <c r="J93" s="48">
        <f t="shared" si="445"/>
        <v>0</v>
      </c>
      <c r="K93" s="48">
        <f t="shared" si="445"/>
        <v>18</v>
      </c>
      <c r="L93" s="48">
        <f t="shared" si="445"/>
        <v>4</v>
      </c>
      <c r="M93" s="48">
        <f t="shared" si="445"/>
        <v>4</v>
      </c>
      <c r="N93" s="48">
        <f t="shared" si="445"/>
        <v>0</v>
      </c>
      <c r="O93" s="48">
        <f t="shared" si="445"/>
        <v>0</v>
      </c>
      <c r="P93" s="48">
        <f t="shared" si="445"/>
        <v>0</v>
      </c>
      <c r="Q93" s="48"/>
      <c r="R93" s="48">
        <f>AJ93+BE93+BZ93+CU93+DP93+EK93+FF93+GA93+GV93+HQ93</f>
        <v>0</v>
      </c>
      <c r="S93" s="48">
        <f t="shared" si="431"/>
        <v>0</v>
      </c>
      <c r="T93" s="48">
        <f t="shared" si="431"/>
        <v>0</v>
      </c>
      <c r="U93" s="214">
        <f t="shared" si="431"/>
        <v>0</v>
      </c>
      <c r="V93" s="276">
        <f t="shared" si="432"/>
        <v>24</v>
      </c>
      <c r="W93" s="48">
        <f t="shared" si="433"/>
        <v>4</v>
      </c>
      <c r="X93" s="277">
        <f t="shared" si="434"/>
        <v>0</v>
      </c>
      <c r="Y93" s="299">
        <f>SUM(Z93:AJ93)+SUM(AL93:AN93)</f>
        <v>18</v>
      </c>
      <c r="Z93" s="49">
        <v>10</v>
      </c>
      <c r="AA93" s="49">
        <v>2</v>
      </c>
      <c r="AB93" s="49"/>
      <c r="AC93" s="49">
        <v>4</v>
      </c>
      <c r="AD93" s="49"/>
      <c r="AE93" s="49">
        <v>2</v>
      </c>
      <c r="AF93" s="49"/>
      <c r="AG93" s="49"/>
      <c r="AH93" s="49"/>
      <c r="AI93" s="49"/>
      <c r="AJ93" s="49"/>
      <c r="AK93" s="49"/>
      <c r="AL93" s="49"/>
      <c r="AM93" s="49"/>
      <c r="AN93" s="49"/>
      <c r="AO93" s="50"/>
      <c r="AP93" s="51"/>
      <c r="AQ93" s="52"/>
      <c r="AR93" s="53">
        <f>(AO93+AP93+AQ93+Y93+AS93)/36</f>
        <v>0.75</v>
      </c>
      <c r="AS93" s="300">
        <v>9</v>
      </c>
      <c r="AT93" s="54">
        <f>SUM(AU93:BE93)+SUM(BG93:BI93)</f>
        <v>6</v>
      </c>
      <c r="AU93" s="49"/>
      <c r="AV93" s="49"/>
      <c r="AW93" s="49"/>
      <c r="AX93" s="49">
        <v>4</v>
      </c>
      <c r="AY93" s="49"/>
      <c r="AZ93" s="49">
        <v>2</v>
      </c>
      <c r="BA93" s="49"/>
      <c r="BB93" s="49"/>
      <c r="BC93" s="49"/>
      <c r="BD93" s="49"/>
      <c r="BE93" s="49"/>
      <c r="BF93" s="49"/>
      <c r="BG93" s="49"/>
      <c r="BH93" s="49"/>
      <c r="BI93" s="49"/>
      <c r="BJ93" s="50"/>
      <c r="BK93" s="51"/>
      <c r="BL93" s="52"/>
      <c r="BM93" s="53">
        <f>(BJ93+BK93+BL93+AT93+BN93)/36</f>
        <v>0.25</v>
      </c>
      <c r="BN93" s="224">
        <v>3</v>
      </c>
      <c r="BO93" s="299">
        <f>SUM(BP93:BZ93)+SUM(CB93:CD93)</f>
        <v>0</v>
      </c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>
        <f>(CE93+CF93+CG93+BO93+CI93)/36</f>
        <v>0</v>
      </c>
      <c r="CI93" s="300"/>
      <c r="CJ93" s="54">
        <f>SUM(CK93:CU93)+SUM(CW93:CY93)</f>
        <v>20</v>
      </c>
      <c r="CK93" s="49">
        <v>6</v>
      </c>
      <c r="CL93" s="49"/>
      <c r="CM93" s="49"/>
      <c r="CN93" s="49">
        <v>10</v>
      </c>
      <c r="CO93" s="49">
        <v>4</v>
      </c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50"/>
      <c r="DA93" s="51"/>
      <c r="DB93" s="52">
        <v>4</v>
      </c>
      <c r="DC93" s="53">
        <f t="shared" ref="DC93:DC94" si="446">(CZ93+DA93+DB93+CJ93+DD93)/36</f>
        <v>1</v>
      </c>
      <c r="DD93" s="224">
        <v>12</v>
      </c>
      <c r="DE93" s="299">
        <f>SUM(DF93:DP93)+SUM(DR93:DT93)</f>
        <v>0</v>
      </c>
      <c r="DF93" s="46"/>
      <c r="DG93" s="46"/>
      <c r="DH93" s="46"/>
      <c r="DI93" s="46"/>
      <c r="DJ93" s="46"/>
      <c r="DK93" s="46"/>
      <c r="DL93" s="46"/>
      <c r="DM93" s="46"/>
      <c r="DN93" s="46"/>
      <c r="DO93" s="46"/>
      <c r="DP93" s="46"/>
      <c r="DQ93" s="46"/>
      <c r="DR93" s="46"/>
      <c r="DS93" s="46"/>
      <c r="DT93" s="46"/>
      <c r="DU93" s="46"/>
      <c r="DV93" s="46"/>
      <c r="DW93" s="46"/>
      <c r="DX93" s="46">
        <f>(DU93+DV93+DW93+DE93+DY93)/36</f>
        <v>0</v>
      </c>
      <c r="DY93" s="300"/>
      <c r="DZ93" s="54">
        <f>SUM(EA93:EK93)+SUM(EM93:EO93)</f>
        <v>0</v>
      </c>
      <c r="EA93" s="46"/>
      <c r="EB93" s="46"/>
      <c r="EC93" s="46"/>
      <c r="ED93" s="46"/>
      <c r="EE93" s="46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6">
        <f>(EP93+EQ93+ER93+DZ93+ET93)/36</f>
        <v>0</v>
      </c>
      <c r="ET93" s="224"/>
      <c r="EU93" s="299"/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>
        <f>(FK93+FL93+FM93+EU93+FO93)/36</f>
        <v>0</v>
      </c>
      <c r="FO93" s="300"/>
      <c r="FP93" s="54">
        <f>SUM(FQ93:GA93)+SUM(GC93:GE93)</f>
        <v>0</v>
      </c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>
        <f>(GF93+GG93+GH93+FP93+GJ93)/36</f>
        <v>0</v>
      </c>
      <c r="GJ93" s="224"/>
      <c r="GK93" s="299">
        <f>SUM(GL93:GV93)+SUM(GX93:GZ93)</f>
        <v>0</v>
      </c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>
        <f>(HA93+HB93+HC93+GK93+HE93)/36</f>
        <v>0</v>
      </c>
      <c r="HE93" s="300"/>
      <c r="HF93" s="54">
        <f>SUM(HG93:HQ93)+SUM(HS93:HU93)</f>
        <v>0</v>
      </c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224"/>
      <c r="IA93" s="310"/>
      <c r="IB93" s="40">
        <v>4</v>
      </c>
      <c r="IC93" s="25"/>
      <c r="ID93" s="120"/>
      <c r="IE93" s="54">
        <v>1</v>
      </c>
    </row>
    <row r="94" spans="1:301" s="394" customFormat="1" ht="15" customHeight="1" thickBot="1" x14ac:dyDescent="0.3">
      <c r="A94" s="766">
        <v>51</v>
      </c>
      <c r="B94" s="768" t="s">
        <v>218</v>
      </c>
      <c r="C94" s="249" t="s">
        <v>139</v>
      </c>
      <c r="D94" s="769"/>
      <c r="E94" s="761">
        <f t="shared" si="444"/>
        <v>2</v>
      </c>
      <c r="F94" s="761">
        <f>G94+V94+W94+X94</f>
        <v>72</v>
      </c>
      <c r="G94" s="761">
        <f>SUM(H94:U94)</f>
        <v>44</v>
      </c>
      <c r="H94" s="761">
        <f t="shared" si="445"/>
        <v>18</v>
      </c>
      <c r="I94" s="761">
        <f t="shared" si="445"/>
        <v>12</v>
      </c>
      <c r="J94" s="761">
        <f t="shared" si="445"/>
        <v>0</v>
      </c>
      <c r="K94" s="761">
        <f t="shared" si="445"/>
        <v>14</v>
      </c>
      <c r="L94" s="761">
        <f t="shared" si="445"/>
        <v>0</v>
      </c>
      <c r="M94" s="761">
        <f t="shared" si="445"/>
        <v>0</v>
      </c>
      <c r="N94" s="761">
        <f t="shared" si="445"/>
        <v>0</v>
      </c>
      <c r="O94" s="761">
        <f t="shared" si="445"/>
        <v>0</v>
      </c>
      <c r="P94" s="761">
        <f t="shared" si="445"/>
        <v>0</v>
      </c>
      <c r="Q94" s="761"/>
      <c r="R94" s="761">
        <f>AJ94+BE94+BZ94+CU94+DP94+EK94+FF94+GA94+GV94+HQ94</f>
        <v>0</v>
      </c>
      <c r="S94" s="761">
        <f t="shared" si="431"/>
        <v>0</v>
      </c>
      <c r="T94" s="761">
        <f t="shared" si="431"/>
        <v>0</v>
      </c>
      <c r="U94" s="762">
        <f t="shared" si="431"/>
        <v>0</v>
      </c>
      <c r="V94" s="763">
        <f t="shared" si="432"/>
        <v>24</v>
      </c>
      <c r="W94" s="761">
        <f t="shared" si="433"/>
        <v>4</v>
      </c>
      <c r="X94" s="764">
        <f t="shared" si="434"/>
        <v>0</v>
      </c>
      <c r="Y94" s="760">
        <f>SUM(Z94:AJ94)+SUM(AL94:AN94)</f>
        <v>0</v>
      </c>
      <c r="Z94" s="768"/>
      <c r="AA94" s="768"/>
      <c r="AB94" s="768"/>
      <c r="AC94" s="768"/>
      <c r="AD94" s="768"/>
      <c r="AE94" s="768"/>
      <c r="AF94" s="768"/>
      <c r="AG94" s="768"/>
      <c r="AH94" s="768"/>
      <c r="AI94" s="768"/>
      <c r="AJ94" s="768"/>
      <c r="AK94" s="768"/>
      <c r="AL94" s="768"/>
      <c r="AM94" s="768"/>
      <c r="AN94" s="768"/>
      <c r="AO94" s="768"/>
      <c r="AP94" s="768"/>
      <c r="AQ94" s="768"/>
      <c r="AR94" s="768">
        <f t="shared" ref="AR94" si="447">(AO94+AP94+AQ94+Y94+AS94)/36</f>
        <v>0</v>
      </c>
      <c r="AS94" s="758"/>
      <c r="AT94" s="759">
        <f>SUM(AU94:BE94)+SUM(BG94:BI94)</f>
        <v>0</v>
      </c>
      <c r="AU94" s="768"/>
      <c r="AV94" s="768"/>
      <c r="AW94" s="768"/>
      <c r="AX94" s="768"/>
      <c r="AY94" s="768"/>
      <c r="AZ94" s="768"/>
      <c r="BA94" s="768"/>
      <c r="BB94" s="768"/>
      <c r="BC94" s="768"/>
      <c r="BD94" s="768"/>
      <c r="BE94" s="768"/>
      <c r="BF94" s="768"/>
      <c r="BG94" s="768"/>
      <c r="BH94" s="768"/>
      <c r="BI94" s="768"/>
      <c r="BJ94" s="768"/>
      <c r="BK94" s="768"/>
      <c r="BL94" s="768"/>
      <c r="BM94" s="768">
        <f t="shared" ref="BM94" si="448">(BJ94+BK94+BL94+AT94+BN94)/36</f>
        <v>0</v>
      </c>
      <c r="BN94" s="757"/>
      <c r="BO94" s="760">
        <f>SUM(BP94:BZ94)+SUM(CB94:CD94)</f>
        <v>0</v>
      </c>
      <c r="BP94" s="768"/>
      <c r="BQ94" s="768"/>
      <c r="BR94" s="768"/>
      <c r="BS94" s="768"/>
      <c r="BT94" s="768"/>
      <c r="BU94" s="768"/>
      <c r="BV94" s="768"/>
      <c r="BW94" s="768"/>
      <c r="BX94" s="768"/>
      <c r="BY94" s="768"/>
      <c r="BZ94" s="768"/>
      <c r="CA94" s="768"/>
      <c r="CB94" s="768"/>
      <c r="CC94" s="768"/>
      <c r="CD94" s="768"/>
      <c r="CE94" s="768"/>
      <c r="CF94" s="768"/>
      <c r="CG94" s="768"/>
      <c r="CH94" s="768">
        <f t="shared" ref="CH94" si="449">(CE94+CF94+CG94+BO94+CI94)/36</f>
        <v>0</v>
      </c>
      <c r="CI94" s="758"/>
      <c r="CJ94" s="759">
        <f>SUM(CK94:CU94)+SUM(CW94:CY94)</f>
        <v>0</v>
      </c>
      <c r="CK94" s="768"/>
      <c r="CL94" s="768"/>
      <c r="CM94" s="768"/>
      <c r="CN94" s="768"/>
      <c r="CO94" s="768"/>
      <c r="CP94" s="768"/>
      <c r="CQ94" s="768"/>
      <c r="CR94" s="768"/>
      <c r="CS94" s="768"/>
      <c r="CT94" s="768"/>
      <c r="CU94" s="768"/>
      <c r="CV94" s="768"/>
      <c r="CW94" s="768"/>
      <c r="CX94" s="768"/>
      <c r="CY94" s="768"/>
      <c r="CZ94" s="768"/>
      <c r="DA94" s="768"/>
      <c r="DB94" s="768"/>
      <c r="DC94" s="768">
        <f t="shared" si="446"/>
        <v>0</v>
      </c>
      <c r="DD94" s="757"/>
      <c r="DE94" s="760">
        <f>SUM(DF94:DP94)+SUM(DR94:DT94)</f>
        <v>0</v>
      </c>
      <c r="DF94" s="768"/>
      <c r="DG94" s="768"/>
      <c r="DH94" s="768"/>
      <c r="DI94" s="768"/>
      <c r="DJ94" s="768"/>
      <c r="DK94" s="768"/>
      <c r="DL94" s="768"/>
      <c r="DM94" s="768"/>
      <c r="DN94" s="768"/>
      <c r="DO94" s="768"/>
      <c r="DP94" s="768"/>
      <c r="DQ94" s="768"/>
      <c r="DR94" s="768"/>
      <c r="DS94" s="768"/>
      <c r="DT94" s="768"/>
      <c r="DU94" s="768"/>
      <c r="DV94" s="768"/>
      <c r="DW94" s="768"/>
      <c r="DX94" s="768">
        <f t="shared" ref="DX94" si="450">(DU94+DV94+DW94+DE94+DY94)/36</f>
        <v>0</v>
      </c>
      <c r="DY94" s="758"/>
      <c r="DZ94" s="759">
        <f>SUM(EA94:EK94)+SUM(EM94:EO94)</f>
        <v>0</v>
      </c>
      <c r="EA94" s="768"/>
      <c r="EB94" s="768"/>
      <c r="EC94" s="768"/>
      <c r="ED94" s="768"/>
      <c r="EE94" s="768"/>
      <c r="EF94" s="768"/>
      <c r="EG94" s="768"/>
      <c r="EH94" s="768"/>
      <c r="EI94" s="768"/>
      <c r="EJ94" s="768"/>
      <c r="EK94" s="768"/>
      <c r="EL94" s="768"/>
      <c r="EM94" s="768"/>
      <c r="EN94" s="768"/>
      <c r="EO94" s="768"/>
      <c r="EP94" s="768"/>
      <c r="EQ94" s="768"/>
      <c r="ER94" s="768"/>
      <c r="ES94" s="768">
        <f t="shared" ref="ES94" si="451">(EP94+EQ94+ER94+DZ94+ET94)/36</f>
        <v>0</v>
      </c>
      <c r="ET94" s="757"/>
      <c r="EU94" s="760">
        <f>SUM(EV94:FF94)+SUM(FH94:FJ94)</f>
        <v>24</v>
      </c>
      <c r="EV94" s="752">
        <v>12</v>
      </c>
      <c r="EW94" s="752">
        <v>8</v>
      </c>
      <c r="EX94" s="752"/>
      <c r="EY94" s="752">
        <v>4</v>
      </c>
      <c r="EZ94" s="752"/>
      <c r="FA94" s="752"/>
      <c r="FB94" s="752"/>
      <c r="FC94" s="752"/>
      <c r="FD94" s="752"/>
      <c r="FE94" s="752"/>
      <c r="FF94" s="752"/>
      <c r="FG94" s="752"/>
      <c r="FH94" s="752"/>
      <c r="FI94" s="752"/>
      <c r="FJ94" s="752"/>
      <c r="FK94" s="753"/>
      <c r="FL94" s="754"/>
      <c r="FM94" s="755"/>
      <c r="FN94" s="756">
        <f t="shared" ref="FN94" si="452">(FK94+FL94+FM94+EU94+FO94)/36</f>
        <v>1</v>
      </c>
      <c r="FO94" s="758">
        <v>12</v>
      </c>
      <c r="FP94" s="759">
        <f>SUM(FQ94:GA94)+SUM(GC94:GE94)</f>
        <v>20</v>
      </c>
      <c r="FQ94" s="752">
        <v>6</v>
      </c>
      <c r="FR94" s="752">
        <v>4</v>
      </c>
      <c r="FS94" s="752"/>
      <c r="FT94" s="752">
        <v>10</v>
      </c>
      <c r="FU94" s="752"/>
      <c r="FV94" s="752"/>
      <c r="FW94" s="752"/>
      <c r="FX94" s="752"/>
      <c r="FY94" s="752"/>
      <c r="FZ94" s="752"/>
      <c r="GA94" s="752"/>
      <c r="GB94" s="752"/>
      <c r="GC94" s="752"/>
      <c r="GD94" s="752"/>
      <c r="GE94" s="752"/>
      <c r="GF94" s="753"/>
      <c r="GG94" s="754"/>
      <c r="GH94" s="755">
        <v>4</v>
      </c>
      <c r="GI94" s="756">
        <f t="shared" ref="GI94" si="453">(GF94+GG94+GH94+FP94+GJ94)/36</f>
        <v>1</v>
      </c>
      <c r="GJ94" s="757">
        <v>12</v>
      </c>
      <c r="GK94" s="760">
        <f>SUM(GL94:GV94)+SUM(GX94:GZ94)</f>
        <v>0</v>
      </c>
      <c r="GL94" s="768"/>
      <c r="GM94" s="768"/>
      <c r="GN94" s="768"/>
      <c r="GO94" s="768"/>
      <c r="GP94" s="768"/>
      <c r="GQ94" s="768"/>
      <c r="GR94" s="768"/>
      <c r="GS94" s="768"/>
      <c r="GT94" s="768"/>
      <c r="GU94" s="768"/>
      <c r="GV94" s="768"/>
      <c r="GW94" s="768"/>
      <c r="GX94" s="768"/>
      <c r="GY94" s="768"/>
      <c r="GZ94" s="768"/>
      <c r="HA94" s="768"/>
      <c r="HB94" s="768"/>
      <c r="HC94" s="768"/>
      <c r="HD94" s="768">
        <f t="shared" ref="HD94" si="454">(HA94+HB94+HC94+GK94+HE94)/36</f>
        <v>0</v>
      </c>
      <c r="HE94" s="758"/>
      <c r="HF94" s="759">
        <f>SUM(HG94:HQ94)+SUM(HS94:HU94)</f>
        <v>0</v>
      </c>
      <c r="HG94" s="768"/>
      <c r="HH94" s="768"/>
      <c r="HI94" s="768"/>
      <c r="HJ94" s="768"/>
      <c r="HK94" s="768"/>
      <c r="HL94" s="768"/>
      <c r="HM94" s="768"/>
      <c r="HN94" s="768"/>
      <c r="HO94" s="768"/>
      <c r="HP94" s="768"/>
      <c r="HQ94" s="768"/>
      <c r="HR94" s="768"/>
      <c r="HS94" s="768"/>
      <c r="HT94" s="768"/>
      <c r="HU94" s="768"/>
      <c r="HV94" s="768"/>
      <c r="HW94" s="768"/>
      <c r="HX94" s="768"/>
      <c r="HY94" s="768">
        <f t="shared" ref="HY94" si="455">(HV94+HW94+HX94+HF94+HZ94)/36</f>
        <v>0</v>
      </c>
      <c r="HZ94" s="757"/>
      <c r="IA94" s="337"/>
      <c r="IB94" s="192">
        <v>8</v>
      </c>
      <c r="IC94" s="137"/>
      <c r="ID94" s="139"/>
      <c r="IE94" s="751">
        <v>15</v>
      </c>
    </row>
    <row r="95" spans="1:301" s="377" customFormat="1" ht="15" customHeight="1" x14ac:dyDescent="0.25">
      <c r="A95" s="176"/>
      <c r="B95" s="126" t="s">
        <v>228</v>
      </c>
      <c r="C95" s="265" t="s">
        <v>229</v>
      </c>
      <c r="D95" s="238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216"/>
      <c r="V95" s="280"/>
      <c r="W95" s="126"/>
      <c r="X95" s="250"/>
      <c r="Y95" s="280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250"/>
      <c r="AT95" s="238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216"/>
      <c r="BO95" s="280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250"/>
      <c r="CJ95" s="238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216"/>
      <c r="DE95" s="280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250"/>
      <c r="DZ95" s="238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216"/>
      <c r="EU95" s="280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250"/>
      <c r="FP95" s="238"/>
      <c r="FQ95" s="126"/>
      <c r="FR95" s="126"/>
      <c r="FS95" s="126"/>
      <c r="FT95" s="126"/>
      <c r="FU95" s="126"/>
      <c r="FV95" s="126"/>
      <c r="FW95" s="126"/>
      <c r="FX95" s="126"/>
      <c r="FY95" s="126"/>
      <c r="FZ95" s="126"/>
      <c r="GA95" s="126"/>
      <c r="GB95" s="126"/>
      <c r="GC95" s="126"/>
      <c r="GD95" s="126"/>
      <c r="GE95" s="126"/>
      <c r="GF95" s="126"/>
      <c r="GG95" s="126"/>
      <c r="GH95" s="126"/>
      <c r="GI95" s="126"/>
      <c r="GJ95" s="216"/>
      <c r="GK95" s="280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250"/>
      <c r="HF95" s="238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216"/>
      <c r="IA95" s="332"/>
      <c r="IB95" s="177"/>
      <c r="IC95" s="177"/>
      <c r="ID95" s="178"/>
      <c r="IE95" s="54"/>
      <c r="IF95" s="378"/>
      <c r="IG95" s="378"/>
      <c r="IH95" s="378"/>
      <c r="II95" s="378"/>
      <c r="IJ95" s="378"/>
      <c r="IK95" s="378"/>
      <c r="IL95" s="378"/>
      <c r="IM95" s="378"/>
      <c r="IN95" s="378"/>
      <c r="IO95" s="378"/>
      <c r="IP95" s="378"/>
      <c r="IQ95" s="378"/>
      <c r="IR95" s="378"/>
      <c r="IS95" s="378"/>
      <c r="IT95" s="378"/>
      <c r="IU95" s="378"/>
      <c r="IV95" s="378"/>
      <c r="IW95" s="378"/>
      <c r="IX95" s="378"/>
      <c r="IY95" s="378"/>
      <c r="IZ95" s="378"/>
      <c r="JA95" s="378"/>
      <c r="JB95" s="378"/>
      <c r="JC95" s="378"/>
      <c r="JD95" s="378"/>
      <c r="JE95" s="378"/>
      <c r="JF95" s="378"/>
      <c r="JG95" s="378"/>
      <c r="JH95" s="378"/>
      <c r="JI95" s="378"/>
      <c r="JJ95" s="378"/>
      <c r="JK95" s="378"/>
      <c r="JL95" s="378"/>
      <c r="JM95" s="378"/>
      <c r="JN95" s="378"/>
      <c r="JO95" s="378"/>
      <c r="JP95" s="378"/>
      <c r="JQ95" s="378"/>
      <c r="JR95" s="378"/>
      <c r="JS95" s="378"/>
      <c r="JT95" s="378"/>
      <c r="JU95" s="378"/>
      <c r="JV95" s="378"/>
      <c r="JW95" s="378"/>
      <c r="JX95" s="378"/>
      <c r="JY95" s="378"/>
      <c r="JZ95" s="378"/>
      <c r="KA95" s="378"/>
      <c r="KB95" s="378"/>
      <c r="KC95" s="378"/>
      <c r="KD95" s="378"/>
      <c r="KE95" s="378"/>
      <c r="KF95" s="378"/>
      <c r="KG95" s="378"/>
      <c r="KH95" s="378"/>
      <c r="KI95" s="378"/>
      <c r="KJ95" s="378"/>
      <c r="KK95" s="378"/>
      <c r="KL95" s="378"/>
      <c r="KM95" s="378"/>
      <c r="KN95" s="378"/>
      <c r="KO95" s="378"/>
    </row>
    <row r="96" spans="1:301" s="377" customFormat="1" ht="15" customHeight="1" x14ac:dyDescent="0.25">
      <c r="A96" s="712">
        <v>52</v>
      </c>
      <c r="B96" s="711" t="s">
        <v>183</v>
      </c>
      <c r="C96" s="260" t="s">
        <v>156</v>
      </c>
      <c r="D96" s="231">
        <f>SUM(D97:D99)</f>
        <v>6</v>
      </c>
      <c r="E96" s="64">
        <f t="shared" ref="E96:BP96" si="456">SUM(E97:E99)</f>
        <v>0</v>
      </c>
      <c r="F96" s="64">
        <f t="shared" si="456"/>
        <v>216</v>
      </c>
      <c r="G96" s="64">
        <f t="shared" si="456"/>
        <v>126</v>
      </c>
      <c r="H96" s="64">
        <f t="shared" si="456"/>
        <v>0</v>
      </c>
      <c r="I96" s="64">
        <f t="shared" si="456"/>
        <v>0</v>
      </c>
      <c r="J96" s="64">
        <f t="shared" si="456"/>
        <v>0</v>
      </c>
      <c r="K96" s="64">
        <f t="shared" si="456"/>
        <v>34</v>
      </c>
      <c r="L96" s="64">
        <f t="shared" si="456"/>
        <v>0</v>
      </c>
      <c r="M96" s="64">
        <f t="shared" si="456"/>
        <v>0</v>
      </c>
      <c r="N96" s="64">
        <f t="shared" si="456"/>
        <v>0</v>
      </c>
      <c r="O96" s="64">
        <f t="shared" si="456"/>
        <v>8</v>
      </c>
      <c r="P96" s="64">
        <f t="shared" si="456"/>
        <v>0</v>
      </c>
      <c r="Q96" s="64">
        <f t="shared" si="456"/>
        <v>84</v>
      </c>
      <c r="R96" s="64">
        <f t="shared" si="456"/>
        <v>0</v>
      </c>
      <c r="S96" s="64">
        <f t="shared" si="456"/>
        <v>0</v>
      </c>
      <c r="T96" s="64">
        <f t="shared" si="456"/>
        <v>0</v>
      </c>
      <c r="U96" s="218">
        <f t="shared" si="456"/>
        <v>0</v>
      </c>
      <c r="V96" s="283">
        <f t="shared" si="456"/>
        <v>72</v>
      </c>
      <c r="W96" s="64">
        <f t="shared" si="456"/>
        <v>18</v>
      </c>
      <c r="X96" s="284">
        <f t="shared" si="456"/>
        <v>0</v>
      </c>
      <c r="Y96" s="231">
        <f t="shared" si="456"/>
        <v>0</v>
      </c>
      <c r="Z96" s="64">
        <f t="shared" si="456"/>
        <v>0</v>
      </c>
      <c r="AA96" s="64">
        <f t="shared" si="456"/>
        <v>0</v>
      </c>
      <c r="AB96" s="64">
        <f t="shared" si="456"/>
        <v>0</v>
      </c>
      <c r="AC96" s="64">
        <f t="shared" si="456"/>
        <v>0</v>
      </c>
      <c r="AD96" s="64">
        <f t="shared" si="456"/>
        <v>0</v>
      </c>
      <c r="AE96" s="64">
        <f t="shared" si="456"/>
        <v>0</v>
      </c>
      <c r="AF96" s="64">
        <f t="shared" si="456"/>
        <v>0</v>
      </c>
      <c r="AG96" s="64">
        <f t="shared" si="456"/>
        <v>0</v>
      </c>
      <c r="AH96" s="64">
        <f t="shared" si="456"/>
        <v>0</v>
      </c>
      <c r="AI96" s="64">
        <f t="shared" si="456"/>
        <v>0</v>
      </c>
      <c r="AJ96" s="64">
        <f t="shared" si="456"/>
        <v>0</v>
      </c>
      <c r="AK96" s="64">
        <f t="shared" si="456"/>
        <v>0</v>
      </c>
      <c r="AL96" s="64">
        <f t="shared" si="456"/>
        <v>0</v>
      </c>
      <c r="AM96" s="64">
        <f t="shared" si="456"/>
        <v>0</v>
      </c>
      <c r="AN96" s="64">
        <f t="shared" si="456"/>
        <v>0</v>
      </c>
      <c r="AO96" s="64">
        <f t="shared" si="456"/>
        <v>0</v>
      </c>
      <c r="AP96" s="64">
        <f t="shared" si="456"/>
        <v>0</v>
      </c>
      <c r="AQ96" s="64">
        <f t="shared" si="456"/>
        <v>0</v>
      </c>
      <c r="AR96" s="64">
        <f t="shared" si="456"/>
        <v>0</v>
      </c>
      <c r="AS96" s="218">
        <f t="shared" si="456"/>
        <v>0</v>
      </c>
      <c r="AT96" s="283">
        <f t="shared" si="456"/>
        <v>42</v>
      </c>
      <c r="AU96" s="64">
        <f t="shared" si="456"/>
        <v>0</v>
      </c>
      <c r="AV96" s="64">
        <f t="shared" si="456"/>
        <v>0</v>
      </c>
      <c r="AW96" s="64">
        <f t="shared" si="456"/>
        <v>0</v>
      </c>
      <c r="AX96" s="64">
        <f t="shared" si="456"/>
        <v>34</v>
      </c>
      <c r="AY96" s="64">
        <f t="shared" si="456"/>
        <v>0</v>
      </c>
      <c r="AZ96" s="64">
        <f t="shared" si="456"/>
        <v>0</v>
      </c>
      <c r="BA96" s="64">
        <f t="shared" si="456"/>
        <v>0</v>
      </c>
      <c r="BB96" s="64">
        <f t="shared" si="456"/>
        <v>8</v>
      </c>
      <c r="BC96" s="64">
        <f t="shared" si="456"/>
        <v>0</v>
      </c>
      <c r="BD96" s="64">
        <f t="shared" si="456"/>
        <v>0</v>
      </c>
      <c r="BE96" s="64">
        <f t="shared" si="456"/>
        <v>0</v>
      </c>
      <c r="BF96" s="64">
        <f t="shared" si="456"/>
        <v>0</v>
      </c>
      <c r="BG96" s="64">
        <f t="shared" si="456"/>
        <v>0</v>
      </c>
      <c r="BH96" s="64">
        <f t="shared" si="456"/>
        <v>0</v>
      </c>
      <c r="BI96" s="64">
        <f t="shared" si="456"/>
        <v>0</v>
      </c>
      <c r="BJ96" s="64">
        <f t="shared" si="456"/>
        <v>0</v>
      </c>
      <c r="BK96" s="64">
        <f t="shared" si="456"/>
        <v>0</v>
      </c>
      <c r="BL96" s="64">
        <f t="shared" si="456"/>
        <v>6</v>
      </c>
      <c r="BM96" s="64">
        <f t="shared" si="456"/>
        <v>2</v>
      </c>
      <c r="BN96" s="284">
        <f t="shared" si="456"/>
        <v>24</v>
      </c>
      <c r="BO96" s="231">
        <f t="shared" si="456"/>
        <v>0</v>
      </c>
      <c r="BP96" s="64">
        <f t="shared" si="456"/>
        <v>0</v>
      </c>
      <c r="BQ96" s="64">
        <f t="shared" ref="BQ96:EB96" si="457">SUM(BQ97:BQ99)</f>
        <v>0</v>
      </c>
      <c r="BR96" s="64">
        <f t="shared" si="457"/>
        <v>0</v>
      </c>
      <c r="BS96" s="64">
        <f t="shared" si="457"/>
        <v>0</v>
      </c>
      <c r="BT96" s="64">
        <f t="shared" si="457"/>
        <v>0</v>
      </c>
      <c r="BU96" s="64">
        <f t="shared" si="457"/>
        <v>0</v>
      </c>
      <c r="BV96" s="64">
        <f t="shared" si="457"/>
        <v>0</v>
      </c>
      <c r="BW96" s="64">
        <f t="shared" si="457"/>
        <v>0</v>
      </c>
      <c r="BX96" s="64">
        <f t="shared" si="457"/>
        <v>0</v>
      </c>
      <c r="BY96" s="64">
        <f t="shared" si="457"/>
        <v>0</v>
      </c>
      <c r="BZ96" s="64">
        <f t="shared" si="457"/>
        <v>0</v>
      </c>
      <c r="CA96" s="64">
        <f t="shared" si="457"/>
        <v>0</v>
      </c>
      <c r="CB96" s="64">
        <f t="shared" si="457"/>
        <v>0</v>
      </c>
      <c r="CC96" s="64">
        <f t="shared" si="457"/>
        <v>0</v>
      </c>
      <c r="CD96" s="64">
        <f t="shared" si="457"/>
        <v>0</v>
      </c>
      <c r="CE96" s="64">
        <f t="shared" si="457"/>
        <v>0</v>
      </c>
      <c r="CF96" s="64">
        <f t="shared" si="457"/>
        <v>0</v>
      </c>
      <c r="CG96" s="64">
        <f t="shared" si="457"/>
        <v>0</v>
      </c>
      <c r="CH96" s="64">
        <f t="shared" si="457"/>
        <v>0</v>
      </c>
      <c r="CI96" s="218">
        <f t="shared" si="457"/>
        <v>0</v>
      </c>
      <c r="CJ96" s="283">
        <f t="shared" si="457"/>
        <v>0</v>
      </c>
      <c r="CK96" s="64">
        <f t="shared" si="457"/>
        <v>0</v>
      </c>
      <c r="CL96" s="64">
        <f t="shared" si="457"/>
        <v>0</v>
      </c>
      <c r="CM96" s="64">
        <f t="shared" si="457"/>
        <v>0</v>
      </c>
      <c r="CN96" s="64">
        <f t="shared" si="457"/>
        <v>0</v>
      </c>
      <c r="CO96" s="64">
        <f t="shared" si="457"/>
        <v>0</v>
      </c>
      <c r="CP96" s="64">
        <f t="shared" si="457"/>
        <v>0</v>
      </c>
      <c r="CQ96" s="64">
        <f t="shared" si="457"/>
        <v>0</v>
      </c>
      <c r="CR96" s="64">
        <f t="shared" si="457"/>
        <v>0</v>
      </c>
      <c r="CS96" s="64">
        <f t="shared" si="457"/>
        <v>0</v>
      </c>
      <c r="CT96" s="64">
        <f t="shared" si="457"/>
        <v>0</v>
      </c>
      <c r="CU96" s="64">
        <f t="shared" si="457"/>
        <v>0</v>
      </c>
      <c r="CV96" s="64">
        <f t="shared" si="457"/>
        <v>0</v>
      </c>
      <c r="CW96" s="64">
        <f t="shared" si="457"/>
        <v>0</v>
      </c>
      <c r="CX96" s="64">
        <f t="shared" si="457"/>
        <v>0</v>
      </c>
      <c r="CY96" s="64">
        <f t="shared" si="457"/>
        <v>0</v>
      </c>
      <c r="CZ96" s="64">
        <f t="shared" si="457"/>
        <v>0</v>
      </c>
      <c r="DA96" s="64">
        <f t="shared" si="457"/>
        <v>0</v>
      </c>
      <c r="DB96" s="64">
        <f t="shared" si="457"/>
        <v>0</v>
      </c>
      <c r="DC96" s="64">
        <f t="shared" si="457"/>
        <v>0</v>
      </c>
      <c r="DD96" s="284">
        <f t="shared" si="457"/>
        <v>0</v>
      </c>
      <c r="DE96" s="231">
        <f t="shared" si="457"/>
        <v>0</v>
      </c>
      <c r="DF96" s="64">
        <f t="shared" si="457"/>
        <v>0</v>
      </c>
      <c r="DG96" s="64">
        <f t="shared" si="457"/>
        <v>0</v>
      </c>
      <c r="DH96" s="64">
        <f t="shared" si="457"/>
        <v>0</v>
      </c>
      <c r="DI96" s="64">
        <f t="shared" si="457"/>
        <v>0</v>
      </c>
      <c r="DJ96" s="64">
        <f t="shared" si="457"/>
        <v>0</v>
      </c>
      <c r="DK96" s="64">
        <f t="shared" si="457"/>
        <v>0</v>
      </c>
      <c r="DL96" s="64">
        <f t="shared" si="457"/>
        <v>0</v>
      </c>
      <c r="DM96" s="64">
        <f t="shared" si="457"/>
        <v>0</v>
      </c>
      <c r="DN96" s="64">
        <f t="shared" si="457"/>
        <v>0</v>
      </c>
      <c r="DO96" s="64">
        <f t="shared" si="457"/>
        <v>0</v>
      </c>
      <c r="DP96" s="64">
        <f t="shared" si="457"/>
        <v>0</v>
      </c>
      <c r="DQ96" s="64">
        <f t="shared" si="457"/>
        <v>0</v>
      </c>
      <c r="DR96" s="64">
        <f t="shared" si="457"/>
        <v>0</v>
      </c>
      <c r="DS96" s="64">
        <f t="shared" si="457"/>
        <v>0</v>
      </c>
      <c r="DT96" s="64">
        <f t="shared" si="457"/>
        <v>0</v>
      </c>
      <c r="DU96" s="64">
        <f t="shared" si="457"/>
        <v>0</v>
      </c>
      <c r="DV96" s="64">
        <f t="shared" si="457"/>
        <v>0</v>
      </c>
      <c r="DW96" s="64">
        <f t="shared" si="457"/>
        <v>0</v>
      </c>
      <c r="DX96" s="64">
        <f t="shared" si="457"/>
        <v>0</v>
      </c>
      <c r="DY96" s="218">
        <f t="shared" si="457"/>
        <v>0</v>
      </c>
      <c r="DZ96" s="283">
        <f t="shared" si="457"/>
        <v>42</v>
      </c>
      <c r="EA96" s="64">
        <f t="shared" si="457"/>
        <v>0</v>
      </c>
      <c r="EB96" s="64">
        <f t="shared" si="457"/>
        <v>0</v>
      </c>
      <c r="EC96" s="64">
        <f t="shared" ref="EC96:GN96" si="458">SUM(EC97:EC99)</f>
        <v>0</v>
      </c>
      <c r="ED96" s="64">
        <f t="shared" si="458"/>
        <v>0</v>
      </c>
      <c r="EE96" s="64">
        <f t="shared" si="458"/>
        <v>0</v>
      </c>
      <c r="EF96" s="64">
        <f t="shared" si="458"/>
        <v>0</v>
      </c>
      <c r="EG96" s="64">
        <f t="shared" si="458"/>
        <v>0</v>
      </c>
      <c r="EH96" s="64">
        <f t="shared" si="458"/>
        <v>0</v>
      </c>
      <c r="EI96" s="64">
        <f t="shared" si="458"/>
        <v>0</v>
      </c>
      <c r="EJ96" s="64">
        <f t="shared" si="458"/>
        <v>42</v>
      </c>
      <c r="EK96" s="64">
        <f t="shared" si="458"/>
        <v>0</v>
      </c>
      <c r="EL96" s="64">
        <f t="shared" si="458"/>
        <v>0</v>
      </c>
      <c r="EM96" s="64">
        <f t="shared" si="458"/>
        <v>0</v>
      </c>
      <c r="EN96" s="64">
        <f t="shared" si="458"/>
        <v>0</v>
      </c>
      <c r="EO96" s="64">
        <f t="shared" si="458"/>
        <v>0</v>
      </c>
      <c r="EP96" s="64">
        <f t="shared" si="458"/>
        <v>0</v>
      </c>
      <c r="EQ96" s="64">
        <f t="shared" si="458"/>
        <v>0</v>
      </c>
      <c r="ER96" s="64">
        <f t="shared" si="458"/>
        <v>6</v>
      </c>
      <c r="ES96" s="64">
        <f t="shared" si="458"/>
        <v>2</v>
      </c>
      <c r="ET96" s="284">
        <f t="shared" si="458"/>
        <v>24</v>
      </c>
      <c r="EU96" s="231">
        <f t="shared" si="458"/>
        <v>24</v>
      </c>
      <c r="EV96" s="64">
        <f t="shared" si="458"/>
        <v>0</v>
      </c>
      <c r="EW96" s="64">
        <f t="shared" si="458"/>
        <v>0</v>
      </c>
      <c r="EX96" s="64">
        <f t="shared" si="458"/>
        <v>0</v>
      </c>
      <c r="EY96" s="64">
        <f t="shared" si="458"/>
        <v>0</v>
      </c>
      <c r="EZ96" s="64">
        <f t="shared" si="458"/>
        <v>0</v>
      </c>
      <c r="FA96" s="64">
        <f t="shared" si="458"/>
        <v>0</v>
      </c>
      <c r="FB96" s="64">
        <f t="shared" si="458"/>
        <v>0</v>
      </c>
      <c r="FC96" s="64">
        <f t="shared" si="458"/>
        <v>0</v>
      </c>
      <c r="FD96" s="64">
        <f t="shared" si="458"/>
        <v>0</v>
      </c>
      <c r="FE96" s="64">
        <f t="shared" si="458"/>
        <v>24</v>
      </c>
      <c r="FF96" s="64">
        <f t="shared" si="458"/>
        <v>0</v>
      </c>
      <c r="FG96" s="64">
        <f t="shared" si="458"/>
        <v>0</v>
      </c>
      <c r="FH96" s="64">
        <f t="shared" si="458"/>
        <v>0</v>
      </c>
      <c r="FI96" s="64">
        <f t="shared" si="458"/>
        <v>0</v>
      </c>
      <c r="FJ96" s="64">
        <f t="shared" si="458"/>
        <v>0</v>
      </c>
      <c r="FK96" s="64">
        <f t="shared" si="458"/>
        <v>0</v>
      </c>
      <c r="FL96" s="64">
        <f t="shared" si="458"/>
        <v>0</v>
      </c>
      <c r="FM96" s="64">
        <f t="shared" si="458"/>
        <v>0</v>
      </c>
      <c r="FN96" s="64">
        <f t="shared" si="458"/>
        <v>1</v>
      </c>
      <c r="FO96" s="218">
        <f t="shared" si="458"/>
        <v>12</v>
      </c>
      <c r="FP96" s="283">
        <f t="shared" si="458"/>
        <v>18</v>
      </c>
      <c r="FQ96" s="64">
        <f t="shared" si="458"/>
        <v>0</v>
      </c>
      <c r="FR96" s="64">
        <f t="shared" si="458"/>
        <v>0</v>
      </c>
      <c r="FS96" s="64">
        <f t="shared" si="458"/>
        <v>0</v>
      </c>
      <c r="FT96" s="64">
        <f t="shared" si="458"/>
        <v>0</v>
      </c>
      <c r="FU96" s="64">
        <f t="shared" si="458"/>
        <v>0</v>
      </c>
      <c r="FV96" s="64">
        <f t="shared" si="458"/>
        <v>0</v>
      </c>
      <c r="FW96" s="64">
        <f t="shared" si="458"/>
        <v>0</v>
      </c>
      <c r="FX96" s="64">
        <f t="shared" si="458"/>
        <v>0</v>
      </c>
      <c r="FY96" s="64">
        <f t="shared" si="458"/>
        <v>0</v>
      </c>
      <c r="FZ96" s="64">
        <f t="shared" si="458"/>
        <v>18</v>
      </c>
      <c r="GA96" s="64">
        <f t="shared" si="458"/>
        <v>0</v>
      </c>
      <c r="GB96" s="64">
        <f t="shared" si="458"/>
        <v>0</v>
      </c>
      <c r="GC96" s="64">
        <f t="shared" si="458"/>
        <v>0</v>
      </c>
      <c r="GD96" s="64">
        <f t="shared" si="458"/>
        <v>0</v>
      </c>
      <c r="GE96" s="64">
        <f t="shared" si="458"/>
        <v>0</v>
      </c>
      <c r="GF96" s="64">
        <f t="shared" si="458"/>
        <v>0</v>
      </c>
      <c r="GG96" s="64">
        <f t="shared" si="458"/>
        <v>0</v>
      </c>
      <c r="GH96" s="64">
        <f t="shared" si="458"/>
        <v>6</v>
      </c>
      <c r="GI96" s="64">
        <f t="shared" si="458"/>
        <v>1</v>
      </c>
      <c r="GJ96" s="284">
        <f t="shared" si="458"/>
        <v>12</v>
      </c>
      <c r="GK96" s="231">
        <f t="shared" si="458"/>
        <v>0</v>
      </c>
      <c r="GL96" s="64">
        <f t="shared" si="458"/>
        <v>0</v>
      </c>
      <c r="GM96" s="64">
        <f t="shared" si="458"/>
        <v>0</v>
      </c>
      <c r="GN96" s="64">
        <f t="shared" si="458"/>
        <v>0</v>
      </c>
      <c r="GO96" s="64">
        <f t="shared" ref="GO96:HZ96" si="459">SUM(GO97:GO99)</f>
        <v>0</v>
      </c>
      <c r="GP96" s="64">
        <f t="shared" si="459"/>
        <v>0</v>
      </c>
      <c r="GQ96" s="64">
        <f t="shared" si="459"/>
        <v>0</v>
      </c>
      <c r="GR96" s="64">
        <f t="shared" si="459"/>
        <v>0</v>
      </c>
      <c r="GS96" s="64">
        <f t="shared" si="459"/>
        <v>0</v>
      </c>
      <c r="GT96" s="64">
        <f t="shared" si="459"/>
        <v>0</v>
      </c>
      <c r="GU96" s="64">
        <f t="shared" si="459"/>
        <v>0</v>
      </c>
      <c r="GV96" s="64">
        <f t="shared" si="459"/>
        <v>0</v>
      </c>
      <c r="GW96" s="64">
        <f t="shared" si="459"/>
        <v>0</v>
      </c>
      <c r="GX96" s="64">
        <f t="shared" si="459"/>
        <v>0</v>
      </c>
      <c r="GY96" s="64">
        <f t="shared" si="459"/>
        <v>0</v>
      </c>
      <c r="GZ96" s="64">
        <f t="shared" si="459"/>
        <v>0</v>
      </c>
      <c r="HA96" s="64">
        <f t="shared" si="459"/>
        <v>0</v>
      </c>
      <c r="HB96" s="64">
        <f t="shared" si="459"/>
        <v>0</v>
      </c>
      <c r="HC96" s="64">
        <f t="shared" si="459"/>
        <v>0</v>
      </c>
      <c r="HD96" s="64">
        <f t="shared" si="459"/>
        <v>0</v>
      </c>
      <c r="HE96" s="218">
        <f t="shared" si="459"/>
        <v>0</v>
      </c>
      <c r="HF96" s="283">
        <f t="shared" si="459"/>
        <v>0</v>
      </c>
      <c r="HG96" s="64">
        <f t="shared" si="459"/>
        <v>0</v>
      </c>
      <c r="HH96" s="64">
        <f t="shared" si="459"/>
        <v>0</v>
      </c>
      <c r="HI96" s="64">
        <f t="shared" si="459"/>
        <v>0</v>
      </c>
      <c r="HJ96" s="64">
        <f t="shared" si="459"/>
        <v>0</v>
      </c>
      <c r="HK96" s="64">
        <f t="shared" si="459"/>
        <v>0</v>
      </c>
      <c r="HL96" s="64">
        <f t="shared" si="459"/>
        <v>0</v>
      </c>
      <c r="HM96" s="64">
        <f t="shared" si="459"/>
        <v>0</v>
      </c>
      <c r="HN96" s="64">
        <f t="shared" si="459"/>
        <v>0</v>
      </c>
      <c r="HO96" s="64">
        <f t="shared" si="459"/>
        <v>0</v>
      </c>
      <c r="HP96" s="64">
        <f t="shared" si="459"/>
        <v>0</v>
      </c>
      <c r="HQ96" s="64">
        <f t="shared" si="459"/>
        <v>0</v>
      </c>
      <c r="HR96" s="64">
        <f t="shared" si="459"/>
        <v>0</v>
      </c>
      <c r="HS96" s="64">
        <f t="shared" si="459"/>
        <v>0</v>
      </c>
      <c r="HT96" s="64">
        <f t="shared" si="459"/>
        <v>0</v>
      </c>
      <c r="HU96" s="64">
        <f t="shared" si="459"/>
        <v>0</v>
      </c>
      <c r="HV96" s="64">
        <f t="shared" si="459"/>
        <v>0</v>
      </c>
      <c r="HW96" s="64">
        <f t="shared" si="459"/>
        <v>0</v>
      </c>
      <c r="HX96" s="64">
        <f t="shared" si="459"/>
        <v>0</v>
      </c>
      <c r="HY96" s="64">
        <f t="shared" si="459"/>
        <v>0</v>
      </c>
      <c r="HZ96" s="284">
        <f t="shared" si="459"/>
        <v>0</v>
      </c>
      <c r="IA96" s="338"/>
      <c r="IB96" s="100"/>
      <c r="IC96" s="100"/>
      <c r="ID96" s="179"/>
      <c r="IE96" s="710"/>
      <c r="IF96" s="378"/>
      <c r="IG96" s="378"/>
      <c r="IH96" s="378"/>
      <c r="II96" s="378"/>
      <c r="IJ96" s="378"/>
      <c r="IK96" s="378"/>
      <c r="IL96" s="378"/>
      <c r="IM96" s="378"/>
      <c r="IN96" s="378"/>
      <c r="IO96" s="378"/>
      <c r="IP96" s="378"/>
      <c r="IQ96" s="378"/>
      <c r="IR96" s="378"/>
      <c r="IS96" s="378"/>
      <c r="IT96" s="378"/>
      <c r="IU96" s="378"/>
      <c r="IV96" s="378"/>
      <c r="IW96" s="378"/>
      <c r="IX96" s="378"/>
      <c r="IY96" s="378"/>
      <c r="IZ96" s="378"/>
      <c r="JA96" s="378"/>
      <c r="JB96" s="378"/>
      <c r="JC96" s="378"/>
      <c r="JD96" s="378"/>
      <c r="JE96" s="378"/>
      <c r="JF96" s="378"/>
      <c r="JG96" s="378"/>
      <c r="JH96" s="378"/>
      <c r="JI96" s="378"/>
      <c r="JJ96" s="378"/>
      <c r="JK96" s="378"/>
      <c r="JL96" s="378"/>
      <c r="JM96" s="378"/>
      <c r="JN96" s="378"/>
      <c r="JO96" s="378"/>
      <c r="JP96" s="378"/>
      <c r="JQ96" s="378"/>
      <c r="JR96" s="378"/>
      <c r="JS96" s="378"/>
      <c r="JT96" s="378"/>
      <c r="JU96" s="378"/>
      <c r="JV96" s="378"/>
      <c r="JW96" s="378"/>
      <c r="JX96" s="378"/>
      <c r="JY96" s="378"/>
      <c r="JZ96" s="378"/>
      <c r="KA96" s="378"/>
      <c r="KB96" s="378"/>
      <c r="KC96" s="378"/>
      <c r="KD96" s="378"/>
      <c r="KE96" s="378"/>
      <c r="KF96" s="378"/>
      <c r="KG96" s="378"/>
      <c r="KH96" s="378"/>
      <c r="KI96" s="378"/>
      <c r="KJ96" s="378"/>
      <c r="KK96" s="378"/>
      <c r="KL96" s="378"/>
      <c r="KM96" s="378"/>
      <c r="KN96" s="378"/>
      <c r="KO96" s="378"/>
    </row>
    <row r="97" spans="1:301" s="395" customFormat="1" ht="15" customHeight="1" x14ac:dyDescent="0.25">
      <c r="A97" s="199"/>
      <c r="B97" s="55"/>
      <c r="C97" s="261" t="s">
        <v>154</v>
      </c>
      <c r="D97" s="369">
        <f t="shared" ref="D97" si="460">F97/36</f>
        <v>2</v>
      </c>
      <c r="E97" s="61"/>
      <c r="F97" s="61">
        <f t="shared" ref="F97" si="461">G97+V97+W97+X97</f>
        <v>72</v>
      </c>
      <c r="G97" s="61">
        <f t="shared" ref="G97" si="462">SUM(H97:U97)</f>
        <v>42</v>
      </c>
      <c r="H97" s="61">
        <f t="shared" ref="H97:R97" si="463">Z97+AU97+BP97+CK97+DF97+EA97+EV97+FQ97+GL97+HG97</f>
        <v>0</v>
      </c>
      <c r="I97" s="61">
        <f t="shared" si="463"/>
        <v>0</v>
      </c>
      <c r="J97" s="61">
        <f t="shared" si="463"/>
        <v>0</v>
      </c>
      <c r="K97" s="61">
        <f t="shared" si="463"/>
        <v>34</v>
      </c>
      <c r="L97" s="61">
        <f t="shared" si="463"/>
        <v>0</v>
      </c>
      <c r="M97" s="61">
        <f t="shared" si="463"/>
        <v>0</v>
      </c>
      <c r="N97" s="61">
        <f t="shared" si="463"/>
        <v>0</v>
      </c>
      <c r="O97" s="61">
        <f t="shared" si="463"/>
        <v>8</v>
      </c>
      <c r="P97" s="61">
        <f t="shared" si="463"/>
        <v>0</v>
      </c>
      <c r="Q97" s="61">
        <f t="shared" si="463"/>
        <v>0</v>
      </c>
      <c r="R97" s="61">
        <f t="shared" si="463"/>
        <v>0</v>
      </c>
      <c r="S97" s="61">
        <f t="shared" ref="S97:U97" si="464">AL97+BG97+CB97+CW97+DR97+EM97+FH97+GC97+GX97+HS97</f>
        <v>0</v>
      </c>
      <c r="T97" s="61">
        <f t="shared" si="464"/>
        <v>0</v>
      </c>
      <c r="U97" s="367">
        <f t="shared" si="464"/>
        <v>0</v>
      </c>
      <c r="V97" s="354">
        <f t="shared" ref="V97" si="465">AS97+BN97+CI97+DD97+DY97+ET97+FO97+GJ97+HE97+HZ97</f>
        <v>24</v>
      </c>
      <c r="W97" s="61">
        <f t="shared" ref="W97" si="466">AQ97+BL97+CG97+DB97+DW97+ER97+FM97+GH97+HC97+HX97</f>
        <v>6</v>
      </c>
      <c r="X97" s="355">
        <f t="shared" ref="X97" si="467">AO97+AP97+BJ97+BK97+CE97+CF97+CZ97+DA97+DU97+DV97+EP97+EQ97+FK97+FL97+GF97+GG97+HA97+HB97+HV97+HW97</f>
        <v>0</v>
      </c>
      <c r="Y97" s="346">
        <f t="shared" ref="Y97" si="468">SUM(Z97:AJ97)+SUM(AL97:AN97)</f>
        <v>0</v>
      </c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342"/>
      <c r="AT97" s="360">
        <f t="shared" ref="AT97" si="469">SUM(AU97:BE97)+SUM(BG97:BI97)</f>
        <v>42</v>
      </c>
      <c r="AU97" s="56"/>
      <c r="AV97" s="56"/>
      <c r="AW97" s="56"/>
      <c r="AX97" s="56">
        <v>34</v>
      </c>
      <c r="AY97" s="56"/>
      <c r="AZ97" s="56"/>
      <c r="BA97" s="56"/>
      <c r="BB97" s="56">
        <v>8</v>
      </c>
      <c r="BC97" s="56"/>
      <c r="BD97" s="56"/>
      <c r="BE97" s="56"/>
      <c r="BF97" s="56"/>
      <c r="BG97" s="56"/>
      <c r="BH97" s="56"/>
      <c r="BI97" s="56"/>
      <c r="BJ97" s="60"/>
      <c r="BK97" s="57"/>
      <c r="BL97" s="58">
        <v>6</v>
      </c>
      <c r="BM97" s="59">
        <f t="shared" ref="BM97" si="470">(BJ97+BK97+BL97+AT97+BN97)/36</f>
        <v>2</v>
      </c>
      <c r="BN97" s="361">
        <v>24</v>
      </c>
      <c r="BO97" s="346">
        <f t="shared" ref="BO97" si="471">SUM(BP97:BZ97)+SUM(CB97:CD97)</f>
        <v>0</v>
      </c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342"/>
      <c r="CJ97" s="360">
        <f t="shared" ref="CJ97" si="472">SUM(CK97:CU97)+SUM(CW97:CY97)</f>
        <v>0</v>
      </c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361"/>
      <c r="DE97" s="346">
        <f t="shared" ref="DE97" si="473">SUM(DF97:DP97)+SUM(DR97:DT97)</f>
        <v>0</v>
      </c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342"/>
      <c r="DZ97" s="360">
        <f t="shared" ref="DZ97" si="474">SUM(EA97:EK97)+SUM(EM97:EO97)</f>
        <v>0</v>
      </c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361"/>
      <c r="EU97" s="346">
        <f t="shared" ref="EU97" si="475">SUM(EV97:FF97)+SUM(FH97:FJ97)</f>
        <v>0</v>
      </c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342"/>
      <c r="FP97" s="360">
        <f t="shared" ref="FP97" si="476">SUM(FQ97:GA97)+SUM(GC97:GE97)</f>
        <v>0</v>
      </c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361"/>
      <c r="GK97" s="346">
        <f t="shared" ref="GK97" si="477">SUM(GL97:GV97)+SUM(GX97:GZ97)</f>
        <v>0</v>
      </c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342"/>
      <c r="HF97" s="360">
        <f t="shared" ref="HF97" si="478">SUM(HG97:HQ97)+SUM(HS97:HU97)</f>
        <v>0</v>
      </c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361"/>
      <c r="IA97" s="328"/>
      <c r="IB97" s="27">
        <v>2</v>
      </c>
      <c r="IC97" s="27"/>
      <c r="ID97" s="119"/>
      <c r="IE97" s="346">
        <v>1</v>
      </c>
      <c r="IF97" s="392"/>
      <c r="IG97" s="392"/>
      <c r="IH97" s="392"/>
      <c r="II97" s="392"/>
      <c r="IJ97" s="392"/>
      <c r="IK97" s="392"/>
      <c r="IL97" s="392"/>
      <c r="IM97" s="392"/>
      <c r="IN97" s="392"/>
      <c r="IO97" s="392"/>
      <c r="IP97" s="392"/>
      <c r="IQ97" s="392"/>
      <c r="IR97" s="392"/>
      <c r="IS97" s="392"/>
      <c r="IT97" s="392"/>
      <c r="IU97" s="392"/>
      <c r="IV97" s="392"/>
      <c r="IW97" s="392"/>
      <c r="IX97" s="392"/>
      <c r="IY97" s="392"/>
      <c r="IZ97" s="392"/>
      <c r="JA97" s="392"/>
      <c r="JB97" s="392"/>
      <c r="JC97" s="392"/>
      <c r="JD97" s="392"/>
      <c r="JE97" s="392"/>
      <c r="JF97" s="392"/>
      <c r="JG97" s="392"/>
      <c r="JH97" s="392"/>
      <c r="JI97" s="392"/>
      <c r="JJ97" s="392"/>
      <c r="JK97" s="392"/>
      <c r="JL97" s="392"/>
      <c r="JM97" s="392"/>
      <c r="JN97" s="392"/>
      <c r="JO97" s="392"/>
      <c r="JP97" s="392"/>
      <c r="JQ97" s="392"/>
      <c r="JR97" s="392"/>
      <c r="JS97" s="392"/>
      <c r="JT97" s="392"/>
      <c r="JU97" s="392"/>
      <c r="JV97" s="392"/>
      <c r="JW97" s="392"/>
      <c r="JX97" s="392"/>
      <c r="JY97" s="392"/>
      <c r="JZ97" s="392"/>
      <c r="KA97" s="392"/>
      <c r="KB97" s="392"/>
      <c r="KC97" s="392"/>
      <c r="KD97" s="392"/>
      <c r="KE97" s="392"/>
      <c r="KF97" s="392"/>
      <c r="KG97" s="392"/>
      <c r="KH97" s="392"/>
      <c r="KI97" s="392"/>
      <c r="KJ97" s="392"/>
      <c r="KK97" s="392"/>
      <c r="KL97" s="392"/>
      <c r="KM97" s="392"/>
      <c r="KN97" s="392"/>
      <c r="KO97" s="392"/>
    </row>
    <row r="98" spans="1:301" s="395" customFormat="1" ht="15" customHeight="1" x14ac:dyDescent="0.25">
      <c r="A98" s="199"/>
      <c r="B98" s="55"/>
      <c r="C98" s="261" t="s">
        <v>155</v>
      </c>
      <c r="D98" s="369">
        <f t="shared" ref="D98:D105" si="479">F98/36</f>
        <v>2</v>
      </c>
      <c r="E98" s="61"/>
      <c r="F98" s="61">
        <f t="shared" ref="F98:F105" si="480">G98+V98+W98+X98</f>
        <v>72</v>
      </c>
      <c r="G98" s="61">
        <f t="shared" ref="G98:G105" si="481">SUM(H98:U98)</f>
        <v>42</v>
      </c>
      <c r="H98" s="61">
        <f t="shared" ref="H98:R105" si="482">Z98+AU98+BP98+CK98+DF98+EA98+EV98+FQ98+GL98+HG98</f>
        <v>0</v>
      </c>
      <c r="I98" s="61">
        <f t="shared" si="482"/>
        <v>0</v>
      </c>
      <c r="J98" s="61">
        <f t="shared" si="482"/>
        <v>0</v>
      </c>
      <c r="K98" s="61">
        <f t="shared" si="482"/>
        <v>0</v>
      </c>
      <c r="L98" s="61">
        <f t="shared" si="482"/>
        <v>0</v>
      </c>
      <c r="M98" s="61">
        <f t="shared" si="482"/>
        <v>0</v>
      </c>
      <c r="N98" s="61">
        <f t="shared" si="482"/>
        <v>0</v>
      </c>
      <c r="O98" s="61">
        <f t="shared" si="482"/>
        <v>0</v>
      </c>
      <c r="P98" s="61">
        <f t="shared" si="482"/>
        <v>0</v>
      </c>
      <c r="Q98" s="61">
        <f t="shared" si="482"/>
        <v>42</v>
      </c>
      <c r="R98" s="61">
        <f t="shared" si="482"/>
        <v>0</v>
      </c>
      <c r="S98" s="61">
        <f t="shared" ref="S98:U105" si="483">AL98+BG98+CB98+CW98+DR98+EM98+FH98+GC98+GX98+HS98</f>
        <v>0</v>
      </c>
      <c r="T98" s="61">
        <f t="shared" si="483"/>
        <v>0</v>
      </c>
      <c r="U98" s="367">
        <f t="shared" si="483"/>
        <v>0</v>
      </c>
      <c r="V98" s="354">
        <f t="shared" ref="V98:V99" si="484">AS98+BN98+CI98+DD98+DY98+ET98+FO98+GJ98+HE98+HZ98</f>
        <v>24</v>
      </c>
      <c r="W98" s="61">
        <f t="shared" ref="W98:W99" si="485">AQ98+BL98+CG98+DB98+DW98+ER98+FM98+GH98+HC98+HX98</f>
        <v>6</v>
      </c>
      <c r="X98" s="355">
        <f t="shared" ref="X98:X99" si="486">AO98+AP98+BJ98+BK98+CE98+CF98+CZ98+DA98+DU98+DV98+EP98+EQ98+FK98+FL98+GF98+GG98+HA98+HB98+HV98+HW98</f>
        <v>0</v>
      </c>
      <c r="Y98" s="346">
        <f t="shared" ref="Y98:Y105" si="487">SUM(Z98:AJ98)+SUM(AL98:AN98)</f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 t="shared" ref="AT98:AT101" si="488">SUM(AU98:BE98)+SUM(BG98:BI98)</f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361"/>
      <c r="BO98" s="346">
        <f t="shared" ref="BO98:BO101" si="489"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 t="shared" ref="CJ98:CJ101" si="490"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 t="shared" ref="DE98:DE101" si="491"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 t="shared" ref="DZ98:DZ101" si="492"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 t="shared" ref="EU98:EU101" si="493">SUM(EV98:FF98)+SUM(FH98:FJ98)</f>
        <v>24</v>
      </c>
      <c r="EV98" s="56"/>
      <c r="EW98" s="56"/>
      <c r="EX98" s="56"/>
      <c r="EY98" s="56"/>
      <c r="EZ98" s="56"/>
      <c r="FA98" s="56"/>
      <c r="FB98" s="56"/>
      <c r="FC98" s="56"/>
      <c r="FD98" s="56"/>
      <c r="FE98" s="56">
        <v>24</v>
      </c>
      <c r="FF98" s="56"/>
      <c r="FG98" s="56"/>
      <c r="FH98" s="56"/>
      <c r="FI98" s="56"/>
      <c r="FJ98" s="56"/>
      <c r="FK98" s="60"/>
      <c r="FL98" s="57"/>
      <c r="FM98" s="58"/>
      <c r="FN98" s="59">
        <f t="shared" ref="FN98" si="494">(FK98+FL98+FM98+EU98+FO98)/36</f>
        <v>1</v>
      </c>
      <c r="FO98" s="342">
        <v>12</v>
      </c>
      <c r="FP98" s="360">
        <f t="shared" ref="FP98:FP101" si="495">SUM(FQ98:GA98)+SUM(GC98:GE98)</f>
        <v>18</v>
      </c>
      <c r="FQ98" s="56"/>
      <c r="FR98" s="56"/>
      <c r="FS98" s="56"/>
      <c r="FT98" s="56"/>
      <c r="FU98" s="56"/>
      <c r="FV98" s="56"/>
      <c r="FW98" s="56"/>
      <c r="FX98" s="56"/>
      <c r="FY98" s="56"/>
      <c r="FZ98" s="56">
        <v>18</v>
      </c>
      <c r="GA98" s="56"/>
      <c r="GB98" s="56"/>
      <c r="GC98" s="56"/>
      <c r="GD98" s="56"/>
      <c r="GE98" s="56"/>
      <c r="GF98" s="60"/>
      <c r="GG98" s="57"/>
      <c r="GH98" s="58">
        <v>6</v>
      </c>
      <c r="GI98" s="59">
        <f t="shared" ref="GI98" si="496">(GF98+GG98+GH98+FP98+GJ98)/36</f>
        <v>1</v>
      </c>
      <c r="GJ98" s="361">
        <v>12</v>
      </c>
      <c r="GK98" s="346">
        <f t="shared" ref="GK98:GK105" si="497">SUM(GL98:GV98)+SUM(GX98:GZ98)</f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ref="HF98:HF105" si="498">SUM(HG98:HQ98)+SUM(HS98:HU98)</f>
        <v>0</v>
      </c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361"/>
      <c r="IA98" s="328"/>
      <c r="IB98" s="44">
        <v>8</v>
      </c>
      <c r="IC98" s="27"/>
      <c r="ID98" s="119"/>
      <c r="IE98" s="346">
        <v>15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200"/>
      <c r="B99" s="102"/>
      <c r="C99" s="262" t="s">
        <v>230</v>
      </c>
      <c r="D99" s="370">
        <f t="shared" si="479"/>
        <v>2</v>
      </c>
      <c r="E99" s="103"/>
      <c r="F99" s="103">
        <f t="shared" si="480"/>
        <v>72</v>
      </c>
      <c r="G99" s="103">
        <f t="shared" si="481"/>
        <v>42</v>
      </c>
      <c r="H99" s="103">
        <f t="shared" si="482"/>
        <v>0</v>
      </c>
      <c r="I99" s="103">
        <f t="shared" si="482"/>
        <v>0</v>
      </c>
      <c r="J99" s="103">
        <f t="shared" si="482"/>
        <v>0</v>
      </c>
      <c r="K99" s="103">
        <f t="shared" si="482"/>
        <v>0</v>
      </c>
      <c r="L99" s="103">
        <f t="shared" si="482"/>
        <v>0</v>
      </c>
      <c r="M99" s="103">
        <f t="shared" si="482"/>
        <v>0</v>
      </c>
      <c r="N99" s="103">
        <f t="shared" si="482"/>
        <v>0</v>
      </c>
      <c r="O99" s="103">
        <f t="shared" si="482"/>
        <v>0</v>
      </c>
      <c r="P99" s="103">
        <f t="shared" si="482"/>
        <v>0</v>
      </c>
      <c r="Q99" s="103">
        <f t="shared" si="482"/>
        <v>42</v>
      </c>
      <c r="R99" s="103">
        <f t="shared" si="482"/>
        <v>0</v>
      </c>
      <c r="S99" s="103">
        <f t="shared" si="483"/>
        <v>0</v>
      </c>
      <c r="T99" s="103">
        <f t="shared" si="483"/>
        <v>0</v>
      </c>
      <c r="U99" s="368">
        <f t="shared" si="483"/>
        <v>0</v>
      </c>
      <c r="V99" s="372">
        <f t="shared" si="484"/>
        <v>24</v>
      </c>
      <c r="W99" s="103">
        <f t="shared" si="485"/>
        <v>6</v>
      </c>
      <c r="X99" s="373">
        <f t="shared" si="486"/>
        <v>0</v>
      </c>
      <c r="Y99" s="371">
        <f t="shared" si="487"/>
        <v>0</v>
      </c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374"/>
      <c r="AT99" s="375">
        <f t="shared" si="488"/>
        <v>0</v>
      </c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376"/>
      <c r="BO99" s="371">
        <f t="shared" si="489"/>
        <v>0</v>
      </c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  <c r="CF99" s="102"/>
      <c r="CG99" s="102"/>
      <c r="CH99" s="102"/>
      <c r="CI99" s="374"/>
      <c r="CJ99" s="375">
        <f t="shared" si="490"/>
        <v>0</v>
      </c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376"/>
      <c r="DE99" s="371">
        <f t="shared" si="491"/>
        <v>0</v>
      </c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374"/>
      <c r="DZ99" s="375">
        <f t="shared" si="492"/>
        <v>42</v>
      </c>
      <c r="EA99" s="82"/>
      <c r="EB99" s="82"/>
      <c r="EC99" s="82"/>
      <c r="ED99" s="82"/>
      <c r="EE99" s="82"/>
      <c r="EF99" s="82"/>
      <c r="EG99" s="82"/>
      <c r="EH99" s="82"/>
      <c r="EI99" s="82"/>
      <c r="EJ99" s="82">
        <v>42</v>
      </c>
      <c r="EK99" s="82"/>
      <c r="EL99" s="82"/>
      <c r="EM99" s="82"/>
      <c r="EN99" s="82"/>
      <c r="EO99" s="82"/>
      <c r="EP99" s="83"/>
      <c r="EQ99" s="84"/>
      <c r="ER99" s="85">
        <v>6</v>
      </c>
      <c r="ES99" s="86">
        <f t="shared" ref="ES99" si="499">(EP99+EQ99+ER99+DZ99+ET99)/36</f>
        <v>2</v>
      </c>
      <c r="ET99" s="376">
        <v>24</v>
      </c>
      <c r="EU99" s="371">
        <f t="shared" si="493"/>
        <v>0</v>
      </c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374"/>
      <c r="FP99" s="375">
        <f t="shared" si="495"/>
        <v>0</v>
      </c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376"/>
      <c r="GK99" s="371">
        <f t="shared" si="497"/>
        <v>0</v>
      </c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374"/>
      <c r="HF99" s="375">
        <f t="shared" si="498"/>
        <v>0</v>
      </c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376"/>
      <c r="IA99" s="326"/>
      <c r="IB99" s="87">
        <v>6</v>
      </c>
      <c r="IC99" s="87"/>
      <c r="ID99" s="148"/>
      <c r="IE99" s="346">
        <v>3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77" customFormat="1" ht="15" customHeight="1" x14ac:dyDescent="0.25">
      <c r="A100" s="712">
        <v>53</v>
      </c>
      <c r="B100" s="711" t="s">
        <v>184</v>
      </c>
      <c r="C100" s="260" t="s">
        <v>231</v>
      </c>
      <c r="D100" s="231">
        <f>SUM(D101:D105)</f>
        <v>27</v>
      </c>
      <c r="E100" s="64">
        <f t="shared" ref="E100:BP100" si="500">SUM(E101:E105)</f>
        <v>0</v>
      </c>
      <c r="F100" s="64">
        <f t="shared" si="500"/>
        <v>972</v>
      </c>
      <c r="G100" s="64">
        <f t="shared" si="500"/>
        <v>612</v>
      </c>
      <c r="H100" s="64">
        <f t="shared" si="500"/>
        <v>0</v>
      </c>
      <c r="I100" s="64">
        <f t="shared" si="500"/>
        <v>0</v>
      </c>
      <c r="J100" s="64">
        <f t="shared" si="500"/>
        <v>0</v>
      </c>
      <c r="K100" s="64">
        <f t="shared" si="500"/>
        <v>0</v>
      </c>
      <c r="L100" s="64">
        <f t="shared" si="500"/>
        <v>0</v>
      </c>
      <c r="M100" s="64">
        <f t="shared" si="500"/>
        <v>0</v>
      </c>
      <c r="N100" s="64">
        <f t="shared" si="500"/>
        <v>0</v>
      </c>
      <c r="O100" s="64">
        <f t="shared" si="500"/>
        <v>0</v>
      </c>
      <c r="P100" s="64">
        <f t="shared" si="500"/>
        <v>0</v>
      </c>
      <c r="Q100" s="64">
        <f t="shared" si="500"/>
        <v>612</v>
      </c>
      <c r="R100" s="64">
        <f t="shared" si="500"/>
        <v>0</v>
      </c>
      <c r="S100" s="64">
        <f t="shared" si="500"/>
        <v>0</v>
      </c>
      <c r="T100" s="64">
        <f t="shared" si="500"/>
        <v>0</v>
      </c>
      <c r="U100" s="218">
        <f t="shared" si="500"/>
        <v>0</v>
      </c>
      <c r="V100" s="283">
        <f t="shared" si="500"/>
        <v>324</v>
      </c>
      <c r="W100" s="64">
        <f t="shared" si="500"/>
        <v>36</v>
      </c>
      <c r="X100" s="284">
        <f t="shared" si="500"/>
        <v>0</v>
      </c>
      <c r="Y100" s="231">
        <f t="shared" si="500"/>
        <v>0</v>
      </c>
      <c r="Z100" s="64">
        <f t="shared" si="500"/>
        <v>0</v>
      </c>
      <c r="AA100" s="64">
        <f t="shared" si="500"/>
        <v>0</v>
      </c>
      <c r="AB100" s="64">
        <f t="shared" si="500"/>
        <v>0</v>
      </c>
      <c r="AC100" s="64">
        <f t="shared" si="500"/>
        <v>0</v>
      </c>
      <c r="AD100" s="64">
        <f t="shared" si="500"/>
        <v>0</v>
      </c>
      <c r="AE100" s="64">
        <f t="shared" si="500"/>
        <v>0</v>
      </c>
      <c r="AF100" s="64">
        <f t="shared" si="500"/>
        <v>0</v>
      </c>
      <c r="AG100" s="64">
        <f t="shared" si="500"/>
        <v>0</v>
      </c>
      <c r="AH100" s="64">
        <f t="shared" si="500"/>
        <v>0</v>
      </c>
      <c r="AI100" s="64">
        <f t="shared" si="500"/>
        <v>0</v>
      </c>
      <c r="AJ100" s="64">
        <f t="shared" si="500"/>
        <v>0</v>
      </c>
      <c r="AK100" s="64">
        <f t="shared" si="500"/>
        <v>0</v>
      </c>
      <c r="AL100" s="64">
        <f t="shared" si="500"/>
        <v>0</v>
      </c>
      <c r="AM100" s="64">
        <f t="shared" si="500"/>
        <v>0</v>
      </c>
      <c r="AN100" s="64">
        <f t="shared" si="500"/>
        <v>0</v>
      </c>
      <c r="AO100" s="64">
        <f t="shared" si="500"/>
        <v>0</v>
      </c>
      <c r="AP100" s="64">
        <f t="shared" si="500"/>
        <v>0</v>
      </c>
      <c r="AQ100" s="64">
        <f t="shared" si="500"/>
        <v>0</v>
      </c>
      <c r="AR100" s="64">
        <f t="shared" si="500"/>
        <v>0</v>
      </c>
      <c r="AS100" s="218">
        <f t="shared" si="500"/>
        <v>0</v>
      </c>
      <c r="AT100" s="283">
        <f t="shared" si="500"/>
        <v>0</v>
      </c>
      <c r="AU100" s="64">
        <f t="shared" si="500"/>
        <v>0</v>
      </c>
      <c r="AV100" s="64">
        <f t="shared" si="500"/>
        <v>0</v>
      </c>
      <c r="AW100" s="64">
        <f t="shared" si="500"/>
        <v>0</v>
      </c>
      <c r="AX100" s="64">
        <f t="shared" si="500"/>
        <v>0</v>
      </c>
      <c r="AY100" s="64">
        <f t="shared" si="500"/>
        <v>0</v>
      </c>
      <c r="AZ100" s="64">
        <f t="shared" si="500"/>
        <v>0</v>
      </c>
      <c r="BA100" s="64">
        <f t="shared" si="500"/>
        <v>0</v>
      </c>
      <c r="BB100" s="64">
        <f t="shared" si="500"/>
        <v>0</v>
      </c>
      <c r="BC100" s="64">
        <f t="shared" si="500"/>
        <v>0</v>
      </c>
      <c r="BD100" s="64">
        <f t="shared" si="500"/>
        <v>0</v>
      </c>
      <c r="BE100" s="64">
        <f t="shared" si="500"/>
        <v>0</v>
      </c>
      <c r="BF100" s="64">
        <f t="shared" si="500"/>
        <v>0</v>
      </c>
      <c r="BG100" s="64">
        <f t="shared" si="500"/>
        <v>0</v>
      </c>
      <c r="BH100" s="64">
        <f t="shared" si="500"/>
        <v>0</v>
      </c>
      <c r="BI100" s="64">
        <f t="shared" si="500"/>
        <v>0</v>
      </c>
      <c r="BJ100" s="64">
        <f t="shared" si="500"/>
        <v>0</v>
      </c>
      <c r="BK100" s="64">
        <f t="shared" si="500"/>
        <v>0</v>
      </c>
      <c r="BL100" s="64">
        <f t="shared" si="500"/>
        <v>0</v>
      </c>
      <c r="BM100" s="64">
        <f t="shared" si="500"/>
        <v>0</v>
      </c>
      <c r="BN100" s="284">
        <f t="shared" si="500"/>
        <v>0</v>
      </c>
      <c r="BO100" s="231">
        <f t="shared" si="500"/>
        <v>0</v>
      </c>
      <c r="BP100" s="64">
        <f t="shared" si="500"/>
        <v>0</v>
      </c>
      <c r="BQ100" s="64">
        <f t="shared" ref="BQ100:EB100" si="501">SUM(BQ101:BQ105)</f>
        <v>0</v>
      </c>
      <c r="BR100" s="64">
        <f t="shared" si="501"/>
        <v>0</v>
      </c>
      <c r="BS100" s="64">
        <f t="shared" si="501"/>
        <v>0</v>
      </c>
      <c r="BT100" s="64">
        <f t="shared" si="501"/>
        <v>0</v>
      </c>
      <c r="BU100" s="64">
        <f t="shared" si="501"/>
        <v>0</v>
      </c>
      <c r="BV100" s="64">
        <f t="shared" si="501"/>
        <v>0</v>
      </c>
      <c r="BW100" s="64">
        <f t="shared" si="501"/>
        <v>0</v>
      </c>
      <c r="BX100" s="64">
        <f t="shared" si="501"/>
        <v>0</v>
      </c>
      <c r="BY100" s="64">
        <f t="shared" si="501"/>
        <v>0</v>
      </c>
      <c r="BZ100" s="64">
        <f t="shared" si="501"/>
        <v>0</v>
      </c>
      <c r="CA100" s="64">
        <f t="shared" si="501"/>
        <v>0</v>
      </c>
      <c r="CB100" s="64">
        <f t="shared" si="501"/>
        <v>0</v>
      </c>
      <c r="CC100" s="64">
        <f t="shared" si="501"/>
        <v>0</v>
      </c>
      <c r="CD100" s="64">
        <f t="shared" si="501"/>
        <v>0</v>
      </c>
      <c r="CE100" s="64">
        <f t="shared" si="501"/>
        <v>0</v>
      </c>
      <c r="CF100" s="64">
        <f t="shared" si="501"/>
        <v>0</v>
      </c>
      <c r="CG100" s="64">
        <f t="shared" si="501"/>
        <v>0</v>
      </c>
      <c r="CH100" s="64">
        <f t="shared" si="501"/>
        <v>0</v>
      </c>
      <c r="CI100" s="218">
        <f t="shared" si="501"/>
        <v>0</v>
      </c>
      <c r="CJ100" s="283">
        <f t="shared" si="501"/>
        <v>0</v>
      </c>
      <c r="CK100" s="64">
        <f t="shared" si="501"/>
        <v>0</v>
      </c>
      <c r="CL100" s="64">
        <f t="shared" si="501"/>
        <v>0</v>
      </c>
      <c r="CM100" s="64">
        <f t="shared" si="501"/>
        <v>0</v>
      </c>
      <c r="CN100" s="64">
        <f t="shared" si="501"/>
        <v>0</v>
      </c>
      <c r="CO100" s="64">
        <f t="shared" si="501"/>
        <v>0</v>
      </c>
      <c r="CP100" s="64">
        <f t="shared" si="501"/>
        <v>0</v>
      </c>
      <c r="CQ100" s="64">
        <f t="shared" si="501"/>
        <v>0</v>
      </c>
      <c r="CR100" s="64">
        <f t="shared" si="501"/>
        <v>0</v>
      </c>
      <c r="CS100" s="64">
        <f t="shared" si="501"/>
        <v>0</v>
      </c>
      <c r="CT100" s="64">
        <f t="shared" si="501"/>
        <v>0</v>
      </c>
      <c r="CU100" s="64">
        <f t="shared" si="501"/>
        <v>0</v>
      </c>
      <c r="CV100" s="64">
        <f t="shared" si="501"/>
        <v>0</v>
      </c>
      <c r="CW100" s="64">
        <f t="shared" si="501"/>
        <v>0</v>
      </c>
      <c r="CX100" s="64">
        <f t="shared" si="501"/>
        <v>0</v>
      </c>
      <c r="CY100" s="64">
        <f t="shared" si="501"/>
        <v>0</v>
      </c>
      <c r="CZ100" s="64">
        <f t="shared" si="501"/>
        <v>0</v>
      </c>
      <c r="DA100" s="64">
        <f t="shared" si="501"/>
        <v>0</v>
      </c>
      <c r="DB100" s="64">
        <f t="shared" si="501"/>
        <v>0</v>
      </c>
      <c r="DC100" s="64">
        <f t="shared" si="501"/>
        <v>0</v>
      </c>
      <c r="DD100" s="284">
        <f t="shared" si="501"/>
        <v>0</v>
      </c>
      <c r="DE100" s="231">
        <f t="shared" si="501"/>
        <v>0</v>
      </c>
      <c r="DF100" s="64">
        <f t="shared" si="501"/>
        <v>0</v>
      </c>
      <c r="DG100" s="64">
        <f t="shared" si="501"/>
        <v>0</v>
      </c>
      <c r="DH100" s="64">
        <f t="shared" si="501"/>
        <v>0</v>
      </c>
      <c r="DI100" s="64">
        <f t="shared" si="501"/>
        <v>0</v>
      </c>
      <c r="DJ100" s="64">
        <f t="shared" si="501"/>
        <v>0</v>
      </c>
      <c r="DK100" s="64">
        <f t="shared" si="501"/>
        <v>0</v>
      </c>
      <c r="DL100" s="64">
        <f t="shared" si="501"/>
        <v>0</v>
      </c>
      <c r="DM100" s="64">
        <f t="shared" si="501"/>
        <v>0</v>
      </c>
      <c r="DN100" s="64">
        <f t="shared" si="501"/>
        <v>0</v>
      </c>
      <c r="DO100" s="64">
        <f t="shared" si="501"/>
        <v>0</v>
      </c>
      <c r="DP100" s="64">
        <f t="shared" si="501"/>
        <v>0</v>
      </c>
      <c r="DQ100" s="64">
        <f t="shared" si="501"/>
        <v>0</v>
      </c>
      <c r="DR100" s="64">
        <f t="shared" si="501"/>
        <v>0</v>
      </c>
      <c r="DS100" s="64">
        <f t="shared" si="501"/>
        <v>0</v>
      </c>
      <c r="DT100" s="64">
        <f t="shared" si="501"/>
        <v>0</v>
      </c>
      <c r="DU100" s="64">
        <f t="shared" si="501"/>
        <v>0</v>
      </c>
      <c r="DV100" s="64">
        <f t="shared" si="501"/>
        <v>0</v>
      </c>
      <c r="DW100" s="64">
        <f t="shared" si="501"/>
        <v>0</v>
      </c>
      <c r="DX100" s="64">
        <f t="shared" si="501"/>
        <v>0</v>
      </c>
      <c r="DY100" s="218">
        <f t="shared" si="501"/>
        <v>0</v>
      </c>
      <c r="DZ100" s="283">
        <f t="shared" si="501"/>
        <v>0</v>
      </c>
      <c r="EA100" s="64">
        <f t="shared" si="501"/>
        <v>0</v>
      </c>
      <c r="EB100" s="64">
        <f t="shared" si="501"/>
        <v>0</v>
      </c>
      <c r="EC100" s="64">
        <f t="shared" ref="EC100:GN100" si="502">SUM(EC101:EC105)</f>
        <v>0</v>
      </c>
      <c r="ED100" s="64">
        <f t="shared" si="502"/>
        <v>0</v>
      </c>
      <c r="EE100" s="64">
        <f t="shared" si="502"/>
        <v>0</v>
      </c>
      <c r="EF100" s="64">
        <f t="shared" si="502"/>
        <v>0</v>
      </c>
      <c r="EG100" s="64">
        <f t="shared" si="502"/>
        <v>0</v>
      </c>
      <c r="EH100" s="64">
        <f t="shared" si="502"/>
        <v>0</v>
      </c>
      <c r="EI100" s="64">
        <f t="shared" si="502"/>
        <v>0</v>
      </c>
      <c r="EJ100" s="64">
        <f t="shared" si="502"/>
        <v>0</v>
      </c>
      <c r="EK100" s="64">
        <f t="shared" si="502"/>
        <v>0</v>
      </c>
      <c r="EL100" s="64">
        <f t="shared" si="502"/>
        <v>0</v>
      </c>
      <c r="EM100" s="64">
        <f t="shared" si="502"/>
        <v>0</v>
      </c>
      <c r="EN100" s="64">
        <f t="shared" si="502"/>
        <v>0</v>
      </c>
      <c r="EO100" s="64">
        <f t="shared" si="502"/>
        <v>0</v>
      </c>
      <c r="EP100" s="64">
        <f t="shared" si="502"/>
        <v>0</v>
      </c>
      <c r="EQ100" s="64">
        <f t="shared" si="502"/>
        <v>0</v>
      </c>
      <c r="ER100" s="64">
        <f t="shared" si="502"/>
        <v>0</v>
      </c>
      <c r="ES100" s="64">
        <f t="shared" si="502"/>
        <v>0</v>
      </c>
      <c r="ET100" s="284">
        <f t="shared" si="502"/>
        <v>0</v>
      </c>
      <c r="EU100" s="231">
        <f t="shared" si="502"/>
        <v>0</v>
      </c>
      <c r="EV100" s="64">
        <f t="shared" si="502"/>
        <v>0</v>
      </c>
      <c r="EW100" s="64">
        <f t="shared" si="502"/>
        <v>0</v>
      </c>
      <c r="EX100" s="64">
        <f t="shared" si="502"/>
        <v>0</v>
      </c>
      <c r="EY100" s="64">
        <f t="shared" si="502"/>
        <v>0</v>
      </c>
      <c r="EZ100" s="64">
        <f t="shared" si="502"/>
        <v>0</v>
      </c>
      <c r="FA100" s="64">
        <f t="shared" si="502"/>
        <v>0</v>
      </c>
      <c r="FB100" s="64">
        <f t="shared" si="502"/>
        <v>0</v>
      </c>
      <c r="FC100" s="64">
        <f t="shared" si="502"/>
        <v>0</v>
      </c>
      <c r="FD100" s="64">
        <f t="shared" si="502"/>
        <v>0</v>
      </c>
      <c r="FE100" s="64">
        <f t="shared" si="502"/>
        <v>0</v>
      </c>
      <c r="FF100" s="64">
        <f t="shared" si="502"/>
        <v>0</v>
      </c>
      <c r="FG100" s="64">
        <f t="shared" si="502"/>
        <v>0</v>
      </c>
      <c r="FH100" s="64">
        <f t="shared" si="502"/>
        <v>0</v>
      </c>
      <c r="FI100" s="64">
        <f t="shared" si="502"/>
        <v>0</v>
      </c>
      <c r="FJ100" s="64">
        <f t="shared" si="502"/>
        <v>0</v>
      </c>
      <c r="FK100" s="64">
        <f t="shared" si="502"/>
        <v>0</v>
      </c>
      <c r="FL100" s="64">
        <f t="shared" si="502"/>
        <v>0</v>
      </c>
      <c r="FM100" s="64">
        <f t="shared" si="502"/>
        <v>0</v>
      </c>
      <c r="FN100" s="64">
        <f t="shared" si="502"/>
        <v>0</v>
      </c>
      <c r="FO100" s="218">
        <f t="shared" si="502"/>
        <v>0</v>
      </c>
      <c r="FP100" s="283">
        <f t="shared" si="502"/>
        <v>24</v>
      </c>
      <c r="FQ100" s="64">
        <f t="shared" si="502"/>
        <v>0</v>
      </c>
      <c r="FR100" s="64">
        <f t="shared" si="502"/>
        <v>0</v>
      </c>
      <c r="FS100" s="64">
        <f t="shared" si="502"/>
        <v>0</v>
      </c>
      <c r="FT100" s="64">
        <f t="shared" si="502"/>
        <v>0</v>
      </c>
      <c r="FU100" s="64">
        <f t="shared" si="502"/>
        <v>0</v>
      </c>
      <c r="FV100" s="64">
        <f t="shared" si="502"/>
        <v>0</v>
      </c>
      <c r="FW100" s="64">
        <f t="shared" si="502"/>
        <v>0</v>
      </c>
      <c r="FX100" s="64">
        <f t="shared" si="502"/>
        <v>0</v>
      </c>
      <c r="FY100" s="64">
        <f t="shared" si="502"/>
        <v>0</v>
      </c>
      <c r="FZ100" s="64">
        <f t="shared" si="502"/>
        <v>24</v>
      </c>
      <c r="GA100" s="64">
        <f t="shared" si="502"/>
        <v>0</v>
      </c>
      <c r="GB100" s="64">
        <f t="shared" si="502"/>
        <v>0</v>
      </c>
      <c r="GC100" s="64">
        <f t="shared" si="502"/>
        <v>0</v>
      </c>
      <c r="GD100" s="64">
        <f t="shared" si="502"/>
        <v>0</v>
      </c>
      <c r="GE100" s="64">
        <f t="shared" si="502"/>
        <v>0</v>
      </c>
      <c r="GF100" s="64">
        <f t="shared" si="502"/>
        <v>0</v>
      </c>
      <c r="GG100" s="64">
        <f t="shared" si="502"/>
        <v>0</v>
      </c>
      <c r="GH100" s="64">
        <f t="shared" si="502"/>
        <v>0</v>
      </c>
      <c r="GI100" s="64">
        <f t="shared" si="502"/>
        <v>1</v>
      </c>
      <c r="GJ100" s="284">
        <f t="shared" si="502"/>
        <v>12</v>
      </c>
      <c r="GK100" s="231">
        <f t="shared" si="502"/>
        <v>60</v>
      </c>
      <c r="GL100" s="64">
        <f t="shared" si="502"/>
        <v>0</v>
      </c>
      <c r="GM100" s="64">
        <f t="shared" si="502"/>
        <v>0</v>
      </c>
      <c r="GN100" s="64">
        <f t="shared" si="502"/>
        <v>0</v>
      </c>
      <c r="GO100" s="64">
        <f t="shared" ref="GO100:HZ100" si="503">SUM(GO101:GO105)</f>
        <v>0</v>
      </c>
      <c r="GP100" s="64">
        <f t="shared" si="503"/>
        <v>0</v>
      </c>
      <c r="GQ100" s="64">
        <f t="shared" si="503"/>
        <v>0</v>
      </c>
      <c r="GR100" s="64">
        <f t="shared" si="503"/>
        <v>0</v>
      </c>
      <c r="GS100" s="64">
        <f t="shared" si="503"/>
        <v>0</v>
      </c>
      <c r="GT100" s="64">
        <f t="shared" si="503"/>
        <v>0</v>
      </c>
      <c r="GU100" s="64">
        <f t="shared" si="503"/>
        <v>60</v>
      </c>
      <c r="GV100" s="64">
        <f t="shared" si="503"/>
        <v>0</v>
      </c>
      <c r="GW100" s="64">
        <f t="shared" si="503"/>
        <v>0</v>
      </c>
      <c r="GX100" s="64">
        <f t="shared" si="503"/>
        <v>0</v>
      </c>
      <c r="GY100" s="64">
        <f t="shared" si="503"/>
        <v>0</v>
      </c>
      <c r="GZ100" s="64">
        <f t="shared" si="503"/>
        <v>0</v>
      </c>
      <c r="HA100" s="64">
        <f t="shared" si="503"/>
        <v>0</v>
      </c>
      <c r="HB100" s="64">
        <f t="shared" si="503"/>
        <v>0</v>
      </c>
      <c r="HC100" s="64">
        <f t="shared" si="503"/>
        <v>12</v>
      </c>
      <c r="HD100" s="64">
        <f t="shared" si="503"/>
        <v>3</v>
      </c>
      <c r="HE100" s="218">
        <f t="shared" si="503"/>
        <v>36</v>
      </c>
      <c r="HF100" s="283">
        <f t="shared" si="503"/>
        <v>528</v>
      </c>
      <c r="HG100" s="64">
        <f t="shared" si="503"/>
        <v>0</v>
      </c>
      <c r="HH100" s="64">
        <f t="shared" si="503"/>
        <v>0</v>
      </c>
      <c r="HI100" s="64">
        <f t="shared" si="503"/>
        <v>0</v>
      </c>
      <c r="HJ100" s="64">
        <f t="shared" si="503"/>
        <v>0</v>
      </c>
      <c r="HK100" s="64">
        <f t="shared" si="503"/>
        <v>0</v>
      </c>
      <c r="HL100" s="64">
        <f t="shared" si="503"/>
        <v>0</v>
      </c>
      <c r="HM100" s="64">
        <f t="shared" si="503"/>
        <v>0</v>
      </c>
      <c r="HN100" s="64">
        <f t="shared" si="503"/>
        <v>0</v>
      </c>
      <c r="HO100" s="64">
        <f t="shared" si="503"/>
        <v>0</v>
      </c>
      <c r="HP100" s="64">
        <f t="shared" si="503"/>
        <v>528</v>
      </c>
      <c r="HQ100" s="64">
        <f t="shared" si="503"/>
        <v>0</v>
      </c>
      <c r="HR100" s="64">
        <f t="shared" si="503"/>
        <v>0</v>
      </c>
      <c r="HS100" s="64">
        <f t="shared" si="503"/>
        <v>0</v>
      </c>
      <c r="HT100" s="64">
        <f t="shared" si="503"/>
        <v>0</v>
      </c>
      <c r="HU100" s="64">
        <f t="shared" si="503"/>
        <v>0</v>
      </c>
      <c r="HV100" s="64">
        <f t="shared" si="503"/>
        <v>0</v>
      </c>
      <c r="HW100" s="64">
        <f t="shared" si="503"/>
        <v>0</v>
      </c>
      <c r="HX100" s="64">
        <f t="shared" si="503"/>
        <v>24</v>
      </c>
      <c r="HY100" s="64">
        <f t="shared" si="503"/>
        <v>23</v>
      </c>
      <c r="HZ100" s="284">
        <f t="shared" si="503"/>
        <v>276</v>
      </c>
      <c r="IA100" s="338"/>
      <c r="IB100" s="70"/>
      <c r="IC100" s="100"/>
      <c r="ID100" s="179"/>
      <c r="IE100" s="710"/>
      <c r="IF100" s="378"/>
      <c r="IG100" s="378"/>
      <c r="IH100" s="378"/>
      <c r="II100" s="378"/>
      <c r="IJ100" s="378"/>
      <c r="IK100" s="378"/>
      <c r="IL100" s="378"/>
      <c r="IM100" s="378"/>
      <c r="IN100" s="378"/>
      <c r="IO100" s="378"/>
      <c r="IP100" s="378"/>
      <c r="IQ100" s="378"/>
      <c r="IR100" s="378"/>
      <c r="IS100" s="378"/>
      <c r="IT100" s="378"/>
      <c r="IU100" s="378"/>
      <c r="IV100" s="378"/>
      <c r="IW100" s="378"/>
      <c r="IX100" s="378"/>
      <c r="IY100" s="378"/>
      <c r="IZ100" s="378"/>
      <c r="JA100" s="378"/>
      <c r="JB100" s="378"/>
      <c r="JC100" s="378"/>
      <c r="JD100" s="378"/>
      <c r="JE100" s="378"/>
      <c r="JF100" s="378"/>
      <c r="JG100" s="378"/>
      <c r="JH100" s="378"/>
      <c r="JI100" s="378"/>
      <c r="JJ100" s="378"/>
      <c r="JK100" s="378"/>
      <c r="JL100" s="378"/>
      <c r="JM100" s="378"/>
      <c r="JN100" s="378"/>
      <c r="JO100" s="378"/>
      <c r="JP100" s="378"/>
      <c r="JQ100" s="378"/>
      <c r="JR100" s="378"/>
      <c r="JS100" s="378"/>
      <c r="JT100" s="378"/>
      <c r="JU100" s="378"/>
      <c r="JV100" s="378"/>
      <c r="JW100" s="378"/>
      <c r="JX100" s="378"/>
      <c r="JY100" s="378"/>
      <c r="JZ100" s="378"/>
      <c r="KA100" s="378"/>
      <c r="KB100" s="378"/>
      <c r="KC100" s="378"/>
      <c r="KD100" s="378"/>
      <c r="KE100" s="378"/>
      <c r="KF100" s="378"/>
      <c r="KG100" s="378"/>
      <c r="KH100" s="378"/>
      <c r="KI100" s="378"/>
      <c r="KJ100" s="378"/>
      <c r="KK100" s="378"/>
      <c r="KL100" s="378"/>
      <c r="KM100" s="378"/>
      <c r="KN100" s="378"/>
      <c r="KO100" s="378"/>
    </row>
    <row r="101" spans="1:301" s="395" customFormat="1" ht="15" customHeight="1" x14ac:dyDescent="0.25">
      <c r="A101" s="199"/>
      <c r="B101" s="55"/>
      <c r="C101" s="261" t="s">
        <v>157</v>
      </c>
      <c r="D101" s="369">
        <f t="shared" si="479"/>
        <v>2</v>
      </c>
      <c r="E101" s="61"/>
      <c r="F101" s="61">
        <f t="shared" si="480"/>
        <v>72</v>
      </c>
      <c r="G101" s="61">
        <f t="shared" si="481"/>
        <v>42</v>
      </c>
      <c r="H101" s="61">
        <f t="shared" si="482"/>
        <v>0</v>
      </c>
      <c r="I101" s="61">
        <f t="shared" si="482"/>
        <v>0</v>
      </c>
      <c r="J101" s="61">
        <f t="shared" si="482"/>
        <v>0</v>
      </c>
      <c r="K101" s="61">
        <f t="shared" si="482"/>
        <v>0</v>
      </c>
      <c r="L101" s="61">
        <f t="shared" si="482"/>
        <v>0</v>
      </c>
      <c r="M101" s="61">
        <f t="shared" si="482"/>
        <v>0</v>
      </c>
      <c r="N101" s="61">
        <f t="shared" si="482"/>
        <v>0</v>
      </c>
      <c r="O101" s="61">
        <f t="shared" si="482"/>
        <v>0</v>
      </c>
      <c r="P101" s="61">
        <f t="shared" si="482"/>
        <v>0</v>
      </c>
      <c r="Q101" s="61">
        <f t="shared" si="482"/>
        <v>42</v>
      </c>
      <c r="R101" s="61">
        <f t="shared" si="482"/>
        <v>0</v>
      </c>
      <c r="S101" s="61">
        <f t="shared" si="483"/>
        <v>0</v>
      </c>
      <c r="T101" s="61">
        <f t="shared" si="483"/>
        <v>0</v>
      </c>
      <c r="U101" s="367">
        <f t="shared" si="483"/>
        <v>0</v>
      </c>
      <c r="V101" s="354">
        <f t="shared" ref="V101:V105" si="504">AS101+BN101+CI101+DD101+DY101+ET101+FO101+GJ101+HE101+HZ101</f>
        <v>24</v>
      </c>
      <c r="W101" s="61">
        <f t="shared" ref="W101:W105" si="505">AQ101+BL101+CG101+DB101+DW101+ER101+FM101+GH101+HC101+HX101</f>
        <v>6</v>
      </c>
      <c r="X101" s="355">
        <f t="shared" ref="X101:X105" si="506">AO101+AP101+BJ101+BK101+CE101+CF101+CZ101+DA101+DU101+DV101+EP101+EQ101+FK101+FL101+GF101+GG101+HA101+HB101+HV101+HW101</f>
        <v>0</v>
      </c>
      <c r="Y101" s="346">
        <f t="shared" si="487"/>
        <v>0</v>
      </c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342"/>
      <c r="AT101" s="360">
        <f t="shared" si="488"/>
        <v>0</v>
      </c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361"/>
      <c r="BO101" s="346">
        <f t="shared" si="489"/>
        <v>0</v>
      </c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342"/>
      <c r="CJ101" s="360">
        <f t="shared" si="490"/>
        <v>0</v>
      </c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361"/>
      <c r="DE101" s="346">
        <f t="shared" si="491"/>
        <v>0</v>
      </c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342"/>
      <c r="DZ101" s="360">
        <f t="shared" si="492"/>
        <v>0</v>
      </c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361"/>
      <c r="EU101" s="346">
        <f t="shared" si="493"/>
        <v>0</v>
      </c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342"/>
      <c r="FP101" s="360">
        <f t="shared" si="495"/>
        <v>24</v>
      </c>
      <c r="FQ101" s="56"/>
      <c r="FR101" s="56"/>
      <c r="FS101" s="56"/>
      <c r="FT101" s="56"/>
      <c r="FU101" s="56"/>
      <c r="FV101" s="56"/>
      <c r="FW101" s="56"/>
      <c r="FX101" s="56"/>
      <c r="FY101" s="56"/>
      <c r="FZ101" s="56">
        <v>24</v>
      </c>
      <c r="GA101" s="56"/>
      <c r="GB101" s="56"/>
      <c r="GC101" s="56"/>
      <c r="GD101" s="56"/>
      <c r="GE101" s="56"/>
      <c r="GF101" s="60"/>
      <c r="GG101" s="57"/>
      <c r="GH101" s="58"/>
      <c r="GI101" s="59">
        <f t="shared" ref="GI101" si="507">(GF101+GG101+GH101+FP101+GJ101)/36</f>
        <v>1</v>
      </c>
      <c r="GJ101" s="361">
        <v>12</v>
      </c>
      <c r="GK101" s="346">
        <f t="shared" ref="GK101" si="508">SUM(GL101:GV101)+SUM(GX101:GZ101)</f>
        <v>18</v>
      </c>
      <c r="GL101" s="56"/>
      <c r="GM101" s="56"/>
      <c r="GN101" s="56"/>
      <c r="GO101" s="56"/>
      <c r="GP101" s="56"/>
      <c r="GQ101" s="56"/>
      <c r="GR101" s="56"/>
      <c r="GS101" s="56"/>
      <c r="GT101" s="56"/>
      <c r="GU101" s="56">
        <v>18</v>
      </c>
      <c r="GV101" s="56"/>
      <c r="GW101" s="56"/>
      <c r="GX101" s="56"/>
      <c r="GY101" s="56"/>
      <c r="GZ101" s="56"/>
      <c r="HA101" s="60"/>
      <c r="HB101" s="57"/>
      <c r="HC101" s="58">
        <v>6</v>
      </c>
      <c r="HD101" s="59">
        <f t="shared" ref="HD101:HD102" si="509">(HA101+HB101+HC101+GK101+HE101)/36</f>
        <v>1</v>
      </c>
      <c r="HE101" s="342">
        <v>12</v>
      </c>
      <c r="HF101" s="360">
        <f t="shared" si="498"/>
        <v>0</v>
      </c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361"/>
      <c r="IA101" s="328"/>
      <c r="IB101" s="27">
        <v>9</v>
      </c>
      <c r="IC101" s="27"/>
      <c r="ID101" s="119"/>
      <c r="IE101" s="346">
        <v>7</v>
      </c>
      <c r="IF101" s="392"/>
      <c r="IG101" s="392"/>
      <c r="IH101" s="392"/>
      <c r="II101" s="392"/>
      <c r="IJ101" s="392"/>
      <c r="IK101" s="392"/>
      <c r="IL101" s="392"/>
      <c r="IM101" s="392"/>
      <c r="IN101" s="392"/>
      <c r="IO101" s="392"/>
      <c r="IP101" s="392"/>
      <c r="IQ101" s="392"/>
      <c r="IR101" s="392"/>
      <c r="IS101" s="392"/>
      <c r="IT101" s="392"/>
      <c r="IU101" s="392"/>
      <c r="IV101" s="392"/>
      <c r="IW101" s="392"/>
      <c r="IX101" s="392"/>
      <c r="IY101" s="392"/>
      <c r="IZ101" s="392"/>
      <c r="JA101" s="392"/>
      <c r="JB101" s="392"/>
      <c r="JC101" s="392"/>
      <c r="JD101" s="392"/>
      <c r="JE101" s="392"/>
      <c r="JF101" s="392"/>
      <c r="JG101" s="392"/>
      <c r="JH101" s="392"/>
      <c r="JI101" s="392"/>
      <c r="JJ101" s="392"/>
      <c r="JK101" s="392"/>
      <c r="JL101" s="392"/>
      <c r="JM101" s="392"/>
      <c r="JN101" s="392"/>
      <c r="JO101" s="392"/>
      <c r="JP101" s="392"/>
      <c r="JQ101" s="392"/>
      <c r="JR101" s="392"/>
      <c r="JS101" s="392"/>
      <c r="JT101" s="392"/>
      <c r="JU101" s="392"/>
      <c r="JV101" s="392"/>
      <c r="JW101" s="392"/>
      <c r="JX101" s="392"/>
      <c r="JY101" s="392"/>
      <c r="JZ101" s="392"/>
      <c r="KA101" s="392"/>
      <c r="KB101" s="392"/>
      <c r="KC101" s="392"/>
      <c r="KD101" s="392"/>
      <c r="KE101" s="392"/>
      <c r="KF101" s="392"/>
      <c r="KG101" s="392"/>
      <c r="KH101" s="392"/>
      <c r="KI101" s="392"/>
      <c r="KJ101" s="392"/>
      <c r="KK101" s="392"/>
      <c r="KL101" s="392"/>
      <c r="KM101" s="392"/>
      <c r="KN101" s="392"/>
      <c r="KO101" s="392"/>
    </row>
    <row r="102" spans="1:301" s="395" customFormat="1" ht="15" customHeight="1" x14ac:dyDescent="0.25">
      <c r="A102" s="199"/>
      <c r="B102" s="55"/>
      <c r="C102" s="261" t="s">
        <v>158</v>
      </c>
      <c r="D102" s="369">
        <f t="shared" si="479"/>
        <v>2</v>
      </c>
      <c r="E102" s="61"/>
      <c r="F102" s="61">
        <f t="shared" si="480"/>
        <v>72</v>
      </c>
      <c r="G102" s="61">
        <f t="shared" si="481"/>
        <v>42</v>
      </c>
      <c r="H102" s="61">
        <f t="shared" si="482"/>
        <v>0</v>
      </c>
      <c r="I102" s="61">
        <f t="shared" si="482"/>
        <v>0</v>
      </c>
      <c r="J102" s="61">
        <f t="shared" si="482"/>
        <v>0</v>
      </c>
      <c r="K102" s="61">
        <f t="shared" si="482"/>
        <v>0</v>
      </c>
      <c r="L102" s="61">
        <f t="shared" si="482"/>
        <v>0</v>
      </c>
      <c r="M102" s="61">
        <f t="shared" si="482"/>
        <v>0</v>
      </c>
      <c r="N102" s="61">
        <f t="shared" si="482"/>
        <v>0</v>
      </c>
      <c r="O102" s="61">
        <f t="shared" si="482"/>
        <v>0</v>
      </c>
      <c r="P102" s="61">
        <f t="shared" si="482"/>
        <v>0</v>
      </c>
      <c r="Q102" s="61">
        <f t="shared" si="482"/>
        <v>42</v>
      </c>
      <c r="R102" s="61">
        <f t="shared" si="482"/>
        <v>0</v>
      </c>
      <c r="S102" s="61">
        <f t="shared" si="483"/>
        <v>0</v>
      </c>
      <c r="T102" s="61">
        <f t="shared" si="483"/>
        <v>0</v>
      </c>
      <c r="U102" s="367">
        <f t="shared" si="483"/>
        <v>0</v>
      </c>
      <c r="V102" s="354">
        <f t="shared" si="504"/>
        <v>24</v>
      </c>
      <c r="W102" s="61">
        <f t="shared" si="505"/>
        <v>6</v>
      </c>
      <c r="X102" s="355">
        <f t="shared" si="506"/>
        <v>0</v>
      </c>
      <c r="Y102" s="346">
        <f t="shared" si="487"/>
        <v>0</v>
      </c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342"/>
      <c r="AT102" s="360">
        <f>SUM(AU102:BE102)+SUM(BG102:BI102)</f>
        <v>0</v>
      </c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361"/>
      <c r="BO102" s="346">
        <f>SUM(BP102:BZ102)+SUM(CB102:CD102)</f>
        <v>0</v>
      </c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342"/>
      <c r="CJ102" s="360">
        <f>SUM(CK102:CU102)+SUM(CW102:CY102)</f>
        <v>0</v>
      </c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361"/>
      <c r="DE102" s="346">
        <f>SUM(DF102:DP102)+SUM(DR102:DT102)</f>
        <v>0</v>
      </c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342"/>
      <c r="DZ102" s="360">
        <f>SUM(EA102:EK102)+SUM(EM102:EO102)</f>
        <v>0</v>
      </c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361"/>
      <c r="EU102" s="346">
        <f>SUM(EV102:FF102)+SUM(FH102:FJ102)</f>
        <v>0</v>
      </c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342"/>
      <c r="FP102" s="360">
        <f>SUM(FQ102:GA102)+SUM(GC102:GE102)</f>
        <v>0</v>
      </c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361"/>
      <c r="GK102" s="346">
        <f t="shared" si="497"/>
        <v>42</v>
      </c>
      <c r="GL102" s="56"/>
      <c r="GM102" s="56"/>
      <c r="GN102" s="56"/>
      <c r="GO102" s="56"/>
      <c r="GP102" s="56"/>
      <c r="GQ102" s="56"/>
      <c r="GR102" s="56"/>
      <c r="GS102" s="56"/>
      <c r="GT102" s="56"/>
      <c r="GU102" s="56">
        <v>42</v>
      </c>
      <c r="GV102" s="56"/>
      <c r="GW102" s="56"/>
      <c r="GX102" s="56"/>
      <c r="GY102" s="56"/>
      <c r="GZ102" s="56"/>
      <c r="HA102" s="60"/>
      <c r="HB102" s="57"/>
      <c r="HC102" s="58">
        <v>6</v>
      </c>
      <c r="HD102" s="59">
        <f t="shared" si="509"/>
        <v>2</v>
      </c>
      <c r="HE102" s="342">
        <v>24</v>
      </c>
      <c r="HF102" s="360">
        <f t="shared" si="498"/>
        <v>0</v>
      </c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361"/>
      <c r="IA102" s="328"/>
      <c r="IB102" s="27">
        <v>9</v>
      </c>
      <c r="IC102" s="27"/>
      <c r="ID102" s="119"/>
      <c r="IE102" s="346">
        <v>7</v>
      </c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2"/>
      <c r="JE102" s="392"/>
      <c r="JF102" s="392"/>
      <c r="JG102" s="392"/>
      <c r="JH102" s="392"/>
      <c r="JI102" s="392"/>
      <c r="JJ102" s="392"/>
      <c r="JK102" s="392"/>
      <c r="JL102" s="392"/>
      <c r="JM102" s="392"/>
      <c r="JN102" s="392"/>
      <c r="JO102" s="392"/>
      <c r="JP102" s="392"/>
      <c r="JQ102" s="392"/>
      <c r="JR102" s="392"/>
      <c r="JS102" s="392"/>
      <c r="JT102" s="392"/>
      <c r="JU102" s="392"/>
      <c r="JV102" s="392"/>
      <c r="JW102" s="392"/>
      <c r="JX102" s="392"/>
      <c r="JY102" s="392"/>
      <c r="JZ102" s="392"/>
      <c r="KA102" s="392"/>
      <c r="KB102" s="392"/>
      <c r="KC102" s="392"/>
      <c r="KD102" s="392"/>
      <c r="KE102" s="392"/>
      <c r="KF102" s="392"/>
      <c r="KG102" s="392"/>
      <c r="KH102" s="392"/>
      <c r="KI102" s="392"/>
      <c r="KJ102" s="392"/>
      <c r="KK102" s="392"/>
      <c r="KL102" s="392"/>
      <c r="KM102" s="392"/>
      <c r="KN102" s="392"/>
      <c r="KO102" s="392"/>
    </row>
    <row r="103" spans="1:301" s="395" customFormat="1" ht="15" customHeight="1" x14ac:dyDescent="0.25">
      <c r="A103" s="199"/>
      <c r="B103" s="55"/>
      <c r="C103" s="261" t="s">
        <v>159</v>
      </c>
      <c r="D103" s="369">
        <f t="shared" si="479"/>
        <v>6</v>
      </c>
      <c r="E103" s="61"/>
      <c r="F103" s="61">
        <f t="shared" si="480"/>
        <v>216</v>
      </c>
      <c r="G103" s="61">
        <f t="shared" si="481"/>
        <v>138</v>
      </c>
      <c r="H103" s="61">
        <f t="shared" si="482"/>
        <v>0</v>
      </c>
      <c r="I103" s="61">
        <f t="shared" si="482"/>
        <v>0</v>
      </c>
      <c r="J103" s="61">
        <f t="shared" si="482"/>
        <v>0</v>
      </c>
      <c r="K103" s="61">
        <f t="shared" si="482"/>
        <v>0</v>
      </c>
      <c r="L103" s="61">
        <f t="shared" si="482"/>
        <v>0</v>
      </c>
      <c r="M103" s="61">
        <f t="shared" si="482"/>
        <v>0</v>
      </c>
      <c r="N103" s="61">
        <f t="shared" si="482"/>
        <v>0</v>
      </c>
      <c r="O103" s="61">
        <f t="shared" si="482"/>
        <v>0</v>
      </c>
      <c r="P103" s="61">
        <f t="shared" si="482"/>
        <v>0</v>
      </c>
      <c r="Q103" s="61">
        <f t="shared" si="482"/>
        <v>138</v>
      </c>
      <c r="R103" s="61">
        <f t="shared" si="482"/>
        <v>0</v>
      </c>
      <c r="S103" s="61">
        <f t="shared" si="483"/>
        <v>0</v>
      </c>
      <c r="T103" s="61">
        <f t="shared" si="483"/>
        <v>0</v>
      </c>
      <c r="U103" s="367">
        <f t="shared" si="483"/>
        <v>0</v>
      </c>
      <c r="V103" s="354">
        <f t="shared" si="504"/>
        <v>72</v>
      </c>
      <c r="W103" s="61">
        <f t="shared" si="505"/>
        <v>6</v>
      </c>
      <c r="X103" s="355">
        <f t="shared" si="506"/>
        <v>0</v>
      </c>
      <c r="Y103" s="346">
        <f t="shared" si="487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>SUM(AU103:BE103)+SUM(BG103:BI103)</f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>SUM(BP103:BZ103)+SUM(CB103:CD103)</f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>SUM(CK103:CU103)+SUM(CW103:CY103)</f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>SUM(DF103:DP103)+SUM(DR103:DT103)</f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>SUM(EA103:EK103)+SUM(EM103:EO103)</f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>SUM(EV103:FF103)+SUM(FH103:FJ103)</f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>SUM(FQ103:GA103)+SUM(GC103:GE103)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361"/>
      <c r="GK103" s="346">
        <f t="shared" si="497"/>
        <v>0</v>
      </c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342"/>
      <c r="HF103" s="360">
        <f t="shared" si="498"/>
        <v>138</v>
      </c>
      <c r="HG103" s="56"/>
      <c r="HH103" s="56"/>
      <c r="HI103" s="56"/>
      <c r="HJ103" s="56"/>
      <c r="HK103" s="56"/>
      <c r="HL103" s="56"/>
      <c r="HM103" s="56"/>
      <c r="HN103" s="56"/>
      <c r="HO103" s="56"/>
      <c r="HP103" s="56">
        <v>138</v>
      </c>
      <c r="HQ103" s="56"/>
      <c r="HR103" s="56"/>
      <c r="HS103" s="56"/>
      <c r="HT103" s="56"/>
      <c r="HU103" s="56"/>
      <c r="HV103" s="60"/>
      <c r="HW103" s="57"/>
      <c r="HX103" s="58">
        <v>6</v>
      </c>
      <c r="HY103" s="59">
        <f t="shared" ref="HY103:HY105" si="510">(HV103+HW103+HX103+HF103+HZ103)/36</f>
        <v>6</v>
      </c>
      <c r="HZ103" s="361">
        <v>72</v>
      </c>
      <c r="IA103" s="328"/>
      <c r="IB103" s="44">
        <v>10</v>
      </c>
      <c r="IC103" s="27"/>
      <c r="ID103" s="119"/>
      <c r="IE103" s="346">
        <v>15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160</v>
      </c>
      <c r="D104" s="369">
        <f t="shared" si="479"/>
        <v>2</v>
      </c>
      <c r="E104" s="61"/>
      <c r="F104" s="61">
        <f t="shared" si="480"/>
        <v>72</v>
      </c>
      <c r="G104" s="61">
        <f t="shared" si="481"/>
        <v>42</v>
      </c>
      <c r="H104" s="61">
        <f t="shared" si="482"/>
        <v>0</v>
      </c>
      <c r="I104" s="61">
        <f t="shared" si="482"/>
        <v>0</v>
      </c>
      <c r="J104" s="61">
        <f t="shared" si="482"/>
        <v>0</v>
      </c>
      <c r="K104" s="61">
        <f t="shared" si="482"/>
        <v>0</v>
      </c>
      <c r="L104" s="61">
        <f t="shared" si="482"/>
        <v>0</v>
      </c>
      <c r="M104" s="61">
        <f t="shared" si="482"/>
        <v>0</v>
      </c>
      <c r="N104" s="61">
        <f t="shared" si="482"/>
        <v>0</v>
      </c>
      <c r="O104" s="61">
        <f t="shared" si="482"/>
        <v>0</v>
      </c>
      <c r="P104" s="61">
        <f t="shared" si="482"/>
        <v>0</v>
      </c>
      <c r="Q104" s="61">
        <f t="shared" si="482"/>
        <v>42</v>
      </c>
      <c r="R104" s="61">
        <f t="shared" si="482"/>
        <v>0</v>
      </c>
      <c r="S104" s="61">
        <f t="shared" si="483"/>
        <v>0</v>
      </c>
      <c r="T104" s="61">
        <f t="shared" si="483"/>
        <v>0</v>
      </c>
      <c r="U104" s="367">
        <f t="shared" si="483"/>
        <v>0</v>
      </c>
      <c r="V104" s="354">
        <f t="shared" si="504"/>
        <v>24</v>
      </c>
      <c r="W104" s="61">
        <f t="shared" si="505"/>
        <v>6</v>
      </c>
      <c r="X104" s="355">
        <f t="shared" si="506"/>
        <v>0</v>
      </c>
      <c r="Y104" s="346">
        <f t="shared" si="487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497"/>
        <v>0</v>
      </c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342"/>
      <c r="HF104" s="360">
        <f>SUBTOTAL(9,HG104:HU104)</f>
        <v>42</v>
      </c>
      <c r="HG104" s="56"/>
      <c r="HH104" s="56"/>
      <c r="HI104" s="56"/>
      <c r="HJ104" s="56"/>
      <c r="HK104" s="56"/>
      <c r="HL104" s="56"/>
      <c r="HM104" s="56"/>
      <c r="HN104" s="56"/>
      <c r="HO104" s="56"/>
      <c r="HP104" s="56">
        <v>42</v>
      </c>
      <c r="HQ104" s="56"/>
      <c r="HR104" s="56"/>
      <c r="HS104" s="56"/>
      <c r="HT104" s="56"/>
      <c r="HU104" s="56"/>
      <c r="HV104" s="60"/>
      <c r="HW104" s="57"/>
      <c r="HX104" s="58">
        <v>6</v>
      </c>
      <c r="HY104" s="59">
        <f t="shared" si="510"/>
        <v>2</v>
      </c>
      <c r="HZ104" s="361">
        <v>24</v>
      </c>
      <c r="IA104" s="328"/>
      <c r="IB104" s="27"/>
      <c r="IC104" s="27" t="s">
        <v>54</v>
      </c>
      <c r="ID104" s="119"/>
      <c r="IE104" s="346">
        <v>2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thickBot="1" x14ac:dyDescent="0.3">
      <c r="A105" s="180"/>
      <c r="B105" s="181"/>
      <c r="C105" s="786" t="s">
        <v>161</v>
      </c>
      <c r="D105" s="240">
        <f t="shared" si="479"/>
        <v>15</v>
      </c>
      <c r="E105" s="182"/>
      <c r="F105" s="182">
        <f t="shared" si="480"/>
        <v>540</v>
      </c>
      <c r="G105" s="182">
        <f t="shared" si="481"/>
        <v>348</v>
      </c>
      <c r="H105" s="182">
        <f t="shared" si="482"/>
        <v>0</v>
      </c>
      <c r="I105" s="182">
        <f t="shared" si="482"/>
        <v>0</v>
      </c>
      <c r="J105" s="182">
        <f t="shared" si="482"/>
        <v>0</v>
      </c>
      <c r="K105" s="182">
        <f t="shared" si="482"/>
        <v>0</v>
      </c>
      <c r="L105" s="182">
        <f t="shared" si="482"/>
        <v>0</v>
      </c>
      <c r="M105" s="182">
        <f t="shared" si="482"/>
        <v>0</v>
      </c>
      <c r="N105" s="182">
        <f t="shared" si="482"/>
        <v>0</v>
      </c>
      <c r="O105" s="182">
        <f t="shared" si="482"/>
        <v>0</v>
      </c>
      <c r="P105" s="182">
        <f t="shared" si="482"/>
        <v>0</v>
      </c>
      <c r="Q105" s="182">
        <f t="shared" si="482"/>
        <v>348</v>
      </c>
      <c r="R105" s="182">
        <f t="shared" si="482"/>
        <v>0</v>
      </c>
      <c r="S105" s="182">
        <f t="shared" si="483"/>
        <v>0</v>
      </c>
      <c r="T105" s="182">
        <f t="shared" si="483"/>
        <v>0</v>
      </c>
      <c r="U105" s="219">
        <f t="shared" si="483"/>
        <v>0</v>
      </c>
      <c r="V105" s="289">
        <f t="shared" si="504"/>
        <v>180</v>
      </c>
      <c r="W105" s="182">
        <f t="shared" si="505"/>
        <v>12</v>
      </c>
      <c r="X105" s="290">
        <f t="shared" si="506"/>
        <v>0</v>
      </c>
      <c r="Y105" s="245">
        <f t="shared" si="487"/>
        <v>0</v>
      </c>
      <c r="Z105" s="181"/>
      <c r="AA105" s="181"/>
      <c r="AB105" s="181"/>
      <c r="AC105" s="181"/>
      <c r="AD105" s="181"/>
      <c r="AE105" s="181"/>
      <c r="AF105" s="181"/>
      <c r="AG105" s="181"/>
      <c r="AH105" s="181"/>
      <c r="AI105" s="181"/>
      <c r="AJ105" s="181"/>
      <c r="AK105" s="181"/>
      <c r="AL105" s="181"/>
      <c r="AM105" s="181"/>
      <c r="AN105" s="181"/>
      <c r="AO105" s="181"/>
      <c r="AP105" s="181"/>
      <c r="AQ105" s="181"/>
      <c r="AR105" s="181"/>
      <c r="AS105" s="226"/>
      <c r="AT105" s="303">
        <f>SUM(AU105:BE105)+SUM(BG105:BI105)</f>
        <v>0</v>
      </c>
      <c r="AU105" s="181"/>
      <c r="AV105" s="181"/>
      <c r="AW105" s="181"/>
      <c r="AX105" s="181"/>
      <c r="AY105" s="181"/>
      <c r="AZ105" s="181"/>
      <c r="BA105" s="181"/>
      <c r="BB105" s="181"/>
      <c r="BC105" s="181"/>
      <c r="BD105" s="181"/>
      <c r="BE105" s="181"/>
      <c r="BF105" s="181"/>
      <c r="BG105" s="181"/>
      <c r="BH105" s="181"/>
      <c r="BI105" s="181"/>
      <c r="BJ105" s="181"/>
      <c r="BK105" s="181"/>
      <c r="BL105" s="181"/>
      <c r="BM105" s="181"/>
      <c r="BN105" s="304"/>
      <c r="BO105" s="245">
        <f>SUM(BP105:BZ105)+SUM(CB105:CD105)</f>
        <v>0</v>
      </c>
      <c r="BP105" s="181"/>
      <c r="BQ105" s="181"/>
      <c r="BR105" s="181"/>
      <c r="BS105" s="181"/>
      <c r="BT105" s="181"/>
      <c r="BU105" s="181"/>
      <c r="BV105" s="181"/>
      <c r="BW105" s="181"/>
      <c r="BX105" s="181"/>
      <c r="BY105" s="181"/>
      <c r="BZ105" s="181"/>
      <c r="CA105" s="181"/>
      <c r="CB105" s="181"/>
      <c r="CC105" s="181"/>
      <c r="CD105" s="181"/>
      <c r="CE105" s="181"/>
      <c r="CF105" s="181"/>
      <c r="CG105" s="181"/>
      <c r="CH105" s="181"/>
      <c r="CI105" s="226"/>
      <c r="CJ105" s="303">
        <f>SUM(CK105:CU105)+SUM(CW105:CY105)</f>
        <v>0</v>
      </c>
      <c r="CK105" s="181"/>
      <c r="CL105" s="181"/>
      <c r="CM105" s="181"/>
      <c r="CN105" s="181"/>
      <c r="CO105" s="181"/>
      <c r="CP105" s="181"/>
      <c r="CQ105" s="181"/>
      <c r="CR105" s="181"/>
      <c r="CS105" s="181"/>
      <c r="CT105" s="181"/>
      <c r="CU105" s="181"/>
      <c r="CV105" s="181"/>
      <c r="CW105" s="181"/>
      <c r="CX105" s="181"/>
      <c r="CY105" s="181"/>
      <c r="CZ105" s="181"/>
      <c r="DA105" s="181"/>
      <c r="DB105" s="181"/>
      <c r="DC105" s="181"/>
      <c r="DD105" s="304"/>
      <c r="DE105" s="245">
        <f>SUM(DF105:DP105)+SUM(DR105:DT105)</f>
        <v>0</v>
      </c>
      <c r="DF105" s="181"/>
      <c r="DG105" s="181"/>
      <c r="DH105" s="181"/>
      <c r="DI105" s="181"/>
      <c r="DJ105" s="181"/>
      <c r="DK105" s="181"/>
      <c r="DL105" s="181"/>
      <c r="DM105" s="181"/>
      <c r="DN105" s="181"/>
      <c r="DO105" s="181"/>
      <c r="DP105" s="181"/>
      <c r="DQ105" s="181"/>
      <c r="DR105" s="181"/>
      <c r="DS105" s="181"/>
      <c r="DT105" s="181"/>
      <c r="DU105" s="181"/>
      <c r="DV105" s="181"/>
      <c r="DW105" s="181"/>
      <c r="DX105" s="181"/>
      <c r="DY105" s="226"/>
      <c r="DZ105" s="303">
        <f>SUM(EA105:EK105)+SUM(EM105:EO105)</f>
        <v>0</v>
      </c>
      <c r="EA105" s="181"/>
      <c r="EB105" s="181"/>
      <c r="EC105" s="181"/>
      <c r="ED105" s="181"/>
      <c r="EE105" s="181"/>
      <c r="EF105" s="181"/>
      <c r="EG105" s="181"/>
      <c r="EH105" s="181"/>
      <c r="EI105" s="181"/>
      <c r="EJ105" s="181"/>
      <c r="EK105" s="181"/>
      <c r="EL105" s="181"/>
      <c r="EM105" s="181"/>
      <c r="EN105" s="181"/>
      <c r="EO105" s="181"/>
      <c r="EP105" s="181"/>
      <c r="EQ105" s="181"/>
      <c r="ER105" s="181"/>
      <c r="ES105" s="181"/>
      <c r="ET105" s="304"/>
      <c r="EU105" s="245">
        <f>SUM(EV105:FF105)+SUM(FH105:FJ105)</f>
        <v>0</v>
      </c>
      <c r="EV105" s="181"/>
      <c r="EW105" s="181"/>
      <c r="EX105" s="181"/>
      <c r="EY105" s="181"/>
      <c r="EZ105" s="181"/>
      <c r="FA105" s="181"/>
      <c r="FB105" s="181"/>
      <c r="FC105" s="181"/>
      <c r="FD105" s="181"/>
      <c r="FE105" s="181"/>
      <c r="FF105" s="181"/>
      <c r="FG105" s="181"/>
      <c r="FH105" s="181"/>
      <c r="FI105" s="181"/>
      <c r="FJ105" s="181"/>
      <c r="FK105" s="181"/>
      <c r="FL105" s="181"/>
      <c r="FM105" s="181"/>
      <c r="FN105" s="181"/>
      <c r="FO105" s="226"/>
      <c r="FP105" s="303">
        <f>SUM(FQ105:GA105)+SUM(GC105:GE105)</f>
        <v>0</v>
      </c>
      <c r="FQ105" s="181"/>
      <c r="FR105" s="181"/>
      <c r="FS105" s="181"/>
      <c r="FT105" s="181"/>
      <c r="FU105" s="181"/>
      <c r="FV105" s="181"/>
      <c r="FW105" s="181"/>
      <c r="FX105" s="181"/>
      <c r="FY105" s="181"/>
      <c r="FZ105" s="181"/>
      <c r="GA105" s="181"/>
      <c r="GB105" s="181"/>
      <c r="GC105" s="181"/>
      <c r="GD105" s="181"/>
      <c r="GE105" s="181"/>
      <c r="GF105" s="181"/>
      <c r="GG105" s="181"/>
      <c r="GH105" s="181"/>
      <c r="GI105" s="181"/>
      <c r="GJ105" s="304"/>
      <c r="GK105" s="245">
        <f t="shared" si="497"/>
        <v>0</v>
      </c>
      <c r="GL105" s="181"/>
      <c r="GM105" s="181"/>
      <c r="GN105" s="181"/>
      <c r="GO105" s="181"/>
      <c r="GP105" s="181"/>
      <c r="GQ105" s="181"/>
      <c r="GR105" s="181"/>
      <c r="GS105" s="181"/>
      <c r="GT105" s="181"/>
      <c r="GU105" s="181"/>
      <c r="GV105" s="181"/>
      <c r="GW105" s="181"/>
      <c r="GX105" s="181"/>
      <c r="GY105" s="181"/>
      <c r="GZ105" s="181"/>
      <c r="HA105" s="181"/>
      <c r="HB105" s="181"/>
      <c r="HC105" s="181"/>
      <c r="HD105" s="181"/>
      <c r="HE105" s="226"/>
      <c r="HF105" s="303">
        <f t="shared" si="498"/>
        <v>348</v>
      </c>
      <c r="HG105" s="183"/>
      <c r="HH105" s="183"/>
      <c r="HI105" s="183"/>
      <c r="HJ105" s="183"/>
      <c r="HK105" s="183"/>
      <c r="HL105" s="183"/>
      <c r="HM105" s="183"/>
      <c r="HN105" s="183"/>
      <c r="HO105" s="183"/>
      <c r="HP105" s="183">
        <v>348</v>
      </c>
      <c r="HQ105" s="183"/>
      <c r="HR105" s="183"/>
      <c r="HS105" s="183"/>
      <c r="HT105" s="183"/>
      <c r="HU105" s="183"/>
      <c r="HV105" s="184"/>
      <c r="HW105" s="185"/>
      <c r="HX105" s="186">
        <v>12</v>
      </c>
      <c r="HY105" s="187">
        <f t="shared" si="510"/>
        <v>15</v>
      </c>
      <c r="HZ105" s="304">
        <v>180</v>
      </c>
      <c r="IA105" s="339"/>
      <c r="IB105" s="188"/>
      <c r="IC105" s="188">
        <v>10</v>
      </c>
      <c r="ID105" s="189"/>
      <c r="IE105" s="346">
        <v>7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77" customFormat="1" ht="15" customHeight="1" x14ac:dyDescent="0.25">
      <c r="A106" s="114"/>
      <c r="B106" s="115" t="s">
        <v>232</v>
      </c>
      <c r="C106" s="266" t="s">
        <v>233</v>
      </c>
      <c r="D106" s="228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207"/>
      <c r="V106" s="267"/>
      <c r="W106" s="115"/>
      <c r="X106" s="247"/>
      <c r="Y106" s="267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247"/>
      <c r="AT106" s="228"/>
      <c r="AU106" s="115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207"/>
      <c r="BO106" s="267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247"/>
      <c r="CJ106" s="228"/>
      <c r="CK106" s="115"/>
      <c r="CL106" s="115"/>
      <c r="CM106" s="115"/>
      <c r="CN106" s="115"/>
      <c r="CO106" s="115"/>
      <c r="CP106" s="115"/>
      <c r="CQ106" s="115"/>
      <c r="CR106" s="115"/>
      <c r="CS106" s="115"/>
      <c r="CT106" s="115"/>
      <c r="CU106" s="115"/>
      <c r="CV106" s="115"/>
      <c r="CW106" s="115"/>
      <c r="CX106" s="115"/>
      <c r="CY106" s="115"/>
      <c r="CZ106" s="115"/>
      <c r="DA106" s="115"/>
      <c r="DB106" s="115"/>
      <c r="DC106" s="115"/>
      <c r="DD106" s="207"/>
      <c r="DE106" s="267"/>
      <c r="DF106" s="115"/>
      <c r="DG106" s="115"/>
      <c r="DH106" s="115"/>
      <c r="DI106" s="115"/>
      <c r="DJ106" s="115"/>
      <c r="DK106" s="115"/>
      <c r="DL106" s="115"/>
      <c r="DM106" s="115"/>
      <c r="DN106" s="115"/>
      <c r="DO106" s="115"/>
      <c r="DP106" s="115"/>
      <c r="DQ106" s="115"/>
      <c r="DR106" s="115"/>
      <c r="DS106" s="115"/>
      <c r="DT106" s="115"/>
      <c r="DU106" s="115"/>
      <c r="DV106" s="115"/>
      <c r="DW106" s="115"/>
      <c r="DX106" s="115"/>
      <c r="DY106" s="247"/>
      <c r="DZ106" s="228"/>
      <c r="EA106" s="115"/>
      <c r="EB106" s="115"/>
      <c r="EC106" s="115"/>
      <c r="ED106" s="115"/>
      <c r="EE106" s="115"/>
      <c r="EF106" s="115"/>
      <c r="EG106" s="115"/>
      <c r="EH106" s="115"/>
      <c r="EI106" s="115"/>
      <c r="EJ106" s="115"/>
      <c r="EK106" s="115"/>
      <c r="EL106" s="115"/>
      <c r="EM106" s="115"/>
      <c r="EN106" s="115"/>
      <c r="EO106" s="115"/>
      <c r="EP106" s="115"/>
      <c r="EQ106" s="115"/>
      <c r="ER106" s="115"/>
      <c r="ES106" s="115"/>
      <c r="ET106" s="207"/>
      <c r="EU106" s="267"/>
      <c r="EV106" s="115"/>
      <c r="EW106" s="115"/>
      <c r="EX106" s="115"/>
      <c r="EY106" s="115"/>
      <c r="EZ106" s="115"/>
      <c r="FA106" s="115"/>
      <c r="FB106" s="115"/>
      <c r="FC106" s="115"/>
      <c r="FD106" s="115"/>
      <c r="FE106" s="115"/>
      <c r="FF106" s="115"/>
      <c r="FG106" s="115"/>
      <c r="FH106" s="115"/>
      <c r="FI106" s="115"/>
      <c r="FJ106" s="115"/>
      <c r="FK106" s="115"/>
      <c r="FL106" s="115"/>
      <c r="FM106" s="115"/>
      <c r="FN106" s="115"/>
      <c r="FO106" s="247"/>
      <c r="FP106" s="228"/>
      <c r="FQ106" s="115"/>
      <c r="FR106" s="115"/>
      <c r="FS106" s="115"/>
      <c r="FT106" s="115"/>
      <c r="FU106" s="115"/>
      <c r="FV106" s="115"/>
      <c r="FW106" s="115"/>
      <c r="FX106" s="115"/>
      <c r="FY106" s="115"/>
      <c r="FZ106" s="115"/>
      <c r="GA106" s="115"/>
      <c r="GB106" s="115"/>
      <c r="GC106" s="115"/>
      <c r="GD106" s="115"/>
      <c r="GE106" s="115"/>
      <c r="GF106" s="115"/>
      <c r="GG106" s="115"/>
      <c r="GH106" s="115"/>
      <c r="GI106" s="115"/>
      <c r="GJ106" s="207"/>
      <c r="GK106" s="267"/>
      <c r="GL106" s="115"/>
      <c r="GM106" s="115"/>
      <c r="GN106" s="115"/>
      <c r="GO106" s="115"/>
      <c r="GP106" s="115"/>
      <c r="GQ106" s="115"/>
      <c r="GR106" s="115"/>
      <c r="GS106" s="115"/>
      <c r="GT106" s="115"/>
      <c r="GU106" s="115"/>
      <c r="GV106" s="115"/>
      <c r="GW106" s="115"/>
      <c r="GX106" s="115"/>
      <c r="GY106" s="115"/>
      <c r="GZ106" s="115"/>
      <c r="HA106" s="115"/>
      <c r="HB106" s="115"/>
      <c r="HC106" s="115"/>
      <c r="HD106" s="115"/>
      <c r="HE106" s="247"/>
      <c r="HF106" s="228"/>
      <c r="HG106" s="115"/>
      <c r="HH106" s="115"/>
      <c r="HI106" s="115"/>
      <c r="HJ106" s="115"/>
      <c r="HK106" s="115"/>
      <c r="HL106" s="115"/>
      <c r="HM106" s="115"/>
      <c r="HN106" s="115"/>
      <c r="HO106" s="115"/>
      <c r="HP106" s="115"/>
      <c r="HQ106" s="115"/>
      <c r="HR106" s="115"/>
      <c r="HS106" s="115"/>
      <c r="HT106" s="115"/>
      <c r="HU106" s="115"/>
      <c r="HV106" s="115"/>
      <c r="HW106" s="115"/>
      <c r="HX106" s="115"/>
      <c r="HY106" s="115"/>
      <c r="HZ106" s="207"/>
      <c r="IA106" s="340"/>
      <c r="IB106" s="174"/>
      <c r="IC106" s="174"/>
      <c r="ID106" s="175"/>
      <c r="IE106" s="54"/>
      <c r="IF106" s="378"/>
      <c r="IG106" s="378"/>
      <c r="IH106" s="378"/>
      <c r="II106" s="378"/>
      <c r="IJ106" s="378"/>
      <c r="IK106" s="378"/>
      <c r="IL106" s="378"/>
      <c r="IM106" s="378"/>
      <c r="IN106" s="378"/>
      <c r="IO106" s="378"/>
      <c r="IP106" s="378"/>
      <c r="IQ106" s="378"/>
      <c r="IR106" s="378"/>
      <c r="IS106" s="378"/>
      <c r="IT106" s="378"/>
      <c r="IU106" s="378"/>
      <c r="IV106" s="378"/>
      <c r="IW106" s="378"/>
      <c r="IX106" s="378"/>
      <c r="IY106" s="378"/>
      <c r="IZ106" s="378"/>
      <c r="JA106" s="378"/>
      <c r="JB106" s="378"/>
      <c r="JC106" s="378"/>
      <c r="JD106" s="378"/>
      <c r="JE106" s="378"/>
      <c r="JF106" s="378"/>
      <c r="JG106" s="378"/>
      <c r="JH106" s="378"/>
      <c r="JI106" s="378"/>
      <c r="JJ106" s="378"/>
      <c r="JK106" s="378"/>
      <c r="JL106" s="378"/>
      <c r="JM106" s="378"/>
      <c r="JN106" s="378"/>
      <c r="JO106" s="378"/>
      <c r="JP106" s="378"/>
      <c r="JQ106" s="378"/>
      <c r="JR106" s="378"/>
      <c r="JS106" s="378"/>
      <c r="JT106" s="378"/>
      <c r="JU106" s="378"/>
      <c r="JV106" s="378"/>
      <c r="JW106" s="378"/>
      <c r="JX106" s="378"/>
      <c r="JY106" s="378"/>
      <c r="JZ106" s="378"/>
      <c r="KA106" s="378"/>
      <c r="KB106" s="378"/>
      <c r="KC106" s="378"/>
      <c r="KD106" s="378"/>
      <c r="KE106" s="378"/>
      <c r="KF106" s="378"/>
      <c r="KG106" s="378"/>
      <c r="KH106" s="378"/>
      <c r="KI106" s="378"/>
      <c r="KJ106" s="378"/>
      <c r="KK106" s="378"/>
      <c r="KL106" s="378"/>
      <c r="KM106" s="378"/>
      <c r="KN106" s="378"/>
      <c r="KO106" s="378"/>
    </row>
    <row r="107" spans="1:301" ht="15" customHeight="1" x14ac:dyDescent="0.25">
      <c r="A107" s="152">
        <v>54</v>
      </c>
      <c r="B107" s="46" t="s">
        <v>185</v>
      </c>
      <c r="C107" s="257" t="s">
        <v>162</v>
      </c>
      <c r="D107" s="236">
        <f t="shared" ref="D107:D109" si="511">F107/36</f>
        <v>1</v>
      </c>
      <c r="E107" s="48"/>
      <c r="F107" s="48">
        <v>36</v>
      </c>
      <c r="G107" s="48">
        <f t="shared" ref="G107:G109" si="512">SUM(H107:U107)</f>
        <v>0</v>
      </c>
      <c r="H107" s="48">
        <f t="shared" ref="H107:P109" si="513">Z107+AU107+BP107+CK107+DF107+EA107+EV107+FQ107+GL107+HG107</f>
        <v>0</v>
      </c>
      <c r="I107" s="48">
        <f t="shared" si="513"/>
        <v>0</v>
      </c>
      <c r="J107" s="48">
        <f t="shared" si="513"/>
        <v>0</v>
      </c>
      <c r="K107" s="48">
        <f t="shared" si="513"/>
        <v>0</v>
      </c>
      <c r="L107" s="48">
        <f t="shared" si="513"/>
        <v>0</v>
      </c>
      <c r="M107" s="48">
        <f t="shared" si="513"/>
        <v>0</v>
      </c>
      <c r="N107" s="48">
        <f t="shared" si="513"/>
        <v>0</v>
      </c>
      <c r="O107" s="48">
        <f t="shared" si="513"/>
        <v>0</v>
      </c>
      <c r="P107" s="48">
        <f t="shared" si="513"/>
        <v>0</v>
      </c>
      <c r="Q107" s="48"/>
      <c r="R107" s="48">
        <f>AJ107+BE107+BZ107+CU107+DP107+EK107+FF107+GA107+GV107+HQ107</f>
        <v>0</v>
      </c>
      <c r="S107" s="48">
        <f t="shared" ref="S107:U109" si="514">AL107+BG107+CB107+CW107+DR107+EM107+FH107+GC107+GX107+HS107</f>
        <v>0</v>
      </c>
      <c r="T107" s="48">
        <f t="shared" si="514"/>
        <v>0</v>
      </c>
      <c r="U107" s="214">
        <f t="shared" si="514"/>
        <v>0</v>
      </c>
      <c r="V107" s="276">
        <f>AS107+BN107+CI107+DD107+DY107+ET107+FO107+GJ107+HE107+HZ107</f>
        <v>0</v>
      </c>
      <c r="W107" s="48"/>
      <c r="X107" s="277"/>
      <c r="Y107" s="299">
        <f>SUM(Z107:AJ107)+SUM(AL107:AN107)</f>
        <v>0</v>
      </c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300"/>
      <c r="AT107" s="54">
        <f>SUM(AU107:BE107)+SUM(BG107:BI107)</f>
        <v>0</v>
      </c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K107" s="46"/>
      <c r="BL107" s="46"/>
      <c r="BM107" s="46"/>
      <c r="BN107" s="224"/>
      <c r="BO107" s="299">
        <f>SUM(BP107:BZ107)+SUM(CB107:CD107)</f>
        <v>0</v>
      </c>
      <c r="BP107" s="46"/>
      <c r="BQ107" s="46"/>
      <c r="BR107" s="46"/>
      <c r="BS107" s="46"/>
      <c r="BT107" s="46"/>
      <c r="BU107" s="46"/>
      <c r="BV107" s="46"/>
      <c r="BW107" s="46"/>
      <c r="BX107" s="46"/>
      <c r="BY107" s="46"/>
      <c r="BZ107" s="46"/>
      <c r="CA107" s="46"/>
      <c r="CB107" s="46"/>
      <c r="CC107" s="46"/>
      <c r="CD107" s="46"/>
      <c r="CE107" s="46"/>
      <c r="CF107" s="46"/>
      <c r="CG107" s="46"/>
      <c r="CH107" s="46"/>
      <c r="CI107" s="300"/>
      <c r="CJ107" s="54">
        <f>SUM(CK107:CU107)+SUM(CW107:CY107)</f>
        <v>0</v>
      </c>
      <c r="CK107" s="46"/>
      <c r="CL107" s="46"/>
      <c r="CM107" s="46"/>
      <c r="CN107" s="46"/>
      <c r="CO107" s="46"/>
      <c r="CP107" s="46"/>
      <c r="CQ107" s="46"/>
      <c r="CR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224"/>
      <c r="DE107" s="299">
        <f>SUM(DF107:DP107)+SUM(DR107:DT107)</f>
        <v>0</v>
      </c>
      <c r="DF107" s="46"/>
      <c r="DG107" s="46"/>
      <c r="DH107" s="46"/>
      <c r="DI107" s="46"/>
      <c r="DJ107" s="46"/>
      <c r="DK107" s="46"/>
      <c r="DL107" s="46"/>
      <c r="DM107" s="46"/>
      <c r="DN107" s="46"/>
      <c r="DO107" s="46"/>
      <c r="DP107" s="46"/>
      <c r="DQ107" s="46"/>
      <c r="DR107" s="46"/>
      <c r="DS107" s="46"/>
      <c r="DT107" s="46"/>
      <c r="DU107" s="46"/>
      <c r="DV107" s="46"/>
      <c r="DW107" s="46"/>
      <c r="DX107" s="46"/>
      <c r="DY107" s="300"/>
      <c r="DZ107" s="54">
        <f>SUM(EA107:EK107)+SUM(EM107:EO107)</f>
        <v>0</v>
      </c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224"/>
      <c r="EU107" s="299">
        <f>SUM(EV107:FF107)+SUM(FH107:FJ107)</f>
        <v>0</v>
      </c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300"/>
      <c r="FP107" s="54">
        <f>SUM(FQ107:GA107)+SUM(GC107:GE107)</f>
        <v>0</v>
      </c>
      <c r="FQ107" s="46"/>
      <c r="FR107" s="46"/>
      <c r="FS107" s="46"/>
      <c r="FT107" s="46"/>
      <c r="FU107" s="46"/>
      <c r="FV107" s="46"/>
      <c r="FW107" s="46"/>
      <c r="FX107" s="46"/>
      <c r="FY107" s="46"/>
      <c r="FZ107" s="46"/>
      <c r="GA107" s="46"/>
      <c r="GB107" s="46"/>
      <c r="GC107" s="46"/>
      <c r="GD107" s="46"/>
      <c r="GE107" s="46"/>
      <c r="GF107" s="46"/>
      <c r="GG107" s="46"/>
      <c r="GH107" s="46"/>
      <c r="GI107" s="46"/>
      <c r="GJ107" s="224"/>
      <c r="GK107" s="299">
        <f>SUM(GL107:GV107)+SUM(GX107:GZ107)</f>
        <v>0</v>
      </c>
      <c r="GL107" s="46"/>
      <c r="GM107" s="46"/>
      <c r="GN107" s="46"/>
      <c r="GO107" s="46"/>
      <c r="GP107" s="46"/>
      <c r="GQ107" s="46"/>
      <c r="GR107" s="46"/>
      <c r="GS107" s="46"/>
      <c r="GT107" s="46"/>
      <c r="GU107" s="46"/>
      <c r="GV107" s="46"/>
      <c r="GW107" s="46"/>
      <c r="GX107" s="46"/>
      <c r="GY107" s="46"/>
      <c r="GZ107" s="46"/>
      <c r="HA107" s="46"/>
      <c r="HB107" s="46"/>
      <c r="HC107" s="46"/>
      <c r="HD107" s="46"/>
      <c r="HE107" s="300"/>
      <c r="HF107" s="54">
        <f>SUM(HG107:HQ107)+SUM(HS107:HU107)</f>
        <v>0</v>
      </c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50"/>
      <c r="HW107" s="51"/>
      <c r="HX107" s="52"/>
      <c r="HY107" s="53">
        <f>D107</f>
        <v>1</v>
      </c>
      <c r="HZ107" s="224"/>
      <c r="IA107" s="322" t="s">
        <v>54</v>
      </c>
      <c r="IB107" s="25"/>
      <c r="IC107" s="25"/>
      <c r="ID107" s="120"/>
      <c r="IE107" s="54">
        <v>7</v>
      </c>
    </row>
    <row r="108" spans="1:301" ht="15" customHeight="1" x14ac:dyDescent="0.25">
      <c r="A108" s="152">
        <v>55</v>
      </c>
      <c r="B108" s="46" t="s">
        <v>186</v>
      </c>
      <c r="C108" s="257" t="s">
        <v>163</v>
      </c>
      <c r="D108" s="236">
        <f t="shared" si="511"/>
        <v>1</v>
      </c>
      <c r="E108" s="48"/>
      <c r="F108" s="48">
        <v>36</v>
      </c>
      <c r="G108" s="48">
        <f t="shared" si="512"/>
        <v>0</v>
      </c>
      <c r="H108" s="48">
        <f t="shared" si="513"/>
        <v>0</v>
      </c>
      <c r="I108" s="48">
        <f t="shared" si="513"/>
        <v>0</v>
      </c>
      <c r="J108" s="48">
        <f t="shared" si="513"/>
        <v>0</v>
      </c>
      <c r="K108" s="48">
        <f t="shared" si="513"/>
        <v>0</v>
      </c>
      <c r="L108" s="48">
        <f t="shared" si="513"/>
        <v>0</v>
      </c>
      <c r="M108" s="48">
        <f t="shared" si="513"/>
        <v>0</v>
      </c>
      <c r="N108" s="48">
        <f t="shared" si="513"/>
        <v>0</v>
      </c>
      <c r="O108" s="48">
        <f t="shared" si="513"/>
        <v>0</v>
      </c>
      <c r="P108" s="48">
        <f t="shared" si="513"/>
        <v>0</v>
      </c>
      <c r="Q108" s="48"/>
      <c r="R108" s="48">
        <f>AJ108+BE108+BZ108+CU108+DP108+EK108+FF108+GA108+GV108+HQ108</f>
        <v>0</v>
      </c>
      <c r="S108" s="48">
        <f t="shared" si="514"/>
        <v>0</v>
      </c>
      <c r="T108" s="48">
        <f t="shared" si="514"/>
        <v>0</v>
      </c>
      <c r="U108" s="214">
        <f t="shared" si="514"/>
        <v>0</v>
      </c>
      <c r="V108" s="276">
        <f>AS108+BN108+CI108+DD108+DY108+ET108+FO108+GJ108+HE108+HZ108</f>
        <v>0</v>
      </c>
      <c r="W108" s="48"/>
      <c r="X108" s="277"/>
      <c r="Y108" s="299">
        <f>SUM(Z108:AJ108)+SUM(AL108:AN108)</f>
        <v>0</v>
      </c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300"/>
      <c r="AT108" s="54">
        <f>SUM(AU108:BE108)+SUM(BG108:BI108)</f>
        <v>0</v>
      </c>
      <c r="AU108" s="46"/>
      <c r="AV108" s="46"/>
      <c r="AW108" s="46"/>
      <c r="AX108" s="46"/>
      <c r="AY108" s="46"/>
      <c r="AZ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K108" s="46"/>
      <c r="BL108" s="46"/>
      <c r="BM108" s="46"/>
      <c r="BN108" s="224"/>
      <c r="BO108" s="299">
        <f>SUM(BP108:BZ108)+SUM(CB108:CD108)</f>
        <v>0</v>
      </c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6"/>
      <c r="CC108" s="46"/>
      <c r="CD108" s="46"/>
      <c r="CE108" s="46"/>
      <c r="CF108" s="46"/>
      <c r="CG108" s="46"/>
      <c r="CH108" s="46"/>
      <c r="CI108" s="300"/>
      <c r="CJ108" s="54">
        <f>SUM(CK108:CU108)+SUM(CW108:CY108)</f>
        <v>0</v>
      </c>
      <c r="CK108" s="46"/>
      <c r="CL108" s="46"/>
      <c r="CM108" s="46"/>
      <c r="CN108" s="46"/>
      <c r="CO108" s="46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224"/>
      <c r="DE108" s="299">
        <f>SUM(DF108:DP108)+SUM(DR108:DT108)</f>
        <v>0</v>
      </c>
      <c r="DF108" s="46"/>
      <c r="DG108" s="46"/>
      <c r="DH108" s="46"/>
      <c r="DI108" s="46"/>
      <c r="DJ108" s="46"/>
      <c r="DK108" s="46"/>
      <c r="DL108" s="46"/>
      <c r="DM108" s="46"/>
      <c r="DN108" s="46"/>
      <c r="DO108" s="46"/>
      <c r="DP108" s="46"/>
      <c r="DQ108" s="46"/>
      <c r="DR108" s="46"/>
      <c r="DS108" s="46"/>
      <c r="DT108" s="46"/>
      <c r="DU108" s="46"/>
      <c r="DV108" s="46"/>
      <c r="DW108" s="46"/>
      <c r="DX108" s="46"/>
      <c r="DY108" s="300"/>
      <c r="DZ108" s="54">
        <f>SUM(EA108:EK108)+SUM(EM108:EO108)</f>
        <v>0</v>
      </c>
      <c r="EA108" s="46"/>
      <c r="EB108" s="46"/>
      <c r="EC108" s="46"/>
      <c r="ED108" s="46"/>
      <c r="EE108" s="46"/>
      <c r="EF108" s="46"/>
      <c r="EG108" s="46"/>
      <c r="EH108" s="46"/>
      <c r="EI108" s="46"/>
      <c r="EJ108" s="46"/>
      <c r="EK108" s="46"/>
      <c r="EL108" s="46"/>
      <c r="EM108" s="46"/>
      <c r="EN108" s="46"/>
      <c r="EO108" s="46"/>
      <c r="EP108" s="46"/>
      <c r="EQ108" s="46"/>
      <c r="ER108" s="46"/>
      <c r="ES108" s="46"/>
      <c r="ET108" s="224"/>
      <c r="EU108" s="299">
        <f>SUM(EV108:FF108)+SUM(FH108:FJ108)</f>
        <v>0</v>
      </c>
      <c r="EV108" s="46"/>
      <c r="EW108" s="46"/>
      <c r="EX108" s="46"/>
      <c r="EY108" s="46"/>
      <c r="EZ108" s="46"/>
      <c r="FA108" s="46"/>
      <c r="FB108" s="46"/>
      <c r="FC108" s="46"/>
      <c r="FD108" s="46"/>
      <c r="FE108" s="46"/>
      <c r="FF108" s="46"/>
      <c r="FG108" s="46"/>
      <c r="FH108" s="46"/>
      <c r="FI108" s="46"/>
      <c r="FJ108" s="46"/>
      <c r="FK108" s="46"/>
      <c r="FL108" s="46"/>
      <c r="FM108" s="46"/>
      <c r="FN108" s="46"/>
      <c r="FO108" s="300"/>
      <c r="FP108" s="54">
        <f>SUM(FQ108:GA108)+SUM(GC108:GE108)</f>
        <v>0</v>
      </c>
      <c r="FQ108" s="46"/>
      <c r="FR108" s="46"/>
      <c r="FS108" s="46"/>
      <c r="FT108" s="46"/>
      <c r="FU108" s="46"/>
      <c r="FV108" s="46"/>
      <c r="FW108" s="46"/>
      <c r="FX108" s="46"/>
      <c r="FY108" s="46"/>
      <c r="FZ108" s="46"/>
      <c r="GA108" s="46"/>
      <c r="GB108" s="46"/>
      <c r="GC108" s="46"/>
      <c r="GD108" s="46"/>
      <c r="GE108" s="46"/>
      <c r="GF108" s="46"/>
      <c r="GG108" s="46"/>
      <c r="GH108" s="46"/>
      <c r="GI108" s="46"/>
      <c r="GJ108" s="224"/>
      <c r="GK108" s="299">
        <f>SUM(GL108:GV108)+SUM(GX108:GZ108)</f>
        <v>0</v>
      </c>
      <c r="GL108" s="46"/>
      <c r="GM108" s="46"/>
      <c r="GN108" s="46"/>
      <c r="GO108" s="46"/>
      <c r="GP108" s="46"/>
      <c r="GQ108" s="46"/>
      <c r="GR108" s="46"/>
      <c r="GS108" s="46"/>
      <c r="GT108" s="46"/>
      <c r="GU108" s="46"/>
      <c r="GV108" s="46"/>
      <c r="GW108" s="46"/>
      <c r="GX108" s="46"/>
      <c r="GY108" s="46"/>
      <c r="GZ108" s="46"/>
      <c r="HA108" s="46"/>
      <c r="HB108" s="46"/>
      <c r="HC108" s="46"/>
      <c r="HD108" s="46"/>
      <c r="HE108" s="300"/>
      <c r="HF108" s="54">
        <f>SUM(HG108:HQ108)+SUM(HS108:HU108)</f>
        <v>0</v>
      </c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50"/>
      <c r="HW108" s="51"/>
      <c r="HX108" s="52"/>
      <c r="HY108" s="53">
        <f t="shared" ref="HY108" si="515">D108</f>
        <v>1</v>
      </c>
      <c r="HZ108" s="224"/>
      <c r="IA108" s="322" t="s">
        <v>54</v>
      </c>
      <c r="IB108" s="25"/>
      <c r="IC108" s="25"/>
      <c r="ID108" s="120"/>
      <c r="IE108" s="54">
        <v>11</v>
      </c>
    </row>
    <row r="109" spans="1:301" ht="15" customHeight="1" thickBot="1" x14ac:dyDescent="0.3">
      <c r="A109" s="153">
        <v>56</v>
      </c>
      <c r="B109" s="154" t="s">
        <v>187</v>
      </c>
      <c r="C109" s="258" t="s">
        <v>164</v>
      </c>
      <c r="D109" s="345">
        <f t="shared" si="511"/>
        <v>4</v>
      </c>
      <c r="E109" s="155"/>
      <c r="F109" s="155">
        <v>144</v>
      </c>
      <c r="G109" s="155">
        <f t="shared" si="512"/>
        <v>0</v>
      </c>
      <c r="H109" s="155">
        <f t="shared" si="513"/>
        <v>0</v>
      </c>
      <c r="I109" s="155">
        <f t="shared" si="513"/>
        <v>0</v>
      </c>
      <c r="J109" s="155">
        <f t="shared" si="513"/>
        <v>0</v>
      </c>
      <c r="K109" s="155">
        <f t="shared" si="513"/>
        <v>0</v>
      </c>
      <c r="L109" s="155">
        <f t="shared" si="513"/>
        <v>0</v>
      </c>
      <c r="M109" s="155">
        <f t="shared" si="513"/>
        <v>0</v>
      </c>
      <c r="N109" s="155">
        <f t="shared" si="513"/>
        <v>0</v>
      </c>
      <c r="O109" s="155">
        <f t="shared" si="513"/>
        <v>0</v>
      </c>
      <c r="P109" s="155">
        <f t="shared" si="513"/>
        <v>0</v>
      </c>
      <c r="Q109" s="155"/>
      <c r="R109" s="155">
        <f>AJ109+BE109+BZ109+CU109+DP109+EK109+FF109+GA109+GV109+HQ109</f>
        <v>0</v>
      </c>
      <c r="S109" s="155">
        <f t="shared" si="514"/>
        <v>0</v>
      </c>
      <c r="T109" s="155">
        <f t="shared" si="514"/>
        <v>0</v>
      </c>
      <c r="U109" s="341">
        <f t="shared" si="514"/>
        <v>0</v>
      </c>
      <c r="V109" s="352">
        <f>AS109+BN109+CI109+DD109+DY109+ET109+FO109+GJ109+HE109+HZ109</f>
        <v>0</v>
      </c>
      <c r="W109" s="155"/>
      <c r="X109" s="353"/>
      <c r="Y109" s="358">
        <f>SUM(Z109:AJ109)+SUM(AL109:AN109)</f>
        <v>0</v>
      </c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359"/>
      <c r="AT109" s="348">
        <f>SUM(AU109:BE109)+SUM(BG109:BI109)</f>
        <v>0</v>
      </c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344"/>
      <c r="BO109" s="358">
        <f>SUM(BP109:BZ109)+SUM(CB109:CD109)</f>
        <v>0</v>
      </c>
      <c r="BP109" s="154"/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  <c r="CG109" s="154"/>
      <c r="CH109" s="154"/>
      <c r="CI109" s="359"/>
      <c r="CJ109" s="348">
        <f>SUM(CK109:CU109)+SUM(CW109:CY109)</f>
        <v>0</v>
      </c>
      <c r="CK109" s="154"/>
      <c r="CL109" s="154"/>
      <c r="CM109" s="154"/>
      <c r="CN109" s="154"/>
      <c r="CO109" s="154"/>
      <c r="CP109" s="154"/>
      <c r="CQ109" s="154"/>
      <c r="CR109" s="154"/>
      <c r="CS109" s="154"/>
      <c r="CT109" s="154"/>
      <c r="CU109" s="154"/>
      <c r="CV109" s="154"/>
      <c r="CW109" s="154"/>
      <c r="CX109" s="154"/>
      <c r="CY109" s="154"/>
      <c r="CZ109" s="154"/>
      <c r="DA109" s="154"/>
      <c r="DB109" s="154"/>
      <c r="DC109" s="154"/>
      <c r="DD109" s="344"/>
      <c r="DE109" s="358">
        <f>SUM(DF109:DP109)+SUM(DR109:DT109)</f>
        <v>0</v>
      </c>
      <c r="DF109" s="154"/>
      <c r="DG109" s="154"/>
      <c r="DH109" s="154"/>
      <c r="DI109" s="154"/>
      <c r="DJ109" s="154"/>
      <c r="DK109" s="154"/>
      <c r="DL109" s="154"/>
      <c r="DM109" s="154"/>
      <c r="DN109" s="154"/>
      <c r="DO109" s="154"/>
      <c r="DP109" s="154"/>
      <c r="DQ109" s="154"/>
      <c r="DR109" s="154"/>
      <c r="DS109" s="154"/>
      <c r="DT109" s="154"/>
      <c r="DU109" s="154"/>
      <c r="DV109" s="154"/>
      <c r="DW109" s="154"/>
      <c r="DX109" s="154"/>
      <c r="DY109" s="359"/>
      <c r="DZ109" s="348">
        <f>SUM(EA109:EK109)+SUM(EM109:EO109)</f>
        <v>0</v>
      </c>
      <c r="EA109" s="154"/>
      <c r="EB109" s="154"/>
      <c r="EC109" s="154"/>
      <c r="ED109" s="154"/>
      <c r="EE109" s="154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54"/>
      <c r="ET109" s="344"/>
      <c r="EU109" s="358">
        <f>SUM(EV109:FF109)+SUM(FH109:FJ109)</f>
        <v>0</v>
      </c>
      <c r="EV109" s="154"/>
      <c r="EW109" s="154"/>
      <c r="EX109" s="154"/>
      <c r="EY109" s="154"/>
      <c r="EZ109" s="154"/>
      <c r="FA109" s="154"/>
      <c r="FB109" s="154"/>
      <c r="FC109" s="154"/>
      <c r="FD109" s="15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359"/>
      <c r="FP109" s="348">
        <f>SUM(FQ109:GA109)+SUM(GC109:GE109)</f>
        <v>0</v>
      </c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344"/>
      <c r="GK109" s="358">
        <f>SUM(GL109:GV109)+SUM(GX109:GZ109)</f>
        <v>0</v>
      </c>
      <c r="GL109" s="154"/>
      <c r="GM109" s="154"/>
      <c r="GN109" s="154"/>
      <c r="GO109" s="154"/>
      <c r="GP109" s="154"/>
      <c r="GQ109" s="154"/>
      <c r="GR109" s="154"/>
      <c r="GS109" s="154"/>
      <c r="GT109" s="154"/>
      <c r="GU109" s="154"/>
      <c r="GV109" s="154"/>
      <c r="GW109" s="154"/>
      <c r="GX109" s="154"/>
      <c r="GY109" s="154"/>
      <c r="GZ109" s="154"/>
      <c r="HA109" s="154"/>
      <c r="HB109" s="154"/>
      <c r="HC109" s="154"/>
      <c r="HD109" s="154"/>
      <c r="HE109" s="359"/>
      <c r="HF109" s="348">
        <f>SUM(HG109:HQ109)+SUM(HS109:HU109)</f>
        <v>0</v>
      </c>
      <c r="HG109" s="156"/>
      <c r="HH109" s="156"/>
      <c r="HI109" s="156"/>
      <c r="HJ109" s="156"/>
      <c r="HK109" s="156"/>
      <c r="HL109" s="156"/>
      <c r="HM109" s="156"/>
      <c r="HN109" s="156"/>
      <c r="HO109" s="156"/>
      <c r="HP109" s="156"/>
      <c r="HQ109" s="156"/>
      <c r="HR109" s="156"/>
      <c r="HS109" s="156"/>
      <c r="HT109" s="156"/>
      <c r="HU109" s="156"/>
      <c r="HV109" s="157"/>
      <c r="HW109" s="158"/>
      <c r="HX109" s="159"/>
      <c r="HY109" s="160">
        <v>4</v>
      </c>
      <c r="HZ109" s="344"/>
      <c r="IA109" s="331" t="s">
        <v>54</v>
      </c>
      <c r="IB109" s="137"/>
      <c r="IC109" s="137"/>
      <c r="ID109" s="139"/>
      <c r="IE109" s="54">
        <v>7</v>
      </c>
    </row>
    <row r="110" spans="1:301" s="385" customFormat="1" ht="15" customHeight="1" thickBot="1" x14ac:dyDescent="0.3">
      <c r="A110" s="971" t="s">
        <v>165</v>
      </c>
      <c r="B110" s="972"/>
      <c r="C110" s="973"/>
      <c r="D110" s="241">
        <f>D109+D108+D107+D105+D104+D103+D102+D101+D99+D98+D97+D69+D68+D67+D66+D65+D77+D89+D80+D94+D53+D93+D91+D50+D92+D49+D48+D47+D46+D45+D44+D43+D42+D41+D40+D39+D38+D37+D36+D35+D34+D33+D32+D31+D30+D28+D27+D26+D20+D74+D73+D18+D17+D16+D15+D14+D13+D12+D11+D59+D70+D79</f>
        <v>225</v>
      </c>
      <c r="E110" s="163">
        <f>E109+E108+E107+E105+E104+E103+E102+E101+E99+E98+E97+E69+E68+E67+E66+E65+E77+E89+E80+E94+E53+E93+E91+E50+E92+E49+E48+E47+E46+E45+E44+E43+E42+E41+E40+E39+E38+E37+E36+E35+E34+E33+E32+E31+E30+E28+E27+E26+E20+E74+E73+E18+E17+E16+E15+E14+E13+E12+E11+E59+E70+E79</f>
        <v>75</v>
      </c>
      <c r="F110" s="163">
        <f t="shared" ref="F110:BQ110" si="516">F109+F108+F107+F105+F104+F103+F102+F101+F99+F98+F97+F69+F68+F67+F66+F65+F77+F89+F80+F94+F53+F93+F91+F50+F92+F49+F48+F47+F46+F45+F44+F43+F42+F41+F40+F39+F38+F37+F36+F35+F34+F33+F32+F31+F30+F28+F27+F26+F20+F74+F73+F18+F17+F16+F15+F14+F13+F12+F11+F59+F70+F79</f>
        <v>10800</v>
      </c>
      <c r="G110" s="163">
        <f t="shared" si="516"/>
        <v>6034</v>
      </c>
      <c r="H110" s="163">
        <f t="shared" si="516"/>
        <v>1838</v>
      </c>
      <c r="I110" s="163">
        <f t="shared" si="516"/>
        <v>544</v>
      </c>
      <c r="J110" s="163">
        <f t="shared" si="516"/>
        <v>162</v>
      </c>
      <c r="K110" s="163">
        <f t="shared" si="516"/>
        <v>1922</v>
      </c>
      <c r="L110" s="163">
        <f t="shared" si="516"/>
        <v>66</v>
      </c>
      <c r="M110" s="163">
        <f t="shared" si="516"/>
        <v>330</v>
      </c>
      <c r="N110" s="163">
        <f t="shared" si="516"/>
        <v>58</v>
      </c>
      <c r="O110" s="163">
        <f t="shared" si="516"/>
        <v>8</v>
      </c>
      <c r="P110" s="163">
        <f t="shared" si="516"/>
        <v>98</v>
      </c>
      <c r="Q110" s="163">
        <f t="shared" si="516"/>
        <v>696</v>
      </c>
      <c r="R110" s="163">
        <f t="shared" si="516"/>
        <v>196</v>
      </c>
      <c r="S110" s="163">
        <f t="shared" si="516"/>
        <v>22</v>
      </c>
      <c r="T110" s="163">
        <f t="shared" si="516"/>
        <v>56</v>
      </c>
      <c r="U110" s="220">
        <f t="shared" si="516"/>
        <v>38</v>
      </c>
      <c r="V110" s="291">
        <f t="shared" si="516"/>
        <v>3132</v>
      </c>
      <c r="W110" s="163">
        <f t="shared" si="516"/>
        <v>320</v>
      </c>
      <c r="X110" s="292">
        <f t="shared" si="516"/>
        <v>1098</v>
      </c>
      <c r="Y110" s="305">
        <f t="shared" si="516"/>
        <v>546</v>
      </c>
      <c r="Z110" s="166">
        <f t="shared" si="516"/>
        <v>224</v>
      </c>
      <c r="AA110" s="166">
        <f t="shared" si="516"/>
        <v>42</v>
      </c>
      <c r="AB110" s="166">
        <f t="shared" si="516"/>
        <v>2</v>
      </c>
      <c r="AC110" s="166">
        <f t="shared" si="516"/>
        <v>234</v>
      </c>
      <c r="AD110" s="166">
        <f t="shared" si="516"/>
        <v>0</v>
      </c>
      <c r="AE110" s="166">
        <f t="shared" si="516"/>
        <v>10</v>
      </c>
      <c r="AF110" s="166">
        <f t="shared" si="516"/>
        <v>4</v>
      </c>
      <c r="AG110" s="166">
        <f t="shared" si="516"/>
        <v>0</v>
      </c>
      <c r="AH110" s="166">
        <f t="shared" si="516"/>
        <v>18</v>
      </c>
      <c r="AI110" s="166">
        <f t="shared" si="516"/>
        <v>0</v>
      </c>
      <c r="AJ110" s="166">
        <f t="shared" si="516"/>
        <v>10</v>
      </c>
      <c r="AK110" s="166">
        <f t="shared" si="516"/>
        <v>5</v>
      </c>
      <c r="AL110" s="166">
        <f t="shared" si="516"/>
        <v>0</v>
      </c>
      <c r="AM110" s="166">
        <f t="shared" si="516"/>
        <v>0</v>
      </c>
      <c r="AN110" s="166">
        <f t="shared" si="516"/>
        <v>2</v>
      </c>
      <c r="AO110" s="167">
        <f t="shared" si="516"/>
        <v>0</v>
      </c>
      <c r="AP110" s="168">
        <f t="shared" si="516"/>
        <v>0</v>
      </c>
      <c r="AQ110" s="169">
        <f t="shared" si="516"/>
        <v>30</v>
      </c>
      <c r="AR110" s="170">
        <f>AR109+AR108+AR107+AR105+AR104+AR103+AR102+AR101+AR99+AR98+AR97+AR69+AR68+AR67+AR66+AR65+AR77+AR89+AR80+AR94+AR53+AR93+AR91+AR50+AR92+AR49+AR48+AR47+AR46+AR45+AR44+AR43+AR42+AR41+AR40+AR39+AR38+AR37+AR36+AR35+AR34+AR33+AR32+AR31+AR30+AR28+AR27+AR26+AR20+AR74+AR73+AR18+AR17+AR16+AR15+AR14+AR13+AR12+AR11+AR59+AR70+AR79</f>
        <v>24</v>
      </c>
      <c r="AS110" s="165">
        <f t="shared" si="516"/>
        <v>288</v>
      </c>
      <c r="AT110" s="246">
        <f t="shared" si="516"/>
        <v>724</v>
      </c>
      <c r="AU110" s="166">
        <f t="shared" si="516"/>
        <v>244</v>
      </c>
      <c r="AV110" s="166">
        <f t="shared" si="516"/>
        <v>38</v>
      </c>
      <c r="AW110" s="166">
        <f t="shared" si="516"/>
        <v>18</v>
      </c>
      <c r="AX110" s="166">
        <f t="shared" si="516"/>
        <v>344</v>
      </c>
      <c r="AY110" s="166">
        <f t="shared" si="516"/>
        <v>8</v>
      </c>
      <c r="AZ110" s="166">
        <f t="shared" si="516"/>
        <v>4</v>
      </c>
      <c r="BA110" s="166">
        <f t="shared" si="516"/>
        <v>16</v>
      </c>
      <c r="BB110" s="166">
        <f t="shared" si="516"/>
        <v>8</v>
      </c>
      <c r="BC110" s="166">
        <f t="shared" si="516"/>
        <v>18</v>
      </c>
      <c r="BD110" s="166">
        <f t="shared" si="516"/>
        <v>0</v>
      </c>
      <c r="BE110" s="166">
        <f t="shared" si="516"/>
        <v>20</v>
      </c>
      <c r="BF110" s="166">
        <f t="shared" si="516"/>
        <v>10</v>
      </c>
      <c r="BG110" s="166">
        <f t="shared" si="516"/>
        <v>0</v>
      </c>
      <c r="BH110" s="166">
        <f t="shared" si="516"/>
        <v>6</v>
      </c>
      <c r="BI110" s="166">
        <f t="shared" si="516"/>
        <v>0</v>
      </c>
      <c r="BJ110" s="167">
        <f t="shared" si="516"/>
        <v>144</v>
      </c>
      <c r="BK110" s="168">
        <f t="shared" si="516"/>
        <v>36</v>
      </c>
      <c r="BL110" s="169">
        <f t="shared" si="516"/>
        <v>23</v>
      </c>
      <c r="BM110" s="170">
        <f t="shared" si="516"/>
        <v>36</v>
      </c>
      <c r="BN110" s="227">
        <f t="shared" si="516"/>
        <v>369</v>
      </c>
      <c r="BO110" s="305">
        <f t="shared" si="516"/>
        <v>494</v>
      </c>
      <c r="BP110" s="166">
        <f t="shared" si="516"/>
        <v>194</v>
      </c>
      <c r="BQ110" s="166">
        <f t="shared" si="516"/>
        <v>30</v>
      </c>
      <c r="BR110" s="166">
        <f t="shared" ref="BR110:EC110" si="517">BR109+BR108+BR107+BR105+BR104+BR103+BR102+BR101+BR99+BR98+BR97+BR69+BR68+BR67+BR66+BR65+BR77+BR89+BR80+BR94+BR53+BR93+BR91+BR50+BR92+BR49+BR48+BR47+BR46+BR45+BR44+BR43+BR42+BR41+BR40+BR39+BR38+BR37+BR36+BR35+BR34+BR33+BR32+BR31+BR30+BR28+BR27+BR26+BR20+BR74+BR73+BR18+BR17+BR16+BR15+BR14+BR13+BR12+BR11+BR59+BR70+BR79</f>
        <v>22</v>
      </c>
      <c r="BS110" s="166">
        <f t="shared" si="517"/>
        <v>188</v>
      </c>
      <c r="BT110" s="166">
        <f t="shared" si="517"/>
        <v>2</v>
      </c>
      <c r="BU110" s="166">
        <f t="shared" si="517"/>
        <v>0</v>
      </c>
      <c r="BV110" s="166">
        <f t="shared" si="517"/>
        <v>22</v>
      </c>
      <c r="BW110" s="166">
        <f t="shared" si="517"/>
        <v>0</v>
      </c>
      <c r="BX110" s="166">
        <f t="shared" si="517"/>
        <v>16</v>
      </c>
      <c r="BY110" s="166">
        <f t="shared" si="517"/>
        <v>0</v>
      </c>
      <c r="BZ110" s="166">
        <f t="shared" si="517"/>
        <v>20</v>
      </c>
      <c r="CA110" s="166">
        <f t="shared" si="517"/>
        <v>10</v>
      </c>
      <c r="CB110" s="166">
        <f t="shared" si="517"/>
        <v>0</v>
      </c>
      <c r="CC110" s="166">
        <f t="shared" si="517"/>
        <v>0</v>
      </c>
      <c r="CD110" s="166">
        <f t="shared" si="517"/>
        <v>0</v>
      </c>
      <c r="CE110" s="167">
        <f t="shared" si="517"/>
        <v>36</v>
      </c>
      <c r="CF110" s="168">
        <f t="shared" si="517"/>
        <v>54</v>
      </c>
      <c r="CG110" s="169">
        <f t="shared" si="517"/>
        <v>22</v>
      </c>
      <c r="CH110" s="170">
        <f t="shared" si="517"/>
        <v>24</v>
      </c>
      <c r="CI110" s="165">
        <f t="shared" si="517"/>
        <v>258</v>
      </c>
      <c r="CJ110" s="246">
        <f t="shared" si="517"/>
        <v>752</v>
      </c>
      <c r="CK110" s="166">
        <f t="shared" si="517"/>
        <v>288</v>
      </c>
      <c r="CL110" s="166">
        <f t="shared" si="517"/>
        <v>100</v>
      </c>
      <c r="CM110" s="166">
        <f t="shared" si="517"/>
        <v>22</v>
      </c>
      <c r="CN110" s="166">
        <f t="shared" si="517"/>
        <v>244</v>
      </c>
      <c r="CO110" s="166">
        <f t="shared" si="517"/>
        <v>8</v>
      </c>
      <c r="CP110" s="166">
        <f t="shared" si="517"/>
        <v>42</v>
      </c>
      <c r="CQ110" s="166">
        <f t="shared" si="517"/>
        <v>0</v>
      </c>
      <c r="CR110" s="166">
        <f t="shared" si="517"/>
        <v>0</v>
      </c>
      <c r="CS110" s="166">
        <f t="shared" si="517"/>
        <v>6</v>
      </c>
      <c r="CT110" s="166">
        <f t="shared" si="517"/>
        <v>0</v>
      </c>
      <c r="CU110" s="166">
        <f t="shared" si="517"/>
        <v>42</v>
      </c>
      <c r="CV110" s="166">
        <f t="shared" si="517"/>
        <v>20</v>
      </c>
      <c r="CW110" s="166">
        <f t="shared" si="517"/>
        <v>0</v>
      </c>
      <c r="CX110" s="166">
        <f t="shared" si="517"/>
        <v>0</v>
      </c>
      <c r="CY110" s="166">
        <f t="shared" si="517"/>
        <v>0</v>
      </c>
      <c r="CZ110" s="167">
        <f t="shared" si="517"/>
        <v>108</v>
      </c>
      <c r="DA110" s="168">
        <f t="shared" si="517"/>
        <v>18</v>
      </c>
      <c r="DB110" s="169">
        <f t="shared" si="517"/>
        <v>31</v>
      </c>
      <c r="DC110" s="170">
        <f t="shared" si="517"/>
        <v>36</v>
      </c>
      <c r="DD110" s="227">
        <f t="shared" si="517"/>
        <v>387</v>
      </c>
      <c r="DE110" s="305">
        <f t="shared" si="517"/>
        <v>462</v>
      </c>
      <c r="DF110" s="166">
        <f t="shared" si="517"/>
        <v>166</v>
      </c>
      <c r="DG110" s="166">
        <f t="shared" si="517"/>
        <v>44</v>
      </c>
      <c r="DH110" s="166">
        <f t="shared" si="517"/>
        <v>48</v>
      </c>
      <c r="DI110" s="166">
        <f t="shared" si="517"/>
        <v>142</v>
      </c>
      <c r="DJ110" s="166">
        <f t="shared" si="517"/>
        <v>0</v>
      </c>
      <c r="DK110" s="166">
        <f t="shared" si="517"/>
        <v>0</v>
      </c>
      <c r="DL110" s="166">
        <f t="shared" si="517"/>
        <v>0</v>
      </c>
      <c r="DM110" s="166">
        <f t="shared" si="517"/>
        <v>0</v>
      </c>
      <c r="DN110" s="166">
        <f t="shared" si="517"/>
        <v>2</v>
      </c>
      <c r="DO110" s="166">
        <f t="shared" si="517"/>
        <v>0</v>
      </c>
      <c r="DP110" s="166">
        <f t="shared" si="517"/>
        <v>34</v>
      </c>
      <c r="DQ110" s="166">
        <f t="shared" si="517"/>
        <v>15</v>
      </c>
      <c r="DR110" s="166">
        <f t="shared" si="517"/>
        <v>0</v>
      </c>
      <c r="DS110" s="166">
        <f t="shared" si="517"/>
        <v>20</v>
      </c>
      <c r="DT110" s="166">
        <f t="shared" si="517"/>
        <v>6</v>
      </c>
      <c r="DU110" s="167">
        <f t="shared" si="517"/>
        <v>108</v>
      </c>
      <c r="DV110" s="168">
        <f t="shared" si="517"/>
        <v>36</v>
      </c>
      <c r="DW110" s="169">
        <f t="shared" si="517"/>
        <v>18</v>
      </c>
      <c r="DX110" s="170">
        <f t="shared" si="517"/>
        <v>24</v>
      </c>
      <c r="DY110" s="165">
        <f t="shared" si="517"/>
        <v>240</v>
      </c>
      <c r="DZ110" s="246">
        <f t="shared" si="517"/>
        <v>702</v>
      </c>
      <c r="EA110" s="166">
        <f t="shared" si="517"/>
        <v>296</v>
      </c>
      <c r="EB110" s="166">
        <f t="shared" si="517"/>
        <v>64</v>
      </c>
      <c r="EC110" s="166">
        <f t="shared" si="517"/>
        <v>26</v>
      </c>
      <c r="ED110" s="166">
        <f t="shared" ref="ED110:GO110" si="518">ED109+ED108+ED107+ED105+ED104+ED103+ED102+ED101+ED99+ED98+ED97+ED69+ED68+ED67+ED66+ED65+ED77+ED89+ED80+ED94+ED53+ED93+ED91+ED50+ED92+ED49+ED48+ED47+ED46+ED45+ED44+ED43+ED42+ED41+ED40+ED39+ED38+ED37+ED36+ED35+ED34+ED33+ED32+ED31+ED30+ED28+ED27+ED26+ED20+ED74+ED73+ED18+ED17+ED16+ED15+ED14+ED13+ED12+ED11+ED59+ED70+ED79</f>
        <v>184</v>
      </c>
      <c r="EE110" s="166">
        <f t="shared" si="518"/>
        <v>4</v>
      </c>
      <c r="EF110" s="166">
        <f t="shared" si="518"/>
        <v>0</v>
      </c>
      <c r="EG110" s="166">
        <f t="shared" si="518"/>
        <v>4</v>
      </c>
      <c r="EH110" s="166">
        <f t="shared" si="518"/>
        <v>0</v>
      </c>
      <c r="EI110" s="166">
        <f t="shared" si="518"/>
        <v>12</v>
      </c>
      <c r="EJ110" s="166">
        <f t="shared" si="518"/>
        <v>42</v>
      </c>
      <c r="EK110" s="166">
        <f t="shared" si="518"/>
        <v>56</v>
      </c>
      <c r="EL110" s="166">
        <f t="shared" si="518"/>
        <v>18</v>
      </c>
      <c r="EM110" s="166">
        <f t="shared" si="518"/>
        <v>0</v>
      </c>
      <c r="EN110" s="166">
        <f t="shared" si="518"/>
        <v>0</v>
      </c>
      <c r="EO110" s="166">
        <f t="shared" si="518"/>
        <v>14</v>
      </c>
      <c r="EP110" s="167">
        <f t="shared" si="518"/>
        <v>144</v>
      </c>
      <c r="EQ110" s="168">
        <f t="shared" si="518"/>
        <v>0</v>
      </c>
      <c r="ER110" s="169">
        <f t="shared" si="518"/>
        <v>84</v>
      </c>
      <c r="ES110" s="170">
        <f t="shared" si="518"/>
        <v>36</v>
      </c>
      <c r="ET110" s="227">
        <f t="shared" si="518"/>
        <v>366</v>
      </c>
      <c r="EU110" s="305">
        <f t="shared" si="518"/>
        <v>474</v>
      </c>
      <c r="EV110" s="166">
        <f t="shared" si="518"/>
        <v>206</v>
      </c>
      <c r="EW110" s="166">
        <f t="shared" si="518"/>
        <v>78</v>
      </c>
      <c r="EX110" s="166">
        <f t="shared" si="518"/>
        <v>14</v>
      </c>
      <c r="EY110" s="166">
        <f t="shared" si="518"/>
        <v>82</v>
      </c>
      <c r="EZ110" s="166">
        <f t="shared" si="518"/>
        <v>0</v>
      </c>
      <c r="FA110" s="166">
        <f t="shared" si="518"/>
        <v>30</v>
      </c>
      <c r="FB110" s="166">
        <f t="shared" si="518"/>
        <v>8</v>
      </c>
      <c r="FC110" s="166">
        <f t="shared" si="518"/>
        <v>0</v>
      </c>
      <c r="FD110" s="166">
        <f t="shared" si="518"/>
        <v>8</v>
      </c>
      <c r="FE110" s="166">
        <f t="shared" si="518"/>
        <v>24</v>
      </c>
      <c r="FF110" s="166">
        <f t="shared" si="518"/>
        <v>14</v>
      </c>
      <c r="FG110" s="166">
        <f t="shared" si="518"/>
        <v>5</v>
      </c>
      <c r="FH110" s="166">
        <f t="shared" si="518"/>
        <v>6</v>
      </c>
      <c r="FI110" s="166">
        <f t="shared" si="518"/>
        <v>0</v>
      </c>
      <c r="FJ110" s="166">
        <f t="shared" si="518"/>
        <v>4</v>
      </c>
      <c r="FK110" s="167">
        <f t="shared" si="518"/>
        <v>108</v>
      </c>
      <c r="FL110" s="168">
        <f t="shared" si="518"/>
        <v>36</v>
      </c>
      <c r="FM110" s="169">
        <f t="shared" si="518"/>
        <v>6</v>
      </c>
      <c r="FN110" s="170">
        <f t="shared" si="518"/>
        <v>24</v>
      </c>
      <c r="FO110" s="165">
        <f t="shared" si="518"/>
        <v>240</v>
      </c>
      <c r="FP110" s="246">
        <f t="shared" si="518"/>
        <v>764</v>
      </c>
      <c r="FQ110" s="166">
        <f t="shared" si="518"/>
        <v>152</v>
      </c>
      <c r="FR110" s="166">
        <f t="shared" si="518"/>
        <v>104</v>
      </c>
      <c r="FS110" s="166">
        <f t="shared" si="518"/>
        <v>8</v>
      </c>
      <c r="FT110" s="166">
        <f t="shared" si="518"/>
        <v>246</v>
      </c>
      <c r="FU110" s="166">
        <f t="shared" si="518"/>
        <v>10</v>
      </c>
      <c r="FV110" s="166">
        <f t="shared" si="518"/>
        <v>160</v>
      </c>
      <c r="FW110" s="166">
        <f t="shared" si="518"/>
        <v>4</v>
      </c>
      <c r="FX110" s="166">
        <f t="shared" si="518"/>
        <v>0</v>
      </c>
      <c r="FY110" s="166">
        <f t="shared" si="518"/>
        <v>16</v>
      </c>
      <c r="FZ110" s="166">
        <f t="shared" si="518"/>
        <v>42</v>
      </c>
      <c r="GA110" s="166">
        <f t="shared" si="518"/>
        <v>0</v>
      </c>
      <c r="GB110" s="166">
        <f t="shared" si="518"/>
        <v>0</v>
      </c>
      <c r="GC110" s="166">
        <f t="shared" si="518"/>
        <v>16</v>
      </c>
      <c r="GD110" s="166">
        <f t="shared" si="518"/>
        <v>0</v>
      </c>
      <c r="GE110" s="166">
        <f t="shared" si="518"/>
        <v>6</v>
      </c>
      <c r="GF110" s="167">
        <f t="shared" si="518"/>
        <v>72</v>
      </c>
      <c r="GG110" s="168">
        <f t="shared" si="518"/>
        <v>36</v>
      </c>
      <c r="GH110" s="169">
        <f t="shared" si="518"/>
        <v>31</v>
      </c>
      <c r="GI110" s="170">
        <f t="shared" si="518"/>
        <v>36</v>
      </c>
      <c r="GJ110" s="227">
        <f t="shared" si="518"/>
        <v>393</v>
      </c>
      <c r="GK110" s="305">
        <f t="shared" si="518"/>
        <v>438</v>
      </c>
      <c r="GL110" s="166">
        <f t="shared" si="518"/>
        <v>48</v>
      </c>
      <c r="GM110" s="166">
        <f t="shared" si="518"/>
        <v>36</v>
      </c>
      <c r="GN110" s="166">
        <f t="shared" si="518"/>
        <v>2</v>
      </c>
      <c r="GO110" s="166">
        <f t="shared" si="518"/>
        <v>138</v>
      </c>
      <c r="GP110" s="166">
        <f t="shared" ref="GP110:HZ110" si="519">GP109+GP108+GP107+GP105+GP104+GP103+GP102+GP101+GP99+GP98+GP97+GP69+GP68+GP67+GP66+GP65+GP77+GP89+GP80+GP94+GP53+GP93+GP91+GP50+GP92+GP49+GP48+GP47+GP46+GP45+GP44+GP43+GP42+GP41+GP40+GP39+GP38+GP37+GP36+GP35+GP34+GP33+GP32+GP31+GP30+GP28+GP27+GP26+GP20+GP74+GP73+GP18+GP17+GP16+GP15+GP14+GP13+GP12+GP11+GP59+GP70+GP79</f>
        <v>34</v>
      </c>
      <c r="GQ110" s="166">
        <f t="shared" si="519"/>
        <v>84</v>
      </c>
      <c r="GR110" s="166">
        <f t="shared" si="519"/>
        <v>0</v>
      </c>
      <c r="GS110" s="166">
        <f t="shared" si="519"/>
        <v>0</v>
      </c>
      <c r="GT110" s="166">
        <f t="shared" si="519"/>
        <v>0</v>
      </c>
      <c r="GU110" s="166">
        <f t="shared" si="519"/>
        <v>60</v>
      </c>
      <c r="GV110" s="166">
        <f t="shared" si="519"/>
        <v>0</v>
      </c>
      <c r="GW110" s="166">
        <f t="shared" si="519"/>
        <v>0</v>
      </c>
      <c r="GX110" s="166">
        <f t="shared" si="519"/>
        <v>0</v>
      </c>
      <c r="GY110" s="166">
        <f t="shared" si="519"/>
        <v>30</v>
      </c>
      <c r="GZ110" s="166">
        <f t="shared" si="519"/>
        <v>6</v>
      </c>
      <c r="HA110" s="167">
        <f t="shared" si="519"/>
        <v>144</v>
      </c>
      <c r="HB110" s="168">
        <f t="shared" si="519"/>
        <v>18</v>
      </c>
      <c r="HC110" s="169">
        <f t="shared" si="519"/>
        <v>30</v>
      </c>
      <c r="HD110" s="170">
        <f t="shared" si="519"/>
        <v>24</v>
      </c>
      <c r="HE110" s="165">
        <f t="shared" si="519"/>
        <v>234</v>
      </c>
      <c r="HF110" s="246">
        <f t="shared" si="519"/>
        <v>678</v>
      </c>
      <c r="HG110" s="166">
        <f t="shared" si="519"/>
        <v>20</v>
      </c>
      <c r="HH110" s="166">
        <f t="shared" si="519"/>
        <v>8</v>
      </c>
      <c r="HI110" s="166">
        <f t="shared" si="519"/>
        <v>0</v>
      </c>
      <c r="HJ110" s="166">
        <f t="shared" si="519"/>
        <v>120</v>
      </c>
      <c r="HK110" s="166">
        <f t="shared" si="519"/>
        <v>0</v>
      </c>
      <c r="HL110" s="166">
        <f t="shared" si="519"/>
        <v>0</v>
      </c>
      <c r="HM110" s="166">
        <f t="shared" si="519"/>
        <v>0</v>
      </c>
      <c r="HN110" s="166">
        <f t="shared" si="519"/>
        <v>0</v>
      </c>
      <c r="HO110" s="166">
        <f t="shared" si="519"/>
        <v>2</v>
      </c>
      <c r="HP110" s="166">
        <f t="shared" si="519"/>
        <v>528</v>
      </c>
      <c r="HQ110" s="166">
        <f t="shared" si="519"/>
        <v>0</v>
      </c>
      <c r="HR110" s="166">
        <f t="shared" si="519"/>
        <v>0</v>
      </c>
      <c r="HS110" s="166">
        <f t="shared" si="519"/>
        <v>0</v>
      </c>
      <c r="HT110" s="166">
        <f t="shared" si="519"/>
        <v>0</v>
      </c>
      <c r="HU110" s="166">
        <f t="shared" si="519"/>
        <v>0</v>
      </c>
      <c r="HV110" s="167">
        <f t="shared" si="519"/>
        <v>0</v>
      </c>
      <c r="HW110" s="168">
        <f t="shared" si="519"/>
        <v>0</v>
      </c>
      <c r="HX110" s="169">
        <f t="shared" si="519"/>
        <v>45</v>
      </c>
      <c r="HY110" s="170">
        <f t="shared" si="519"/>
        <v>36</v>
      </c>
      <c r="HZ110" s="227">
        <f t="shared" si="519"/>
        <v>357</v>
      </c>
      <c r="IA110" s="305"/>
      <c r="IB110" s="164"/>
      <c r="IC110" s="164"/>
      <c r="ID110" s="165"/>
      <c r="IE110" s="11"/>
    </row>
    <row r="111" spans="1:301" s="378" customFormat="1" ht="15" customHeight="1" thickBot="1" x14ac:dyDescent="0.3">
      <c r="A111" s="893" t="s">
        <v>50</v>
      </c>
      <c r="B111" s="893"/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  <c r="R111" s="893"/>
      <c r="S111" s="893"/>
      <c r="T111" s="893"/>
      <c r="U111" s="893"/>
      <c r="V111" s="893"/>
      <c r="W111" s="893"/>
      <c r="X111" s="893"/>
      <c r="Y111" s="893"/>
      <c r="Z111" s="893"/>
      <c r="AA111" s="893"/>
      <c r="AB111" s="893"/>
      <c r="AC111" s="893"/>
      <c r="AD111" s="893"/>
      <c r="AE111" s="893"/>
      <c r="AF111" s="893"/>
      <c r="AG111" s="893"/>
      <c r="AH111" s="893"/>
      <c r="AI111" s="893"/>
      <c r="AJ111" s="893"/>
      <c r="AK111" s="893"/>
      <c r="AL111" s="893"/>
      <c r="AM111" s="893"/>
      <c r="AN111" s="893"/>
      <c r="AO111" s="893"/>
      <c r="AP111" s="893"/>
      <c r="AQ111" s="893"/>
      <c r="AR111" s="893"/>
      <c r="AS111" s="893"/>
      <c r="AT111" s="893"/>
      <c r="AU111" s="893"/>
      <c r="AV111" s="893"/>
      <c r="AW111" s="893"/>
      <c r="AX111" s="893"/>
      <c r="AY111" s="893"/>
      <c r="AZ111" s="893"/>
      <c r="BA111" s="893"/>
      <c r="BB111" s="893"/>
      <c r="BC111" s="893"/>
      <c r="BD111" s="893"/>
      <c r="BE111" s="893"/>
      <c r="BF111" s="893"/>
      <c r="BG111" s="893"/>
      <c r="BH111" s="893"/>
      <c r="BI111" s="893"/>
      <c r="BJ111" s="893"/>
      <c r="BK111" s="893"/>
      <c r="BL111" s="893"/>
      <c r="BM111" s="893"/>
      <c r="BN111" s="893"/>
      <c r="BO111" s="893"/>
      <c r="BP111" s="893"/>
      <c r="BQ111" s="893"/>
      <c r="BR111" s="893"/>
      <c r="BS111" s="893"/>
      <c r="BT111" s="893"/>
      <c r="BU111" s="893"/>
      <c r="BV111" s="893"/>
      <c r="BW111" s="893"/>
      <c r="BX111" s="893"/>
      <c r="BY111" s="893"/>
      <c r="BZ111" s="893"/>
      <c r="CA111" s="893"/>
      <c r="CB111" s="893"/>
      <c r="CC111" s="893"/>
      <c r="CD111" s="893"/>
      <c r="CE111" s="893"/>
      <c r="CF111" s="893"/>
      <c r="CG111" s="893"/>
      <c r="CH111" s="893"/>
      <c r="CI111" s="893"/>
      <c r="CJ111" s="893"/>
      <c r="CK111" s="893"/>
      <c r="CL111" s="893"/>
      <c r="CM111" s="893"/>
      <c r="CN111" s="893"/>
      <c r="CO111" s="893"/>
      <c r="CP111" s="893"/>
      <c r="CQ111" s="893"/>
      <c r="CR111" s="893"/>
      <c r="CS111" s="893"/>
      <c r="CT111" s="893"/>
      <c r="CU111" s="893"/>
      <c r="CV111" s="893"/>
      <c r="CW111" s="893"/>
      <c r="CX111" s="893"/>
      <c r="CY111" s="893"/>
      <c r="CZ111" s="893"/>
      <c r="DA111" s="893"/>
      <c r="DB111" s="893"/>
      <c r="DC111" s="893"/>
      <c r="DD111" s="893"/>
      <c r="DE111" s="893"/>
      <c r="DF111" s="893"/>
      <c r="DG111" s="893"/>
      <c r="DH111" s="893"/>
      <c r="DI111" s="893"/>
      <c r="DJ111" s="893"/>
      <c r="DK111" s="893"/>
      <c r="DL111" s="893"/>
      <c r="DM111" s="893"/>
      <c r="DN111" s="893"/>
      <c r="DO111" s="893"/>
      <c r="DP111" s="893"/>
      <c r="DQ111" s="893"/>
      <c r="DR111" s="893"/>
      <c r="DS111" s="893"/>
      <c r="DT111" s="893"/>
      <c r="DU111" s="893"/>
      <c r="DV111" s="893"/>
      <c r="DW111" s="893"/>
      <c r="DX111" s="893"/>
      <c r="DY111" s="893"/>
      <c r="DZ111" s="893"/>
      <c r="EA111" s="893"/>
      <c r="EB111" s="893"/>
      <c r="EC111" s="893"/>
      <c r="ED111" s="893"/>
      <c r="EE111" s="893"/>
      <c r="EF111" s="893"/>
      <c r="EG111" s="893"/>
      <c r="EH111" s="893"/>
      <c r="EI111" s="893"/>
      <c r="EJ111" s="893"/>
      <c r="EK111" s="893"/>
      <c r="EL111" s="893"/>
      <c r="EM111" s="893"/>
      <c r="EN111" s="893"/>
      <c r="EO111" s="893"/>
      <c r="EP111" s="893"/>
      <c r="EQ111" s="893"/>
      <c r="ER111" s="893"/>
      <c r="ES111" s="893"/>
      <c r="ET111" s="893"/>
      <c r="EU111" s="893"/>
      <c r="EV111" s="893"/>
      <c r="EW111" s="893"/>
      <c r="EX111" s="893"/>
      <c r="EY111" s="893"/>
      <c r="EZ111" s="893"/>
      <c r="FA111" s="893"/>
      <c r="FB111" s="893"/>
      <c r="FC111" s="893"/>
      <c r="FD111" s="893"/>
      <c r="FE111" s="893"/>
      <c r="FF111" s="893"/>
      <c r="FG111" s="893"/>
      <c r="FH111" s="893"/>
      <c r="FI111" s="893"/>
      <c r="FJ111" s="893"/>
      <c r="FK111" s="893"/>
      <c r="FL111" s="893"/>
      <c r="FM111" s="893"/>
      <c r="FN111" s="893"/>
      <c r="FO111" s="893"/>
      <c r="FP111" s="893"/>
      <c r="FQ111" s="893"/>
      <c r="FR111" s="893"/>
      <c r="FS111" s="893"/>
      <c r="FT111" s="893"/>
      <c r="FU111" s="893"/>
      <c r="FV111" s="893"/>
      <c r="FW111" s="893"/>
      <c r="FX111" s="893"/>
      <c r="FY111" s="893"/>
      <c r="FZ111" s="893"/>
      <c r="GA111" s="893"/>
      <c r="GB111" s="893"/>
      <c r="GC111" s="893"/>
      <c r="GD111" s="893"/>
      <c r="GE111" s="893"/>
      <c r="GF111" s="893"/>
      <c r="GG111" s="893"/>
      <c r="GH111" s="893"/>
      <c r="GI111" s="893"/>
      <c r="GJ111" s="893"/>
      <c r="GK111" s="893"/>
      <c r="GL111" s="893"/>
      <c r="GM111" s="893"/>
      <c r="GN111" s="893"/>
      <c r="GO111" s="893"/>
      <c r="GP111" s="893"/>
      <c r="GQ111" s="893"/>
      <c r="GR111" s="893"/>
      <c r="GS111" s="893"/>
      <c r="GT111" s="893"/>
      <c r="GU111" s="893"/>
      <c r="GV111" s="893"/>
      <c r="GW111" s="893"/>
      <c r="GX111" s="893"/>
      <c r="GY111" s="893"/>
      <c r="GZ111" s="893"/>
      <c r="HA111" s="893"/>
      <c r="HB111" s="893"/>
      <c r="HC111" s="893"/>
      <c r="HD111" s="893"/>
      <c r="HE111" s="893"/>
      <c r="HF111" s="893"/>
      <c r="HG111" s="893"/>
      <c r="HH111" s="893"/>
      <c r="HI111" s="893"/>
      <c r="HJ111" s="893"/>
      <c r="HK111" s="893"/>
      <c r="HL111" s="893"/>
      <c r="HM111" s="893"/>
      <c r="HN111" s="893"/>
      <c r="HO111" s="893"/>
      <c r="HP111" s="893"/>
      <c r="HQ111" s="893"/>
      <c r="HR111" s="893"/>
      <c r="HS111" s="893"/>
      <c r="HT111" s="893"/>
      <c r="HU111" s="893"/>
      <c r="HV111" s="893"/>
      <c r="HW111" s="893"/>
      <c r="HX111" s="893"/>
      <c r="HY111" s="893"/>
      <c r="HZ111" s="893"/>
      <c r="IA111" s="893"/>
      <c r="IB111" s="893"/>
      <c r="IC111" s="893"/>
      <c r="ID111" s="893"/>
    </row>
    <row r="112" spans="1:301" s="378" customFormat="1" ht="15" customHeight="1" x14ac:dyDescent="0.25">
      <c r="A112" s="915" t="s">
        <v>166</v>
      </c>
      <c r="B112" s="916"/>
      <c r="C112" s="916"/>
      <c r="D112" s="911">
        <f>COUNT(F26:F50)+COUNT(F89:F94)+COUNT(F11:F20)+COUNT(F53)+COUNT(F59:F80)</f>
        <v>51</v>
      </c>
      <c r="E112" s="911"/>
      <c r="F112" s="911"/>
      <c r="G112" s="911"/>
      <c r="H112" s="911"/>
      <c r="I112" s="911"/>
      <c r="J112" s="911"/>
      <c r="K112" s="911"/>
      <c r="L112" s="911"/>
      <c r="M112" s="911"/>
      <c r="N112" s="911"/>
      <c r="O112" s="911"/>
      <c r="P112" s="911"/>
      <c r="Q112" s="911"/>
      <c r="R112" s="911"/>
      <c r="S112" s="911"/>
      <c r="T112" s="911"/>
      <c r="U112" s="911"/>
      <c r="V112" s="911"/>
      <c r="W112" s="911"/>
      <c r="X112" s="911"/>
      <c r="Y112" s="911">
        <f>COUNT(AS26:AS50)+COUNT(AS89:AS94)+COUNT(AS11:AS20)+COUNT(AS53)+COUNT(AS59:AS80)</f>
        <v>11</v>
      </c>
      <c r="Z112" s="911"/>
      <c r="AA112" s="911"/>
      <c r="AB112" s="911"/>
      <c r="AC112" s="911"/>
      <c r="AD112" s="911"/>
      <c r="AE112" s="911"/>
      <c r="AF112" s="911"/>
      <c r="AG112" s="911"/>
      <c r="AH112" s="911"/>
      <c r="AI112" s="911"/>
      <c r="AJ112" s="911"/>
      <c r="AK112" s="911"/>
      <c r="AL112" s="911"/>
      <c r="AM112" s="911"/>
      <c r="AN112" s="911"/>
      <c r="AO112" s="911"/>
      <c r="AP112" s="911"/>
      <c r="AQ112" s="911"/>
      <c r="AR112" s="911"/>
      <c r="AS112" s="911"/>
      <c r="AT112" s="911">
        <f t="shared" ref="AT112" si="520">COUNT(BN26:BN50)+COUNT(BN89:BN94)+COUNT(BN11:BN20)+COUNT(BN53)+COUNT(BN59:BN80)</f>
        <v>12</v>
      </c>
      <c r="AU112" s="911"/>
      <c r="AV112" s="911"/>
      <c r="AW112" s="911"/>
      <c r="AX112" s="911"/>
      <c r="AY112" s="911"/>
      <c r="AZ112" s="911"/>
      <c r="BA112" s="911"/>
      <c r="BB112" s="911"/>
      <c r="BC112" s="911"/>
      <c r="BD112" s="911"/>
      <c r="BE112" s="911"/>
      <c r="BF112" s="911"/>
      <c r="BG112" s="911"/>
      <c r="BH112" s="911"/>
      <c r="BI112" s="911"/>
      <c r="BJ112" s="911"/>
      <c r="BK112" s="911"/>
      <c r="BL112" s="911"/>
      <c r="BM112" s="911"/>
      <c r="BN112" s="911"/>
      <c r="BO112" s="911">
        <f t="shared" ref="BO112" si="521">COUNT(CI26:CI50)+COUNT(CI89:CI94)+COUNT(CI11:CI20)+COUNT(CI53)+COUNT(CI59:CI80)</f>
        <v>10</v>
      </c>
      <c r="BP112" s="911"/>
      <c r="BQ112" s="911"/>
      <c r="BR112" s="911"/>
      <c r="BS112" s="911"/>
      <c r="BT112" s="911"/>
      <c r="BU112" s="911"/>
      <c r="BV112" s="911"/>
      <c r="BW112" s="911"/>
      <c r="BX112" s="911"/>
      <c r="BY112" s="911"/>
      <c r="BZ112" s="911"/>
      <c r="CA112" s="911"/>
      <c r="CB112" s="911"/>
      <c r="CC112" s="911"/>
      <c r="CD112" s="911"/>
      <c r="CE112" s="911"/>
      <c r="CF112" s="911"/>
      <c r="CG112" s="911"/>
      <c r="CH112" s="911"/>
      <c r="CI112" s="911"/>
      <c r="CJ112" s="911">
        <f t="shared" ref="CJ112" si="522">COUNT(DD26:DD50)+COUNT(DD89:DD94)+COUNT(DD11:DD20)+COUNT(DD53)+COUNT(DD59:DD80)</f>
        <v>15</v>
      </c>
      <c r="CK112" s="911"/>
      <c r="CL112" s="911"/>
      <c r="CM112" s="911"/>
      <c r="CN112" s="911"/>
      <c r="CO112" s="911"/>
      <c r="CP112" s="911"/>
      <c r="CQ112" s="911"/>
      <c r="CR112" s="911"/>
      <c r="CS112" s="911"/>
      <c r="CT112" s="911"/>
      <c r="CU112" s="911"/>
      <c r="CV112" s="911"/>
      <c r="CW112" s="911"/>
      <c r="CX112" s="911"/>
      <c r="CY112" s="911"/>
      <c r="CZ112" s="911"/>
      <c r="DA112" s="911"/>
      <c r="DB112" s="911"/>
      <c r="DC112" s="911"/>
      <c r="DD112" s="911"/>
      <c r="DE112" s="911">
        <f t="shared" ref="DE112" si="523">COUNT(DY26:DY50)+COUNT(DY89:DY94)+COUNT(DY11:DY20)+COUNT(DY53)+COUNT(DY59:DY80)</f>
        <v>11</v>
      </c>
      <c r="DF112" s="911"/>
      <c r="DG112" s="911"/>
      <c r="DH112" s="911"/>
      <c r="DI112" s="911"/>
      <c r="DJ112" s="911"/>
      <c r="DK112" s="911"/>
      <c r="DL112" s="911"/>
      <c r="DM112" s="911"/>
      <c r="DN112" s="911"/>
      <c r="DO112" s="911"/>
      <c r="DP112" s="911"/>
      <c r="DQ112" s="911"/>
      <c r="DR112" s="911"/>
      <c r="DS112" s="911"/>
      <c r="DT112" s="911"/>
      <c r="DU112" s="911"/>
      <c r="DV112" s="911"/>
      <c r="DW112" s="911"/>
      <c r="DX112" s="911"/>
      <c r="DY112" s="911"/>
      <c r="DZ112" s="911">
        <f t="shared" ref="DZ112" si="524">COUNT(ET26:ET50)+COUNT(ET89:ET94)+COUNT(ET11:ET20)+COUNT(ET53)+COUNT(ET59:ET80)</f>
        <v>13</v>
      </c>
      <c r="EA112" s="911"/>
      <c r="EB112" s="911"/>
      <c r="EC112" s="911"/>
      <c r="ED112" s="911"/>
      <c r="EE112" s="911"/>
      <c r="EF112" s="911"/>
      <c r="EG112" s="911"/>
      <c r="EH112" s="911"/>
      <c r="EI112" s="911"/>
      <c r="EJ112" s="911"/>
      <c r="EK112" s="911"/>
      <c r="EL112" s="911"/>
      <c r="EM112" s="911"/>
      <c r="EN112" s="911"/>
      <c r="EO112" s="911"/>
      <c r="EP112" s="911"/>
      <c r="EQ112" s="911"/>
      <c r="ER112" s="911"/>
      <c r="ES112" s="911"/>
      <c r="ET112" s="911"/>
      <c r="EU112" s="911">
        <f t="shared" ref="EU112" si="525">COUNT(FO26:FO50)+COUNT(FO89:FO94)+COUNT(FO11:FO20)+COUNT(FO53)+COUNT(FO59:FO80)</f>
        <v>12</v>
      </c>
      <c r="EV112" s="911"/>
      <c r="EW112" s="911"/>
      <c r="EX112" s="911"/>
      <c r="EY112" s="911"/>
      <c r="EZ112" s="911"/>
      <c r="FA112" s="911"/>
      <c r="FB112" s="911"/>
      <c r="FC112" s="911"/>
      <c r="FD112" s="911"/>
      <c r="FE112" s="911"/>
      <c r="FF112" s="911"/>
      <c r="FG112" s="911"/>
      <c r="FH112" s="911"/>
      <c r="FI112" s="911"/>
      <c r="FJ112" s="911"/>
      <c r="FK112" s="911"/>
      <c r="FL112" s="911"/>
      <c r="FM112" s="911"/>
      <c r="FN112" s="911"/>
      <c r="FO112" s="911"/>
      <c r="FP112" s="911">
        <f t="shared" ref="FP112" si="526">COUNT(GJ26:GJ50)+COUNT(GJ89:GJ94)+COUNT(GJ11:GJ20)+COUNT(GJ53)+COUNT(GJ59:GJ80)</f>
        <v>9</v>
      </c>
      <c r="FQ112" s="911"/>
      <c r="FR112" s="911"/>
      <c r="FS112" s="911"/>
      <c r="FT112" s="911"/>
      <c r="FU112" s="911"/>
      <c r="FV112" s="911"/>
      <c r="FW112" s="911"/>
      <c r="FX112" s="911"/>
      <c r="FY112" s="911"/>
      <c r="FZ112" s="911"/>
      <c r="GA112" s="911"/>
      <c r="GB112" s="911"/>
      <c r="GC112" s="911"/>
      <c r="GD112" s="911"/>
      <c r="GE112" s="911"/>
      <c r="GF112" s="911"/>
      <c r="GG112" s="911"/>
      <c r="GH112" s="911"/>
      <c r="GI112" s="911"/>
      <c r="GJ112" s="911"/>
      <c r="GK112" s="911">
        <f t="shared" ref="GK112" si="527">COUNT(HE26:HE50)+COUNT(HE89:HE94)+COUNT(HE11:HE20)+COUNT(HE53)+COUNT(HE59:HE80)</f>
        <v>6</v>
      </c>
      <c r="GL112" s="911"/>
      <c r="GM112" s="911"/>
      <c r="GN112" s="911"/>
      <c r="GO112" s="911"/>
      <c r="GP112" s="911"/>
      <c r="GQ112" s="911"/>
      <c r="GR112" s="911"/>
      <c r="GS112" s="911"/>
      <c r="GT112" s="911"/>
      <c r="GU112" s="911"/>
      <c r="GV112" s="911"/>
      <c r="GW112" s="911"/>
      <c r="GX112" s="911"/>
      <c r="GY112" s="911"/>
      <c r="GZ112" s="911"/>
      <c r="HA112" s="911"/>
      <c r="HB112" s="911"/>
      <c r="HC112" s="911"/>
      <c r="HD112" s="911"/>
      <c r="HE112" s="911"/>
      <c r="HF112" s="911">
        <f>COUNT(HZ26:HZ50)+COUNT(HZ89:HZ94)+COUNT(HZ11:HZ20)+COUNT(HZ53)+COUNT(HZ59:HZ80)</f>
        <v>6</v>
      </c>
      <c r="HG112" s="911"/>
      <c r="HH112" s="911"/>
      <c r="HI112" s="911"/>
      <c r="HJ112" s="911"/>
      <c r="HK112" s="911"/>
      <c r="HL112" s="911"/>
      <c r="HM112" s="911"/>
      <c r="HN112" s="911"/>
      <c r="HO112" s="911"/>
      <c r="HP112" s="911"/>
      <c r="HQ112" s="911"/>
      <c r="HR112" s="911"/>
      <c r="HS112" s="911"/>
      <c r="HT112" s="911"/>
      <c r="HU112" s="911"/>
      <c r="HV112" s="911"/>
      <c r="HW112" s="911"/>
      <c r="HX112" s="911"/>
      <c r="HY112" s="911"/>
      <c r="HZ112" s="919"/>
      <c r="IA112" s="910" t="s">
        <v>168</v>
      </c>
      <c r="IB112" s="911"/>
      <c r="IC112" s="911"/>
      <c r="ID112" s="912"/>
    </row>
    <row r="113" spans="1:301" s="378" customFormat="1" ht="15" customHeight="1" x14ac:dyDescent="0.25">
      <c r="A113" s="894" t="s">
        <v>167</v>
      </c>
      <c r="B113" s="895"/>
      <c r="C113" s="895"/>
      <c r="D113" s="902">
        <f>SUM(Y113:HZ113)</f>
        <v>34</v>
      </c>
      <c r="E113" s="902"/>
      <c r="F113" s="902"/>
      <c r="G113" s="902"/>
      <c r="H113" s="902"/>
      <c r="I113" s="902"/>
      <c r="J113" s="902"/>
      <c r="K113" s="902"/>
      <c r="L113" s="902"/>
      <c r="M113" s="902"/>
      <c r="N113" s="902"/>
      <c r="O113" s="902"/>
      <c r="P113" s="902"/>
      <c r="Q113" s="902"/>
      <c r="R113" s="902"/>
      <c r="S113" s="902"/>
      <c r="T113" s="902"/>
      <c r="U113" s="902"/>
      <c r="V113" s="902"/>
      <c r="W113" s="902"/>
      <c r="X113" s="902"/>
      <c r="Y113" s="902">
        <f>COUNTIF(IA10:IA109,1)</f>
        <v>0</v>
      </c>
      <c r="Z113" s="902"/>
      <c r="AA113" s="902"/>
      <c r="AB113" s="902"/>
      <c r="AC113" s="902"/>
      <c r="AD113" s="902"/>
      <c r="AE113" s="902"/>
      <c r="AF113" s="902"/>
      <c r="AG113" s="902"/>
      <c r="AH113" s="902"/>
      <c r="AI113" s="902"/>
      <c r="AJ113" s="902"/>
      <c r="AK113" s="902"/>
      <c r="AL113" s="902"/>
      <c r="AM113" s="902"/>
      <c r="AN113" s="902"/>
      <c r="AO113" s="902"/>
      <c r="AP113" s="902"/>
      <c r="AQ113" s="902"/>
      <c r="AR113" s="902"/>
      <c r="AS113" s="902"/>
      <c r="AT113" s="902">
        <f>COUNTIF(IA10:IA109,2)</f>
        <v>5</v>
      </c>
      <c r="AU113" s="902"/>
      <c r="AV113" s="902"/>
      <c r="AW113" s="902"/>
      <c r="AX113" s="902"/>
      <c r="AY113" s="902"/>
      <c r="AZ113" s="902"/>
      <c r="BA113" s="902"/>
      <c r="BB113" s="902"/>
      <c r="BC113" s="902"/>
      <c r="BD113" s="902"/>
      <c r="BE113" s="902"/>
      <c r="BF113" s="902"/>
      <c r="BG113" s="902"/>
      <c r="BH113" s="902"/>
      <c r="BI113" s="902"/>
      <c r="BJ113" s="902"/>
      <c r="BK113" s="902"/>
      <c r="BL113" s="902"/>
      <c r="BM113" s="902"/>
      <c r="BN113" s="902"/>
      <c r="BO113" s="902">
        <f>COUNTIF(IA10:IA109,3)</f>
        <v>1</v>
      </c>
      <c r="BP113" s="902"/>
      <c r="BQ113" s="902"/>
      <c r="BR113" s="902"/>
      <c r="BS113" s="902"/>
      <c r="BT113" s="902"/>
      <c r="BU113" s="902"/>
      <c r="BV113" s="902"/>
      <c r="BW113" s="902"/>
      <c r="BX113" s="902"/>
      <c r="BY113" s="902"/>
      <c r="BZ113" s="902"/>
      <c r="CA113" s="902"/>
      <c r="CB113" s="902"/>
      <c r="CC113" s="902"/>
      <c r="CD113" s="902"/>
      <c r="CE113" s="902"/>
      <c r="CF113" s="902"/>
      <c r="CG113" s="902"/>
      <c r="CH113" s="902"/>
      <c r="CI113" s="902"/>
      <c r="CJ113" s="902">
        <f>COUNTIF(IA10:IA109,4)</f>
        <v>4</v>
      </c>
      <c r="CK113" s="902"/>
      <c r="CL113" s="902"/>
      <c r="CM113" s="902"/>
      <c r="CN113" s="902"/>
      <c r="CO113" s="902"/>
      <c r="CP113" s="902"/>
      <c r="CQ113" s="902"/>
      <c r="CR113" s="902"/>
      <c r="CS113" s="902"/>
      <c r="CT113" s="902"/>
      <c r="CU113" s="902"/>
      <c r="CV113" s="902"/>
      <c r="CW113" s="902"/>
      <c r="CX113" s="902"/>
      <c r="CY113" s="902"/>
      <c r="CZ113" s="902"/>
      <c r="DA113" s="902"/>
      <c r="DB113" s="902"/>
      <c r="DC113" s="902"/>
      <c r="DD113" s="902"/>
      <c r="DE113" s="902">
        <f>COUNTIF(IA10:IA109,5)</f>
        <v>3</v>
      </c>
      <c r="DF113" s="902"/>
      <c r="DG113" s="902"/>
      <c r="DH113" s="902"/>
      <c r="DI113" s="902"/>
      <c r="DJ113" s="902"/>
      <c r="DK113" s="902"/>
      <c r="DL113" s="902"/>
      <c r="DM113" s="902"/>
      <c r="DN113" s="902"/>
      <c r="DO113" s="902"/>
      <c r="DP113" s="902"/>
      <c r="DQ113" s="902"/>
      <c r="DR113" s="902"/>
      <c r="DS113" s="902"/>
      <c r="DT113" s="902"/>
      <c r="DU113" s="902"/>
      <c r="DV113" s="902"/>
      <c r="DW113" s="902"/>
      <c r="DX113" s="902"/>
      <c r="DY113" s="902"/>
      <c r="DZ113" s="902">
        <f>COUNTIF(IA10:IA109,6)</f>
        <v>7</v>
      </c>
      <c r="EA113" s="902"/>
      <c r="EB113" s="902"/>
      <c r="EC113" s="902"/>
      <c r="ED113" s="902"/>
      <c r="EE113" s="902"/>
      <c r="EF113" s="902"/>
      <c r="EG113" s="902"/>
      <c r="EH113" s="902"/>
      <c r="EI113" s="902"/>
      <c r="EJ113" s="902"/>
      <c r="EK113" s="902"/>
      <c r="EL113" s="902"/>
      <c r="EM113" s="902"/>
      <c r="EN113" s="902"/>
      <c r="EO113" s="902"/>
      <c r="EP113" s="902"/>
      <c r="EQ113" s="902"/>
      <c r="ER113" s="902"/>
      <c r="ES113" s="902"/>
      <c r="ET113" s="902"/>
      <c r="EU113" s="902">
        <f>COUNTIF(IA10:IA109,7)</f>
        <v>3</v>
      </c>
      <c r="EV113" s="902"/>
      <c r="EW113" s="902"/>
      <c r="EX113" s="902"/>
      <c r="EY113" s="902"/>
      <c r="EZ113" s="902"/>
      <c r="FA113" s="902"/>
      <c r="FB113" s="902"/>
      <c r="FC113" s="902"/>
      <c r="FD113" s="902"/>
      <c r="FE113" s="902"/>
      <c r="FF113" s="902"/>
      <c r="FG113" s="902"/>
      <c r="FH113" s="902"/>
      <c r="FI113" s="902"/>
      <c r="FJ113" s="902"/>
      <c r="FK113" s="902"/>
      <c r="FL113" s="902"/>
      <c r="FM113" s="902"/>
      <c r="FN113" s="902"/>
      <c r="FO113" s="902"/>
      <c r="FP113" s="902">
        <f>COUNTIF(IA10:IA109,8)</f>
        <v>3</v>
      </c>
      <c r="FQ113" s="902"/>
      <c r="FR113" s="902"/>
      <c r="FS113" s="902"/>
      <c r="FT113" s="902"/>
      <c r="FU113" s="902"/>
      <c r="FV113" s="902"/>
      <c r="FW113" s="902"/>
      <c r="FX113" s="902"/>
      <c r="FY113" s="902"/>
      <c r="FZ113" s="902"/>
      <c r="GA113" s="902"/>
      <c r="GB113" s="902"/>
      <c r="GC113" s="902"/>
      <c r="GD113" s="902"/>
      <c r="GE113" s="902"/>
      <c r="GF113" s="902"/>
      <c r="GG113" s="902"/>
      <c r="GH113" s="902"/>
      <c r="GI113" s="902"/>
      <c r="GJ113" s="902"/>
      <c r="GK113" s="902">
        <f>COUNTIF(IA10:IA109,9)</f>
        <v>4</v>
      </c>
      <c r="GL113" s="902"/>
      <c r="GM113" s="902"/>
      <c r="GN113" s="902"/>
      <c r="GO113" s="902"/>
      <c r="GP113" s="902"/>
      <c r="GQ113" s="902"/>
      <c r="GR113" s="902"/>
      <c r="GS113" s="902"/>
      <c r="GT113" s="902"/>
      <c r="GU113" s="902"/>
      <c r="GV113" s="902"/>
      <c r="GW113" s="902"/>
      <c r="GX113" s="902"/>
      <c r="GY113" s="902"/>
      <c r="GZ113" s="902"/>
      <c r="HA113" s="902"/>
      <c r="HB113" s="902"/>
      <c r="HC113" s="902"/>
      <c r="HD113" s="902"/>
      <c r="HE113" s="902"/>
      <c r="HF113" s="902">
        <f>COUNTIF(IA10:IA109,10)</f>
        <v>4</v>
      </c>
      <c r="HG113" s="902"/>
      <c r="HH113" s="902"/>
      <c r="HI113" s="902"/>
      <c r="HJ113" s="902"/>
      <c r="HK113" s="902"/>
      <c r="HL113" s="902"/>
      <c r="HM113" s="902"/>
      <c r="HN113" s="902"/>
      <c r="HO113" s="902"/>
      <c r="HP113" s="902"/>
      <c r="HQ113" s="902"/>
      <c r="HR113" s="902"/>
      <c r="HS113" s="902"/>
      <c r="HT113" s="902"/>
      <c r="HU113" s="902"/>
      <c r="HV113" s="902"/>
      <c r="HW113" s="902"/>
      <c r="HX113" s="902"/>
      <c r="HY113" s="902"/>
      <c r="HZ113" s="904"/>
      <c r="IA113" s="908"/>
      <c r="IB113" s="902"/>
      <c r="IC113" s="902"/>
      <c r="ID113" s="909"/>
    </row>
    <row r="114" spans="1:301" s="378" customFormat="1" ht="15" customHeight="1" x14ac:dyDescent="0.25">
      <c r="A114" s="894" t="s">
        <v>169</v>
      </c>
      <c r="B114" s="895"/>
      <c r="C114" s="895"/>
      <c r="D114" s="902">
        <f>SUM(Y114:HZ114)</f>
        <v>49</v>
      </c>
      <c r="E114" s="902"/>
      <c r="F114" s="902"/>
      <c r="G114" s="902"/>
      <c r="H114" s="902"/>
      <c r="I114" s="902"/>
      <c r="J114" s="902"/>
      <c r="K114" s="902"/>
      <c r="L114" s="902"/>
      <c r="M114" s="902"/>
      <c r="N114" s="902"/>
      <c r="O114" s="902"/>
      <c r="P114" s="902"/>
      <c r="Q114" s="902"/>
      <c r="R114" s="902"/>
      <c r="S114" s="902"/>
      <c r="T114" s="902"/>
      <c r="U114" s="902"/>
      <c r="V114" s="902"/>
      <c r="W114" s="902"/>
      <c r="X114" s="902"/>
      <c r="Y114" s="902">
        <f>COUNTIF(IB10:IB109,1)</f>
        <v>5</v>
      </c>
      <c r="Z114" s="902"/>
      <c r="AA114" s="902"/>
      <c r="AB114" s="902"/>
      <c r="AC114" s="902"/>
      <c r="AD114" s="902"/>
      <c r="AE114" s="902"/>
      <c r="AF114" s="902"/>
      <c r="AG114" s="902"/>
      <c r="AH114" s="902"/>
      <c r="AI114" s="902"/>
      <c r="AJ114" s="902"/>
      <c r="AK114" s="902"/>
      <c r="AL114" s="902"/>
      <c r="AM114" s="902"/>
      <c r="AN114" s="902"/>
      <c r="AO114" s="902"/>
      <c r="AP114" s="902"/>
      <c r="AQ114" s="902"/>
      <c r="AR114" s="902"/>
      <c r="AS114" s="902"/>
      <c r="AT114" s="902">
        <f>COUNTIF(IB10:IB109,2)</f>
        <v>5</v>
      </c>
      <c r="AU114" s="902"/>
      <c r="AV114" s="902"/>
      <c r="AW114" s="902"/>
      <c r="AX114" s="902"/>
      <c r="AY114" s="902"/>
      <c r="AZ114" s="902"/>
      <c r="BA114" s="902"/>
      <c r="BB114" s="902"/>
      <c r="BC114" s="902"/>
      <c r="BD114" s="902"/>
      <c r="BE114" s="902"/>
      <c r="BF114" s="902"/>
      <c r="BG114" s="902"/>
      <c r="BH114" s="902"/>
      <c r="BI114" s="902"/>
      <c r="BJ114" s="902"/>
      <c r="BK114" s="902"/>
      <c r="BL114" s="902"/>
      <c r="BM114" s="902"/>
      <c r="BN114" s="902"/>
      <c r="BO114" s="902">
        <f>COUNTIF(IB10:IB109,3)</f>
        <v>6</v>
      </c>
      <c r="BP114" s="902"/>
      <c r="BQ114" s="902"/>
      <c r="BR114" s="902"/>
      <c r="BS114" s="902"/>
      <c r="BT114" s="902"/>
      <c r="BU114" s="902"/>
      <c r="BV114" s="902"/>
      <c r="BW114" s="902"/>
      <c r="BX114" s="902"/>
      <c r="BY114" s="902"/>
      <c r="BZ114" s="902"/>
      <c r="CA114" s="902"/>
      <c r="CB114" s="902"/>
      <c r="CC114" s="902"/>
      <c r="CD114" s="902"/>
      <c r="CE114" s="902"/>
      <c r="CF114" s="902"/>
      <c r="CG114" s="902"/>
      <c r="CH114" s="902"/>
      <c r="CI114" s="902"/>
      <c r="CJ114" s="902">
        <f>COUNTIF(IB10:IB109,4)</f>
        <v>6</v>
      </c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2"/>
      <c r="CU114" s="902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>
        <f>COUNTIF(IB10:IB109,5)</f>
        <v>4</v>
      </c>
      <c r="DF114" s="902"/>
      <c r="DG114" s="902"/>
      <c r="DH114" s="902"/>
      <c r="DI114" s="902"/>
      <c r="DJ114" s="902"/>
      <c r="DK114" s="902"/>
      <c r="DL114" s="902"/>
      <c r="DM114" s="902"/>
      <c r="DN114" s="902"/>
      <c r="DO114" s="902"/>
      <c r="DP114" s="902"/>
      <c r="DQ114" s="902"/>
      <c r="DR114" s="902"/>
      <c r="DS114" s="902"/>
      <c r="DT114" s="902"/>
      <c r="DU114" s="902"/>
      <c r="DV114" s="902"/>
      <c r="DW114" s="902"/>
      <c r="DX114" s="902"/>
      <c r="DY114" s="902"/>
      <c r="DZ114" s="902">
        <f>COUNTIF(IB10:IB109,6)</f>
        <v>6</v>
      </c>
      <c r="EA114" s="902"/>
      <c r="EB114" s="902"/>
      <c r="EC114" s="902"/>
      <c r="ED114" s="902"/>
      <c r="EE114" s="902"/>
      <c r="EF114" s="902"/>
      <c r="EG114" s="902"/>
      <c r="EH114" s="902"/>
      <c r="EI114" s="902"/>
      <c r="EJ114" s="902"/>
      <c r="EK114" s="902"/>
      <c r="EL114" s="902"/>
      <c r="EM114" s="902"/>
      <c r="EN114" s="902"/>
      <c r="EO114" s="902"/>
      <c r="EP114" s="902"/>
      <c r="EQ114" s="902"/>
      <c r="ER114" s="902"/>
      <c r="ES114" s="902"/>
      <c r="ET114" s="902"/>
      <c r="EU114" s="902">
        <f>COUNTIF(IB10:IB109,7)</f>
        <v>3</v>
      </c>
      <c r="EV114" s="902"/>
      <c r="EW114" s="902"/>
      <c r="EX114" s="902"/>
      <c r="EY114" s="902"/>
      <c r="EZ114" s="902"/>
      <c r="FA114" s="902"/>
      <c r="FB114" s="902"/>
      <c r="FC114" s="902"/>
      <c r="FD114" s="902"/>
      <c r="FE114" s="902"/>
      <c r="FF114" s="902"/>
      <c r="FG114" s="902"/>
      <c r="FH114" s="902"/>
      <c r="FI114" s="902"/>
      <c r="FJ114" s="902"/>
      <c r="FK114" s="902"/>
      <c r="FL114" s="902"/>
      <c r="FM114" s="902"/>
      <c r="FN114" s="902"/>
      <c r="FO114" s="902"/>
      <c r="FP114" s="902">
        <f>COUNTIF(IB10:IB109,8)</f>
        <v>6</v>
      </c>
      <c r="FQ114" s="902"/>
      <c r="FR114" s="902"/>
      <c r="FS114" s="902"/>
      <c r="FT114" s="902"/>
      <c r="FU114" s="902"/>
      <c r="FV114" s="902"/>
      <c r="FW114" s="902"/>
      <c r="FX114" s="902"/>
      <c r="FY114" s="902"/>
      <c r="FZ114" s="902"/>
      <c r="GA114" s="902"/>
      <c r="GB114" s="902"/>
      <c r="GC114" s="902"/>
      <c r="GD114" s="902"/>
      <c r="GE114" s="902"/>
      <c r="GF114" s="902"/>
      <c r="GG114" s="902"/>
      <c r="GH114" s="902"/>
      <c r="GI114" s="902"/>
      <c r="GJ114" s="902"/>
      <c r="GK114" s="902">
        <f>COUNTIF(IB10:IB109,9)</f>
        <v>5</v>
      </c>
      <c r="GL114" s="902"/>
      <c r="GM114" s="902"/>
      <c r="GN114" s="902"/>
      <c r="GO114" s="902"/>
      <c r="GP114" s="902"/>
      <c r="GQ114" s="902"/>
      <c r="GR114" s="902"/>
      <c r="GS114" s="902"/>
      <c r="GT114" s="902"/>
      <c r="GU114" s="902"/>
      <c r="GV114" s="902"/>
      <c r="GW114" s="902"/>
      <c r="GX114" s="902"/>
      <c r="GY114" s="902"/>
      <c r="GZ114" s="902"/>
      <c r="HA114" s="902"/>
      <c r="HB114" s="902"/>
      <c r="HC114" s="902"/>
      <c r="HD114" s="902"/>
      <c r="HE114" s="902"/>
      <c r="HF114" s="902">
        <f>COUNTIF(IB10:IB109,10)</f>
        <v>3</v>
      </c>
      <c r="HG114" s="902"/>
      <c r="HH114" s="902"/>
      <c r="HI114" s="902"/>
      <c r="HJ114" s="902"/>
      <c r="HK114" s="902"/>
      <c r="HL114" s="902"/>
      <c r="HM114" s="902"/>
      <c r="HN114" s="902"/>
      <c r="HO114" s="902"/>
      <c r="HP114" s="902"/>
      <c r="HQ114" s="902"/>
      <c r="HR114" s="902"/>
      <c r="HS114" s="902"/>
      <c r="HT114" s="902"/>
      <c r="HU114" s="902"/>
      <c r="HV114" s="902"/>
      <c r="HW114" s="902"/>
      <c r="HX114" s="902"/>
      <c r="HY114" s="902"/>
      <c r="HZ114" s="904"/>
      <c r="IA114" s="908"/>
      <c r="IB114" s="902"/>
      <c r="IC114" s="902"/>
      <c r="ID114" s="909"/>
    </row>
    <row r="115" spans="1:301" s="378" customFormat="1" ht="15" customHeight="1" thickBot="1" x14ac:dyDescent="0.3">
      <c r="A115" s="897" t="s">
        <v>170</v>
      </c>
      <c r="B115" s="898"/>
      <c r="C115" s="898"/>
      <c r="D115" s="903">
        <f>SUM(Y115:HZ115)</f>
        <v>5</v>
      </c>
      <c r="E115" s="903"/>
      <c r="F115" s="903"/>
      <c r="G115" s="903"/>
      <c r="H115" s="903"/>
      <c r="I115" s="903"/>
      <c r="J115" s="903"/>
      <c r="K115" s="903"/>
      <c r="L115" s="903"/>
      <c r="M115" s="903"/>
      <c r="N115" s="903"/>
      <c r="O115" s="903"/>
      <c r="P115" s="903"/>
      <c r="Q115" s="903"/>
      <c r="R115" s="903"/>
      <c r="S115" s="903"/>
      <c r="T115" s="903"/>
      <c r="U115" s="903"/>
      <c r="V115" s="903"/>
      <c r="W115" s="903"/>
      <c r="X115" s="903"/>
      <c r="Y115" s="903">
        <f>COUNTIF(IC10:IC109,1)</f>
        <v>1</v>
      </c>
      <c r="Z115" s="903"/>
      <c r="AA115" s="903"/>
      <c r="AB115" s="903"/>
      <c r="AC115" s="903"/>
      <c r="AD115" s="903"/>
      <c r="AE115" s="903"/>
      <c r="AF115" s="903"/>
      <c r="AG115" s="903"/>
      <c r="AH115" s="903"/>
      <c r="AI115" s="903"/>
      <c r="AJ115" s="903"/>
      <c r="AK115" s="903"/>
      <c r="AL115" s="903"/>
      <c r="AM115" s="903"/>
      <c r="AN115" s="903"/>
      <c r="AO115" s="903"/>
      <c r="AP115" s="903"/>
      <c r="AQ115" s="903"/>
      <c r="AR115" s="903"/>
      <c r="AS115" s="903"/>
      <c r="AT115" s="903">
        <f>COUNTIF(IC12:IC109,2)</f>
        <v>0</v>
      </c>
      <c r="AU115" s="903"/>
      <c r="AV115" s="903"/>
      <c r="AW115" s="903"/>
      <c r="AX115" s="903"/>
      <c r="AY115" s="903"/>
      <c r="AZ115" s="903"/>
      <c r="BA115" s="903"/>
      <c r="BB115" s="903"/>
      <c r="BC115" s="903"/>
      <c r="BD115" s="903"/>
      <c r="BE115" s="903"/>
      <c r="BF115" s="903"/>
      <c r="BG115" s="903"/>
      <c r="BH115" s="903"/>
      <c r="BI115" s="903"/>
      <c r="BJ115" s="903"/>
      <c r="BK115" s="903"/>
      <c r="BL115" s="903"/>
      <c r="BM115" s="903"/>
      <c r="BN115" s="903"/>
      <c r="BO115" s="903">
        <f>COUNTIF(IC10:IC109,3)</f>
        <v>1</v>
      </c>
      <c r="BP115" s="903"/>
      <c r="BQ115" s="903"/>
      <c r="BR115" s="903"/>
      <c r="BS115" s="903"/>
      <c r="BT115" s="903"/>
      <c r="BU115" s="903"/>
      <c r="BV115" s="903"/>
      <c r="BW115" s="903"/>
      <c r="BX115" s="903"/>
      <c r="BY115" s="903"/>
      <c r="BZ115" s="903"/>
      <c r="CA115" s="903"/>
      <c r="CB115" s="903"/>
      <c r="CC115" s="903"/>
      <c r="CD115" s="903"/>
      <c r="CE115" s="903"/>
      <c r="CF115" s="903"/>
      <c r="CG115" s="903"/>
      <c r="CH115" s="903"/>
      <c r="CI115" s="903"/>
      <c r="CJ115" s="903">
        <f>COUNTIF(IC10:IC109,4)</f>
        <v>0</v>
      </c>
      <c r="CK115" s="903"/>
      <c r="CL115" s="903"/>
      <c r="CM115" s="903"/>
      <c r="CN115" s="903"/>
      <c r="CO115" s="903"/>
      <c r="CP115" s="903"/>
      <c r="CQ115" s="903"/>
      <c r="CR115" s="903"/>
      <c r="CS115" s="903"/>
      <c r="CT115" s="903"/>
      <c r="CU115" s="903"/>
      <c r="CV115" s="903"/>
      <c r="CW115" s="903"/>
      <c r="CX115" s="903"/>
      <c r="CY115" s="903"/>
      <c r="CZ115" s="903"/>
      <c r="DA115" s="903"/>
      <c r="DB115" s="903"/>
      <c r="DC115" s="903"/>
      <c r="DD115" s="903"/>
      <c r="DE115" s="903">
        <f>COUNTIF(IC10:IC109,5)</f>
        <v>1</v>
      </c>
      <c r="DF115" s="903"/>
      <c r="DG115" s="903"/>
      <c r="DH115" s="903"/>
      <c r="DI115" s="903"/>
      <c r="DJ115" s="903"/>
      <c r="DK115" s="903"/>
      <c r="DL115" s="903"/>
      <c r="DM115" s="903"/>
      <c r="DN115" s="903"/>
      <c r="DO115" s="903"/>
      <c r="DP115" s="903"/>
      <c r="DQ115" s="903"/>
      <c r="DR115" s="903"/>
      <c r="DS115" s="903"/>
      <c r="DT115" s="903"/>
      <c r="DU115" s="903"/>
      <c r="DV115" s="903"/>
      <c r="DW115" s="903"/>
      <c r="DX115" s="903"/>
      <c r="DY115" s="903"/>
      <c r="DZ115" s="903">
        <f>COUNTIF(IC10:IC109,6)</f>
        <v>0</v>
      </c>
      <c r="EA115" s="903"/>
      <c r="EB115" s="903"/>
      <c r="EC115" s="903"/>
      <c r="ED115" s="903"/>
      <c r="EE115" s="903"/>
      <c r="EF115" s="903"/>
      <c r="EG115" s="903"/>
      <c r="EH115" s="903"/>
      <c r="EI115" s="903"/>
      <c r="EJ115" s="903"/>
      <c r="EK115" s="903"/>
      <c r="EL115" s="903"/>
      <c r="EM115" s="903"/>
      <c r="EN115" s="903"/>
      <c r="EO115" s="903"/>
      <c r="EP115" s="903"/>
      <c r="EQ115" s="903"/>
      <c r="ER115" s="903"/>
      <c r="ES115" s="903"/>
      <c r="ET115" s="903"/>
      <c r="EU115" s="903">
        <f>COUNTIF(IC10:IC109,7)</f>
        <v>0</v>
      </c>
      <c r="EV115" s="903"/>
      <c r="EW115" s="903"/>
      <c r="EX115" s="903"/>
      <c r="EY115" s="903"/>
      <c r="EZ115" s="903"/>
      <c r="FA115" s="903"/>
      <c r="FB115" s="903"/>
      <c r="FC115" s="903"/>
      <c r="FD115" s="903"/>
      <c r="FE115" s="903"/>
      <c r="FF115" s="903"/>
      <c r="FG115" s="903"/>
      <c r="FH115" s="903"/>
      <c r="FI115" s="903"/>
      <c r="FJ115" s="903"/>
      <c r="FK115" s="903"/>
      <c r="FL115" s="903"/>
      <c r="FM115" s="903"/>
      <c r="FN115" s="903"/>
      <c r="FO115" s="903"/>
      <c r="FP115" s="903">
        <f>COUNTIF(IC10:IC109,8)</f>
        <v>0</v>
      </c>
      <c r="FQ115" s="903"/>
      <c r="FR115" s="903"/>
      <c r="FS115" s="903"/>
      <c r="FT115" s="903"/>
      <c r="FU115" s="903"/>
      <c r="FV115" s="903"/>
      <c r="FW115" s="903"/>
      <c r="FX115" s="903"/>
      <c r="FY115" s="903"/>
      <c r="FZ115" s="903"/>
      <c r="GA115" s="903"/>
      <c r="GB115" s="903"/>
      <c r="GC115" s="903"/>
      <c r="GD115" s="903"/>
      <c r="GE115" s="903"/>
      <c r="GF115" s="903"/>
      <c r="GG115" s="903"/>
      <c r="GH115" s="903"/>
      <c r="GI115" s="903"/>
      <c r="GJ115" s="903"/>
      <c r="GK115" s="903">
        <f>COUNTIF(IC10:IC109,9)</f>
        <v>0</v>
      </c>
      <c r="GL115" s="903"/>
      <c r="GM115" s="903"/>
      <c r="GN115" s="903"/>
      <c r="GO115" s="903"/>
      <c r="GP115" s="903"/>
      <c r="GQ115" s="903"/>
      <c r="GR115" s="903"/>
      <c r="GS115" s="903"/>
      <c r="GT115" s="903"/>
      <c r="GU115" s="903"/>
      <c r="GV115" s="903"/>
      <c r="GW115" s="903"/>
      <c r="GX115" s="903"/>
      <c r="GY115" s="903"/>
      <c r="GZ115" s="903"/>
      <c r="HA115" s="903"/>
      <c r="HB115" s="903"/>
      <c r="HC115" s="903"/>
      <c r="HD115" s="903"/>
      <c r="HE115" s="903"/>
      <c r="HF115" s="903">
        <f>COUNTIF(IC10:IC109,10)</f>
        <v>2</v>
      </c>
      <c r="HG115" s="903"/>
      <c r="HH115" s="903"/>
      <c r="HI115" s="903"/>
      <c r="HJ115" s="903"/>
      <c r="HK115" s="903"/>
      <c r="HL115" s="903"/>
      <c r="HM115" s="903"/>
      <c r="HN115" s="903"/>
      <c r="HO115" s="903"/>
      <c r="HP115" s="903"/>
      <c r="HQ115" s="903"/>
      <c r="HR115" s="903"/>
      <c r="HS115" s="903"/>
      <c r="HT115" s="903"/>
      <c r="HU115" s="903"/>
      <c r="HV115" s="903"/>
      <c r="HW115" s="903"/>
      <c r="HX115" s="903"/>
      <c r="HY115" s="903"/>
      <c r="HZ115" s="905"/>
      <c r="IA115" s="906"/>
      <c r="IB115" s="903"/>
      <c r="IC115" s="903"/>
      <c r="ID115" s="907"/>
    </row>
    <row r="116" spans="1:301" s="377" customFormat="1" ht="15" customHeight="1" x14ac:dyDescent="0.25">
      <c r="A116" s="30"/>
      <c r="B116" s="31"/>
      <c r="C116" s="42"/>
      <c r="D116" s="378"/>
      <c r="E116" s="378"/>
      <c r="F116" s="378"/>
      <c r="G116" s="378"/>
      <c r="H116" s="378"/>
      <c r="I116" s="378"/>
      <c r="J116" s="378"/>
      <c r="K116" s="378"/>
      <c r="L116" s="378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  <c r="AO116" s="378"/>
      <c r="AP116" s="378"/>
      <c r="AQ116" s="378"/>
      <c r="AR116" s="378"/>
      <c r="AS116" s="378"/>
      <c r="AT116" s="378"/>
      <c r="AU116" s="378"/>
      <c r="AV116" s="378"/>
      <c r="AW116" s="378"/>
      <c r="AX116" s="378"/>
      <c r="AY116" s="378"/>
      <c r="AZ116" s="378"/>
      <c r="BA116" s="378"/>
      <c r="BB116" s="378"/>
      <c r="BC116" s="378"/>
      <c r="BD116" s="378"/>
      <c r="BE116" s="378"/>
      <c r="BF116" s="378"/>
      <c r="BG116" s="378"/>
      <c r="BH116" s="378"/>
      <c r="BI116" s="378"/>
      <c r="BJ116" s="378"/>
      <c r="BK116" s="378"/>
      <c r="BL116" s="378"/>
      <c r="BM116" s="378"/>
      <c r="BN116" s="378"/>
      <c r="BO116" s="378"/>
      <c r="BP116" s="378"/>
      <c r="BQ116" s="378"/>
      <c r="BR116" s="378"/>
      <c r="BS116" s="378"/>
      <c r="BT116" s="378"/>
      <c r="BU116" s="378"/>
      <c r="BV116" s="378"/>
      <c r="BW116" s="378"/>
      <c r="BX116" s="378"/>
      <c r="BY116" s="378"/>
      <c r="BZ116" s="378"/>
      <c r="CA116" s="378"/>
      <c r="CB116" s="378"/>
      <c r="CC116" s="378"/>
      <c r="CD116" s="378"/>
      <c r="CE116" s="378"/>
      <c r="CF116" s="378"/>
      <c r="CG116" s="378"/>
      <c r="CH116" s="378"/>
      <c r="CI116" s="378"/>
      <c r="CJ116" s="378"/>
      <c r="CK116" s="378"/>
      <c r="CL116" s="378"/>
      <c r="CM116" s="378"/>
      <c r="CN116" s="378"/>
      <c r="CO116" s="378"/>
      <c r="CP116" s="378"/>
      <c r="CQ116" s="378"/>
      <c r="CR116" s="378"/>
      <c r="CS116" s="378"/>
      <c r="CT116" s="378"/>
      <c r="CU116" s="378"/>
      <c r="CV116" s="378"/>
      <c r="CW116" s="378"/>
      <c r="CX116" s="378"/>
      <c r="CY116" s="378"/>
      <c r="CZ116" s="378"/>
      <c r="DA116" s="378"/>
      <c r="DB116" s="378"/>
      <c r="DC116" s="378"/>
      <c r="DD116" s="378"/>
      <c r="DE116" s="378"/>
      <c r="DF116" s="378"/>
      <c r="DG116" s="378"/>
      <c r="DH116" s="378"/>
      <c r="DI116" s="378"/>
      <c r="DJ116" s="378"/>
      <c r="DK116" s="378"/>
      <c r="DL116" s="378"/>
      <c r="DM116" s="378"/>
      <c r="DN116" s="378"/>
      <c r="DO116" s="378"/>
      <c r="DP116" s="378"/>
      <c r="DQ116" s="378"/>
      <c r="DR116" s="378"/>
      <c r="DS116" s="378"/>
      <c r="DT116" s="378"/>
      <c r="DU116" s="378"/>
      <c r="DV116" s="378"/>
      <c r="DW116" s="378"/>
      <c r="DX116" s="378"/>
      <c r="DY116" s="378"/>
      <c r="DZ116" s="378"/>
      <c r="EA116" s="378"/>
      <c r="EB116" s="378"/>
      <c r="EC116" s="378"/>
      <c r="ED116" s="378"/>
      <c r="EE116" s="378"/>
      <c r="EF116" s="378"/>
      <c r="EG116" s="378"/>
      <c r="EH116" s="378"/>
      <c r="EI116" s="378"/>
      <c r="EJ116" s="378"/>
      <c r="EK116" s="378"/>
      <c r="EL116" s="378"/>
      <c r="EM116" s="378"/>
      <c r="EN116" s="378"/>
      <c r="EO116" s="378"/>
      <c r="EP116" s="378"/>
      <c r="EQ116" s="378"/>
      <c r="ER116" s="378"/>
      <c r="ES116" s="378"/>
      <c r="ET116" s="378"/>
      <c r="EU116" s="378"/>
      <c r="EV116" s="378"/>
      <c r="EW116" s="378"/>
      <c r="EX116" s="378"/>
      <c r="EY116" s="378"/>
      <c r="EZ116" s="378"/>
      <c r="FA116" s="378"/>
      <c r="FB116" s="378"/>
      <c r="FC116" s="378"/>
      <c r="FD116" s="378"/>
      <c r="FE116" s="378"/>
      <c r="FF116" s="378"/>
      <c r="FG116" s="378"/>
      <c r="FH116" s="378"/>
      <c r="FI116" s="378"/>
      <c r="FJ116" s="378"/>
      <c r="FK116" s="378"/>
      <c r="FL116" s="378"/>
      <c r="FM116" s="378"/>
      <c r="FN116" s="378"/>
      <c r="FO116" s="378"/>
      <c r="FP116" s="378"/>
      <c r="FQ116" s="378"/>
      <c r="FR116" s="378"/>
      <c r="FS116" s="378"/>
      <c r="FT116" s="378"/>
      <c r="FU116" s="378"/>
      <c r="FV116" s="378"/>
      <c r="FW116" s="378"/>
      <c r="FX116" s="378"/>
      <c r="FY116" s="378"/>
      <c r="FZ116" s="378"/>
      <c r="GA116" s="378"/>
      <c r="GB116" s="378"/>
      <c r="GC116" s="378"/>
      <c r="GD116" s="378"/>
      <c r="GE116" s="378"/>
      <c r="GF116" s="378"/>
      <c r="GG116" s="378"/>
      <c r="GH116" s="378"/>
      <c r="GI116" s="378"/>
      <c r="GJ116" s="378"/>
      <c r="GK116" s="378"/>
      <c r="GL116" s="378"/>
      <c r="GM116" s="378"/>
      <c r="GN116" s="378"/>
      <c r="GO116" s="378"/>
      <c r="GP116" s="378"/>
      <c r="GQ116" s="378"/>
      <c r="GR116" s="378"/>
      <c r="GS116" s="378"/>
      <c r="GT116" s="378"/>
      <c r="GU116" s="378"/>
      <c r="GV116" s="378"/>
      <c r="GW116" s="378"/>
      <c r="GX116" s="378"/>
      <c r="GY116" s="378"/>
      <c r="GZ116" s="378"/>
      <c r="HA116" s="378"/>
      <c r="HB116" s="378"/>
      <c r="HC116" s="378"/>
      <c r="HD116" s="378"/>
      <c r="HE116" s="378"/>
      <c r="HF116" s="378"/>
      <c r="HG116" s="378"/>
      <c r="HH116" s="378"/>
      <c r="HI116" s="378"/>
      <c r="HJ116" s="378"/>
      <c r="HK116" s="378"/>
      <c r="HL116" s="378"/>
      <c r="HM116" s="378"/>
      <c r="HN116" s="378"/>
      <c r="HO116" s="378"/>
      <c r="HP116" s="378"/>
      <c r="HQ116" s="378"/>
      <c r="HR116" s="378"/>
      <c r="HS116" s="378"/>
      <c r="HT116" s="378"/>
      <c r="HU116" s="378"/>
      <c r="HV116" s="378"/>
      <c r="HW116" s="378"/>
      <c r="HX116" s="378"/>
      <c r="HY116" s="378"/>
      <c r="HZ116" s="378"/>
      <c r="IA116" s="378"/>
      <c r="IB116" s="378"/>
      <c r="IC116" s="378"/>
      <c r="ID116" s="378"/>
      <c r="IF116" s="378"/>
      <c r="IG116" s="378"/>
      <c r="IH116" s="378"/>
      <c r="II116" s="378"/>
      <c r="IJ116" s="378"/>
      <c r="IK116" s="378"/>
      <c r="IL116" s="378"/>
      <c r="IM116" s="378"/>
      <c r="IN116" s="378"/>
      <c r="IO116" s="378"/>
      <c r="IP116" s="378"/>
      <c r="IQ116" s="378"/>
      <c r="IR116" s="378"/>
      <c r="IS116" s="378"/>
      <c r="IT116" s="378"/>
      <c r="IU116" s="378"/>
      <c r="IV116" s="378"/>
      <c r="IW116" s="378"/>
      <c r="IX116" s="378"/>
      <c r="IY116" s="378"/>
      <c r="IZ116" s="378"/>
      <c r="JA116" s="378"/>
      <c r="JB116" s="378"/>
      <c r="JC116" s="378"/>
      <c r="JD116" s="378"/>
      <c r="JE116" s="378"/>
      <c r="JF116" s="378"/>
      <c r="JG116" s="378"/>
      <c r="JH116" s="378"/>
      <c r="JI116" s="378"/>
      <c r="JJ116" s="378"/>
      <c r="JK116" s="378"/>
      <c r="JL116" s="378"/>
      <c r="JM116" s="378"/>
      <c r="JN116" s="378"/>
      <c r="JO116" s="378"/>
      <c r="JP116" s="378"/>
      <c r="JQ116" s="378"/>
      <c r="JR116" s="378"/>
      <c r="JS116" s="378"/>
      <c r="JT116" s="378"/>
      <c r="JU116" s="378"/>
      <c r="JV116" s="378"/>
      <c r="JW116" s="378"/>
      <c r="JX116" s="378"/>
      <c r="JY116" s="378"/>
      <c r="JZ116" s="378"/>
      <c r="KA116" s="378"/>
      <c r="KB116" s="378"/>
      <c r="KC116" s="378"/>
      <c r="KD116" s="378"/>
      <c r="KE116" s="378"/>
      <c r="KF116" s="378"/>
      <c r="KG116" s="378"/>
      <c r="KH116" s="378"/>
      <c r="KI116" s="378"/>
      <c r="KJ116" s="378"/>
      <c r="KK116" s="378"/>
      <c r="KL116" s="378"/>
      <c r="KM116" s="378"/>
      <c r="KN116" s="378"/>
      <c r="KO116" s="378"/>
    </row>
    <row r="117" spans="1:301" s="377" customFormat="1" ht="15" customHeight="1" x14ac:dyDescent="0.25">
      <c r="A117" s="900" t="s">
        <v>261</v>
      </c>
      <c r="B117" s="900"/>
      <c r="C117" s="900"/>
      <c r="D117" s="900"/>
      <c r="E117" s="900"/>
      <c r="F117" s="900"/>
      <c r="G117" s="900"/>
      <c r="H117" s="900"/>
      <c r="I117" s="900"/>
      <c r="J117" s="900"/>
      <c r="K117" s="900"/>
      <c r="L117" s="900"/>
      <c r="M117" s="900"/>
      <c r="N117" s="900"/>
      <c r="O117" s="900"/>
      <c r="P117" s="900"/>
      <c r="Q117" s="900"/>
      <c r="R117" s="900"/>
      <c r="S117" s="900"/>
      <c r="T117" s="900"/>
      <c r="U117" s="900"/>
      <c r="V117" s="900"/>
      <c r="W117" s="900"/>
      <c r="X117" s="900"/>
      <c r="Y117" s="900"/>
      <c r="Z117" s="900"/>
      <c r="AA117" s="900"/>
      <c r="AB117" s="900"/>
      <c r="AC117" s="900"/>
      <c r="AD117" s="900"/>
      <c r="AE117" s="900"/>
      <c r="AF117" s="900"/>
      <c r="AG117" s="900"/>
      <c r="AH117" s="900"/>
      <c r="AI117" s="900"/>
      <c r="AJ117" s="900"/>
      <c r="AK117" s="900"/>
      <c r="AL117" s="900"/>
      <c r="AM117" s="900"/>
      <c r="AN117" s="900"/>
      <c r="AO117" s="900"/>
      <c r="AP117" s="900"/>
      <c r="AQ117" s="900"/>
      <c r="AR117" s="900"/>
      <c r="AS117" s="900"/>
      <c r="AT117" s="900"/>
      <c r="AU117" s="900"/>
      <c r="AV117" s="900"/>
      <c r="AW117" s="900"/>
      <c r="AX117" s="900"/>
      <c r="AY117" s="900"/>
      <c r="AZ117" s="900"/>
      <c r="BA117" s="900"/>
      <c r="BB117" s="900"/>
      <c r="BC117" s="900"/>
      <c r="BD117" s="900"/>
      <c r="BE117" s="900"/>
      <c r="BF117" s="900"/>
      <c r="BG117" s="900"/>
      <c r="BH117" s="900"/>
      <c r="BI117" s="900"/>
      <c r="BJ117" s="900"/>
      <c r="BK117" s="900"/>
      <c r="BL117" s="900"/>
      <c r="BM117" s="900"/>
      <c r="BN117" s="900"/>
      <c r="BO117" s="900"/>
      <c r="BP117" s="900"/>
      <c r="BQ117" s="900"/>
      <c r="BR117" s="900"/>
      <c r="BS117" s="900"/>
      <c r="BT117" s="900"/>
      <c r="BU117" s="900"/>
      <c r="BV117" s="900"/>
      <c r="BW117" s="900"/>
      <c r="BX117" s="900"/>
      <c r="BY117" s="900"/>
      <c r="BZ117" s="900"/>
      <c r="CA117" s="900"/>
      <c r="CB117" s="900"/>
      <c r="CC117" s="900"/>
      <c r="CD117" s="900"/>
      <c r="CE117" s="900"/>
      <c r="CF117" s="900"/>
      <c r="CG117" s="900"/>
      <c r="CH117" s="900"/>
      <c r="CI117" s="900"/>
      <c r="CJ117" s="900"/>
      <c r="CK117" s="900"/>
      <c r="CL117" s="900"/>
      <c r="CM117" s="900"/>
      <c r="CN117" s="900"/>
      <c r="CO117" s="900"/>
      <c r="CP117" s="900"/>
      <c r="CQ117" s="900"/>
      <c r="CR117" s="900"/>
      <c r="CS117" s="900"/>
      <c r="CT117" s="900"/>
      <c r="CU117" s="900"/>
      <c r="CV117" s="900"/>
      <c r="CW117" s="900"/>
      <c r="CX117" s="900"/>
      <c r="CY117" s="900"/>
      <c r="CZ117" s="900"/>
      <c r="DA117" s="900"/>
      <c r="DB117" s="900"/>
      <c r="DC117" s="900"/>
      <c r="DD117" s="900"/>
      <c r="DE117" s="900"/>
      <c r="DF117" s="900"/>
      <c r="DG117" s="900"/>
      <c r="DH117" s="900"/>
      <c r="DI117" s="900"/>
      <c r="DJ117" s="900"/>
      <c r="DK117" s="900"/>
      <c r="DL117" s="900"/>
      <c r="DM117" s="900"/>
      <c r="DN117" s="900"/>
      <c r="DO117" s="900"/>
      <c r="DP117" s="900"/>
      <c r="DQ117" s="900"/>
      <c r="DR117" s="900"/>
      <c r="DS117" s="900"/>
      <c r="DT117" s="900"/>
      <c r="DU117" s="900"/>
      <c r="DV117" s="900"/>
      <c r="DW117" s="900"/>
      <c r="DX117" s="900"/>
      <c r="DY117" s="900"/>
      <c r="DZ117" s="900"/>
      <c r="EA117" s="900"/>
      <c r="EB117" s="900"/>
      <c r="EC117" s="900"/>
      <c r="ED117" s="900"/>
      <c r="EE117" s="900"/>
      <c r="EF117" s="900"/>
      <c r="EG117" s="900"/>
      <c r="EH117" s="900"/>
      <c r="EI117" s="900"/>
      <c r="EJ117" s="900"/>
      <c r="EK117" s="900"/>
      <c r="EL117" s="900"/>
      <c r="EM117" s="900"/>
      <c r="EN117" s="900"/>
      <c r="EO117" s="900"/>
      <c r="EP117" s="900"/>
      <c r="EQ117" s="900"/>
      <c r="ER117" s="900"/>
      <c r="ES117" s="900"/>
      <c r="ET117" s="900"/>
      <c r="EU117" s="900"/>
      <c r="EV117" s="900"/>
      <c r="EW117" s="900"/>
      <c r="EX117" s="900"/>
      <c r="EY117" s="900"/>
      <c r="EZ117" s="900"/>
      <c r="FA117" s="900"/>
      <c r="FB117" s="900"/>
      <c r="FC117" s="900"/>
      <c r="FD117" s="900"/>
      <c r="FE117" s="900"/>
      <c r="FF117" s="900"/>
      <c r="FG117" s="900"/>
      <c r="FH117" s="900"/>
      <c r="FI117" s="900"/>
      <c r="FJ117" s="900"/>
      <c r="FK117" s="900"/>
      <c r="FL117" s="900"/>
      <c r="FM117" s="900"/>
      <c r="FN117" s="900"/>
      <c r="FO117" s="900"/>
      <c r="FP117" s="900"/>
      <c r="FQ117" s="900"/>
      <c r="FR117" s="900"/>
      <c r="FS117" s="900"/>
      <c r="FT117" s="900"/>
      <c r="FU117" s="900"/>
      <c r="FV117" s="900"/>
      <c r="FW117" s="900"/>
      <c r="FX117" s="900"/>
      <c r="FY117" s="900"/>
      <c r="FZ117" s="900"/>
      <c r="GA117" s="900"/>
      <c r="GB117" s="900"/>
      <c r="GC117" s="900"/>
      <c r="GD117" s="900"/>
      <c r="GE117" s="900"/>
      <c r="GF117" s="900"/>
      <c r="GG117" s="900"/>
      <c r="GH117" s="900"/>
      <c r="GI117" s="900"/>
      <c r="GJ117" s="900"/>
      <c r="GK117" s="900"/>
      <c r="GL117" s="900"/>
      <c r="GM117" s="900"/>
      <c r="GN117" s="900"/>
      <c r="GO117" s="900"/>
      <c r="GP117" s="900"/>
      <c r="GQ117" s="900"/>
      <c r="GR117" s="900"/>
      <c r="GS117" s="900"/>
      <c r="GT117" s="900"/>
      <c r="GU117" s="900"/>
      <c r="GV117" s="900"/>
      <c r="GW117" s="900"/>
      <c r="GX117" s="900"/>
      <c r="GY117" s="900"/>
      <c r="GZ117" s="900"/>
      <c r="HA117" s="900"/>
      <c r="HB117" s="900"/>
      <c r="HC117" s="900"/>
      <c r="HD117" s="900"/>
      <c r="HE117" s="900"/>
      <c r="HF117" s="900"/>
      <c r="HG117" s="900"/>
      <c r="HH117" s="900"/>
      <c r="HI117" s="900"/>
      <c r="HJ117" s="900"/>
      <c r="HK117" s="900"/>
      <c r="HL117" s="900"/>
      <c r="HM117" s="900"/>
      <c r="HN117" s="900"/>
      <c r="HO117" s="900"/>
      <c r="HP117" s="900"/>
      <c r="HQ117" s="900"/>
      <c r="HR117" s="900"/>
      <c r="HS117" s="900"/>
      <c r="HT117" s="900"/>
      <c r="HU117" s="900"/>
      <c r="HV117" s="900"/>
      <c r="HW117" s="900"/>
      <c r="HX117" s="900"/>
      <c r="HY117" s="900"/>
      <c r="HZ117" s="900"/>
      <c r="IA117" s="900"/>
      <c r="IB117" s="900"/>
      <c r="IC117" s="900"/>
      <c r="ID117" s="900"/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8.75" x14ac:dyDescent="0.25">
      <c r="A118" s="901" t="s">
        <v>306</v>
      </c>
      <c r="B118" s="901"/>
      <c r="C118" s="901"/>
      <c r="D118" s="901"/>
      <c r="E118" s="901"/>
      <c r="F118" s="901"/>
      <c r="G118" s="901"/>
      <c r="H118" s="901"/>
      <c r="I118" s="901"/>
      <c r="J118" s="901"/>
      <c r="K118" s="901"/>
      <c r="L118" s="901"/>
      <c r="M118" s="901"/>
      <c r="N118" s="901"/>
      <c r="O118" s="901"/>
      <c r="P118" s="901"/>
      <c r="Q118" s="901"/>
      <c r="R118" s="901"/>
      <c r="S118" s="901"/>
      <c r="T118" s="901"/>
      <c r="U118" s="901"/>
      <c r="V118" s="901"/>
      <c r="W118" s="901"/>
      <c r="X118" s="901"/>
      <c r="Y118" s="901"/>
      <c r="Z118" s="901"/>
      <c r="AA118" s="901"/>
      <c r="AB118" s="901"/>
      <c r="AC118" s="901"/>
      <c r="AD118" s="901"/>
      <c r="AE118" s="901"/>
      <c r="AF118" s="901"/>
      <c r="AG118" s="901"/>
      <c r="AH118" s="901"/>
      <c r="AI118" s="901"/>
      <c r="AJ118" s="901"/>
      <c r="AK118" s="901"/>
      <c r="AL118" s="901"/>
      <c r="AM118" s="901"/>
      <c r="AN118" s="901"/>
      <c r="AO118" s="901"/>
      <c r="AP118" s="901"/>
      <c r="AQ118" s="901"/>
      <c r="AR118" s="901"/>
      <c r="AS118" s="901"/>
      <c r="AT118" s="901"/>
      <c r="AU118" s="901"/>
      <c r="AV118" s="901"/>
      <c r="AW118" s="901"/>
      <c r="AX118" s="901"/>
      <c r="AY118" s="901"/>
      <c r="AZ118" s="901"/>
      <c r="BA118" s="901"/>
      <c r="BB118" s="901"/>
      <c r="BC118" s="901"/>
      <c r="BD118" s="901"/>
      <c r="BE118" s="901"/>
      <c r="BF118" s="901"/>
      <c r="BG118" s="901"/>
      <c r="BH118" s="901"/>
      <c r="BI118" s="901"/>
      <c r="BJ118" s="901"/>
      <c r="BK118" s="901"/>
      <c r="BL118" s="901"/>
      <c r="BM118" s="901"/>
      <c r="BN118" s="901"/>
      <c r="BO118" s="901"/>
      <c r="BP118" s="901"/>
      <c r="BQ118" s="901"/>
      <c r="BR118" s="901"/>
      <c r="BS118" s="901"/>
      <c r="BT118" s="901"/>
      <c r="BU118" s="901"/>
      <c r="BV118" s="901"/>
      <c r="BW118" s="901"/>
      <c r="BX118" s="901"/>
      <c r="BY118" s="901"/>
      <c r="BZ118" s="901"/>
      <c r="CA118" s="901"/>
      <c r="CB118" s="901"/>
      <c r="CC118" s="901"/>
      <c r="CD118" s="901"/>
      <c r="CE118" s="901"/>
      <c r="CF118" s="901"/>
      <c r="CG118" s="901"/>
      <c r="CH118" s="901"/>
      <c r="CI118" s="901"/>
      <c r="CJ118" s="901"/>
      <c r="CK118" s="901"/>
      <c r="CL118" s="901"/>
      <c r="CM118" s="901"/>
      <c r="CN118" s="901"/>
      <c r="CO118" s="901"/>
      <c r="CP118" s="901"/>
      <c r="CQ118" s="901"/>
      <c r="CR118" s="901"/>
      <c r="CS118" s="901"/>
      <c r="CT118" s="901"/>
      <c r="CU118" s="901"/>
      <c r="CV118" s="901"/>
      <c r="CW118" s="901"/>
      <c r="CX118" s="901"/>
      <c r="CY118" s="901"/>
      <c r="CZ118" s="901"/>
      <c r="DA118" s="901"/>
      <c r="DB118" s="901"/>
      <c r="DC118" s="901"/>
      <c r="DD118" s="901"/>
      <c r="DE118" s="901"/>
      <c r="DF118" s="901"/>
      <c r="DG118" s="901"/>
      <c r="DH118" s="901"/>
      <c r="DI118" s="901"/>
      <c r="DJ118" s="901"/>
      <c r="DK118" s="901"/>
      <c r="DL118" s="901"/>
      <c r="DM118" s="901"/>
      <c r="DN118" s="901"/>
      <c r="DO118" s="901"/>
      <c r="DP118" s="901"/>
      <c r="DQ118" s="901"/>
      <c r="DR118" s="901"/>
      <c r="DS118" s="901"/>
      <c r="DT118" s="901"/>
      <c r="DU118" s="901"/>
      <c r="DV118" s="901"/>
      <c r="DW118" s="901"/>
      <c r="DX118" s="901"/>
      <c r="DY118" s="901"/>
      <c r="DZ118" s="901"/>
      <c r="EA118" s="901"/>
      <c r="EB118" s="901"/>
      <c r="EC118" s="901"/>
      <c r="ED118" s="901"/>
      <c r="EE118" s="901"/>
      <c r="EF118" s="901"/>
      <c r="EG118" s="901"/>
      <c r="EH118" s="901"/>
      <c r="EI118" s="901"/>
      <c r="EJ118" s="901"/>
      <c r="EK118" s="901"/>
      <c r="EL118" s="901"/>
      <c r="EM118" s="901"/>
      <c r="EN118" s="901"/>
      <c r="EO118" s="901"/>
      <c r="EP118" s="901"/>
      <c r="EQ118" s="901"/>
      <c r="ER118" s="901"/>
      <c r="ES118" s="901"/>
      <c r="ET118" s="901"/>
      <c r="EU118" s="901"/>
      <c r="EV118" s="901"/>
      <c r="EW118" s="901"/>
      <c r="EX118" s="901"/>
      <c r="EY118" s="901"/>
      <c r="EZ118" s="901"/>
      <c r="FA118" s="901"/>
      <c r="FB118" s="901"/>
      <c r="FC118" s="901"/>
      <c r="FD118" s="901"/>
      <c r="FE118" s="901"/>
      <c r="FF118" s="901"/>
      <c r="FG118" s="901"/>
      <c r="FH118" s="901"/>
      <c r="FI118" s="901"/>
      <c r="FJ118" s="901"/>
      <c r="FK118" s="901"/>
      <c r="FL118" s="901"/>
      <c r="FM118" s="901"/>
      <c r="FN118" s="901"/>
      <c r="FO118" s="901"/>
      <c r="FP118" s="901"/>
      <c r="FQ118" s="901"/>
      <c r="FR118" s="901"/>
      <c r="FS118" s="901"/>
      <c r="FT118" s="901"/>
      <c r="FU118" s="901"/>
      <c r="FV118" s="901"/>
      <c r="FW118" s="901"/>
      <c r="FX118" s="901"/>
      <c r="FY118" s="901"/>
      <c r="FZ118" s="901"/>
      <c r="GA118" s="901"/>
      <c r="GB118" s="901"/>
      <c r="GC118" s="901"/>
      <c r="GD118" s="901"/>
      <c r="GE118" s="901"/>
      <c r="GF118" s="901"/>
      <c r="GG118" s="901"/>
      <c r="GH118" s="901"/>
      <c r="GI118" s="901"/>
      <c r="GJ118" s="901"/>
      <c r="GK118" s="901"/>
      <c r="GL118" s="901"/>
      <c r="GM118" s="901"/>
      <c r="GN118" s="901"/>
      <c r="GO118" s="901"/>
      <c r="GP118" s="901"/>
      <c r="GQ118" s="901"/>
      <c r="GR118" s="901"/>
      <c r="GS118" s="901"/>
      <c r="GT118" s="901"/>
      <c r="GU118" s="901"/>
      <c r="GV118" s="901"/>
      <c r="GW118" s="901"/>
      <c r="GX118" s="901"/>
      <c r="GY118" s="901"/>
      <c r="GZ118" s="901"/>
      <c r="HA118" s="901"/>
      <c r="HB118" s="901"/>
      <c r="HC118" s="901"/>
      <c r="HD118" s="901"/>
      <c r="HE118" s="901"/>
      <c r="HF118" s="901"/>
      <c r="HG118" s="901"/>
      <c r="HH118" s="901"/>
      <c r="HI118" s="901"/>
      <c r="HJ118" s="901"/>
      <c r="HK118" s="901"/>
      <c r="HL118" s="901"/>
      <c r="HM118" s="901"/>
      <c r="HN118" s="901"/>
      <c r="HO118" s="901"/>
      <c r="HP118" s="901"/>
      <c r="HQ118" s="901"/>
      <c r="HR118" s="901"/>
      <c r="HS118" s="901"/>
      <c r="HT118" s="901"/>
      <c r="HU118" s="901"/>
      <c r="HV118" s="901"/>
      <c r="HW118" s="901"/>
      <c r="HX118" s="901"/>
      <c r="HY118" s="901"/>
      <c r="HZ118" s="901"/>
      <c r="IA118" s="901"/>
      <c r="IB118" s="901"/>
      <c r="IC118" s="901"/>
      <c r="ID118" s="901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8.75" x14ac:dyDescent="0.25">
      <c r="A119" s="901" t="s">
        <v>307</v>
      </c>
      <c r="B119" s="901"/>
      <c r="C119" s="901"/>
      <c r="D119" s="901"/>
      <c r="E119" s="901"/>
      <c r="F119" s="901"/>
      <c r="G119" s="901"/>
      <c r="H119" s="901"/>
      <c r="I119" s="901"/>
      <c r="J119" s="901"/>
      <c r="K119" s="901"/>
      <c r="L119" s="901"/>
      <c r="M119" s="901"/>
      <c r="N119" s="901"/>
      <c r="O119" s="901"/>
      <c r="P119" s="901"/>
      <c r="Q119" s="901"/>
      <c r="R119" s="901"/>
      <c r="S119" s="901"/>
      <c r="T119" s="901"/>
      <c r="U119" s="901"/>
      <c r="V119" s="901"/>
      <c r="W119" s="901"/>
      <c r="X119" s="901"/>
      <c r="Y119" s="901"/>
      <c r="Z119" s="901"/>
      <c r="AA119" s="901"/>
      <c r="AB119" s="901"/>
      <c r="AC119" s="901"/>
      <c r="AD119" s="901"/>
      <c r="AE119" s="901"/>
      <c r="AF119" s="901"/>
      <c r="AG119" s="901"/>
      <c r="AH119" s="901"/>
      <c r="AI119" s="901"/>
      <c r="AJ119" s="901"/>
      <c r="AK119" s="901"/>
      <c r="AL119" s="901"/>
      <c r="AM119" s="901"/>
      <c r="AN119" s="901"/>
      <c r="AO119" s="901"/>
      <c r="AP119" s="901"/>
      <c r="AQ119" s="901"/>
      <c r="AR119" s="901"/>
      <c r="AS119" s="901"/>
      <c r="AT119" s="901"/>
      <c r="AU119" s="901"/>
      <c r="AV119" s="901"/>
      <c r="AW119" s="901"/>
      <c r="AX119" s="901"/>
      <c r="AY119" s="901"/>
      <c r="AZ119" s="901"/>
      <c r="BA119" s="901"/>
      <c r="BB119" s="901"/>
      <c r="BC119" s="901"/>
      <c r="BD119" s="901"/>
      <c r="BE119" s="901"/>
      <c r="BF119" s="901"/>
      <c r="BG119" s="901"/>
      <c r="BH119" s="901"/>
      <c r="BI119" s="901"/>
      <c r="BJ119" s="901"/>
      <c r="BK119" s="901"/>
      <c r="BL119" s="901"/>
      <c r="BM119" s="901"/>
      <c r="BN119" s="901"/>
      <c r="BO119" s="901"/>
      <c r="BP119" s="901"/>
      <c r="BQ119" s="901"/>
      <c r="BR119" s="901"/>
      <c r="BS119" s="901"/>
      <c r="BT119" s="901"/>
      <c r="BU119" s="901"/>
      <c r="BV119" s="901"/>
      <c r="BW119" s="901"/>
      <c r="BX119" s="901"/>
      <c r="BY119" s="901"/>
      <c r="BZ119" s="901"/>
      <c r="CA119" s="901"/>
      <c r="CB119" s="901"/>
      <c r="CC119" s="901"/>
      <c r="CD119" s="901"/>
      <c r="CE119" s="901"/>
      <c r="CF119" s="901"/>
      <c r="CG119" s="901"/>
      <c r="CH119" s="901"/>
      <c r="CI119" s="901"/>
      <c r="CJ119" s="901"/>
      <c r="CK119" s="901"/>
      <c r="CL119" s="901"/>
      <c r="CM119" s="901"/>
      <c r="CN119" s="901"/>
      <c r="CO119" s="901"/>
      <c r="CP119" s="901"/>
      <c r="CQ119" s="901"/>
      <c r="CR119" s="901"/>
      <c r="CS119" s="901"/>
      <c r="CT119" s="901"/>
      <c r="CU119" s="901"/>
      <c r="CV119" s="901"/>
      <c r="CW119" s="901"/>
      <c r="CX119" s="901"/>
      <c r="CY119" s="901"/>
      <c r="CZ119" s="901"/>
      <c r="DA119" s="901"/>
      <c r="DB119" s="901"/>
      <c r="DC119" s="901"/>
      <c r="DD119" s="901"/>
      <c r="DE119" s="901"/>
      <c r="DF119" s="901"/>
      <c r="DG119" s="901"/>
      <c r="DH119" s="901"/>
      <c r="DI119" s="901"/>
      <c r="DJ119" s="901"/>
      <c r="DK119" s="901"/>
      <c r="DL119" s="901"/>
      <c r="DM119" s="901"/>
      <c r="DN119" s="901"/>
      <c r="DO119" s="901"/>
      <c r="DP119" s="901"/>
      <c r="DQ119" s="901"/>
      <c r="DR119" s="901"/>
      <c r="DS119" s="901"/>
      <c r="DT119" s="901"/>
      <c r="DU119" s="901"/>
      <c r="DV119" s="901"/>
      <c r="DW119" s="901"/>
      <c r="DX119" s="901"/>
      <c r="DY119" s="901"/>
      <c r="DZ119" s="901"/>
      <c r="EA119" s="901"/>
      <c r="EB119" s="901"/>
      <c r="EC119" s="901"/>
      <c r="ED119" s="901"/>
      <c r="EE119" s="901"/>
      <c r="EF119" s="901"/>
      <c r="EG119" s="901"/>
      <c r="EH119" s="901"/>
      <c r="EI119" s="901"/>
      <c r="EJ119" s="901"/>
      <c r="EK119" s="901"/>
      <c r="EL119" s="901"/>
      <c r="EM119" s="901"/>
      <c r="EN119" s="901"/>
      <c r="EO119" s="901"/>
      <c r="EP119" s="901"/>
      <c r="EQ119" s="901"/>
      <c r="ER119" s="901"/>
      <c r="ES119" s="901"/>
      <c r="ET119" s="901"/>
      <c r="EU119" s="901"/>
      <c r="EV119" s="901"/>
      <c r="EW119" s="901"/>
      <c r="EX119" s="901"/>
      <c r="EY119" s="901"/>
      <c r="EZ119" s="901"/>
      <c r="FA119" s="901"/>
      <c r="FB119" s="901"/>
      <c r="FC119" s="901"/>
      <c r="FD119" s="901"/>
      <c r="FE119" s="901"/>
      <c r="FF119" s="901"/>
      <c r="FG119" s="901"/>
      <c r="FH119" s="901"/>
      <c r="FI119" s="901"/>
      <c r="FJ119" s="901"/>
      <c r="FK119" s="901"/>
      <c r="FL119" s="901"/>
      <c r="FM119" s="901"/>
      <c r="FN119" s="901"/>
      <c r="FO119" s="901"/>
      <c r="FP119" s="901"/>
      <c r="FQ119" s="901"/>
      <c r="FR119" s="901"/>
      <c r="FS119" s="901"/>
      <c r="FT119" s="901"/>
      <c r="FU119" s="901"/>
      <c r="FV119" s="901"/>
      <c r="FW119" s="901"/>
      <c r="FX119" s="901"/>
      <c r="FY119" s="901"/>
      <c r="FZ119" s="901"/>
      <c r="GA119" s="901"/>
      <c r="GB119" s="901"/>
      <c r="GC119" s="901"/>
      <c r="GD119" s="901"/>
      <c r="GE119" s="901"/>
      <c r="GF119" s="901"/>
      <c r="GG119" s="901"/>
      <c r="GH119" s="901"/>
      <c r="GI119" s="901"/>
      <c r="GJ119" s="901"/>
      <c r="GK119" s="901"/>
      <c r="GL119" s="901"/>
      <c r="GM119" s="901"/>
      <c r="GN119" s="901"/>
      <c r="GO119" s="901"/>
      <c r="GP119" s="901"/>
      <c r="GQ119" s="901"/>
      <c r="GR119" s="901"/>
      <c r="GS119" s="901"/>
      <c r="GT119" s="901"/>
      <c r="GU119" s="901"/>
      <c r="GV119" s="901"/>
      <c r="GW119" s="901"/>
      <c r="GX119" s="901"/>
      <c r="GY119" s="901"/>
      <c r="GZ119" s="901"/>
      <c r="HA119" s="901"/>
      <c r="HB119" s="901"/>
      <c r="HC119" s="901"/>
      <c r="HD119" s="901"/>
      <c r="HE119" s="901"/>
      <c r="HF119" s="901"/>
      <c r="HG119" s="901"/>
      <c r="HH119" s="901"/>
      <c r="HI119" s="901"/>
      <c r="HJ119" s="901"/>
      <c r="HK119" s="901"/>
      <c r="HL119" s="901"/>
      <c r="HM119" s="901"/>
      <c r="HN119" s="901"/>
      <c r="HO119" s="901"/>
      <c r="HP119" s="901"/>
      <c r="HQ119" s="901"/>
      <c r="HR119" s="901"/>
      <c r="HS119" s="901"/>
      <c r="HT119" s="901"/>
      <c r="HU119" s="901"/>
      <c r="HV119" s="901"/>
      <c r="HW119" s="901"/>
      <c r="HX119" s="901"/>
      <c r="HY119" s="901"/>
      <c r="HZ119" s="901"/>
      <c r="IA119" s="901"/>
      <c r="IB119" s="901"/>
      <c r="IC119" s="901"/>
      <c r="ID119" s="901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5" customHeight="1" x14ac:dyDescent="0.25">
      <c r="A120" s="30"/>
      <c r="B120" s="31"/>
      <c r="C120" s="42"/>
      <c r="D120" s="378"/>
      <c r="E120" s="378"/>
      <c r="F120" s="32"/>
      <c r="G120" s="32" t="s">
        <v>211</v>
      </c>
      <c r="H120" s="32" t="s">
        <v>212</v>
      </c>
      <c r="I120" s="32" t="s">
        <v>213</v>
      </c>
      <c r="J120" s="32" t="s">
        <v>214</v>
      </c>
      <c r="K120" s="32" t="s">
        <v>201</v>
      </c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5" customHeight="1" x14ac:dyDescent="0.25">
      <c r="A121" s="30"/>
      <c r="B121" s="31"/>
      <c r="C121" s="42"/>
      <c r="D121" s="378"/>
      <c r="E121" s="378"/>
      <c r="F121" s="32" t="s">
        <v>26</v>
      </c>
      <c r="G121" s="32">
        <f>K121*36-H121-I121-J121</f>
        <v>1908</v>
      </c>
      <c r="H121" s="32">
        <f>AP110+AO110+BK110+BJ110</f>
        <v>180</v>
      </c>
      <c r="I121" s="32">
        <f>(AR96+AR100+BM96+BM100)*36</f>
        <v>72</v>
      </c>
      <c r="J121" s="32"/>
      <c r="K121" s="32">
        <f>AR110+BM110</f>
        <v>60</v>
      </c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2"/>
      <c r="D122" s="378"/>
      <c r="E122" s="378"/>
      <c r="F122" s="32" t="s">
        <v>27</v>
      </c>
      <c r="G122" s="32">
        <f>K122*36-H122-I122-J122</f>
        <v>1944</v>
      </c>
      <c r="H122" s="32">
        <f>CE110+CF110+CZ110+DA110</f>
        <v>216</v>
      </c>
      <c r="I122" s="32">
        <f>(CH96+CH100+DC96+DC100)*36</f>
        <v>0</v>
      </c>
      <c r="J122" s="32"/>
      <c r="K122" s="32">
        <f>CH110+DC110</f>
        <v>60</v>
      </c>
      <c r="S122" s="377">
        <v>14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2"/>
      <c r="D123" s="378"/>
      <c r="E123" s="378"/>
      <c r="F123" s="32" t="s">
        <v>28</v>
      </c>
      <c r="G123" s="32">
        <f>K123*36-H123-I123-J123</f>
        <v>1800</v>
      </c>
      <c r="H123" s="32">
        <f>DU110+DV110+EP110+EQ110</f>
        <v>288</v>
      </c>
      <c r="I123" s="32">
        <f>(DX96+DX100+ES96+ES100)*36</f>
        <v>72</v>
      </c>
      <c r="J123" s="32"/>
      <c r="K123" s="32">
        <f>DX110+ES110</f>
        <v>60</v>
      </c>
      <c r="S123" s="377">
        <v>78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thickBot="1" x14ac:dyDescent="0.3">
      <c r="A124" s="30"/>
      <c r="B124" s="31"/>
      <c r="C124" s="42"/>
      <c r="D124" s="378"/>
      <c r="E124" s="378"/>
      <c r="F124" s="32" t="s">
        <v>29</v>
      </c>
      <c r="G124" s="32">
        <f>K124*36-H124-I124-J124</f>
        <v>1800</v>
      </c>
      <c r="H124" s="32">
        <f>FK110+FL110+GF110+GG110</f>
        <v>252</v>
      </c>
      <c r="I124" s="32">
        <f>(FN96+FN100+GI96+GI100)*36</f>
        <v>108</v>
      </c>
      <c r="J124" s="32"/>
      <c r="K124" s="32">
        <f>FN110+GI110</f>
        <v>60</v>
      </c>
      <c r="S124" s="377">
        <v>14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ht="15" customHeight="1" thickBot="1" x14ac:dyDescent="0.3">
      <c r="A125" s="30"/>
      <c r="B125" s="31"/>
      <c r="C125" s="42"/>
      <c r="D125" s="385"/>
      <c r="F125" s="33" t="s">
        <v>30</v>
      </c>
      <c r="G125" s="33">
        <f>K125*36-H125-I125-J125</f>
        <v>846</v>
      </c>
      <c r="H125" s="33">
        <f>HA110+HB110+HV110+HW110</f>
        <v>162</v>
      </c>
      <c r="I125" s="33">
        <f>(HD96+HD100+HY96+HY100)*36</f>
        <v>936</v>
      </c>
      <c r="J125" s="33">
        <f>F107+F108+F109</f>
        <v>216</v>
      </c>
      <c r="K125" s="33">
        <f>HD110+HY110</f>
        <v>60</v>
      </c>
      <c r="S125" s="386">
        <v>78</v>
      </c>
      <c r="GM125" s="12">
        <v>108</v>
      </c>
      <c r="GN125" s="13">
        <v>78</v>
      </c>
      <c r="GO125" s="13">
        <v>24</v>
      </c>
      <c r="GP125" s="13">
        <v>16</v>
      </c>
      <c r="GQ125" s="13">
        <v>12</v>
      </c>
      <c r="GR125" s="13">
        <v>22</v>
      </c>
      <c r="GS125" s="13">
        <v>4</v>
      </c>
      <c r="GT125" s="13">
        <v>30</v>
      </c>
      <c r="GU125" s="13">
        <v>18</v>
      </c>
    </row>
    <row r="126" spans="1:301" ht="15" customHeight="1" x14ac:dyDescent="0.25">
      <c r="A126" s="30"/>
      <c r="B126" s="31"/>
      <c r="C126" s="42"/>
      <c r="D126" s="385"/>
      <c r="F126" s="385"/>
      <c r="G126" s="385"/>
      <c r="H126" s="385"/>
      <c r="S126" s="386">
        <v>14</v>
      </c>
    </row>
    <row r="127" spans="1:301" ht="15" customHeight="1" x14ac:dyDescent="0.25">
      <c r="A127" s="30"/>
      <c r="B127" s="31"/>
      <c r="C127" s="42"/>
      <c r="D127" s="385"/>
      <c r="F127" s="385"/>
      <c r="G127" s="385"/>
      <c r="H127" s="385"/>
      <c r="S127" s="386">
        <v>78</v>
      </c>
    </row>
    <row r="128" spans="1:301" ht="15" customHeight="1" x14ac:dyDescent="0.25">
      <c r="A128" s="30"/>
      <c r="B128" s="31"/>
      <c r="C128" s="42"/>
      <c r="D128" s="385"/>
      <c r="F128" s="385"/>
      <c r="G128" s="385"/>
      <c r="H128" s="385"/>
      <c r="S128" s="386">
        <v>14</v>
      </c>
    </row>
    <row r="129" spans="1:19" ht="15" customHeight="1" x14ac:dyDescent="0.25">
      <c r="A129" s="30"/>
      <c r="B129" s="31"/>
      <c r="C129" s="42"/>
      <c r="D129" s="385"/>
      <c r="F129" s="385"/>
      <c r="G129" s="385"/>
      <c r="H129" s="385"/>
      <c r="S129" s="386">
        <v>78</v>
      </c>
    </row>
    <row r="130" spans="1:19" ht="15" customHeight="1" x14ac:dyDescent="0.25">
      <c r="A130" s="30"/>
      <c r="B130" s="31"/>
      <c r="C130" s="42"/>
      <c r="D130" s="385"/>
      <c r="F130" s="385"/>
      <c r="G130" s="385"/>
      <c r="H130" s="385"/>
      <c r="S130" s="386">
        <v>14</v>
      </c>
    </row>
    <row r="131" spans="1:19" ht="15" customHeight="1" x14ac:dyDescent="0.25">
      <c r="A131" s="30"/>
      <c r="B131" s="31"/>
      <c r="C131" s="42"/>
      <c r="D131" s="385"/>
      <c r="F131" s="385"/>
      <c r="G131" s="385"/>
      <c r="H131" s="385"/>
    </row>
    <row r="132" spans="1:19" ht="15" customHeight="1" x14ac:dyDescent="0.25">
      <c r="A132" s="30"/>
      <c r="B132" s="31"/>
      <c r="C132" s="42"/>
      <c r="D132" s="385"/>
      <c r="F132" s="385"/>
      <c r="G132" s="385"/>
      <c r="H132" s="385"/>
    </row>
    <row r="133" spans="1:19" ht="15" customHeight="1" x14ac:dyDescent="0.25">
      <c r="A133" s="30"/>
      <c r="B133" s="31"/>
      <c r="C133" s="42"/>
      <c r="D133" s="385"/>
      <c r="F133" s="385"/>
      <c r="G133" s="385"/>
      <c r="H133" s="385"/>
    </row>
    <row r="134" spans="1:19" ht="15" customHeight="1" x14ac:dyDescent="0.25">
      <c r="A134" s="30"/>
      <c r="B134" s="31"/>
      <c r="C134" s="42"/>
      <c r="D134" s="385"/>
      <c r="F134" s="385"/>
      <c r="G134" s="385"/>
      <c r="H134" s="385"/>
    </row>
    <row r="135" spans="1:19" ht="15" customHeight="1" x14ac:dyDescent="0.25">
      <c r="A135" s="30"/>
      <c r="B135" s="31"/>
      <c r="C135" s="42"/>
      <c r="D135" s="385"/>
      <c r="F135" s="385"/>
      <c r="G135" s="385"/>
      <c r="H135" s="385"/>
    </row>
    <row r="136" spans="1:19" ht="15" customHeight="1" x14ac:dyDescent="0.25">
      <c r="A136" s="30"/>
      <c r="B136" s="31"/>
      <c r="C136" s="42"/>
      <c r="D136" s="385"/>
      <c r="F136" s="385"/>
      <c r="G136" s="385"/>
      <c r="H136" s="385"/>
    </row>
    <row r="137" spans="1:19" ht="15" customHeight="1" x14ac:dyDescent="0.25">
      <c r="A137" s="30"/>
      <c r="B137" s="31"/>
      <c r="C137" s="42"/>
      <c r="D137" s="385"/>
      <c r="F137" s="385"/>
      <c r="G137" s="385"/>
      <c r="H137" s="385"/>
    </row>
    <row r="138" spans="1:19" ht="15" customHeight="1" x14ac:dyDescent="0.25">
      <c r="A138" s="30"/>
      <c r="B138" s="31"/>
      <c r="C138" s="42"/>
      <c r="D138" s="385"/>
      <c r="F138" s="385"/>
      <c r="G138" s="385"/>
      <c r="H138" s="385"/>
    </row>
    <row r="139" spans="1:19" ht="15" customHeight="1" x14ac:dyDescent="0.25">
      <c r="A139" s="30"/>
      <c r="B139" s="31"/>
      <c r="C139" s="42"/>
      <c r="D139" s="385"/>
      <c r="F139" s="385"/>
      <c r="G139" s="385"/>
      <c r="H139" s="385"/>
    </row>
    <row r="140" spans="1:19" ht="15" customHeight="1" x14ac:dyDescent="0.25">
      <c r="A140" s="30"/>
      <c r="B140" s="31"/>
      <c r="C140" s="42"/>
      <c r="D140" s="385"/>
      <c r="F140" s="385"/>
      <c r="G140" s="385"/>
      <c r="H140" s="385"/>
    </row>
    <row r="141" spans="1:19" ht="15" customHeight="1" x14ac:dyDescent="0.25">
      <c r="A141" s="30"/>
      <c r="B141" s="31"/>
      <c r="C141" s="42"/>
      <c r="D141" s="385"/>
      <c r="F141" s="385"/>
      <c r="G141" s="385"/>
      <c r="H141" s="385"/>
    </row>
    <row r="142" spans="1:19" ht="15" customHeight="1" x14ac:dyDescent="0.25">
      <c r="A142" s="30"/>
      <c r="B142" s="31"/>
      <c r="C142" s="42"/>
      <c r="D142" s="385"/>
      <c r="F142" s="385"/>
      <c r="G142" s="385"/>
      <c r="H142" s="385"/>
    </row>
    <row r="143" spans="1:19" ht="15" customHeight="1" x14ac:dyDescent="0.25">
      <c r="A143" s="30"/>
      <c r="B143" s="31"/>
      <c r="C143" s="42"/>
      <c r="D143" s="385"/>
      <c r="F143" s="385"/>
      <c r="G143" s="385"/>
      <c r="H143" s="385"/>
    </row>
    <row r="144" spans="1:19" ht="15" customHeight="1" x14ac:dyDescent="0.25">
      <c r="A144" s="30"/>
      <c r="B144" s="31"/>
      <c r="C144" s="42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2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2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2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2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2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2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2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2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2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2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2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2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2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2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2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2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2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2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2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2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2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2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2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2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2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2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2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2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2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2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2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2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2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2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2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2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2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2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2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2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2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2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2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2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2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2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2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2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2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2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2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2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2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2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2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2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2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2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2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2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2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2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2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2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2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2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2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2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2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2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2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2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2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2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2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2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2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2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2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2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2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2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2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2"/>
      <c r="D228" s="385"/>
      <c r="F228" s="385"/>
      <c r="G228" s="385"/>
      <c r="H228" s="385"/>
    </row>
    <row r="229" spans="1:8" x14ac:dyDescent="0.25">
      <c r="A229" s="30"/>
      <c r="B229" s="31"/>
      <c r="C229" s="42"/>
      <c r="D229" s="385"/>
      <c r="F229" s="385"/>
      <c r="G229" s="385"/>
      <c r="H229" s="385"/>
    </row>
    <row r="230" spans="1:8" x14ac:dyDescent="0.25">
      <c r="A230" s="30"/>
      <c r="B230" s="31"/>
      <c r="C230" s="42"/>
      <c r="D230" s="385"/>
      <c r="F230" s="385"/>
      <c r="G230" s="385"/>
      <c r="H230" s="385"/>
    </row>
    <row r="231" spans="1:8" x14ac:dyDescent="0.25">
      <c r="A231" s="30"/>
      <c r="B231" s="31"/>
      <c r="C231" s="42"/>
      <c r="D231" s="385"/>
      <c r="F231" s="385"/>
      <c r="G231" s="385"/>
      <c r="H231" s="385"/>
    </row>
    <row r="232" spans="1:8" x14ac:dyDescent="0.25">
      <c r="A232" s="30"/>
      <c r="B232" s="31"/>
      <c r="C232" s="42"/>
      <c r="D232" s="385"/>
      <c r="F232" s="385"/>
      <c r="G232" s="385"/>
      <c r="H232" s="385"/>
    </row>
    <row r="233" spans="1:8" x14ac:dyDescent="0.25">
      <c r="A233" s="30"/>
      <c r="B233" s="31"/>
      <c r="C233" s="42"/>
      <c r="D233" s="385"/>
      <c r="F233" s="385"/>
      <c r="G233" s="385"/>
      <c r="H233" s="385"/>
    </row>
    <row r="234" spans="1:8" x14ac:dyDescent="0.25">
      <c r="A234" s="30"/>
      <c r="B234" s="31"/>
      <c r="C234" s="42"/>
      <c r="D234" s="385"/>
      <c r="F234" s="385"/>
      <c r="G234" s="385"/>
      <c r="H234" s="385"/>
    </row>
    <row r="235" spans="1:8" x14ac:dyDescent="0.25">
      <c r="A235" s="30"/>
      <c r="B235" s="31"/>
      <c r="C235" s="42"/>
      <c r="D235" s="385"/>
      <c r="F235" s="385"/>
      <c r="G235" s="385"/>
      <c r="H235" s="385"/>
    </row>
    <row r="236" spans="1:8" x14ac:dyDescent="0.25">
      <c r="A236" s="30"/>
      <c r="B236" s="31"/>
      <c r="C236" s="42"/>
      <c r="D236" s="385"/>
      <c r="F236" s="385"/>
      <c r="G236" s="385"/>
      <c r="H236" s="385"/>
    </row>
    <row r="237" spans="1:8" x14ac:dyDescent="0.25">
      <c r="A237" s="30"/>
      <c r="B237" s="31"/>
      <c r="C237" s="42"/>
      <c r="D237" s="385"/>
      <c r="F237" s="385"/>
      <c r="G237" s="385"/>
      <c r="H237" s="385"/>
    </row>
    <row r="238" spans="1:8" x14ac:dyDescent="0.25">
      <c r="A238" s="30"/>
      <c r="B238" s="31"/>
      <c r="C238" s="42"/>
      <c r="D238" s="385"/>
      <c r="F238" s="385"/>
      <c r="G238" s="385"/>
      <c r="H238" s="385"/>
    </row>
    <row r="239" spans="1:8" x14ac:dyDescent="0.25">
      <c r="A239" s="30"/>
      <c r="B239" s="31"/>
      <c r="C239" s="42"/>
      <c r="D239" s="385"/>
      <c r="F239" s="385"/>
      <c r="G239" s="385"/>
      <c r="H239" s="385"/>
    </row>
    <row r="240" spans="1:8" x14ac:dyDescent="0.25">
      <c r="A240" s="30"/>
      <c r="B240" s="31"/>
      <c r="C240" s="42"/>
      <c r="D240" s="385"/>
      <c r="F240" s="385"/>
      <c r="G240" s="385"/>
      <c r="H240" s="385"/>
    </row>
    <row r="241" spans="1:8" x14ac:dyDescent="0.25">
      <c r="A241" s="30"/>
      <c r="B241" s="31"/>
      <c r="C241" s="42"/>
      <c r="D241" s="385"/>
      <c r="F241" s="385"/>
      <c r="G241" s="385"/>
      <c r="H241" s="385"/>
    </row>
    <row r="242" spans="1:8" x14ac:dyDescent="0.25">
      <c r="A242" s="30"/>
      <c r="B242" s="31"/>
      <c r="C242" s="42"/>
      <c r="D242" s="385"/>
      <c r="F242" s="385"/>
      <c r="G242" s="385"/>
      <c r="H242" s="385"/>
    </row>
    <row r="243" spans="1:8" x14ac:dyDescent="0.25">
      <c r="A243" s="30"/>
      <c r="B243" s="31"/>
      <c r="C243" s="42"/>
      <c r="D243" s="385"/>
      <c r="F243" s="385"/>
      <c r="G243" s="385"/>
      <c r="H243" s="385"/>
    </row>
    <row r="244" spans="1:8" x14ac:dyDescent="0.25">
      <c r="A244" s="30"/>
      <c r="B244" s="31"/>
      <c r="C244" s="42"/>
      <c r="D244" s="385"/>
      <c r="F244" s="385"/>
      <c r="G244" s="385"/>
      <c r="H244" s="385"/>
    </row>
    <row r="245" spans="1:8" x14ac:dyDescent="0.25">
      <c r="A245" s="30"/>
      <c r="B245" s="31"/>
      <c r="C245" s="42"/>
      <c r="D245" s="385"/>
      <c r="F245" s="385"/>
      <c r="G245" s="385"/>
      <c r="H245" s="385"/>
    </row>
    <row r="246" spans="1:8" x14ac:dyDescent="0.25">
      <c r="A246" s="30"/>
      <c r="B246" s="31"/>
      <c r="C246" s="42"/>
      <c r="D246" s="385"/>
      <c r="F246" s="385"/>
      <c r="G246" s="385"/>
      <c r="H246" s="385"/>
    </row>
    <row r="247" spans="1:8" x14ac:dyDescent="0.25">
      <c r="A247" s="30"/>
      <c r="B247" s="31"/>
      <c r="C247" s="42"/>
      <c r="D247" s="385"/>
      <c r="F247" s="385"/>
      <c r="G247" s="385"/>
      <c r="H247" s="385"/>
    </row>
    <row r="248" spans="1:8" x14ac:dyDescent="0.25">
      <c r="A248" s="30"/>
      <c r="B248" s="31"/>
      <c r="C248" s="42"/>
      <c r="D248" s="385"/>
      <c r="F248" s="385"/>
      <c r="G248" s="385"/>
      <c r="H248" s="385"/>
    </row>
    <row r="249" spans="1:8" x14ac:dyDescent="0.25">
      <c r="A249" s="30"/>
      <c r="B249" s="31"/>
      <c r="C249" s="42"/>
      <c r="D249" s="385"/>
      <c r="F249" s="385"/>
      <c r="G249" s="385"/>
      <c r="H249" s="385"/>
    </row>
    <row r="250" spans="1:8" x14ac:dyDescent="0.25">
      <c r="A250" s="30"/>
      <c r="B250" s="31"/>
      <c r="C250" s="42"/>
      <c r="D250" s="385"/>
      <c r="F250" s="385"/>
      <c r="G250" s="385"/>
      <c r="H250" s="385"/>
    </row>
    <row r="251" spans="1:8" x14ac:dyDescent="0.25">
      <c r="A251" s="30"/>
      <c r="B251" s="31"/>
      <c r="C251" s="42"/>
      <c r="D251" s="385"/>
      <c r="F251" s="385"/>
      <c r="G251" s="385"/>
      <c r="H251" s="385"/>
    </row>
    <row r="252" spans="1:8" x14ac:dyDescent="0.25">
      <c r="A252" s="30"/>
      <c r="B252" s="31"/>
      <c r="C252" s="42"/>
      <c r="D252" s="385"/>
      <c r="F252" s="385"/>
      <c r="G252" s="385"/>
      <c r="H252" s="385"/>
    </row>
    <row r="253" spans="1:8" x14ac:dyDescent="0.25">
      <c r="A253" s="30"/>
      <c r="B253" s="31"/>
      <c r="C253" s="42"/>
      <c r="D253" s="385"/>
      <c r="F253" s="385"/>
      <c r="G253" s="385"/>
      <c r="H253" s="385"/>
    </row>
    <row r="254" spans="1:8" x14ac:dyDescent="0.25">
      <c r="A254" s="30"/>
      <c r="B254" s="31"/>
      <c r="C254" s="42"/>
      <c r="D254" s="385"/>
      <c r="F254" s="385"/>
      <c r="G254" s="385"/>
      <c r="H254" s="385"/>
    </row>
    <row r="255" spans="1:8" x14ac:dyDescent="0.25">
      <c r="A255" s="30"/>
      <c r="B255" s="31"/>
      <c r="C255" s="42"/>
      <c r="D255" s="385"/>
      <c r="F255" s="385"/>
      <c r="G255" s="385"/>
      <c r="H255" s="385"/>
    </row>
    <row r="256" spans="1:8" x14ac:dyDescent="0.25">
      <c r="A256" s="30"/>
      <c r="B256" s="31"/>
      <c r="C256" s="42"/>
      <c r="D256" s="385"/>
      <c r="F256" s="385"/>
      <c r="G256" s="385"/>
      <c r="H256" s="385"/>
    </row>
    <row r="257" spans="1:8" x14ac:dyDescent="0.25">
      <c r="A257" s="30"/>
      <c r="B257" s="31"/>
      <c r="C257" s="42"/>
      <c r="D257" s="385"/>
      <c r="F257" s="385"/>
      <c r="G257" s="385"/>
      <c r="H257" s="385"/>
    </row>
    <row r="258" spans="1:8" x14ac:dyDescent="0.25">
      <c r="A258" s="30"/>
      <c r="B258" s="31"/>
      <c r="C258" s="42"/>
      <c r="D258" s="385"/>
      <c r="F258" s="385"/>
      <c r="G258" s="385"/>
      <c r="H258" s="385"/>
    </row>
    <row r="259" spans="1:8" x14ac:dyDescent="0.25">
      <c r="A259" s="30"/>
      <c r="B259" s="31"/>
      <c r="C259" s="42"/>
      <c r="D259" s="385"/>
      <c r="F259" s="385"/>
      <c r="G259" s="385"/>
      <c r="H259" s="385"/>
    </row>
    <row r="260" spans="1:8" x14ac:dyDescent="0.25">
      <c r="A260" s="30"/>
      <c r="B260" s="31"/>
      <c r="C260" s="42"/>
      <c r="D260" s="385"/>
      <c r="F260" s="385"/>
      <c r="G260" s="385"/>
      <c r="H260" s="385"/>
    </row>
    <row r="261" spans="1:8" x14ac:dyDescent="0.25">
      <c r="A261" s="30"/>
      <c r="B261" s="31"/>
      <c r="C261" s="42"/>
      <c r="D261" s="385"/>
      <c r="F261" s="385"/>
      <c r="G261" s="385"/>
      <c r="H261" s="385"/>
    </row>
    <row r="262" spans="1:8" x14ac:dyDescent="0.25">
      <c r="A262" s="30"/>
      <c r="B262" s="31"/>
      <c r="C262" s="42"/>
      <c r="D262" s="385"/>
      <c r="F262" s="385"/>
      <c r="G262" s="385"/>
      <c r="H262" s="385"/>
    </row>
    <row r="263" spans="1:8" x14ac:dyDescent="0.25">
      <c r="A263" s="30"/>
      <c r="B263" s="31"/>
      <c r="C263" s="42"/>
      <c r="D263" s="385"/>
      <c r="F263" s="385"/>
      <c r="G263" s="385"/>
      <c r="H263" s="385"/>
    </row>
    <row r="264" spans="1:8" x14ac:dyDescent="0.25">
      <c r="A264" s="30"/>
      <c r="B264" s="31"/>
      <c r="C264" s="42"/>
      <c r="D264" s="385"/>
      <c r="F264" s="385"/>
      <c r="G264" s="385"/>
      <c r="H264" s="385"/>
    </row>
    <row r="265" spans="1:8" x14ac:dyDescent="0.25">
      <c r="A265" s="30"/>
      <c r="B265" s="31"/>
      <c r="C265" s="42"/>
      <c r="D265" s="385"/>
      <c r="F265" s="385"/>
      <c r="G265" s="385"/>
      <c r="H265" s="385"/>
    </row>
    <row r="266" spans="1:8" x14ac:dyDescent="0.25">
      <c r="A266" s="30"/>
      <c r="B266" s="31"/>
      <c r="C266" s="42"/>
      <c r="D266" s="385"/>
      <c r="F266" s="385"/>
      <c r="G266" s="385"/>
      <c r="H266" s="385"/>
    </row>
    <row r="267" spans="1:8" x14ac:dyDescent="0.25">
      <c r="A267" s="30"/>
      <c r="B267" s="31"/>
      <c r="C267" s="42"/>
      <c r="D267" s="385"/>
      <c r="F267" s="385"/>
      <c r="G267" s="385"/>
      <c r="H267" s="385"/>
    </row>
    <row r="268" spans="1:8" x14ac:dyDescent="0.25">
      <c r="A268" s="30"/>
      <c r="B268" s="31"/>
      <c r="C268" s="42"/>
      <c r="D268" s="385"/>
      <c r="F268" s="385"/>
      <c r="G268" s="385"/>
      <c r="H268" s="385"/>
    </row>
    <row r="269" spans="1:8" x14ac:dyDescent="0.25">
      <c r="A269" s="30"/>
      <c r="B269" s="31"/>
      <c r="C269" s="42"/>
      <c r="D269" s="385"/>
      <c r="F269" s="385"/>
      <c r="G269" s="385"/>
      <c r="H269" s="385"/>
    </row>
    <row r="270" spans="1:8" x14ac:dyDescent="0.25">
      <c r="A270" s="30"/>
      <c r="B270" s="31"/>
      <c r="C270" s="42"/>
      <c r="D270" s="385"/>
      <c r="F270" s="385"/>
      <c r="G270" s="385"/>
      <c r="H270" s="385"/>
    </row>
    <row r="271" spans="1:8" x14ac:dyDescent="0.25">
      <c r="A271" s="30"/>
      <c r="B271" s="31"/>
      <c r="C271" s="42"/>
      <c r="D271" s="385"/>
      <c r="F271" s="385"/>
      <c r="G271" s="385"/>
      <c r="H271" s="385"/>
    </row>
    <row r="272" spans="1:8" x14ac:dyDescent="0.25">
      <c r="A272" s="30"/>
      <c r="B272" s="31"/>
      <c r="C272" s="42"/>
      <c r="D272" s="385"/>
      <c r="F272" s="385"/>
      <c r="G272" s="385"/>
      <c r="H272" s="385"/>
    </row>
    <row r="273" spans="1:8" x14ac:dyDescent="0.25">
      <c r="A273" s="30"/>
      <c r="B273" s="31"/>
      <c r="C273" s="42"/>
      <c r="D273" s="385"/>
      <c r="F273" s="385"/>
      <c r="G273" s="385"/>
      <c r="H273" s="385"/>
    </row>
    <row r="274" spans="1:8" x14ac:dyDescent="0.25">
      <c r="A274" s="30"/>
      <c r="B274" s="31"/>
      <c r="C274" s="42"/>
      <c r="D274" s="385"/>
      <c r="F274" s="385"/>
      <c r="G274" s="385"/>
      <c r="H274" s="385"/>
    </row>
    <row r="275" spans="1:8" x14ac:dyDescent="0.25">
      <c r="A275" s="30"/>
      <c r="B275" s="31"/>
      <c r="C275" s="42"/>
      <c r="D275" s="385"/>
      <c r="F275" s="385"/>
      <c r="G275" s="385"/>
      <c r="H275" s="385"/>
    </row>
    <row r="276" spans="1:8" x14ac:dyDescent="0.25">
      <c r="A276" s="30"/>
      <c r="B276" s="31"/>
      <c r="C276" s="42"/>
      <c r="D276" s="385"/>
      <c r="F276" s="385"/>
      <c r="G276" s="385"/>
      <c r="H276" s="385"/>
    </row>
    <row r="277" spans="1:8" x14ac:dyDescent="0.25">
      <c r="A277" s="30"/>
      <c r="B277" s="31"/>
      <c r="C277" s="42"/>
      <c r="D277" s="385"/>
      <c r="F277" s="385"/>
      <c r="G277" s="385"/>
      <c r="H277" s="385"/>
    </row>
    <row r="278" spans="1:8" x14ac:dyDescent="0.25">
      <c r="A278" s="30"/>
      <c r="B278" s="31"/>
      <c r="C278" s="42"/>
      <c r="D278" s="385"/>
      <c r="F278" s="385"/>
      <c r="G278" s="385"/>
      <c r="H278" s="385"/>
    </row>
    <row r="279" spans="1:8" x14ac:dyDescent="0.25">
      <c r="A279" s="30"/>
      <c r="B279" s="31"/>
      <c r="C279" s="42"/>
      <c r="D279" s="385"/>
      <c r="F279" s="385"/>
      <c r="G279" s="385"/>
      <c r="H279" s="385"/>
    </row>
    <row r="280" spans="1:8" x14ac:dyDescent="0.25">
      <c r="A280" s="30"/>
      <c r="B280" s="31"/>
      <c r="C280" s="42"/>
      <c r="D280" s="385"/>
      <c r="F280" s="385"/>
      <c r="G280" s="385"/>
      <c r="H280" s="385"/>
    </row>
    <row r="281" spans="1:8" x14ac:dyDescent="0.25">
      <c r="A281" s="30"/>
      <c r="B281" s="31"/>
      <c r="C281" s="42"/>
      <c r="D281" s="385"/>
      <c r="F281" s="385"/>
      <c r="G281" s="385"/>
      <c r="H281" s="385"/>
    </row>
    <row r="282" spans="1:8" x14ac:dyDescent="0.25">
      <c r="A282" s="30"/>
      <c r="B282" s="31"/>
      <c r="C282" s="42"/>
      <c r="D282" s="385"/>
      <c r="F282" s="385"/>
      <c r="G282" s="385"/>
      <c r="H282" s="385"/>
    </row>
    <row r="283" spans="1:8" x14ac:dyDescent="0.25">
      <c r="A283" s="30"/>
      <c r="B283" s="31"/>
      <c r="C283" s="42"/>
      <c r="D283" s="385"/>
      <c r="F283" s="385"/>
      <c r="G283" s="385"/>
      <c r="H283" s="385"/>
    </row>
    <row r="284" spans="1:8" x14ac:dyDescent="0.25">
      <c r="A284" s="30"/>
      <c r="B284" s="31"/>
      <c r="C284" s="42"/>
      <c r="D284" s="385"/>
      <c r="F284" s="385"/>
      <c r="G284" s="385"/>
      <c r="H284" s="385"/>
    </row>
    <row r="285" spans="1:8" x14ac:dyDescent="0.25">
      <c r="A285" s="30"/>
      <c r="B285" s="31"/>
      <c r="C285" s="42"/>
      <c r="D285" s="385"/>
      <c r="F285" s="385"/>
      <c r="G285" s="385"/>
      <c r="H285" s="385"/>
    </row>
    <row r="286" spans="1:8" x14ac:dyDescent="0.25">
      <c r="A286" s="30"/>
      <c r="B286" s="31"/>
      <c r="C286" s="42"/>
      <c r="D286" s="385"/>
      <c r="F286" s="385"/>
      <c r="G286" s="385"/>
      <c r="H286" s="385"/>
    </row>
    <row r="287" spans="1:8" x14ac:dyDescent="0.25">
      <c r="A287" s="30"/>
      <c r="B287" s="31"/>
      <c r="C287" s="42"/>
      <c r="D287" s="385"/>
      <c r="F287" s="385"/>
      <c r="G287" s="385"/>
      <c r="H287" s="385"/>
    </row>
    <row r="288" spans="1:8" x14ac:dyDescent="0.25">
      <c r="A288" s="30"/>
      <c r="B288" s="31"/>
      <c r="C288" s="42"/>
      <c r="D288" s="385"/>
      <c r="F288" s="385"/>
      <c r="G288" s="385"/>
      <c r="H288" s="385"/>
    </row>
    <row r="289" spans="1:8" x14ac:dyDescent="0.25">
      <c r="A289" s="30"/>
      <c r="B289" s="31"/>
      <c r="C289" s="42"/>
      <c r="D289" s="385"/>
      <c r="F289" s="385"/>
      <c r="G289" s="385"/>
      <c r="H289" s="385"/>
    </row>
    <row r="290" spans="1:8" x14ac:dyDescent="0.25">
      <c r="A290" s="30"/>
      <c r="B290" s="31"/>
      <c r="C290" s="42"/>
      <c r="D290" s="385"/>
      <c r="F290" s="385"/>
      <c r="G290" s="385"/>
      <c r="H290" s="385"/>
    </row>
    <row r="291" spans="1:8" x14ac:dyDescent="0.25">
      <c r="A291" s="30"/>
      <c r="B291" s="31"/>
      <c r="C291" s="42"/>
      <c r="D291" s="385"/>
      <c r="F291" s="385"/>
      <c r="G291" s="385"/>
      <c r="H291" s="385"/>
    </row>
    <row r="292" spans="1:8" x14ac:dyDescent="0.25">
      <c r="A292" s="30"/>
      <c r="B292" s="31"/>
      <c r="C292" s="42"/>
      <c r="D292" s="385"/>
      <c r="F292" s="385"/>
      <c r="G292" s="385"/>
      <c r="H292" s="385"/>
    </row>
    <row r="293" spans="1:8" x14ac:dyDescent="0.25">
      <c r="A293" s="30"/>
      <c r="B293" s="31"/>
      <c r="C293" s="42"/>
      <c r="D293" s="385"/>
      <c r="F293" s="385"/>
      <c r="G293" s="385"/>
      <c r="H293" s="385"/>
    </row>
    <row r="294" spans="1:8" x14ac:dyDescent="0.25">
      <c r="A294" s="30"/>
      <c r="B294" s="31"/>
      <c r="C294" s="42"/>
      <c r="D294" s="385"/>
      <c r="F294" s="385"/>
      <c r="G294" s="385"/>
      <c r="H294" s="385"/>
    </row>
    <row r="295" spans="1:8" x14ac:dyDescent="0.25">
      <c r="A295" s="30"/>
      <c r="B295" s="31"/>
      <c r="C295" s="42"/>
      <c r="D295" s="385"/>
      <c r="F295" s="385"/>
      <c r="G295" s="385"/>
      <c r="H295" s="385"/>
    </row>
    <row r="296" spans="1:8" x14ac:dyDescent="0.25">
      <c r="A296" s="30"/>
      <c r="B296" s="31"/>
      <c r="C296" s="42"/>
      <c r="D296" s="385"/>
      <c r="F296" s="385"/>
      <c r="G296" s="385"/>
      <c r="H296" s="385"/>
    </row>
    <row r="297" spans="1:8" x14ac:dyDescent="0.25">
      <c r="A297" s="30"/>
      <c r="B297" s="31"/>
      <c r="C297" s="42"/>
      <c r="D297" s="385"/>
      <c r="F297" s="385"/>
      <c r="G297" s="385"/>
      <c r="H297" s="385"/>
    </row>
    <row r="298" spans="1:8" x14ac:dyDescent="0.25">
      <c r="A298" s="30"/>
      <c r="B298" s="31"/>
      <c r="C298" s="42"/>
      <c r="D298" s="385"/>
      <c r="F298" s="385"/>
      <c r="G298" s="385"/>
      <c r="H298" s="385"/>
    </row>
    <row r="299" spans="1:8" x14ac:dyDescent="0.25">
      <c r="A299" s="30"/>
      <c r="B299" s="31"/>
      <c r="C299" s="42"/>
      <c r="D299" s="385"/>
      <c r="F299" s="385"/>
      <c r="G299" s="385"/>
      <c r="H299" s="385"/>
    </row>
    <row r="300" spans="1:8" x14ac:dyDescent="0.25">
      <c r="A300" s="30"/>
      <c r="B300" s="31"/>
      <c r="C300" s="42"/>
      <c r="D300" s="385"/>
      <c r="F300" s="385"/>
      <c r="G300" s="385"/>
      <c r="H300" s="385"/>
    </row>
    <row r="301" spans="1:8" x14ac:dyDescent="0.25">
      <c r="A301" s="30"/>
      <c r="B301" s="31"/>
      <c r="C301" s="42"/>
      <c r="D301" s="385"/>
      <c r="F301" s="385"/>
      <c r="G301" s="385"/>
      <c r="H301" s="385"/>
    </row>
    <row r="302" spans="1:8" x14ac:dyDescent="0.25">
      <c r="A302" s="30"/>
      <c r="B302" s="31"/>
      <c r="C302" s="42"/>
      <c r="D302" s="385"/>
      <c r="F302" s="385"/>
      <c r="G302" s="385"/>
      <c r="H302" s="385"/>
    </row>
    <row r="303" spans="1:8" x14ac:dyDescent="0.25">
      <c r="A303" s="30"/>
      <c r="B303" s="31"/>
      <c r="C303" s="42"/>
      <c r="D303" s="385"/>
      <c r="F303" s="385"/>
      <c r="G303" s="385"/>
      <c r="H303" s="385"/>
    </row>
    <row r="304" spans="1:8" x14ac:dyDescent="0.25">
      <c r="A304" s="30"/>
      <c r="B304" s="31"/>
      <c r="C304" s="42"/>
      <c r="D304" s="385"/>
      <c r="F304" s="385"/>
      <c r="G304" s="385"/>
      <c r="H304" s="385"/>
    </row>
    <row r="305" spans="1:8" x14ac:dyDescent="0.25">
      <c r="A305" s="30"/>
      <c r="B305" s="31"/>
      <c r="C305" s="42"/>
      <c r="D305" s="385"/>
      <c r="F305" s="385"/>
      <c r="G305" s="385"/>
      <c r="H305" s="385"/>
    </row>
    <row r="306" spans="1:8" x14ac:dyDescent="0.25">
      <c r="A306" s="30"/>
      <c r="B306" s="31"/>
      <c r="C306" s="42"/>
      <c r="D306" s="385"/>
      <c r="F306" s="385"/>
      <c r="G306" s="385"/>
      <c r="H306" s="385"/>
    </row>
    <row r="307" spans="1:8" x14ac:dyDescent="0.25">
      <c r="A307" s="30"/>
      <c r="B307" s="31"/>
      <c r="C307" s="42"/>
      <c r="D307" s="385"/>
      <c r="F307" s="385"/>
      <c r="G307" s="385"/>
      <c r="H307" s="385"/>
    </row>
    <row r="308" spans="1:8" x14ac:dyDescent="0.25">
      <c r="A308" s="30"/>
      <c r="B308" s="31"/>
      <c r="C308" s="42"/>
      <c r="D308" s="385"/>
      <c r="F308" s="385"/>
      <c r="G308" s="385"/>
      <c r="H308" s="385"/>
    </row>
    <row r="309" spans="1:8" x14ac:dyDescent="0.25">
      <c r="A309" s="30"/>
      <c r="B309" s="31"/>
      <c r="C309" s="42"/>
      <c r="D309" s="385"/>
      <c r="F309" s="385"/>
      <c r="G309" s="385"/>
      <c r="H309" s="385"/>
    </row>
    <row r="310" spans="1:8" x14ac:dyDescent="0.25">
      <c r="A310" s="30"/>
      <c r="B310" s="31"/>
      <c r="C310" s="42"/>
      <c r="D310" s="385"/>
      <c r="F310" s="385"/>
      <c r="G310" s="385"/>
      <c r="H310" s="385"/>
    </row>
    <row r="311" spans="1:8" x14ac:dyDescent="0.25">
      <c r="A311" s="30"/>
      <c r="B311" s="31"/>
      <c r="C311" s="42"/>
      <c r="D311" s="385"/>
      <c r="F311" s="385"/>
      <c r="G311" s="385"/>
      <c r="H311" s="385"/>
    </row>
    <row r="312" spans="1:8" x14ac:dyDescent="0.25">
      <c r="A312" s="30"/>
      <c r="B312" s="31"/>
      <c r="C312" s="42"/>
      <c r="D312" s="385"/>
      <c r="F312" s="385"/>
      <c r="G312" s="385"/>
      <c r="H312" s="385"/>
    </row>
    <row r="313" spans="1:8" x14ac:dyDescent="0.25">
      <c r="A313" s="30"/>
      <c r="B313" s="31"/>
      <c r="C313" s="42"/>
      <c r="D313" s="385"/>
      <c r="F313" s="385"/>
      <c r="G313" s="385"/>
      <c r="H313" s="385"/>
    </row>
    <row r="314" spans="1:8" x14ac:dyDescent="0.25">
      <c r="A314" s="30"/>
      <c r="B314" s="31"/>
      <c r="C314" s="42"/>
      <c r="D314" s="385"/>
      <c r="F314" s="385"/>
      <c r="G314" s="385"/>
      <c r="H314" s="385"/>
    </row>
    <row r="315" spans="1:8" x14ac:dyDescent="0.25">
      <c r="A315" s="30"/>
      <c r="B315" s="31"/>
      <c r="C315" s="42"/>
      <c r="D315" s="385"/>
      <c r="F315" s="385"/>
      <c r="G315" s="385"/>
      <c r="H315" s="385"/>
    </row>
    <row r="316" spans="1:8" x14ac:dyDescent="0.25">
      <c r="A316" s="30"/>
      <c r="B316" s="31"/>
      <c r="C316" s="42"/>
      <c r="D316" s="385"/>
      <c r="F316" s="385"/>
      <c r="G316" s="385"/>
      <c r="H316" s="385"/>
    </row>
    <row r="317" spans="1:8" x14ac:dyDescent="0.25">
      <c r="A317" s="30"/>
      <c r="B317" s="31"/>
      <c r="C317" s="42"/>
      <c r="D317" s="385"/>
      <c r="F317" s="385"/>
      <c r="G317" s="385"/>
      <c r="H317" s="385"/>
    </row>
    <row r="318" spans="1:8" x14ac:dyDescent="0.25">
      <c r="A318" s="30"/>
      <c r="B318" s="31"/>
      <c r="C318" s="42"/>
      <c r="D318" s="385"/>
      <c r="F318" s="385"/>
      <c r="G318" s="385"/>
      <c r="H318" s="385"/>
    </row>
    <row r="319" spans="1:8" x14ac:dyDescent="0.25">
      <c r="A319" s="30"/>
      <c r="B319" s="31"/>
      <c r="C319" s="42"/>
      <c r="D319" s="385"/>
      <c r="F319" s="385"/>
      <c r="G319" s="385"/>
      <c r="H319" s="385"/>
    </row>
    <row r="320" spans="1:8" x14ac:dyDescent="0.25">
      <c r="A320" s="30"/>
      <c r="B320" s="31"/>
      <c r="C320" s="42"/>
      <c r="D320" s="385"/>
      <c r="F320" s="385"/>
      <c r="G320" s="385"/>
      <c r="H320" s="385"/>
    </row>
    <row r="321" spans="1:8" x14ac:dyDescent="0.25">
      <c r="A321" s="30"/>
      <c r="B321" s="31"/>
      <c r="C321" s="42"/>
      <c r="D321" s="385"/>
      <c r="F321" s="385"/>
      <c r="G321" s="385"/>
      <c r="H321" s="385"/>
    </row>
    <row r="322" spans="1:8" x14ac:dyDescent="0.25">
      <c r="A322" s="30"/>
      <c r="B322" s="31"/>
      <c r="C322" s="42"/>
      <c r="D322" s="385"/>
      <c r="F322" s="385"/>
      <c r="G322" s="385"/>
      <c r="H322" s="385"/>
    </row>
    <row r="323" spans="1:8" x14ac:dyDescent="0.25">
      <c r="A323" s="30"/>
      <c r="B323" s="31"/>
      <c r="C323" s="42"/>
      <c r="D323" s="385"/>
      <c r="F323" s="385"/>
      <c r="G323" s="385"/>
      <c r="H323" s="385"/>
    </row>
    <row r="324" spans="1:8" x14ac:dyDescent="0.25">
      <c r="A324" s="30"/>
      <c r="B324" s="31"/>
      <c r="C324" s="42"/>
      <c r="D324" s="385"/>
      <c r="F324" s="385"/>
      <c r="G324" s="385"/>
      <c r="H324" s="385"/>
    </row>
    <row r="325" spans="1:8" x14ac:dyDescent="0.25">
      <c r="A325" s="30"/>
      <c r="B325" s="31"/>
      <c r="C325" s="42"/>
      <c r="D325" s="385"/>
      <c r="F325" s="385"/>
      <c r="G325" s="385"/>
      <c r="H325" s="385"/>
    </row>
    <row r="326" spans="1:8" x14ac:dyDescent="0.25">
      <c r="A326" s="30"/>
      <c r="B326" s="31"/>
      <c r="C326" s="42"/>
      <c r="D326" s="385"/>
      <c r="F326" s="385"/>
      <c r="G326" s="385"/>
      <c r="H326" s="385"/>
    </row>
    <row r="327" spans="1:8" x14ac:dyDescent="0.25">
      <c r="A327" s="30"/>
      <c r="B327" s="31"/>
      <c r="C327" s="42"/>
      <c r="D327" s="385"/>
      <c r="F327" s="385"/>
      <c r="G327" s="385"/>
      <c r="H327" s="385"/>
    </row>
    <row r="328" spans="1:8" x14ac:dyDescent="0.25">
      <c r="A328" s="30"/>
      <c r="B328" s="31"/>
      <c r="C328" s="42"/>
      <c r="D328" s="385"/>
      <c r="F328" s="385"/>
      <c r="G328" s="385"/>
      <c r="H328" s="385"/>
    </row>
    <row r="329" spans="1:8" x14ac:dyDescent="0.25">
      <c r="A329" s="30"/>
      <c r="B329" s="31"/>
      <c r="C329" s="42"/>
      <c r="D329" s="385"/>
      <c r="F329" s="385"/>
      <c r="G329" s="385"/>
      <c r="H329" s="385"/>
    </row>
    <row r="330" spans="1:8" x14ac:dyDescent="0.25">
      <c r="A330" s="30"/>
      <c r="B330" s="31"/>
      <c r="C330" s="42"/>
      <c r="D330" s="385"/>
      <c r="F330" s="385"/>
      <c r="G330" s="385"/>
      <c r="H330" s="385"/>
    </row>
    <row r="331" spans="1:8" x14ac:dyDescent="0.25">
      <c r="A331" s="30"/>
      <c r="B331" s="31"/>
      <c r="C331" s="42"/>
      <c r="D331" s="385"/>
      <c r="F331" s="385"/>
      <c r="G331" s="385"/>
      <c r="H331" s="385"/>
    </row>
    <row r="332" spans="1:8" x14ac:dyDescent="0.25">
      <c r="A332" s="30"/>
      <c r="B332" s="31"/>
      <c r="C332" s="42"/>
      <c r="D332" s="385"/>
      <c r="F332" s="385"/>
      <c r="G332" s="385"/>
      <c r="H332" s="385"/>
    </row>
    <row r="333" spans="1:8" x14ac:dyDescent="0.25">
      <c r="A333" s="30"/>
      <c r="B333" s="31"/>
      <c r="C333" s="42"/>
      <c r="D333" s="385"/>
      <c r="F333" s="385"/>
      <c r="G333" s="385"/>
      <c r="H333" s="385"/>
    </row>
    <row r="334" spans="1:8" x14ac:dyDescent="0.25">
      <c r="A334" s="30"/>
      <c r="B334" s="31"/>
      <c r="C334" s="42"/>
      <c r="D334" s="385"/>
      <c r="F334" s="385"/>
      <c r="G334" s="385"/>
      <c r="H334" s="385"/>
    </row>
    <row r="335" spans="1:8" x14ac:dyDescent="0.25">
      <c r="A335" s="30"/>
      <c r="B335" s="31"/>
      <c r="C335" s="42"/>
      <c r="D335" s="385"/>
      <c r="F335" s="385"/>
      <c r="G335" s="385"/>
      <c r="H335" s="385"/>
    </row>
    <row r="336" spans="1:8" x14ac:dyDescent="0.25">
      <c r="A336" s="30"/>
      <c r="B336" s="31"/>
      <c r="C336" s="42"/>
      <c r="D336" s="385"/>
      <c r="F336" s="385"/>
      <c r="G336" s="385"/>
      <c r="H336" s="385"/>
    </row>
    <row r="337" spans="1:8" x14ac:dyDescent="0.25">
      <c r="A337" s="30"/>
      <c r="B337" s="31"/>
      <c r="C337" s="42"/>
      <c r="D337" s="385"/>
      <c r="F337" s="385"/>
      <c r="G337" s="385"/>
      <c r="H337" s="385"/>
    </row>
    <row r="338" spans="1:8" x14ac:dyDescent="0.25">
      <c r="A338" s="30"/>
      <c r="B338" s="31"/>
      <c r="C338" s="42"/>
      <c r="D338" s="385"/>
      <c r="F338" s="385"/>
      <c r="G338" s="385"/>
      <c r="H338" s="385"/>
    </row>
    <row r="339" spans="1:8" x14ac:dyDescent="0.25">
      <c r="A339" s="30"/>
      <c r="B339" s="31"/>
      <c r="C339" s="42"/>
      <c r="D339" s="385"/>
      <c r="F339" s="385"/>
      <c r="G339" s="385"/>
      <c r="H339" s="385"/>
    </row>
    <row r="340" spans="1:8" x14ac:dyDescent="0.25">
      <c r="A340" s="30"/>
      <c r="B340" s="31"/>
      <c r="C340" s="42"/>
      <c r="D340" s="385"/>
      <c r="F340" s="385"/>
      <c r="G340" s="385"/>
      <c r="H340" s="385"/>
    </row>
    <row r="341" spans="1:8" x14ac:dyDescent="0.25">
      <c r="A341" s="30"/>
      <c r="B341" s="31"/>
      <c r="C341" s="42"/>
      <c r="D341" s="385"/>
      <c r="F341" s="385"/>
      <c r="G341" s="385"/>
      <c r="H341" s="385"/>
    </row>
    <row r="342" spans="1:8" x14ac:dyDescent="0.25">
      <c r="A342" s="30"/>
      <c r="B342" s="31"/>
      <c r="C342" s="42"/>
      <c r="D342" s="385"/>
      <c r="F342" s="385"/>
      <c r="G342" s="385"/>
      <c r="H342" s="385"/>
    </row>
    <row r="343" spans="1:8" x14ac:dyDescent="0.25">
      <c r="A343" s="30"/>
      <c r="B343" s="31"/>
      <c r="C343" s="42"/>
      <c r="D343" s="385"/>
      <c r="F343" s="385"/>
      <c r="G343" s="385"/>
      <c r="H343" s="385"/>
    </row>
    <row r="344" spans="1:8" x14ac:dyDescent="0.25">
      <c r="A344" s="30"/>
      <c r="B344" s="31"/>
      <c r="C344" s="42"/>
      <c r="D344" s="385"/>
      <c r="F344" s="385"/>
      <c r="G344" s="385"/>
      <c r="H344" s="385"/>
    </row>
    <row r="345" spans="1:8" x14ac:dyDescent="0.25">
      <c r="A345" s="30"/>
      <c r="B345" s="31"/>
      <c r="C345" s="42"/>
      <c r="D345" s="385"/>
      <c r="F345" s="385"/>
      <c r="G345" s="385"/>
      <c r="H345" s="385"/>
    </row>
    <row r="346" spans="1:8" x14ac:dyDescent="0.25">
      <c r="A346" s="30"/>
      <c r="B346" s="31"/>
      <c r="C346" s="42"/>
      <c r="D346" s="385"/>
      <c r="F346" s="385"/>
      <c r="G346" s="385"/>
      <c r="H346" s="385"/>
    </row>
    <row r="347" spans="1:8" x14ac:dyDescent="0.25">
      <c r="A347" s="30"/>
      <c r="B347" s="31"/>
      <c r="C347" s="42"/>
      <c r="D347" s="385"/>
      <c r="F347" s="385"/>
      <c r="G347" s="385"/>
      <c r="H347" s="385"/>
    </row>
    <row r="348" spans="1:8" x14ac:dyDescent="0.25">
      <c r="A348" s="30"/>
      <c r="B348" s="31"/>
      <c r="C348" s="42"/>
      <c r="D348" s="385"/>
      <c r="F348" s="385"/>
      <c r="G348" s="385"/>
      <c r="H348" s="385"/>
    </row>
    <row r="349" spans="1:8" x14ac:dyDescent="0.25">
      <c r="A349" s="30"/>
      <c r="B349" s="31"/>
      <c r="C349" s="42"/>
      <c r="D349" s="385"/>
      <c r="F349" s="385"/>
      <c r="G349" s="385"/>
      <c r="H349" s="385"/>
    </row>
    <row r="350" spans="1:8" x14ac:dyDescent="0.25">
      <c r="A350" s="30"/>
      <c r="B350" s="31"/>
      <c r="C350" s="42"/>
      <c r="D350" s="385"/>
      <c r="F350" s="385"/>
      <c r="G350" s="385"/>
      <c r="H350" s="385"/>
    </row>
    <row r="351" spans="1:8" x14ac:dyDescent="0.25">
      <c r="A351" s="30"/>
      <c r="B351" s="31"/>
      <c r="C351" s="42"/>
      <c r="D351" s="385"/>
      <c r="F351" s="385"/>
      <c r="G351" s="385"/>
      <c r="H351" s="385"/>
    </row>
    <row r="352" spans="1:8" x14ac:dyDescent="0.25">
      <c r="A352" s="30"/>
      <c r="B352" s="31"/>
      <c r="C352" s="42"/>
      <c r="D352" s="385"/>
      <c r="F352" s="385"/>
      <c r="G352" s="385"/>
      <c r="H352" s="385"/>
    </row>
    <row r="353" spans="1:8" x14ac:dyDescent="0.25">
      <c r="A353" s="30"/>
      <c r="B353" s="31"/>
      <c r="C353" s="42"/>
      <c r="D353" s="385"/>
      <c r="F353" s="385"/>
      <c r="G353" s="385"/>
      <c r="H353" s="385"/>
    </row>
    <row r="354" spans="1:8" x14ac:dyDescent="0.25">
      <c r="A354" s="30"/>
      <c r="B354" s="31"/>
      <c r="C354" s="42"/>
      <c r="D354" s="385"/>
      <c r="F354" s="385"/>
      <c r="G354" s="385"/>
      <c r="H354" s="385"/>
    </row>
    <row r="355" spans="1:8" x14ac:dyDescent="0.25">
      <c r="A355" s="30"/>
      <c r="B355" s="31"/>
      <c r="C355" s="42"/>
      <c r="D355" s="385"/>
      <c r="F355" s="385"/>
      <c r="G355" s="385"/>
      <c r="H355" s="385"/>
    </row>
    <row r="356" spans="1:8" x14ac:dyDescent="0.25">
      <c r="A356" s="30"/>
      <c r="B356" s="31"/>
      <c r="C356" s="42"/>
      <c r="D356" s="385"/>
      <c r="F356" s="385"/>
      <c r="G356" s="385"/>
      <c r="H356" s="385"/>
    </row>
    <row r="357" spans="1:8" x14ac:dyDescent="0.25">
      <c r="A357" s="30"/>
      <c r="B357" s="31"/>
      <c r="C357" s="42"/>
      <c r="D357" s="385"/>
      <c r="F357" s="385"/>
      <c r="G357" s="385"/>
      <c r="H357" s="385"/>
    </row>
    <row r="358" spans="1:8" x14ac:dyDescent="0.25">
      <c r="A358" s="30"/>
      <c r="B358" s="31"/>
      <c r="C358" s="42"/>
      <c r="D358" s="385"/>
      <c r="F358" s="385"/>
      <c r="G358" s="385"/>
      <c r="H358" s="385"/>
    </row>
    <row r="359" spans="1:8" x14ac:dyDescent="0.25">
      <c r="A359" s="30"/>
      <c r="B359" s="31"/>
      <c r="C359" s="42"/>
      <c r="D359" s="385"/>
      <c r="F359" s="385"/>
      <c r="G359" s="385"/>
      <c r="H359" s="385"/>
    </row>
    <row r="360" spans="1:8" x14ac:dyDescent="0.25">
      <c r="A360" s="30"/>
      <c r="B360" s="31"/>
      <c r="C360" s="42"/>
      <c r="D360" s="385"/>
      <c r="F360" s="385"/>
      <c r="G360" s="385"/>
      <c r="H360" s="385"/>
    </row>
    <row r="361" spans="1:8" x14ac:dyDescent="0.25">
      <c r="A361" s="30"/>
      <c r="B361" s="31"/>
      <c r="C361" s="42"/>
      <c r="D361" s="385"/>
      <c r="F361" s="385"/>
      <c r="G361" s="385"/>
      <c r="H361" s="385"/>
    </row>
    <row r="362" spans="1:8" x14ac:dyDescent="0.25">
      <c r="A362" s="30"/>
      <c r="B362" s="31"/>
      <c r="C362" s="42"/>
      <c r="D362" s="385"/>
      <c r="F362" s="385"/>
      <c r="G362" s="385"/>
      <c r="H362" s="385"/>
    </row>
    <row r="363" spans="1:8" x14ac:dyDescent="0.25">
      <c r="A363" s="30"/>
      <c r="B363" s="31"/>
      <c r="C363" s="42"/>
      <c r="D363" s="385"/>
      <c r="F363" s="385"/>
      <c r="G363" s="385"/>
      <c r="H363" s="385"/>
    </row>
    <row r="364" spans="1:8" x14ac:dyDescent="0.25">
      <c r="A364" s="30"/>
      <c r="B364" s="31"/>
      <c r="C364" s="42"/>
      <c r="D364" s="385"/>
      <c r="F364" s="385"/>
      <c r="G364" s="385"/>
      <c r="H364" s="385"/>
    </row>
    <row r="365" spans="1:8" x14ac:dyDescent="0.25">
      <c r="A365" s="30"/>
      <c r="B365" s="31"/>
      <c r="C365" s="42"/>
      <c r="D365" s="385"/>
      <c r="F365" s="385"/>
      <c r="G365" s="385"/>
      <c r="H365" s="385"/>
    </row>
    <row r="366" spans="1:8" x14ac:dyDescent="0.25">
      <c r="A366" s="30"/>
      <c r="B366" s="31"/>
      <c r="C366" s="42"/>
      <c r="D366" s="385"/>
      <c r="F366" s="385"/>
      <c r="G366" s="385"/>
      <c r="H366" s="385"/>
    </row>
    <row r="367" spans="1:8" x14ac:dyDescent="0.25">
      <c r="A367" s="30"/>
      <c r="B367" s="31"/>
      <c r="C367" s="42"/>
      <c r="D367" s="385"/>
      <c r="F367" s="385"/>
      <c r="G367" s="385"/>
      <c r="H367" s="385"/>
    </row>
    <row r="368" spans="1:8" x14ac:dyDescent="0.25">
      <c r="A368" s="30"/>
      <c r="B368" s="31"/>
      <c r="C368" s="42"/>
      <c r="D368" s="385"/>
      <c r="F368" s="385"/>
      <c r="G368" s="385"/>
      <c r="H368" s="385"/>
    </row>
    <row r="369" spans="1:8" x14ac:dyDescent="0.25">
      <c r="A369" s="30"/>
      <c r="B369" s="31"/>
      <c r="C369" s="42"/>
      <c r="D369" s="385"/>
      <c r="F369" s="385"/>
      <c r="G369" s="385"/>
      <c r="H369" s="385"/>
    </row>
    <row r="370" spans="1:8" x14ac:dyDescent="0.25">
      <c r="A370" s="30"/>
      <c r="B370" s="31"/>
      <c r="C370" s="42"/>
      <c r="D370" s="385"/>
      <c r="F370" s="385"/>
      <c r="G370" s="385"/>
      <c r="H370" s="385"/>
    </row>
    <row r="371" spans="1:8" x14ac:dyDescent="0.25">
      <c r="A371" s="30"/>
      <c r="B371" s="31"/>
      <c r="C371" s="42"/>
      <c r="D371" s="385"/>
      <c r="F371" s="385"/>
      <c r="G371" s="385"/>
      <c r="H371" s="385"/>
    </row>
    <row r="372" spans="1:8" x14ac:dyDescent="0.25">
      <c r="A372" s="30"/>
      <c r="B372" s="31"/>
      <c r="C372" s="42"/>
      <c r="D372" s="385"/>
      <c r="F372" s="385"/>
      <c r="G372" s="385"/>
      <c r="H372" s="385"/>
    </row>
    <row r="373" spans="1:8" x14ac:dyDescent="0.25">
      <c r="A373" s="30"/>
      <c r="B373" s="31"/>
      <c r="C373" s="42"/>
      <c r="D373" s="385"/>
      <c r="F373" s="385"/>
      <c r="G373" s="385"/>
      <c r="H373" s="385"/>
    </row>
    <row r="374" spans="1:8" x14ac:dyDescent="0.25">
      <c r="A374" s="30"/>
      <c r="B374" s="31"/>
      <c r="C374" s="42"/>
      <c r="D374" s="385"/>
      <c r="F374" s="385"/>
      <c r="G374" s="385"/>
      <c r="H374" s="385"/>
    </row>
    <row r="375" spans="1:8" x14ac:dyDescent="0.25">
      <c r="A375" s="30"/>
      <c r="B375" s="31"/>
      <c r="C375" s="42"/>
      <c r="D375" s="385"/>
      <c r="F375" s="385"/>
      <c r="G375" s="385"/>
      <c r="H375" s="385"/>
    </row>
    <row r="376" spans="1:8" x14ac:dyDescent="0.25">
      <c r="A376" s="30"/>
      <c r="B376" s="31"/>
      <c r="C376" s="42"/>
      <c r="D376" s="385"/>
      <c r="F376" s="385"/>
      <c r="G376" s="385"/>
      <c r="H376" s="385"/>
    </row>
    <row r="377" spans="1:8" x14ac:dyDescent="0.25">
      <c r="A377" s="30"/>
      <c r="B377" s="31"/>
      <c r="C377" s="42"/>
      <c r="D377" s="385"/>
      <c r="F377" s="385"/>
      <c r="G377" s="385"/>
      <c r="H377" s="385"/>
    </row>
    <row r="378" spans="1:8" x14ac:dyDescent="0.25">
      <c r="A378" s="30"/>
      <c r="B378" s="31"/>
      <c r="C378" s="42"/>
      <c r="D378" s="385"/>
      <c r="F378" s="385"/>
      <c r="G378" s="385"/>
      <c r="H378" s="385"/>
    </row>
    <row r="379" spans="1:8" x14ac:dyDescent="0.25">
      <c r="A379" s="30"/>
      <c r="B379" s="31"/>
      <c r="C379" s="42"/>
      <c r="D379" s="385"/>
      <c r="F379" s="385"/>
      <c r="G379" s="385"/>
      <c r="H379" s="385"/>
    </row>
    <row r="380" spans="1:8" x14ac:dyDescent="0.25">
      <c r="A380" s="30"/>
      <c r="B380" s="31"/>
      <c r="C380" s="42"/>
      <c r="D380" s="385"/>
      <c r="F380" s="385"/>
      <c r="G380" s="385"/>
      <c r="H380" s="385"/>
    </row>
    <row r="381" spans="1:8" x14ac:dyDescent="0.25">
      <c r="A381" s="30"/>
      <c r="B381" s="31"/>
      <c r="C381" s="42"/>
      <c r="D381" s="385"/>
      <c r="F381" s="385"/>
      <c r="G381" s="385"/>
      <c r="H381" s="385"/>
    </row>
    <row r="382" spans="1:8" x14ac:dyDescent="0.25">
      <c r="A382" s="30"/>
      <c r="B382" s="31"/>
      <c r="C382" s="42"/>
      <c r="D382" s="385"/>
      <c r="F382" s="385"/>
      <c r="G382" s="385"/>
      <c r="H382" s="385"/>
    </row>
    <row r="383" spans="1:8" x14ac:dyDescent="0.25">
      <c r="A383" s="30"/>
      <c r="B383" s="31"/>
      <c r="C383" s="42"/>
      <c r="D383" s="385"/>
      <c r="F383" s="385"/>
      <c r="G383" s="385"/>
      <c r="H383" s="385"/>
    </row>
    <row r="384" spans="1:8" x14ac:dyDescent="0.25">
      <c r="A384" s="30"/>
      <c r="B384" s="31"/>
      <c r="C384" s="42"/>
      <c r="D384" s="385"/>
      <c r="F384" s="385"/>
      <c r="G384" s="385"/>
      <c r="H384" s="385"/>
    </row>
    <row r="385" spans="1:8" x14ac:dyDescent="0.25">
      <c r="A385" s="30"/>
      <c r="B385" s="31"/>
      <c r="C385" s="42"/>
      <c r="D385" s="385"/>
      <c r="F385" s="385"/>
      <c r="G385" s="385"/>
      <c r="H385" s="385"/>
    </row>
    <row r="386" spans="1:8" x14ac:dyDescent="0.25">
      <c r="A386" s="30"/>
      <c r="B386" s="31"/>
      <c r="C386" s="42"/>
      <c r="D386" s="385"/>
      <c r="F386" s="385"/>
      <c r="G386" s="385"/>
      <c r="H386" s="385"/>
    </row>
    <row r="387" spans="1:8" x14ac:dyDescent="0.25">
      <c r="A387" s="30"/>
      <c r="B387" s="31"/>
      <c r="C387" s="42"/>
      <c r="D387" s="385"/>
      <c r="F387" s="385"/>
      <c r="G387" s="385"/>
      <c r="H387" s="385"/>
    </row>
    <row r="388" spans="1:8" x14ac:dyDescent="0.25">
      <c r="A388" s="30"/>
      <c r="B388" s="31"/>
      <c r="C388" s="42"/>
      <c r="D388" s="385"/>
      <c r="F388" s="385"/>
      <c r="G388" s="385"/>
      <c r="H388" s="385"/>
    </row>
    <row r="389" spans="1:8" x14ac:dyDescent="0.25">
      <c r="A389" s="30"/>
      <c r="B389" s="31"/>
      <c r="C389" s="42"/>
      <c r="D389" s="385"/>
      <c r="F389" s="385"/>
      <c r="G389" s="385"/>
      <c r="H389" s="385"/>
    </row>
    <row r="390" spans="1:8" x14ac:dyDescent="0.25">
      <c r="A390" s="30"/>
      <c r="B390" s="31"/>
      <c r="C390" s="42"/>
      <c r="D390" s="385"/>
      <c r="F390" s="385"/>
      <c r="G390" s="385"/>
      <c r="H390" s="385"/>
    </row>
    <row r="391" spans="1:8" x14ac:dyDescent="0.25">
      <c r="A391" s="30"/>
      <c r="B391" s="31"/>
      <c r="C391" s="42"/>
      <c r="D391" s="385"/>
      <c r="F391" s="385"/>
      <c r="G391" s="385"/>
      <c r="H391" s="385"/>
    </row>
    <row r="392" spans="1:8" x14ac:dyDescent="0.25">
      <c r="A392" s="30"/>
      <c r="B392" s="31"/>
      <c r="C392" s="42"/>
      <c r="D392" s="385"/>
      <c r="F392" s="385"/>
      <c r="G392" s="385"/>
      <c r="H392" s="385"/>
    </row>
    <row r="393" spans="1:8" x14ac:dyDescent="0.25">
      <c r="A393" s="30"/>
      <c r="B393" s="31"/>
      <c r="C393" s="42"/>
      <c r="D393" s="385"/>
      <c r="F393" s="385"/>
      <c r="G393" s="385"/>
      <c r="H393" s="385"/>
    </row>
    <row r="394" spans="1:8" x14ac:dyDescent="0.25">
      <c r="A394" s="30"/>
      <c r="B394" s="31"/>
      <c r="C394" s="42"/>
      <c r="D394" s="385"/>
      <c r="F394" s="385"/>
      <c r="G394" s="385"/>
      <c r="H394" s="385"/>
    </row>
    <row r="395" spans="1:8" x14ac:dyDescent="0.25">
      <c r="A395" s="30"/>
      <c r="B395" s="31"/>
      <c r="C395" s="42"/>
      <c r="D395" s="385"/>
      <c r="F395" s="385"/>
      <c r="G395" s="385"/>
      <c r="H395" s="385"/>
    </row>
    <row r="396" spans="1:8" x14ac:dyDescent="0.25">
      <c r="A396" s="30"/>
      <c r="B396" s="31"/>
      <c r="C396" s="42"/>
      <c r="D396" s="385"/>
      <c r="F396" s="385"/>
      <c r="G396" s="385"/>
      <c r="H396" s="385"/>
    </row>
    <row r="397" spans="1:8" x14ac:dyDescent="0.25">
      <c r="A397" s="30"/>
      <c r="B397" s="31"/>
      <c r="C397" s="42"/>
      <c r="D397" s="385"/>
      <c r="F397" s="385"/>
      <c r="G397" s="385"/>
      <c r="H397" s="385"/>
    </row>
    <row r="398" spans="1:8" x14ac:dyDescent="0.25">
      <c r="A398" s="30"/>
      <c r="B398" s="31"/>
      <c r="C398" s="42"/>
      <c r="D398" s="385"/>
      <c r="F398" s="385"/>
      <c r="G398" s="385"/>
      <c r="H398" s="385"/>
    </row>
    <row r="399" spans="1:8" x14ac:dyDescent="0.25">
      <c r="A399" s="30"/>
      <c r="B399" s="31"/>
      <c r="C399" s="42"/>
      <c r="D399" s="385"/>
      <c r="F399" s="385"/>
      <c r="G399" s="385"/>
      <c r="H399" s="385"/>
    </row>
    <row r="400" spans="1:8" x14ac:dyDescent="0.25">
      <c r="A400" s="30"/>
      <c r="B400" s="31"/>
      <c r="C400" s="42"/>
      <c r="D400" s="385"/>
      <c r="F400" s="385"/>
      <c r="G400" s="385"/>
      <c r="H400" s="385"/>
    </row>
    <row r="401" spans="1:8" x14ac:dyDescent="0.25">
      <c r="A401" s="30"/>
      <c r="B401" s="31"/>
      <c r="C401" s="42"/>
      <c r="D401" s="385"/>
      <c r="F401" s="385"/>
      <c r="G401" s="385"/>
      <c r="H401" s="385"/>
    </row>
    <row r="402" spans="1:8" x14ac:dyDescent="0.25">
      <c r="A402" s="30"/>
      <c r="B402" s="31"/>
      <c r="C402" s="42"/>
      <c r="D402" s="385"/>
      <c r="F402" s="385"/>
      <c r="G402" s="385"/>
      <c r="H402" s="385"/>
    </row>
    <row r="403" spans="1:8" x14ac:dyDescent="0.25">
      <c r="A403" s="30"/>
      <c r="B403" s="31"/>
      <c r="C403" s="42"/>
      <c r="D403" s="385"/>
      <c r="F403" s="385"/>
      <c r="G403" s="385"/>
      <c r="H403" s="385"/>
    </row>
    <row r="404" spans="1:8" x14ac:dyDescent="0.25">
      <c r="A404" s="30"/>
      <c r="B404" s="31"/>
      <c r="C404" s="42"/>
      <c r="D404" s="385"/>
      <c r="F404" s="385"/>
      <c r="G404" s="385"/>
      <c r="H404" s="385"/>
    </row>
    <row r="405" spans="1:8" x14ac:dyDescent="0.25">
      <c r="A405" s="30"/>
      <c r="B405" s="31"/>
      <c r="C405" s="42"/>
      <c r="D405" s="385"/>
      <c r="F405" s="385"/>
      <c r="G405" s="385"/>
      <c r="H405" s="385"/>
    </row>
    <row r="406" spans="1:8" x14ac:dyDescent="0.25">
      <c r="A406" s="30"/>
      <c r="B406" s="31"/>
      <c r="C406" s="42"/>
      <c r="D406" s="385"/>
      <c r="F406" s="385"/>
      <c r="G406" s="385"/>
      <c r="H406" s="385"/>
    </row>
    <row r="407" spans="1:8" x14ac:dyDescent="0.25">
      <c r="A407" s="30"/>
      <c r="B407" s="31"/>
      <c r="C407" s="42"/>
      <c r="D407" s="385"/>
      <c r="F407" s="385"/>
      <c r="G407" s="385"/>
      <c r="H407" s="385"/>
    </row>
    <row r="408" spans="1:8" x14ac:dyDescent="0.25">
      <c r="A408" s="30"/>
      <c r="B408" s="31"/>
      <c r="C408" s="42"/>
      <c r="D408" s="385"/>
      <c r="F408" s="385"/>
      <c r="G408" s="385"/>
      <c r="H408" s="385"/>
    </row>
    <row r="409" spans="1:8" x14ac:dyDescent="0.25">
      <c r="A409" s="30"/>
      <c r="B409" s="31"/>
      <c r="C409" s="42"/>
      <c r="D409" s="385"/>
      <c r="F409" s="385"/>
      <c r="G409" s="385"/>
      <c r="H409" s="385"/>
    </row>
    <row r="410" spans="1:8" x14ac:dyDescent="0.25">
      <c r="A410" s="30"/>
      <c r="B410" s="31"/>
      <c r="C410" s="42"/>
      <c r="D410" s="385"/>
      <c r="F410" s="385"/>
      <c r="G410" s="385"/>
      <c r="H410" s="385"/>
    </row>
    <row r="411" spans="1:8" x14ac:dyDescent="0.25">
      <c r="A411" s="30"/>
      <c r="B411" s="31"/>
      <c r="C411" s="42"/>
      <c r="D411" s="385"/>
      <c r="F411" s="385"/>
      <c r="G411" s="385"/>
      <c r="H411" s="385"/>
    </row>
    <row r="412" spans="1:8" x14ac:dyDescent="0.25">
      <c r="A412" s="30"/>
      <c r="B412" s="31"/>
      <c r="C412" s="42"/>
      <c r="D412" s="385"/>
      <c r="F412" s="385"/>
      <c r="G412" s="385"/>
      <c r="H412" s="385"/>
    </row>
    <row r="413" spans="1:8" x14ac:dyDescent="0.25">
      <c r="A413" s="30"/>
      <c r="B413" s="31"/>
      <c r="C413" s="42"/>
      <c r="D413" s="385"/>
      <c r="F413" s="385"/>
      <c r="G413" s="385"/>
      <c r="H413" s="385"/>
    </row>
    <row r="414" spans="1:8" x14ac:dyDescent="0.25">
      <c r="A414" s="30"/>
      <c r="B414" s="31"/>
      <c r="C414" s="42"/>
      <c r="D414" s="385"/>
      <c r="F414" s="385"/>
      <c r="G414" s="385"/>
      <c r="H414" s="385"/>
    </row>
    <row r="415" spans="1:8" x14ac:dyDescent="0.25">
      <c r="A415" s="30"/>
      <c r="B415" s="31"/>
      <c r="C415" s="42"/>
      <c r="D415" s="385"/>
      <c r="F415" s="385"/>
      <c r="G415" s="385"/>
      <c r="H415" s="385"/>
    </row>
    <row r="416" spans="1:8" x14ac:dyDescent="0.25">
      <c r="A416" s="30"/>
      <c r="B416" s="31"/>
      <c r="C416" s="42"/>
      <c r="D416" s="385"/>
      <c r="F416" s="385"/>
      <c r="G416" s="385"/>
      <c r="H416" s="385"/>
    </row>
    <row r="417" spans="1:8" x14ac:dyDescent="0.25">
      <c r="A417" s="30"/>
      <c r="B417" s="31"/>
      <c r="C417" s="42"/>
      <c r="D417" s="385"/>
      <c r="F417" s="385"/>
      <c r="G417" s="385"/>
      <c r="H417" s="385"/>
    </row>
    <row r="418" spans="1:8" x14ac:dyDescent="0.25">
      <c r="A418" s="30"/>
      <c r="B418" s="31"/>
      <c r="C418" s="42"/>
      <c r="D418" s="385"/>
      <c r="F418" s="385"/>
      <c r="G418" s="385"/>
      <c r="H418" s="385"/>
    </row>
    <row r="419" spans="1:8" x14ac:dyDescent="0.25">
      <c r="A419" s="30"/>
      <c r="B419" s="31"/>
      <c r="C419" s="42"/>
      <c r="D419" s="385"/>
      <c r="F419" s="385"/>
      <c r="G419" s="385"/>
      <c r="H419" s="385"/>
    </row>
    <row r="420" spans="1:8" x14ac:dyDescent="0.25">
      <c r="A420" s="30"/>
      <c r="B420" s="31"/>
      <c r="C420" s="42"/>
      <c r="D420" s="385"/>
      <c r="F420" s="385"/>
      <c r="G420" s="385"/>
      <c r="H420" s="385"/>
    </row>
    <row r="421" spans="1:8" x14ac:dyDescent="0.25">
      <c r="A421" s="30"/>
      <c r="B421" s="31"/>
      <c r="C421" s="42"/>
      <c r="D421" s="385"/>
      <c r="F421" s="385"/>
      <c r="G421" s="385"/>
      <c r="H421" s="385"/>
    </row>
    <row r="422" spans="1:8" x14ac:dyDescent="0.25">
      <c r="A422" s="30"/>
      <c r="B422" s="31"/>
      <c r="C422" s="42"/>
      <c r="D422" s="385"/>
      <c r="F422" s="385"/>
      <c r="G422" s="385"/>
      <c r="H422" s="385"/>
    </row>
    <row r="423" spans="1:8" x14ac:dyDescent="0.25">
      <c r="A423" s="30"/>
      <c r="B423" s="31"/>
      <c r="C423" s="42"/>
      <c r="D423" s="385"/>
      <c r="F423" s="385"/>
      <c r="G423" s="385"/>
      <c r="H423" s="385"/>
    </row>
    <row r="424" spans="1:8" x14ac:dyDescent="0.25">
      <c r="A424" s="30"/>
      <c r="B424" s="31"/>
      <c r="C424" s="42"/>
      <c r="D424" s="385"/>
      <c r="F424" s="385"/>
      <c r="G424" s="385"/>
      <c r="H424" s="385"/>
    </row>
    <row r="425" spans="1:8" x14ac:dyDescent="0.25">
      <c r="A425" s="30"/>
      <c r="B425" s="31"/>
      <c r="C425" s="42"/>
      <c r="D425" s="385"/>
      <c r="F425" s="385"/>
      <c r="G425" s="385"/>
      <c r="H425" s="385"/>
    </row>
    <row r="426" spans="1:8" x14ac:dyDescent="0.25">
      <c r="A426" s="30"/>
      <c r="B426" s="31"/>
      <c r="C426" s="42"/>
      <c r="D426" s="385"/>
      <c r="F426" s="385"/>
      <c r="G426" s="385"/>
      <c r="H426" s="385"/>
    </row>
    <row r="427" spans="1:8" x14ac:dyDescent="0.25">
      <c r="A427" s="30"/>
      <c r="B427" s="31"/>
      <c r="C427" s="42"/>
      <c r="D427" s="385"/>
      <c r="F427" s="385"/>
      <c r="G427" s="385"/>
      <c r="H427" s="385"/>
    </row>
    <row r="428" spans="1:8" x14ac:dyDescent="0.25">
      <c r="A428" s="30"/>
      <c r="B428" s="31"/>
      <c r="C428" s="42"/>
      <c r="D428" s="385"/>
      <c r="F428" s="385"/>
      <c r="G428" s="385"/>
      <c r="H428" s="385"/>
    </row>
    <row r="429" spans="1:8" x14ac:dyDescent="0.25">
      <c r="A429" s="30"/>
      <c r="B429" s="31"/>
      <c r="C429" s="42"/>
      <c r="D429" s="385"/>
      <c r="F429" s="385"/>
      <c r="G429" s="385"/>
      <c r="H429" s="385"/>
    </row>
    <row r="430" spans="1:8" x14ac:dyDescent="0.25">
      <c r="A430" s="30"/>
      <c r="B430" s="31"/>
      <c r="C430" s="42"/>
      <c r="D430" s="385"/>
      <c r="F430" s="385"/>
      <c r="G430" s="385"/>
      <c r="H430" s="385"/>
    </row>
    <row r="431" spans="1:8" x14ac:dyDescent="0.25">
      <c r="A431" s="30"/>
      <c r="B431" s="31"/>
      <c r="C431" s="42"/>
      <c r="D431" s="385"/>
      <c r="F431" s="385"/>
      <c r="G431" s="385"/>
      <c r="H431" s="385"/>
    </row>
    <row r="432" spans="1:8" x14ac:dyDescent="0.25">
      <c r="A432" s="30"/>
      <c r="B432" s="31"/>
      <c r="C432" s="42"/>
      <c r="D432" s="385"/>
      <c r="F432" s="385"/>
      <c r="G432" s="385"/>
      <c r="H432" s="385"/>
    </row>
    <row r="433" spans="1:8" x14ac:dyDescent="0.25">
      <c r="A433" s="30"/>
      <c r="B433" s="31"/>
      <c r="C433" s="42"/>
      <c r="D433" s="385"/>
      <c r="F433" s="385"/>
      <c r="G433" s="385"/>
      <c r="H433" s="385"/>
    </row>
    <row r="434" spans="1:8" x14ac:dyDescent="0.25">
      <c r="A434" s="30"/>
      <c r="B434" s="31"/>
      <c r="C434" s="42"/>
      <c r="D434" s="385"/>
      <c r="F434" s="385"/>
      <c r="G434" s="385"/>
      <c r="H434" s="385"/>
    </row>
    <row r="435" spans="1:8" x14ac:dyDescent="0.25">
      <c r="A435" s="30"/>
      <c r="B435" s="31"/>
      <c r="C435" s="42"/>
      <c r="D435" s="385"/>
      <c r="F435" s="385"/>
      <c r="G435" s="385"/>
      <c r="H435" s="385"/>
    </row>
    <row r="436" spans="1:8" x14ac:dyDescent="0.25">
      <c r="A436" s="30"/>
      <c r="B436" s="31"/>
      <c r="C436" s="42"/>
      <c r="D436" s="385"/>
      <c r="F436" s="385"/>
      <c r="G436" s="385"/>
      <c r="H436" s="385"/>
    </row>
    <row r="437" spans="1:8" x14ac:dyDescent="0.25">
      <c r="A437" s="30"/>
      <c r="B437" s="31"/>
      <c r="C437" s="42"/>
      <c r="D437" s="385"/>
      <c r="F437" s="385"/>
      <c r="G437" s="385"/>
      <c r="H437" s="385"/>
    </row>
    <row r="438" spans="1:8" x14ac:dyDescent="0.25">
      <c r="A438" s="30"/>
      <c r="B438" s="31"/>
      <c r="C438" s="42"/>
      <c r="D438" s="385"/>
      <c r="F438" s="385"/>
      <c r="G438" s="385"/>
      <c r="H438" s="385"/>
    </row>
    <row r="439" spans="1:8" x14ac:dyDescent="0.25">
      <c r="A439" s="30"/>
      <c r="B439" s="31"/>
      <c r="C439" s="42"/>
      <c r="D439" s="385"/>
      <c r="F439" s="385"/>
      <c r="G439" s="385"/>
      <c r="H439" s="385"/>
    </row>
    <row r="440" spans="1:8" x14ac:dyDescent="0.25">
      <c r="A440" s="30"/>
      <c r="B440" s="31"/>
      <c r="C440" s="42"/>
      <c r="D440" s="385"/>
      <c r="F440" s="385"/>
      <c r="G440" s="385"/>
      <c r="H440" s="385"/>
    </row>
    <row r="441" spans="1:8" x14ac:dyDescent="0.25">
      <c r="A441" s="30"/>
      <c r="B441" s="31"/>
      <c r="C441" s="42"/>
      <c r="D441" s="385"/>
      <c r="F441" s="385"/>
      <c r="G441" s="385"/>
      <c r="H441" s="385"/>
    </row>
    <row r="442" spans="1:8" x14ac:dyDescent="0.25">
      <c r="A442" s="30"/>
      <c r="B442" s="31"/>
      <c r="C442" s="42"/>
      <c r="D442" s="385"/>
      <c r="F442" s="385"/>
      <c r="G442" s="385"/>
      <c r="H442" s="385"/>
    </row>
    <row r="443" spans="1:8" x14ac:dyDescent="0.25">
      <c r="A443" s="30"/>
      <c r="B443" s="31"/>
      <c r="C443" s="42"/>
      <c r="D443" s="385"/>
      <c r="F443" s="385"/>
      <c r="G443" s="385"/>
      <c r="H443" s="385"/>
    </row>
    <row r="444" spans="1:8" x14ac:dyDescent="0.25">
      <c r="A444" s="30"/>
      <c r="B444" s="31"/>
      <c r="C444" s="42"/>
      <c r="D444" s="385"/>
      <c r="F444" s="385"/>
      <c r="G444" s="385"/>
      <c r="H444" s="385"/>
    </row>
    <row r="445" spans="1:8" x14ac:dyDescent="0.25">
      <c r="A445" s="30"/>
      <c r="B445" s="31"/>
      <c r="C445" s="42"/>
      <c r="D445" s="385"/>
      <c r="F445" s="385"/>
      <c r="G445" s="385"/>
      <c r="H445" s="385"/>
    </row>
    <row r="446" spans="1:8" x14ac:dyDescent="0.25">
      <c r="A446" s="30"/>
      <c r="B446" s="31"/>
      <c r="C446" s="42"/>
      <c r="D446" s="385"/>
      <c r="F446" s="385"/>
      <c r="G446" s="385"/>
      <c r="H446" s="385"/>
    </row>
    <row r="447" spans="1:8" x14ac:dyDescent="0.25">
      <c r="A447" s="30"/>
      <c r="B447" s="31"/>
      <c r="C447" s="42"/>
      <c r="D447" s="385"/>
      <c r="F447" s="385"/>
      <c r="G447" s="385"/>
      <c r="H447" s="385"/>
    </row>
    <row r="448" spans="1:8" x14ac:dyDescent="0.25">
      <c r="A448" s="30"/>
      <c r="B448" s="31"/>
      <c r="C448" s="42"/>
      <c r="D448" s="385"/>
      <c r="F448" s="385"/>
      <c r="G448" s="385"/>
      <c r="H448" s="385"/>
    </row>
    <row r="449" spans="1:8" x14ac:dyDescent="0.25">
      <c r="A449" s="30"/>
      <c r="B449" s="31"/>
      <c r="C449" s="42"/>
      <c r="D449" s="385"/>
      <c r="F449" s="385"/>
      <c r="G449" s="385"/>
      <c r="H449" s="385"/>
    </row>
    <row r="450" spans="1:8" x14ac:dyDescent="0.25">
      <c r="A450" s="30"/>
      <c r="B450" s="31"/>
      <c r="C450" s="42"/>
      <c r="D450" s="385"/>
      <c r="F450" s="385"/>
      <c r="G450" s="385"/>
      <c r="H450" s="385"/>
    </row>
    <row r="451" spans="1:8" x14ac:dyDescent="0.25">
      <c r="A451" s="30"/>
      <c r="B451" s="31"/>
      <c r="C451" s="42"/>
      <c r="D451" s="385"/>
      <c r="F451" s="385"/>
      <c r="G451" s="385"/>
      <c r="H451" s="385"/>
    </row>
    <row r="452" spans="1:8" x14ac:dyDescent="0.25">
      <c r="A452" s="30"/>
      <c r="B452" s="31"/>
      <c r="C452" s="42"/>
      <c r="D452" s="385"/>
      <c r="F452" s="385"/>
      <c r="G452" s="385"/>
      <c r="H452" s="385"/>
    </row>
    <row r="453" spans="1:8" x14ac:dyDescent="0.25">
      <c r="A453" s="30"/>
      <c r="B453" s="31"/>
      <c r="C453" s="42"/>
      <c r="D453" s="385"/>
      <c r="F453" s="385"/>
      <c r="G453" s="385"/>
      <c r="H453" s="385"/>
    </row>
    <row r="454" spans="1:8" x14ac:dyDescent="0.25">
      <c r="A454" s="30"/>
      <c r="B454" s="31"/>
      <c r="C454" s="42"/>
      <c r="D454" s="385"/>
      <c r="F454" s="385"/>
      <c r="G454" s="385"/>
      <c r="H454" s="385"/>
    </row>
    <row r="455" spans="1:8" x14ac:dyDescent="0.25">
      <c r="A455" s="30"/>
      <c r="B455" s="31"/>
      <c r="C455" s="42"/>
      <c r="D455" s="385"/>
      <c r="F455" s="385"/>
      <c r="G455" s="385"/>
      <c r="H455" s="385"/>
    </row>
    <row r="456" spans="1:8" x14ac:dyDescent="0.25">
      <c r="A456" s="30"/>
      <c r="B456" s="31"/>
      <c r="C456" s="42"/>
      <c r="D456" s="385"/>
      <c r="F456" s="385"/>
      <c r="G456" s="385"/>
      <c r="H456" s="385"/>
    </row>
    <row r="457" spans="1:8" x14ac:dyDescent="0.25">
      <c r="A457" s="30"/>
      <c r="B457" s="31"/>
      <c r="C457" s="42"/>
      <c r="D457" s="385"/>
      <c r="F457" s="385"/>
      <c r="G457" s="385"/>
      <c r="H457" s="385"/>
    </row>
    <row r="458" spans="1:8" x14ac:dyDescent="0.25">
      <c r="A458" s="30"/>
      <c r="B458" s="31"/>
      <c r="C458" s="42"/>
      <c r="D458" s="385"/>
      <c r="F458" s="385"/>
      <c r="G458" s="385"/>
      <c r="H458" s="385"/>
    </row>
    <row r="459" spans="1:8" x14ac:dyDescent="0.25">
      <c r="A459" s="30"/>
      <c r="B459" s="31"/>
      <c r="C459" s="42"/>
      <c r="D459" s="385"/>
      <c r="F459" s="385"/>
      <c r="G459" s="385"/>
      <c r="H459" s="385"/>
    </row>
    <row r="460" spans="1:8" x14ac:dyDescent="0.25">
      <c r="A460" s="30"/>
      <c r="B460" s="31"/>
      <c r="C460" s="42"/>
      <c r="D460" s="385"/>
      <c r="F460" s="385"/>
      <c r="G460" s="385"/>
      <c r="H460" s="385"/>
    </row>
    <row r="461" spans="1:8" x14ac:dyDescent="0.25">
      <c r="A461" s="30"/>
      <c r="B461" s="31"/>
      <c r="C461" s="42"/>
      <c r="D461" s="385"/>
      <c r="F461" s="385"/>
      <c r="G461" s="385"/>
      <c r="H461" s="385"/>
    </row>
    <row r="462" spans="1:8" x14ac:dyDescent="0.25">
      <c r="A462" s="30"/>
      <c r="B462" s="31"/>
      <c r="C462" s="42"/>
      <c r="D462" s="385"/>
      <c r="F462" s="385"/>
      <c r="G462" s="385"/>
      <c r="H462" s="385"/>
    </row>
    <row r="463" spans="1:8" x14ac:dyDescent="0.25">
      <c r="A463" s="30"/>
      <c r="B463" s="31"/>
      <c r="C463" s="42"/>
      <c r="D463" s="385"/>
      <c r="F463" s="385"/>
      <c r="G463" s="385"/>
      <c r="H463" s="385"/>
    </row>
    <row r="464" spans="1:8" x14ac:dyDescent="0.25">
      <c r="A464" s="30"/>
      <c r="B464" s="31"/>
      <c r="C464" s="42"/>
      <c r="D464" s="385"/>
      <c r="F464" s="385"/>
      <c r="G464" s="385"/>
      <c r="H464" s="385"/>
    </row>
    <row r="465" spans="1:8" x14ac:dyDescent="0.25">
      <c r="A465" s="30"/>
      <c r="B465" s="31"/>
      <c r="C465" s="42"/>
      <c r="D465" s="385"/>
      <c r="F465" s="385"/>
      <c r="G465" s="385"/>
      <c r="H465" s="385"/>
    </row>
    <row r="466" spans="1:8" x14ac:dyDescent="0.25">
      <c r="A466" s="30"/>
      <c r="B466" s="31"/>
      <c r="C466" s="42"/>
      <c r="D466" s="385"/>
      <c r="F466" s="385"/>
      <c r="G466" s="385"/>
      <c r="H466" s="385"/>
    </row>
    <row r="467" spans="1:8" x14ac:dyDescent="0.25">
      <c r="A467" s="30"/>
      <c r="B467" s="31"/>
      <c r="C467" s="42"/>
      <c r="D467" s="385"/>
      <c r="F467" s="385"/>
      <c r="G467" s="385"/>
      <c r="H467" s="385"/>
    </row>
    <row r="468" spans="1:8" x14ac:dyDescent="0.25">
      <c r="A468" s="30"/>
      <c r="B468" s="31"/>
      <c r="C468" s="42"/>
      <c r="D468" s="385"/>
      <c r="F468" s="385"/>
      <c r="G468" s="385"/>
      <c r="H468" s="385"/>
    </row>
    <row r="469" spans="1:8" x14ac:dyDescent="0.25">
      <c r="A469" s="30"/>
      <c r="B469" s="31"/>
      <c r="C469" s="42"/>
      <c r="D469" s="385"/>
      <c r="F469" s="385"/>
      <c r="G469" s="385"/>
      <c r="H469" s="385"/>
    </row>
    <row r="470" spans="1:8" x14ac:dyDescent="0.25">
      <c r="A470" s="30"/>
      <c r="B470" s="31"/>
      <c r="C470" s="42"/>
      <c r="D470" s="385"/>
      <c r="F470" s="385"/>
      <c r="G470" s="385"/>
      <c r="H470" s="385"/>
    </row>
    <row r="471" spans="1:8" x14ac:dyDescent="0.25">
      <c r="A471" s="30"/>
      <c r="B471" s="31"/>
      <c r="C471" s="42"/>
      <c r="D471" s="385"/>
      <c r="F471" s="385"/>
      <c r="G471" s="385"/>
      <c r="H471" s="385"/>
    </row>
    <row r="472" spans="1:8" x14ac:dyDescent="0.25">
      <c r="A472" s="30"/>
      <c r="B472" s="31"/>
      <c r="C472" s="42"/>
      <c r="D472" s="385"/>
      <c r="F472" s="385"/>
      <c r="G472" s="385"/>
      <c r="H472" s="385"/>
    </row>
    <row r="473" spans="1:8" x14ac:dyDescent="0.25">
      <c r="A473" s="30"/>
      <c r="B473" s="31"/>
      <c r="C473" s="42"/>
      <c r="D473" s="385"/>
      <c r="F473" s="385"/>
      <c r="G473" s="385"/>
      <c r="H473" s="385"/>
    </row>
    <row r="474" spans="1:8" x14ac:dyDescent="0.25">
      <c r="A474" s="30"/>
      <c r="B474" s="31"/>
      <c r="C474" s="42"/>
      <c r="D474" s="385"/>
      <c r="F474" s="385"/>
      <c r="G474" s="385"/>
      <c r="H474" s="385"/>
    </row>
    <row r="475" spans="1:8" x14ac:dyDescent="0.25">
      <c r="A475" s="30"/>
      <c r="B475" s="31"/>
      <c r="C475" s="42"/>
      <c r="D475" s="385"/>
      <c r="F475" s="385"/>
      <c r="G475" s="385"/>
      <c r="H475" s="385"/>
    </row>
    <row r="476" spans="1:8" x14ac:dyDescent="0.25">
      <c r="A476" s="30"/>
      <c r="B476" s="31"/>
      <c r="C476" s="42"/>
      <c r="D476" s="385"/>
      <c r="F476" s="385"/>
      <c r="G476" s="385"/>
      <c r="H476" s="385"/>
    </row>
    <row r="477" spans="1:8" x14ac:dyDescent="0.25">
      <c r="A477" s="30"/>
      <c r="B477" s="31"/>
      <c r="C477" s="42"/>
      <c r="D477" s="385"/>
      <c r="F477" s="385"/>
      <c r="G477" s="385"/>
      <c r="H477" s="385"/>
    </row>
    <row r="478" spans="1:8" x14ac:dyDescent="0.25">
      <c r="A478" s="30"/>
      <c r="B478" s="31"/>
      <c r="C478" s="42"/>
      <c r="D478" s="385"/>
      <c r="F478" s="385"/>
      <c r="G478" s="385"/>
      <c r="H478" s="385"/>
    </row>
    <row r="479" spans="1:8" x14ac:dyDescent="0.25">
      <c r="A479" s="30"/>
      <c r="B479" s="31"/>
      <c r="C479" s="42"/>
      <c r="D479" s="385"/>
      <c r="F479" s="385"/>
      <c r="G479" s="385"/>
      <c r="H479" s="385"/>
    </row>
    <row r="480" spans="1:8" x14ac:dyDescent="0.25">
      <c r="A480" s="30"/>
      <c r="B480" s="31"/>
      <c r="C480" s="42"/>
      <c r="D480" s="385"/>
      <c r="F480" s="385"/>
      <c r="G480" s="385"/>
      <c r="H480" s="385"/>
    </row>
    <row r="481" spans="1:8" x14ac:dyDescent="0.25">
      <c r="A481" s="30"/>
      <c r="B481" s="31"/>
      <c r="C481" s="42"/>
      <c r="D481" s="385"/>
      <c r="F481" s="385"/>
      <c r="G481" s="385"/>
      <c r="H481" s="385"/>
    </row>
    <row r="482" spans="1:8" x14ac:dyDescent="0.25">
      <c r="A482" s="30"/>
      <c r="B482" s="31"/>
      <c r="C482" s="42"/>
      <c r="D482" s="385"/>
      <c r="F482" s="385"/>
      <c r="G482" s="385"/>
      <c r="H482" s="385"/>
    </row>
    <row r="483" spans="1:8" x14ac:dyDescent="0.25">
      <c r="A483" s="30"/>
      <c r="B483" s="31"/>
      <c r="C483" s="42"/>
      <c r="D483" s="385"/>
      <c r="F483" s="385"/>
      <c r="G483" s="385"/>
      <c r="H483" s="385"/>
    </row>
    <row r="484" spans="1:8" x14ac:dyDescent="0.25">
      <c r="A484" s="30"/>
      <c r="B484" s="31"/>
      <c r="C484" s="42"/>
      <c r="D484" s="385"/>
      <c r="F484" s="385"/>
      <c r="G484" s="385"/>
      <c r="H484" s="385"/>
    </row>
    <row r="485" spans="1:8" x14ac:dyDescent="0.25">
      <c r="A485" s="30"/>
      <c r="B485" s="31"/>
      <c r="C485" s="42"/>
      <c r="D485" s="385"/>
      <c r="F485" s="385"/>
      <c r="G485" s="385"/>
      <c r="H485" s="385"/>
    </row>
    <row r="486" spans="1:8" x14ac:dyDescent="0.25">
      <c r="A486" s="30"/>
      <c r="B486" s="31"/>
      <c r="C486" s="42"/>
      <c r="D486" s="385"/>
      <c r="F486" s="385"/>
      <c r="G486" s="385"/>
      <c r="H486" s="385"/>
    </row>
    <row r="487" spans="1:8" x14ac:dyDescent="0.25">
      <c r="A487" s="30"/>
      <c r="B487" s="31"/>
      <c r="C487" s="42"/>
      <c r="D487" s="385"/>
      <c r="F487" s="385"/>
      <c r="G487" s="385"/>
      <c r="H487" s="385"/>
    </row>
    <row r="488" spans="1:8" x14ac:dyDescent="0.25">
      <c r="A488" s="30"/>
      <c r="B488" s="31"/>
      <c r="C488" s="42"/>
      <c r="D488" s="385"/>
      <c r="F488" s="385"/>
      <c r="G488" s="385"/>
      <c r="H488" s="385"/>
    </row>
    <row r="489" spans="1:8" x14ac:dyDescent="0.25">
      <c r="A489" s="30"/>
      <c r="B489" s="31"/>
      <c r="C489" s="42"/>
      <c r="D489" s="385"/>
      <c r="F489" s="385"/>
      <c r="G489" s="385"/>
      <c r="H489" s="385"/>
    </row>
    <row r="490" spans="1:8" x14ac:dyDescent="0.25">
      <c r="A490" s="30"/>
      <c r="B490" s="31"/>
      <c r="C490" s="42"/>
      <c r="D490" s="385"/>
      <c r="F490" s="385"/>
      <c r="G490" s="385"/>
      <c r="H490" s="385"/>
    </row>
    <row r="491" spans="1:8" x14ac:dyDescent="0.25">
      <c r="A491" s="30"/>
      <c r="B491" s="31"/>
      <c r="C491" s="42"/>
      <c r="D491" s="385"/>
      <c r="F491" s="385"/>
      <c r="G491" s="385"/>
      <c r="H491" s="385"/>
    </row>
    <row r="492" spans="1:8" x14ac:dyDescent="0.25">
      <c r="A492" s="30"/>
      <c r="B492" s="31"/>
      <c r="C492" s="42"/>
      <c r="D492" s="385"/>
      <c r="F492" s="385"/>
      <c r="G492" s="385"/>
      <c r="H492" s="385"/>
    </row>
    <row r="493" spans="1:8" x14ac:dyDescent="0.25">
      <c r="A493" s="30"/>
      <c r="B493" s="31"/>
      <c r="C493" s="42"/>
      <c r="D493" s="385"/>
      <c r="F493" s="385"/>
      <c r="G493" s="385"/>
      <c r="H493" s="385"/>
    </row>
    <row r="494" spans="1:8" x14ac:dyDescent="0.25">
      <c r="A494" s="30"/>
      <c r="B494" s="31"/>
      <c r="C494" s="42"/>
      <c r="D494" s="385"/>
      <c r="F494" s="385"/>
      <c r="G494" s="385"/>
      <c r="H494" s="385"/>
    </row>
    <row r="495" spans="1:8" x14ac:dyDescent="0.25">
      <c r="A495" s="30"/>
      <c r="B495" s="31"/>
      <c r="C495" s="42"/>
      <c r="D495" s="385"/>
      <c r="F495" s="385"/>
      <c r="G495" s="385"/>
      <c r="H495" s="385"/>
    </row>
    <row r="496" spans="1:8" x14ac:dyDescent="0.25">
      <c r="A496" s="30"/>
      <c r="B496" s="31"/>
      <c r="C496" s="42"/>
      <c r="D496" s="385"/>
      <c r="F496" s="385"/>
      <c r="G496" s="385"/>
      <c r="H496" s="385"/>
    </row>
    <row r="497" spans="1:8" x14ac:dyDescent="0.25">
      <c r="A497" s="30"/>
      <c r="B497" s="31"/>
      <c r="C497" s="42"/>
      <c r="D497" s="385"/>
      <c r="F497" s="385"/>
      <c r="G497" s="385"/>
      <c r="H497" s="385"/>
    </row>
    <row r="498" spans="1:8" x14ac:dyDescent="0.25">
      <c r="A498" s="30"/>
      <c r="B498" s="31"/>
      <c r="C498" s="42"/>
      <c r="D498" s="385"/>
      <c r="F498" s="385"/>
      <c r="G498" s="385"/>
      <c r="H498" s="385"/>
    </row>
    <row r="499" spans="1:8" x14ac:dyDescent="0.25">
      <c r="A499" s="30"/>
      <c r="B499" s="31"/>
      <c r="C499" s="42"/>
      <c r="D499" s="385"/>
      <c r="F499" s="385"/>
      <c r="G499" s="385"/>
      <c r="H499" s="385"/>
    </row>
    <row r="500" spans="1:8" x14ac:dyDescent="0.25">
      <c r="A500" s="30"/>
      <c r="B500" s="31"/>
      <c r="C500" s="42"/>
      <c r="D500" s="385"/>
      <c r="F500" s="385"/>
      <c r="G500" s="385"/>
      <c r="H500" s="385"/>
    </row>
    <row r="501" spans="1:8" x14ac:dyDescent="0.25">
      <c r="A501" s="30"/>
      <c r="B501" s="31"/>
      <c r="C501" s="42"/>
      <c r="D501" s="385"/>
      <c r="F501" s="385"/>
      <c r="G501" s="385"/>
      <c r="H501" s="385"/>
    </row>
    <row r="502" spans="1:8" x14ac:dyDescent="0.25">
      <c r="A502" s="30"/>
      <c r="B502" s="31"/>
      <c r="C502" s="42"/>
      <c r="D502" s="385"/>
      <c r="F502" s="385"/>
      <c r="G502" s="385"/>
      <c r="H502" s="385"/>
    </row>
    <row r="503" spans="1:8" x14ac:dyDescent="0.25">
      <c r="A503" s="30"/>
      <c r="B503" s="31"/>
      <c r="C503" s="42"/>
      <c r="D503" s="385"/>
      <c r="F503" s="385"/>
      <c r="G503" s="385"/>
      <c r="H503" s="385"/>
    </row>
    <row r="504" spans="1:8" x14ac:dyDescent="0.25">
      <c r="A504" s="30"/>
      <c r="B504" s="31"/>
      <c r="C504" s="42"/>
      <c r="D504" s="385"/>
      <c r="F504" s="385"/>
      <c r="G504" s="385"/>
      <c r="H504" s="385"/>
    </row>
    <row r="505" spans="1:8" x14ac:dyDescent="0.25">
      <c r="A505" s="30"/>
      <c r="B505" s="31"/>
      <c r="C505" s="42"/>
      <c r="D505" s="385"/>
      <c r="F505" s="385"/>
      <c r="G505" s="385"/>
      <c r="H505" s="385"/>
    </row>
    <row r="506" spans="1:8" x14ac:dyDescent="0.25">
      <c r="A506" s="30"/>
      <c r="B506" s="31"/>
      <c r="C506" s="42"/>
      <c r="D506" s="385"/>
      <c r="F506" s="385"/>
      <c r="G506" s="385"/>
      <c r="H506" s="385"/>
    </row>
    <row r="507" spans="1:8" x14ac:dyDescent="0.25">
      <c r="A507" s="30"/>
      <c r="B507" s="31"/>
      <c r="C507" s="42"/>
      <c r="D507" s="385"/>
      <c r="F507" s="385"/>
      <c r="G507" s="385"/>
      <c r="H507" s="385"/>
    </row>
    <row r="508" spans="1:8" x14ac:dyDescent="0.25">
      <c r="A508" s="30"/>
      <c r="B508" s="31"/>
      <c r="C508" s="42"/>
      <c r="D508" s="385"/>
      <c r="F508" s="385"/>
      <c r="G508" s="385"/>
      <c r="H508" s="385"/>
    </row>
    <row r="509" spans="1:8" x14ac:dyDescent="0.25">
      <c r="A509" s="30"/>
      <c r="B509" s="31"/>
      <c r="C509" s="42"/>
      <c r="D509" s="385"/>
      <c r="F509" s="385"/>
      <c r="G509" s="385"/>
      <c r="H509" s="385"/>
    </row>
    <row r="510" spans="1:8" x14ac:dyDescent="0.25">
      <c r="A510" s="30"/>
      <c r="B510" s="31"/>
      <c r="C510" s="42"/>
      <c r="D510" s="385"/>
      <c r="F510" s="385"/>
      <c r="G510" s="385"/>
      <c r="H510" s="385"/>
    </row>
    <row r="511" spans="1:8" x14ac:dyDescent="0.25">
      <c r="A511" s="30"/>
      <c r="B511" s="31"/>
      <c r="C511" s="42"/>
      <c r="D511" s="385"/>
      <c r="F511" s="385"/>
      <c r="G511" s="385"/>
      <c r="H511" s="385"/>
    </row>
    <row r="512" spans="1:8" x14ac:dyDescent="0.25">
      <c r="A512" s="30"/>
      <c r="B512" s="31"/>
      <c r="C512" s="42"/>
      <c r="D512" s="385"/>
      <c r="F512" s="385"/>
      <c r="G512" s="385"/>
      <c r="H512" s="385"/>
    </row>
    <row r="513" spans="1:8" x14ac:dyDescent="0.25">
      <c r="A513" s="30"/>
      <c r="B513" s="31"/>
      <c r="C513" s="42"/>
      <c r="D513" s="385"/>
      <c r="F513" s="385"/>
      <c r="G513" s="385"/>
      <c r="H513" s="385"/>
    </row>
    <row r="514" spans="1:8" x14ac:dyDescent="0.25">
      <c r="A514" s="30"/>
      <c r="B514" s="31"/>
      <c r="C514" s="42"/>
      <c r="D514" s="385"/>
      <c r="F514" s="385"/>
      <c r="G514" s="385"/>
      <c r="H514" s="385"/>
    </row>
    <row r="515" spans="1:8" x14ac:dyDescent="0.25">
      <c r="A515" s="30"/>
      <c r="B515" s="31"/>
      <c r="C515" s="42"/>
      <c r="D515" s="385"/>
      <c r="F515" s="385"/>
      <c r="G515" s="385"/>
      <c r="H515" s="385"/>
    </row>
    <row r="516" spans="1:8" x14ac:dyDescent="0.25">
      <c r="A516" s="30"/>
      <c r="B516" s="31"/>
      <c r="C516" s="42"/>
      <c r="D516" s="385"/>
      <c r="F516" s="385"/>
      <c r="G516" s="385"/>
      <c r="H516" s="385"/>
    </row>
    <row r="517" spans="1:8" x14ac:dyDescent="0.25">
      <c r="A517" s="30"/>
      <c r="B517" s="31"/>
      <c r="C517" s="42"/>
      <c r="D517" s="385"/>
      <c r="F517" s="385"/>
      <c r="G517" s="385"/>
      <c r="H517" s="385"/>
    </row>
    <row r="518" spans="1:8" x14ac:dyDescent="0.25">
      <c r="A518" s="30"/>
      <c r="B518" s="31"/>
      <c r="C518" s="42"/>
      <c r="D518" s="385"/>
      <c r="F518" s="385"/>
      <c r="G518" s="385"/>
      <c r="H518" s="385"/>
    </row>
    <row r="519" spans="1:8" x14ac:dyDescent="0.25">
      <c r="A519" s="30"/>
      <c r="B519" s="31"/>
      <c r="C519" s="42"/>
      <c r="D519" s="385"/>
      <c r="F519" s="385"/>
      <c r="G519" s="385"/>
      <c r="H519" s="385"/>
    </row>
    <row r="520" spans="1:8" x14ac:dyDescent="0.25">
      <c r="A520" s="30"/>
      <c r="B520" s="31"/>
      <c r="C520" s="42"/>
      <c r="D520" s="385"/>
      <c r="F520" s="385"/>
      <c r="G520" s="385"/>
      <c r="H520" s="385"/>
    </row>
    <row r="521" spans="1:8" x14ac:dyDescent="0.25">
      <c r="A521" s="30"/>
      <c r="B521" s="31"/>
      <c r="C521" s="42"/>
      <c r="D521" s="385"/>
      <c r="F521" s="385"/>
      <c r="G521" s="385"/>
      <c r="H521" s="385"/>
    </row>
    <row r="522" spans="1:8" x14ac:dyDescent="0.25">
      <c r="A522" s="30"/>
      <c r="B522" s="31"/>
      <c r="C522" s="42"/>
      <c r="D522" s="385"/>
      <c r="F522" s="385"/>
      <c r="G522" s="385"/>
      <c r="H522" s="385"/>
    </row>
    <row r="523" spans="1:8" x14ac:dyDescent="0.25">
      <c r="A523" s="30"/>
      <c r="B523" s="31"/>
      <c r="C523" s="42"/>
      <c r="D523" s="385"/>
      <c r="F523" s="385"/>
      <c r="G523" s="385"/>
      <c r="H523" s="385"/>
    </row>
    <row r="524" spans="1:8" x14ac:dyDescent="0.25">
      <c r="A524" s="30"/>
      <c r="B524" s="31"/>
      <c r="C524" s="42"/>
      <c r="D524" s="385"/>
      <c r="F524" s="385"/>
      <c r="G524" s="385"/>
      <c r="H524" s="385"/>
    </row>
    <row r="525" spans="1:8" x14ac:dyDescent="0.25">
      <c r="A525" s="30"/>
      <c r="B525" s="31"/>
      <c r="C525" s="42"/>
      <c r="D525" s="385"/>
      <c r="F525" s="385"/>
      <c r="G525" s="385"/>
      <c r="H525" s="385"/>
    </row>
    <row r="526" spans="1:8" x14ac:dyDescent="0.25">
      <c r="A526" s="30"/>
      <c r="B526" s="31"/>
      <c r="C526" s="42"/>
      <c r="D526" s="385"/>
      <c r="F526" s="385"/>
      <c r="G526" s="385"/>
      <c r="H526" s="385"/>
    </row>
    <row r="527" spans="1:8" x14ac:dyDescent="0.25">
      <c r="A527" s="30"/>
      <c r="B527" s="31"/>
      <c r="C527" s="42"/>
      <c r="D527" s="385"/>
      <c r="F527" s="385"/>
      <c r="G527" s="385"/>
      <c r="H527" s="385"/>
    </row>
    <row r="528" spans="1:8" x14ac:dyDescent="0.25">
      <c r="A528" s="30"/>
      <c r="B528" s="31"/>
      <c r="C528" s="42"/>
      <c r="D528" s="385"/>
      <c r="F528" s="385"/>
      <c r="G528" s="385"/>
      <c r="H528" s="385"/>
    </row>
    <row r="529" spans="1:8" x14ac:dyDescent="0.25">
      <c r="A529" s="30"/>
      <c r="B529" s="31"/>
      <c r="C529" s="42"/>
      <c r="D529" s="385"/>
      <c r="F529" s="385"/>
      <c r="G529" s="385"/>
      <c r="H529" s="385"/>
    </row>
    <row r="530" spans="1:8" x14ac:dyDescent="0.25">
      <c r="A530" s="30"/>
      <c r="B530" s="31"/>
      <c r="C530" s="42"/>
      <c r="D530" s="385"/>
      <c r="F530" s="385"/>
      <c r="G530" s="385"/>
      <c r="H530" s="385"/>
    </row>
    <row r="531" spans="1:8" x14ac:dyDescent="0.25">
      <c r="A531" s="30"/>
      <c r="B531" s="31"/>
      <c r="C531" s="42"/>
      <c r="D531" s="385"/>
      <c r="F531" s="385"/>
      <c r="G531" s="385"/>
      <c r="H531" s="385"/>
    </row>
    <row r="532" spans="1:8" x14ac:dyDescent="0.25">
      <c r="A532" s="30"/>
      <c r="B532" s="31"/>
      <c r="C532" s="42"/>
      <c r="D532" s="385"/>
      <c r="F532" s="385"/>
      <c r="G532" s="385"/>
      <c r="H532" s="385"/>
    </row>
    <row r="533" spans="1:8" x14ac:dyDescent="0.25">
      <c r="A533" s="30"/>
      <c r="B533" s="31"/>
      <c r="C533" s="42"/>
      <c r="D533" s="385"/>
      <c r="F533" s="385"/>
      <c r="G533" s="385"/>
      <c r="H533" s="385"/>
    </row>
    <row r="534" spans="1:8" x14ac:dyDescent="0.25">
      <c r="A534" s="30"/>
      <c r="B534" s="31"/>
      <c r="C534" s="42"/>
      <c r="D534" s="385"/>
      <c r="F534" s="385"/>
      <c r="G534" s="385"/>
      <c r="H534" s="385"/>
    </row>
    <row r="535" spans="1:8" x14ac:dyDescent="0.25">
      <c r="A535" s="30"/>
      <c r="B535" s="31"/>
      <c r="C535" s="42"/>
      <c r="D535" s="385"/>
      <c r="F535" s="385"/>
      <c r="G535" s="385"/>
      <c r="H535" s="385"/>
    </row>
    <row r="536" spans="1:8" x14ac:dyDescent="0.25">
      <c r="A536" s="30"/>
      <c r="B536" s="31"/>
      <c r="C536" s="42"/>
      <c r="D536" s="385"/>
      <c r="F536" s="385"/>
      <c r="G536" s="385"/>
      <c r="H536" s="385"/>
    </row>
    <row r="537" spans="1:8" x14ac:dyDescent="0.25">
      <c r="A537" s="30"/>
      <c r="B537" s="31"/>
      <c r="C537" s="42"/>
      <c r="D537" s="385"/>
      <c r="F537" s="385"/>
      <c r="G537" s="385"/>
      <c r="H537" s="385"/>
    </row>
    <row r="538" spans="1:8" x14ac:dyDescent="0.25">
      <c r="A538" s="30"/>
      <c r="B538" s="31"/>
      <c r="C538" s="42"/>
      <c r="D538" s="385"/>
      <c r="F538" s="385"/>
      <c r="G538" s="385"/>
      <c r="H538" s="385"/>
    </row>
    <row r="539" spans="1:8" x14ac:dyDescent="0.25">
      <c r="A539" s="30"/>
      <c r="B539" s="31"/>
      <c r="C539" s="42"/>
      <c r="D539" s="385"/>
      <c r="F539" s="385"/>
      <c r="G539" s="385"/>
      <c r="H539" s="385"/>
    </row>
    <row r="540" spans="1:8" x14ac:dyDescent="0.25">
      <c r="A540" s="30"/>
      <c r="B540" s="31"/>
      <c r="C540" s="42"/>
      <c r="D540" s="385"/>
      <c r="F540" s="385"/>
      <c r="G540" s="385"/>
      <c r="H540" s="385"/>
    </row>
    <row r="541" spans="1:8" x14ac:dyDescent="0.25">
      <c r="A541" s="30"/>
      <c r="B541" s="31"/>
      <c r="C541" s="42"/>
      <c r="D541" s="385"/>
      <c r="F541" s="385"/>
      <c r="G541" s="385"/>
      <c r="H541" s="385"/>
    </row>
    <row r="542" spans="1:8" x14ac:dyDescent="0.25">
      <c r="A542" s="30"/>
      <c r="B542" s="31"/>
      <c r="C542" s="42"/>
      <c r="D542" s="385"/>
      <c r="F542" s="385"/>
      <c r="G542" s="385"/>
      <c r="H542" s="385"/>
    </row>
    <row r="543" spans="1:8" x14ac:dyDescent="0.25">
      <c r="A543" s="30"/>
      <c r="B543" s="31"/>
      <c r="C543" s="42"/>
      <c r="D543" s="385"/>
      <c r="F543" s="385"/>
      <c r="G543" s="385"/>
      <c r="H543" s="385"/>
    </row>
    <row r="544" spans="1:8" x14ac:dyDescent="0.25">
      <c r="A544" s="30"/>
      <c r="B544" s="31"/>
      <c r="C544" s="42"/>
      <c r="D544" s="385"/>
      <c r="F544" s="385"/>
      <c r="G544" s="385"/>
      <c r="H544" s="385"/>
    </row>
    <row r="545" spans="1:8" x14ac:dyDescent="0.25">
      <c r="A545" s="30"/>
      <c r="B545" s="31"/>
      <c r="C545" s="42"/>
      <c r="D545" s="385"/>
      <c r="F545" s="385"/>
      <c r="G545" s="385"/>
      <c r="H545" s="385"/>
    </row>
    <row r="546" spans="1:8" x14ac:dyDescent="0.25">
      <c r="A546" s="30"/>
      <c r="B546" s="31"/>
      <c r="C546" s="42"/>
      <c r="D546" s="385"/>
      <c r="F546" s="385"/>
      <c r="G546" s="385"/>
      <c r="H546" s="385"/>
    </row>
    <row r="547" spans="1:8" x14ac:dyDescent="0.25">
      <c r="A547" s="30"/>
      <c r="B547" s="31"/>
      <c r="C547" s="42"/>
      <c r="D547" s="385"/>
      <c r="F547" s="385"/>
      <c r="G547" s="385"/>
      <c r="H547" s="385"/>
    </row>
    <row r="548" spans="1:8" x14ac:dyDescent="0.25">
      <c r="A548" s="30"/>
      <c r="B548" s="31"/>
      <c r="C548" s="42"/>
      <c r="D548" s="385"/>
      <c r="F548" s="385"/>
      <c r="G548" s="385"/>
      <c r="H548" s="385"/>
    </row>
    <row r="549" spans="1:8" x14ac:dyDescent="0.25">
      <c r="A549" s="30"/>
      <c r="B549" s="31"/>
      <c r="C549" s="42"/>
      <c r="D549" s="385"/>
      <c r="F549" s="385"/>
      <c r="G549" s="385"/>
      <c r="H549" s="385"/>
    </row>
    <row r="550" spans="1:8" x14ac:dyDescent="0.25">
      <c r="A550" s="30"/>
      <c r="B550" s="31"/>
      <c r="C550" s="42"/>
      <c r="D550" s="385"/>
      <c r="F550" s="385"/>
      <c r="G550" s="385"/>
      <c r="H550" s="385"/>
    </row>
    <row r="551" spans="1:8" x14ac:dyDescent="0.25">
      <c r="A551" s="30"/>
      <c r="B551" s="31"/>
      <c r="C551" s="42"/>
      <c r="D551" s="385"/>
      <c r="F551" s="385"/>
      <c r="G551" s="385"/>
      <c r="H551" s="385"/>
    </row>
    <row r="552" spans="1:8" x14ac:dyDescent="0.25">
      <c r="A552" s="30"/>
      <c r="B552" s="31"/>
      <c r="C552" s="42"/>
      <c r="D552" s="385"/>
      <c r="F552" s="385"/>
      <c r="G552" s="385"/>
      <c r="H552" s="385"/>
    </row>
    <row r="553" spans="1:8" x14ac:dyDescent="0.25">
      <c r="A553" s="30"/>
      <c r="B553" s="31"/>
      <c r="C553" s="42"/>
      <c r="D553" s="385"/>
      <c r="F553" s="385"/>
      <c r="G553" s="385"/>
      <c r="H553" s="385"/>
    </row>
    <row r="554" spans="1:8" x14ac:dyDescent="0.25">
      <c r="A554" s="30"/>
      <c r="B554" s="31"/>
      <c r="C554" s="42"/>
      <c r="D554" s="385"/>
      <c r="F554" s="385"/>
      <c r="G554" s="385"/>
      <c r="H554" s="385"/>
    </row>
    <row r="555" spans="1:8" x14ac:dyDescent="0.25">
      <c r="A555" s="30"/>
      <c r="B555" s="31"/>
      <c r="C555" s="42"/>
      <c r="D555" s="385"/>
      <c r="F555" s="385"/>
      <c r="G555" s="385"/>
      <c r="H555" s="385"/>
    </row>
    <row r="556" spans="1:8" x14ac:dyDescent="0.25">
      <c r="A556" s="30"/>
      <c r="B556" s="31"/>
      <c r="C556" s="42"/>
      <c r="D556" s="385"/>
      <c r="F556" s="385"/>
      <c r="G556" s="385"/>
      <c r="H556" s="385"/>
    </row>
    <row r="557" spans="1:8" x14ac:dyDescent="0.25">
      <c r="A557" s="30"/>
      <c r="B557" s="31"/>
      <c r="C557" s="42"/>
      <c r="D557" s="385"/>
      <c r="F557" s="385"/>
      <c r="G557" s="385"/>
      <c r="H557" s="385"/>
    </row>
    <row r="558" spans="1:8" x14ac:dyDescent="0.25">
      <c r="A558" s="30"/>
      <c r="B558" s="31"/>
      <c r="C558" s="42"/>
      <c r="D558" s="385"/>
      <c r="F558" s="385"/>
      <c r="G558" s="385"/>
      <c r="H558" s="385"/>
    </row>
    <row r="559" spans="1:8" x14ac:dyDescent="0.25">
      <c r="A559" s="30"/>
      <c r="B559" s="31"/>
      <c r="C559" s="42"/>
      <c r="D559" s="385"/>
      <c r="F559" s="385"/>
      <c r="G559" s="385"/>
      <c r="H559" s="385"/>
    </row>
    <row r="560" spans="1:8" x14ac:dyDescent="0.25">
      <c r="A560" s="30"/>
      <c r="B560" s="31"/>
      <c r="C560" s="42"/>
      <c r="D560" s="385"/>
      <c r="F560" s="385"/>
      <c r="G560" s="385"/>
      <c r="H560" s="385"/>
    </row>
    <row r="561" spans="1:8" x14ac:dyDescent="0.25">
      <c r="A561" s="30"/>
      <c r="B561" s="31"/>
      <c r="C561" s="42"/>
      <c r="D561" s="385"/>
      <c r="F561" s="385"/>
      <c r="G561" s="385"/>
      <c r="H561" s="385"/>
    </row>
    <row r="562" spans="1:8" x14ac:dyDescent="0.25">
      <c r="A562" s="30"/>
      <c r="B562" s="31"/>
      <c r="C562" s="42"/>
      <c r="D562" s="385"/>
      <c r="F562" s="385"/>
      <c r="G562" s="385"/>
      <c r="H562" s="385"/>
    </row>
    <row r="563" spans="1:8" x14ac:dyDescent="0.25">
      <c r="A563" s="30"/>
      <c r="B563" s="31"/>
      <c r="C563" s="42"/>
      <c r="D563" s="385"/>
      <c r="F563" s="385"/>
      <c r="G563" s="385"/>
      <c r="H563" s="385"/>
    </row>
    <row r="564" spans="1:8" x14ac:dyDescent="0.25">
      <c r="A564" s="30"/>
      <c r="B564" s="31"/>
      <c r="C564" s="42"/>
      <c r="D564" s="385"/>
      <c r="F564" s="385"/>
      <c r="G564" s="385"/>
      <c r="H564" s="385"/>
    </row>
    <row r="565" spans="1:8" x14ac:dyDescent="0.25">
      <c r="A565" s="30"/>
      <c r="B565" s="31"/>
      <c r="C565" s="42"/>
      <c r="D565" s="385"/>
      <c r="F565" s="385"/>
      <c r="G565" s="385"/>
      <c r="H565" s="385"/>
    </row>
    <row r="566" spans="1:8" x14ac:dyDescent="0.25">
      <c r="A566" s="30"/>
      <c r="B566" s="31"/>
      <c r="C566" s="42"/>
      <c r="D566" s="385"/>
      <c r="F566" s="385"/>
      <c r="G566" s="385"/>
      <c r="H566" s="385"/>
    </row>
    <row r="567" spans="1:8" x14ac:dyDescent="0.25">
      <c r="A567" s="30"/>
      <c r="B567" s="31"/>
      <c r="C567" s="42"/>
      <c r="D567" s="385"/>
      <c r="F567" s="385"/>
      <c r="G567" s="385"/>
      <c r="H567" s="385"/>
    </row>
    <row r="568" spans="1:8" x14ac:dyDescent="0.25">
      <c r="A568" s="30"/>
      <c r="B568" s="31"/>
      <c r="C568" s="42"/>
      <c r="D568" s="385"/>
      <c r="F568" s="385"/>
      <c r="G568" s="385"/>
      <c r="H568" s="385"/>
    </row>
    <row r="569" spans="1:8" x14ac:dyDescent="0.25">
      <c r="A569" s="30"/>
      <c r="B569" s="31"/>
      <c r="C569" s="42"/>
      <c r="D569" s="385"/>
      <c r="F569" s="385"/>
      <c r="G569" s="385"/>
      <c r="H569" s="385"/>
    </row>
    <row r="570" spans="1:8" x14ac:dyDescent="0.25">
      <c r="A570" s="30"/>
      <c r="B570" s="31"/>
      <c r="C570" s="42"/>
      <c r="D570" s="385"/>
      <c r="F570" s="385"/>
      <c r="G570" s="385"/>
      <c r="H570" s="385"/>
    </row>
    <row r="571" spans="1:8" x14ac:dyDescent="0.25">
      <c r="A571" s="30"/>
      <c r="B571" s="31"/>
      <c r="C571" s="42"/>
      <c r="D571" s="385"/>
      <c r="F571" s="385"/>
      <c r="G571" s="385"/>
      <c r="H571" s="385"/>
    </row>
    <row r="572" spans="1:8" x14ac:dyDescent="0.25">
      <c r="A572" s="30"/>
      <c r="B572" s="31"/>
      <c r="C572" s="42"/>
      <c r="D572" s="385"/>
      <c r="F572" s="385"/>
      <c r="G572" s="385"/>
      <c r="H572" s="385"/>
    </row>
    <row r="573" spans="1:8" x14ac:dyDescent="0.25">
      <c r="A573" s="30"/>
      <c r="B573" s="31"/>
      <c r="C573" s="42"/>
      <c r="D573" s="385"/>
      <c r="F573" s="385"/>
      <c r="G573" s="385"/>
      <c r="H573" s="385"/>
    </row>
    <row r="574" spans="1:8" x14ac:dyDescent="0.25">
      <c r="A574" s="30"/>
      <c r="B574" s="31"/>
      <c r="C574" s="42"/>
      <c r="D574" s="385"/>
      <c r="F574" s="385"/>
      <c r="G574" s="385"/>
      <c r="H574" s="385"/>
    </row>
    <row r="575" spans="1:8" x14ac:dyDescent="0.25">
      <c r="A575" s="30"/>
      <c r="B575" s="31"/>
      <c r="C575" s="42"/>
      <c r="D575" s="385"/>
      <c r="F575" s="385"/>
      <c r="G575" s="385"/>
      <c r="H575" s="385"/>
    </row>
    <row r="576" spans="1:8" x14ac:dyDescent="0.25">
      <c r="A576" s="30"/>
      <c r="B576" s="31"/>
      <c r="C576" s="42"/>
      <c r="D576" s="385"/>
      <c r="F576" s="385"/>
      <c r="G576" s="385"/>
      <c r="H576" s="385"/>
    </row>
    <row r="577" spans="1:8" x14ac:dyDescent="0.25">
      <c r="A577" s="30"/>
      <c r="B577" s="31"/>
      <c r="C577" s="42"/>
      <c r="D577" s="385"/>
      <c r="F577" s="385"/>
      <c r="G577" s="385"/>
      <c r="H577" s="385"/>
    </row>
    <row r="578" spans="1:8" x14ac:dyDescent="0.25">
      <c r="A578" s="30"/>
      <c r="B578" s="31"/>
      <c r="C578" s="42"/>
      <c r="D578" s="385"/>
      <c r="F578" s="385"/>
      <c r="G578" s="385"/>
      <c r="H578" s="385"/>
    </row>
    <row r="579" spans="1:8" x14ac:dyDescent="0.25">
      <c r="A579" s="30"/>
      <c r="B579" s="31"/>
      <c r="C579" s="42"/>
      <c r="D579" s="385"/>
      <c r="F579" s="385"/>
      <c r="G579" s="385"/>
      <c r="H579" s="385"/>
    </row>
    <row r="580" spans="1:8" x14ac:dyDescent="0.25">
      <c r="A580" s="30"/>
      <c r="B580" s="31"/>
      <c r="C580" s="42"/>
      <c r="D580" s="385"/>
      <c r="F580" s="385"/>
      <c r="G580" s="385"/>
      <c r="H580" s="385"/>
    </row>
    <row r="581" spans="1:8" x14ac:dyDescent="0.25">
      <c r="A581" s="30"/>
      <c r="B581" s="31"/>
      <c r="C581" s="42"/>
      <c r="D581" s="385"/>
      <c r="F581" s="385"/>
      <c r="G581" s="385"/>
      <c r="H581" s="385"/>
    </row>
    <row r="582" spans="1:8" x14ac:dyDescent="0.25">
      <c r="A582" s="30"/>
      <c r="B582" s="31"/>
      <c r="C582" s="42"/>
      <c r="D582" s="385"/>
      <c r="F582" s="385"/>
      <c r="G582" s="385"/>
      <c r="H582" s="385"/>
    </row>
    <row r="583" spans="1:8" x14ac:dyDescent="0.25">
      <c r="A583" s="30"/>
      <c r="B583" s="31"/>
      <c r="C583" s="42"/>
      <c r="D583" s="385"/>
      <c r="F583" s="385"/>
      <c r="G583" s="385"/>
      <c r="H583" s="385"/>
    </row>
    <row r="584" spans="1:8" x14ac:dyDescent="0.25">
      <c r="A584" s="30"/>
      <c r="B584" s="31"/>
      <c r="C584" s="42"/>
      <c r="D584" s="385"/>
      <c r="F584" s="385"/>
      <c r="G584" s="385"/>
      <c r="H584" s="385"/>
    </row>
    <row r="585" spans="1:8" x14ac:dyDescent="0.25">
      <c r="A585" s="30"/>
      <c r="B585" s="31"/>
      <c r="C585" s="42"/>
      <c r="D585" s="385"/>
      <c r="F585" s="385"/>
      <c r="G585" s="385"/>
      <c r="H585" s="385"/>
    </row>
    <row r="586" spans="1:8" x14ac:dyDescent="0.25">
      <c r="A586" s="30"/>
      <c r="B586" s="31"/>
      <c r="C586" s="42"/>
      <c r="D586" s="385"/>
      <c r="F586" s="385"/>
      <c r="G586" s="385"/>
      <c r="H586" s="385"/>
    </row>
    <row r="587" spans="1:8" x14ac:dyDescent="0.25">
      <c r="A587" s="30"/>
      <c r="B587" s="31"/>
      <c r="C587" s="42"/>
      <c r="D587" s="385"/>
      <c r="F587" s="385"/>
      <c r="G587" s="385"/>
      <c r="H587" s="385"/>
    </row>
    <row r="588" spans="1:8" x14ac:dyDescent="0.25">
      <c r="A588" s="30"/>
      <c r="B588" s="31"/>
      <c r="C588" s="42"/>
      <c r="D588" s="385"/>
      <c r="F588" s="385"/>
      <c r="G588" s="385"/>
      <c r="H588" s="385"/>
    </row>
    <row r="589" spans="1:8" x14ac:dyDescent="0.25">
      <c r="A589" s="30"/>
      <c r="B589" s="31"/>
      <c r="C589" s="42"/>
      <c r="D589" s="385"/>
      <c r="F589" s="385"/>
      <c r="G589" s="385"/>
      <c r="H589" s="385"/>
    </row>
    <row r="590" spans="1:8" x14ac:dyDescent="0.25">
      <c r="A590" s="30"/>
      <c r="B590" s="31"/>
      <c r="C590" s="42"/>
      <c r="D590" s="385"/>
      <c r="F590" s="385"/>
      <c r="G590" s="385"/>
      <c r="H590" s="385"/>
    </row>
    <row r="591" spans="1:8" x14ac:dyDescent="0.25">
      <c r="A591" s="30"/>
      <c r="B591" s="31"/>
      <c r="C591" s="42"/>
      <c r="D591" s="385"/>
      <c r="F591" s="385"/>
      <c r="G591" s="385"/>
      <c r="H591" s="385"/>
    </row>
    <row r="592" spans="1:8" x14ac:dyDescent="0.25">
      <c r="A592" s="30"/>
      <c r="B592" s="31"/>
      <c r="C592" s="42"/>
      <c r="D592" s="385"/>
      <c r="F592" s="385"/>
      <c r="G592" s="385"/>
      <c r="H592" s="385"/>
    </row>
    <row r="593" spans="1:8" x14ac:dyDescent="0.25">
      <c r="A593" s="30"/>
      <c r="B593" s="31"/>
      <c r="C593" s="42"/>
      <c r="D593" s="385"/>
      <c r="F593" s="385"/>
      <c r="G593" s="385"/>
      <c r="H593" s="385"/>
    </row>
    <row r="594" spans="1:8" x14ac:dyDescent="0.25">
      <c r="A594" s="30"/>
      <c r="B594" s="31"/>
      <c r="C594" s="42"/>
      <c r="D594" s="385"/>
      <c r="F594" s="385"/>
      <c r="G594" s="385"/>
      <c r="H594" s="385"/>
    </row>
    <row r="595" spans="1:8" x14ac:dyDescent="0.25">
      <c r="A595" s="30"/>
      <c r="B595" s="31"/>
      <c r="C595" s="42"/>
      <c r="D595" s="385"/>
      <c r="F595" s="385"/>
      <c r="G595" s="385"/>
      <c r="H595" s="385"/>
    </row>
    <row r="596" spans="1:8" x14ac:dyDescent="0.25">
      <c r="A596" s="30"/>
      <c r="B596" s="31"/>
      <c r="C596" s="42"/>
      <c r="D596" s="385"/>
      <c r="F596" s="385"/>
      <c r="G596" s="385"/>
      <c r="H596" s="385"/>
    </row>
    <row r="597" spans="1:8" x14ac:dyDescent="0.25">
      <c r="A597" s="30"/>
      <c r="B597" s="31"/>
      <c r="C597" s="42"/>
      <c r="D597" s="385"/>
      <c r="F597" s="385"/>
      <c r="G597" s="385"/>
      <c r="H597" s="385"/>
    </row>
    <row r="598" spans="1:8" x14ac:dyDescent="0.25">
      <c r="A598" s="30"/>
      <c r="B598" s="31"/>
      <c r="C598" s="42"/>
      <c r="D598" s="385"/>
      <c r="F598" s="385"/>
      <c r="G598" s="385"/>
      <c r="H598" s="385"/>
    </row>
    <row r="599" spans="1:8" x14ac:dyDescent="0.25">
      <c r="A599" s="30"/>
      <c r="B599" s="31"/>
      <c r="C599" s="42"/>
      <c r="D599" s="385"/>
      <c r="F599" s="385"/>
      <c r="G599" s="385"/>
      <c r="H599" s="385"/>
    </row>
    <row r="600" spans="1:8" x14ac:dyDescent="0.25">
      <c r="A600" s="30"/>
      <c r="B600" s="31"/>
      <c r="C600" s="42"/>
      <c r="D600" s="385"/>
      <c r="F600" s="385"/>
      <c r="G600" s="385"/>
      <c r="H600" s="385"/>
    </row>
    <row r="601" spans="1:8" x14ac:dyDescent="0.25">
      <c r="A601" s="30"/>
      <c r="B601" s="31"/>
      <c r="C601" s="42"/>
      <c r="D601" s="385"/>
      <c r="F601" s="385"/>
      <c r="G601" s="385"/>
      <c r="H601" s="385"/>
    </row>
    <row r="602" spans="1:8" x14ac:dyDescent="0.25">
      <c r="A602" s="30"/>
      <c r="B602" s="31"/>
      <c r="C602" s="42"/>
      <c r="D602" s="385"/>
      <c r="F602" s="385"/>
      <c r="G602" s="385"/>
      <c r="H602" s="385"/>
    </row>
    <row r="603" spans="1:8" x14ac:dyDescent="0.25">
      <c r="A603" s="30"/>
      <c r="B603" s="31"/>
      <c r="C603" s="42"/>
      <c r="D603" s="385"/>
      <c r="F603" s="385"/>
      <c r="G603" s="385"/>
      <c r="H603" s="385"/>
    </row>
    <row r="604" spans="1:8" x14ac:dyDescent="0.25">
      <c r="A604" s="30"/>
      <c r="B604" s="31"/>
      <c r="C604" s="42"/>
      <c r="D604" s="385"/>
      <c r="F604" s="385"/>
      <c r="G604" s="385"/>
      <c r="H604" s="385"/>
    </row>
    <row r="605" spans="1:8" x14ac:dyDescent="0.25">
      <c r="A605" s="30"/>
      <c r="B605" s="31"/>
      <c r="C605" s="42"/>
      <c r="D605" s="385"/>
      <c r="F605" s="385"/>
      <c r="G605" s="385"/>
      <c r="H605" s="385"/>
    </row>
    <row r="606" spans="1:8" x14ac:dyDescent="0.25">
      <c r="A606" s="30"/>
      <c r="B606" s="31"/>
      <c r="C606" s="42"/>
      <c r="D606" s="385"/>
      <c r="F606" s="385"/>
      <c r="G606" s="385"/>
      <c r="H606" s="385"/>
    </row>
    <row r="607" spans="1:8" x14ac:dyDescent="0.25">
      <c r="A607" s="30"/>
      <c r="B607" s="31"/>
      <c r="C607" s="42"/>
      <c r="D607" s="385"/>
      <c r="F607" s="385"/>
      <c r="G607" s="385"/>
      <c r="H607" s="385"/>
    </row>
    <row r="608" spans="1:8" x14ac:dyDescent="0.25">
      <c r="A608" s="30"/>
      <c r="B608" s="31"/>
      <c r="C608" s="42"/>
      <c r="D608" s="385"/>
      <c r="F608" s="385"/>
      <c r="G608" s="385"/>
      <c r="H608" s="385"/>
    </row>
    <row r="609" spans="1:8" x14ac:dyDescent="0.25">
      <c r="A609" s="30"/>
      <c r="B609" s="31"/>
      <c r="C609" s="42"/>
      <c r="D609" s="385"/>
      <c r="F609" s="385"/>
      <c r="G609" s="385"/>
      <c r="H609" s="385"/>
    </row>
    <row r="610" spans="1:8" x14ac:dyDescent="0.25">
      <c r="A610" s="30"/>
      <c r="B610" s="31"/>
      <c r="C610" s="42"/>
      <c r="D610" s="385"/>
      <c r="F610" s="385"/>
      <c r="G610" s="385"/>
      <c r="H610" s="385"/>
    </row>
    <row r="611" spans="1:8" x14ac:dyDescent="0.25">
      <c r="A611" s="30"/>
      <c r="B611" s="31"/>
      <c r="C611" s="42"/>
      <c r="D611" s="385"/>
      <c r="F611" s="385"/>
      <c r="G611" s="385"/>
      <c r="H611" s="385"/>
    </row>
    <row r="612" spans="1:8" x14ac:dyDescent="0.25">
      <c r="A612" s="30"/>
      <c r="B612" s="31"/>
      <c r="C612" s="42"/>
      <c r="D612" s="385"/>
      <c r="F612" s="385"/>
      <c r="G612" s="385"/>
      <c r="H612" s="385"/>
    </row>
    <row r="613" spans="1:8" x14ac:dyDescent="0.25">
      <c r="A613" s="30"/>
      <c r="B613" s="31"/>
      <c r="C613" s="42"/>
      <c r="D613" s="385"/>
      <c r="F613" s="385"/>
      <c r="G613" s="385"/>
      <c r="H613" s="385"/>
    </row>
    <row r="614" spans="1:8" x14ac:dyDescent="0.25">
      <c r="A614" s="30"/>
      <c r="B614" s="31"/>
      <c r="C614" s="42"/>
      <c r="D614" s="385"/>
      <c r="F614" s="385"/>
      <c r="G614" s="385"/>
      <c r="H614" s="385"/>
    </row>
    <row r="615" spans="1:8" x14ac:dyDescent="0.25">
      <c r="A615" s="30"/>
      <c r="B615" s="31"/>
      <c r="C615" s="42"/>
      <c r="D615" s="385"/>
      <c r="F615" s="385"/>
      <c r="G615" s="385"/>
      <c r="H615" s="385"/>
    </row>
    <row r="616" spans="1:8" x14ac:dyDescent="0.25">
      <c r="A616" s="30"/>
      <c r="B616" s="31"/>
      <c r="C616" s="42"/>
      <c r="D616" s="385"/>
      <c r="F616" s="385"/>
      <c r="G616" s="385"/>
      <c r="H616" s="385"/>
    </row>
    <row r="617" spans="1:8" x14ac:dyDescent="0.25">
      <c r="A617" s="30"/>
      <c r="B617" s="31"/>
      <c r="C617" s="42"/>
      <c r="D617" s="385"/>
      <c r="F617" s="385"/>
      <c r="G617" s="385"/>
      <c r="H617" s="385"/>
    </row>
    <row r="618" spans="1:8" x14ac:dyDescent="0.25">
      <c r="A618" s="30"/>
      <c r="B618" s="31"/>
      <c r="C618" s="42"/>
      <c r="D618" s="385"/>
      <c r="F618" s="385"/>
      <c r="G618" s="385"/>
      <c r="H618" s="385"/>
    </row>
    <row r="619" spans="1:8" x14ac:dyDescent="0.25">
      <c r="A619" s="30"/>
      <c r="B619" s="31"/>
      <c r="C619" s="42"/>
      <c r="D619" s="385"/>
      <c r="F619" s="385"/>
      <c r="G619" s="385"/>
      <c r="H619" s="385"/>
    </row>
    <row r="620" spans="1:8" x14ac:dyDescent="0.25">
      <c r="A620" s="30"/>
      <c r="B620" s="31"/>
      <c r="C620" s="42"/>
      <c r="D620" s="385"/>
      <c r="F620" s="385"/>
      <c r="G620" s="385"/>
      <c r="H620" s="385"/>
    </row>
    <row r="621" spans="1:8" x14ac:dyDescent="0.25">
      <c r="A621" s="30"/>
      <c r="B621" s="31"/>
      <c r="C621" s="42"/>
      <c r="D621" s="385"/>
      <c r="F621" s="385"/>
      <c r="G621" s="385"/>
      <c r="H621" s="385"/>
    </row>
    <row r="622" spans="1:8" x14ac:dyDescent="0.25">
      <c r="A622" s="30"/>
      <c r="B622" s="31"/>
      <c r="C622" s="42"/>
      <c r="D622" s="385"/>
      <c r="F622" s="385"/>
      <c r="G622" s="385"/>
      <c r="H622" s="385"/>
    </row>
    <row r="623" spans="1:8" x14ac:dyDescent="0.25">
      <c r="A623" s="30"/>
      <c r="B623" s="31"/>
      <c r="C623" s="42"/>
      <c r="D623" s="385"/>
      <c r="F623" s="385"/>
      <c r="G623" s="385"/>
      <c r="H623" s="385"/>
    </row>
    <row r="624" spans="1:8" x14ac:dyDescent="0.25">
      <c r="A624" s="30"/>
      <c r="B624" s="31"/>
      <c r="C624" s="42"/>
      <c r="D624" s="385"/>
      <c r="F624" s="385"/>
      <c r="G624" s="385"/>
      <c r="H624" s="385"/>
    </row>
    <row r="625" spans="1:8" x14ac:dyDescent="0.25">
      <c r="A625" s="30"/>
      <c r="B625" s="31"/>
      <c r="C625" s="42"/>
      <c r="D625" s="385"/>
      <c r="F625" s="385"/>
      <c r="G625" s="385"/>
      <c r="H625" s="385"/>
    </row>
    <row r="626" spans="1:8" x14ac:dyDescent="0.25">
      <c r="A626" s="30"/>
      <c r="B626" s="31"/>
      <c r="C626" s="42"/>
      <c r="D626" s="385"/>
      <c r="F626" s="385"/>
      <c r="G626" s="385"/>
      <c r="H626" s="385"/>
    </row>
    <row r="627" spans="1:8" x14ac:dyDescent="0.25">
      <c r="A627" s="30"/>
      <c r="B627" s="31"/>
      <c r="C627" s="42"/>
      <c r="D627" s="385"/>
      <c r="F627" s="385"/>
      <c r="G627" s="385"/>
      <c r="H627" s="385"/>
    </row>
    <row r="628" spans="1:8" x14ac:dyDescent="0.25">
      <c r="A628" s="30"/>
      <c r="B628" s="31"/>
      <c r="C628" s="42"/>
      <c r="D628" s="385"/>
      <c r="F628" s="385"/>
      <c r="G628" s="385"/>
      <c r="H628" s="385"/>
    </row>
    <row r="629" spans="1:8" x14ac:dyDescent="0.25">
      <c r="A629" s="30"/>
      <c r="B629" s="31"/>
      <c r="C629" s="42"/>
      <c r="D629" s="385"/>
      <c r="F629" s="385"/>
      <c r="G629" s="385"/>
      <c r="H629" s="385"/>
    </row>
    <row r="630" spans="1:8" x14ac:dyDescent="0.25">
      <c r="A630" s="30"/>
      <c r="B630" s="31"/>
      <c r="C630" s="42"/>
      <c r="D630" s="385"/>
      <c r="F630" s="385"/>
      <c r="G630" s="385"/>
      <c r="H630" s="385"/>
    </row>
    <row r="631" spans="1:8" x14ac:dyDescent="0.25">
      <c r="A631" s="30"/>
      <c r="B631" s="31"/>
      <c r="C631" s="42"/>
      <c r="D631" s="385"/>
      <c r="F631" s="385"/>
      <c r="G631" s="385"/>
      <c r="H631" s="385"/>
    </row>
    <row r="632" spans="1:8" x14ac:dyDescent="0.25">
      <c r="A632" s="30"/>
      <c r="B632" s="31"/>
      <c r="C632" s="42"/>
      <c r="D632" s="385"/>
      <c r="F632" s="385"/>
      <c r="G632" s="385"/>
      <c r="H632" s="385"/>
    </row>
    <row r="633" spans="1:8" x14ac:dyDescent="0.25">
      <c r="A633" s="30"/>
      <c r="B633" s="31"/>
      <c r="C633" s="42"/>
      <c r="D633" s="385"/>
      <c r="F633" s="385"/>
      <c r="G633" s="385"/>
      <c r="H633" s="385"/>
    </row>
    <row r="634" spans="1:8" x14ac:dyDescent="0.25">
      <c r="A634" s="30"/>
      <c r="B634" s="31"/>
      <c r="C634" s="42"/>
      <c r="D634" s="385"/>
      <c r="F634" s="385"/>
      <c r="G634" s="385"/>
      <c r="H634" s="385"/>
    </row>
    <row r="635" spans="1:8" x14ac:dyDescent="0.25">
      <c r="A635" s="30"/>
      <c r="B635" s="31"/>
      <c r="C635" s="42"/>
      <c r="D635" s="385"/>
      <c r="F635" s="385"/>
      <c r="G635" s="385"/>
      <c r="H635" s="385"/>
    </row>
    <row r="636" spans="1:8" x14ac:dyDescent="0.25">
      <c r="A636" s="30"/>
      <c r="B636" s="31"/>
      <c r="C636" s="42"/>
      <c r="D636" s="385"/>
      <c r="F636" s="385"/>
      <c r="G636" s="385"/>
      <c r="H636" s="385"/>
    </row>
    <row r="637" spans="1:8" x14ac:dyDescent="0.25">
      <c r="A637" s="30"/>
      <c r="B637" s="31"/>
      <c r="C637" s="42"/>
      <c r="D637" s="385"/>
      <c r="F637" s="385"/>
      <c r="G637" s="385"/>
      <c r="H637" s="385"/>
    </row>
    <row r="638" spans="1:8" x14ac:dyDescent="0.25">
      <c r="A638" s="30"/>
      <c r="B638" s="31"/>
      <c r="C638" s="42"/>
      <c r="D638" s="385"/>
      <c r="F638" s="385"/>
      <c r="G638" s="385"/>
      <c r="H638" s="385"/>
    </row>
    <row r="639" spans="1:8" x14ac:dyDescent="0.25">
      <c r="A639" s="30"/>
      <c r="B639" s="31"/>
      <c r="C639" s="42"/>
      <c r="D639" s="385"/>
      <c r="F639" s="385"/>
      <c r="G639" s="385"/>
      <c r="H639" s="385"/>
    </row>
    <row r="640" spans="1:8" x14ac:dyDescent="0.25">
      <c r="A640" s="30"/>
      <c r="B640" s="31"/>
      <c r="C640" s="42"/>
      <c r="D640" s="385"/>
      <c r="F640" s="385"/>
      <c r="G640" s="385"/>
      <c r="H640" s="385"/>
    </row>
    <row r="641" spans="1:8" x14ac:dyDescent="0.25">
      <c r="A641" s="30"/>
      <c r="B641" s="31"/>
      <c r="C641" s="42"/>
      <c r="D641" s="385"/>
      <c r="F641" s="385"/>
      <c r="G641" s="385"/>
      <c r="H641" s="385"/>
    </row>
    <row r="642" spans="1:8" x14ac:dyDescent="0.25">
      <c r="A642" s="30"/>
      <c r="B642" s="31"/>
      <c r="C642" s="42"/>
      <c r="D642" s="385"/>
      <c r="F642" s="385"/>
      <c r="G642" s="385"/>
      <c r="H642" s="385"/>
    </row>
    <row r="643" spans="1:8" x14ac:dyDescent="0.25">
      <c r="A643" s="30"/>
      <c r="B643" s="31"/>
      <c r="C643" s="42"/>
      <c r="D643" s="385"/>
      <c r="F643" s="385"/>
      <c r="G643" s="385"/>
      <c r="H643" s="385"/>
    </row>
    <row r="644" spans="1:8" x14ac:dyDescent="0.25">
      <c r="A644" s="30"/>
      <c r="B644" s="31"/>
      <c r="C644" s="42"/>
      <c r="D644" s="385"/>
      <c r="F644" s="385"/>
      <c r="G644" s="385"/>
      <c r="H644" s="385"/>
    </row>
    <row r="645" spans="1:8" x14ac:dyDescent="0.25">
      <c r="A645" s="30"/>
      <c r="B645" s="31"/>
      <c r="C645" s="42"/>
      <c r="D645" s="385"/>
      <c r="F645" s="385"/>
      <c r="G645" s="385"/>
      <c r="H645" s="385"/>
    </row>
    <row r="646" spans="1:8" x14ac:dyDescent="0.25">
      <c r="A646" s="30"/>
      <c r="B646" s="31"/>
      <c r="C646" s="42"/>
      <c r="D646" s="385"/>
      <c r="F646" s="385"/>
      <c r="G646" s="385"/>
      <c r="H646" s="385"/>
    </row>
    <row r="647" spans="1:8" x14ac:dyDescent="0.25">
      <c r="A647" s="30"/>
      <c r="B647" s="31"/>
      <c r="C647" s="42"/>
      <c r="D647" s="385"/>
      <c r="F647" s="385"/>
      <c r="G647" s="385"/>
      <c r="H647" s="385"/>
    </row>
    <row r="648" spans="1:8" x14ac:dyDescent="0.25">
      <c r="A648" s="30"/>
      <c r="B648" s="31"/>
      <c r="C648" s="42"/>
      <c r="D648" s="385"/>
      <c r="F648" s="385"/>
      <c r="G648" s="385"/>
      <c r="H648" s="385"/>
    </row>
    <row r="649" spans="1:8" x14ac:dyDescent="0.25">
      <c r="A649" s="30"/>
      <c r="B649" s="31"/>
      <c r="C649" s="42"/>
      <c r="D649" s="385"/>
      <c r="F649" s="385"/>
      <c r="G649" s="385"/>
      <c r="H649" s="385"/>
    </row>
    <row r="650" spans="1:8" x14ac:dyDescent="0.25">
      <c r="A650" s="30"/>
      <c r="B650" s="31"/>
      <c r="C650" s="42"/>
      <c r="D650" s="385"/>
      <c r="F650" s="385"/>
      <c r="G650" s="385"/>
      <c r="H650" s="385"/>
    </row>
    <row r="651" spans="1:8" x14ac:dyDescent="0.25">
      <c r="A651" s="30"/>
      <c r="B651" s="31"/>
      <c r="C651" s="42"/>
      <c r="D651" s="385"/>
      <c r="F651" s="385"/>
      <c r="G651" s="385"/>
      <c r="H651" s="385"/>
    </row>
    <row r="652" spans="1:8" x14ac:dyDescent="0.25">
      <c r="A652" s="30"/>
      <c r="B652" s="31"/>
      <c r="C652" s="42"/>
      <c r="D652" s="385"/>
      <c r="F652" s="385"/>
      <c r="G652" s="385"/>
      <c r="H652" s="385"/>
    </row>
    <row r="653" spans="1:8" x14ac:dyDescent="0.25">
      <c r="A653" s="30"/>
      <c r="B653" s="31"/>
      <c r="C653" s="42"/>
      <c r="D653" s="385"/>
      <c r="F653" s="385"/>
      <c r="G653" s="385"/>
      <c r="H653" s="385"/>
    </row>
    <row r="654" spans="1:8" x14ac:dyDescent="0.25">
      <c r="A654" s="30"/>
      <c r="B654" s="31"/>
      <c r="C654" s="42"/>
      <c r="D654" s="385"/>
      <c r="F654" s="385"/>
      <c r="G654" s="385"/>
      <c r="H654" s="385"/>
    </row>
    <row r="655" spans="1:8" x14ac:dyDescent="0.25">
      <c r="A655" s="30"/>
      <c r="B655" s="31"/>
      <c r="C655" s="42"/>
      <c r="D655" s="385"/>
      <c r="F655" s="385"/>
      <c r="G655" s="385"/>
      <c r="H655" s="385"/>
    </row>
    <row r="656" spans="1:8" x14ac:dyDescent="0.25">
      <c r="A656" s="30"/>
      <c r="B656" s="31"/>
      <c r="C656" s="42"/>
      <c r="D656" s="385"/>
      <c r="F656" s="385"/>
      <c r="G656" s="385"/>
      <c r="H656" s="385"/>
    </row>
    <row r="657" spans="1:8" x14ac:dyDescent="0.25">
      <c r="A657" s="30"/>
      <c r="B657" s="31"/>
      <c r="C657" s="42"/>
      <c r="D657" s="385"/>
      <c r="F657" s="385"/>
      <c r="G657" s="385"/>
      <c r="H657" s="385"/>
    </row>
    <row r="658" spans="1:8" x14ac:dyDescent="0.25">
      <c r="A658" s="30"/>
      <c r="B658" s="31"/>
      <c r="C658" s="42"/>
      <c r="D658" s="385"/>
      <c r="F658" s="385"/>
      <c r="G658" s="385"/>
      <c r="H658" s="385"/>
    </row>
    <row r="659" spans="1:8" x14ac:dyDescent="0.25">
      <c r="A659" s="30"/>
      <c r="B659" s="31"/>
      <c r="C659" s="42"/>
      <c r="D659" s="385"/>
      <c r="F659" s="385"/>
      <c r="G659" s="385"/>
      <c r="H659" s="385"/>
    </row>
    <row r="660" spans="1:8" x14ac:dyDescent="0.25">
      <c r="A660" s="30"/>
      <c r="B660" s="31"/>
      <c r="C660" s="42"/>
      <c r="D660" s="385"/>
      <c r="F660" s="385"/>
      <c r="G660" s="385"/>
      <c r="H660" s="385"/>
    </row>
    <row r="661" spans="1:8" x14ac:dyDescent="0.25">
      <c r="A661" s="30"/>
      <c r="B661" s="31"/>
      <c r="C661" s="42"/>
      <c r="D661" s="385"/>
      <c r="F661" s="385"/>
      <c r="G661" s="385"/>
      <c r="H661" s="385"/>
    </row>
    <row r="662" spans="1:8" x14ac:dyDescent="0.25">
      <c r="A662" s="30"/>
      <c r="B662" s="31"/>
      <c r="C662" s="42"/>
      <c r="D662" s="385"/>
      <c r="F662" s="385"/>
      <c r="G662" s="385"/>
      <c r="H662" s="385"/>
    </row>
    <row r="663" spans="1:8" x14ac:dyDescent="0.25">
      <c r="A663" s="30"/>
      <c r="B663" s="31"/>
      <c r="C663" s="42"/>
      <c r="D663" s="385"/>
      <c r="F663" s="385"/>
      <c r="G663" s="385"/>
      <c r="H663" s="385"/>
    </row>
    <row r="664" spans="1:8" x14ac:dyDescent="0.25">
      <c r="A664" s="30"/>
      <c r="B664" s="31"/>
      <c r="C664" s="42"/>
      <c r="D664" s="385"/>
      <c r="F664" s="385"/>
      <c r="G664" s="385"/>
      <c r="H664" s="385"/>
    </row>
    <row r="665" spans="1:8" x14ac:dyDescent="0.25">
      <c r="A665" s="30"/>
      <c r="B665" s="31"/>
      <c r="C665" s="42"/>
      <c r="D665" s="385"/>
      <c r="F665" s="385"/>
      <c r="G665" s="385"/>
      <c r="H665" s="385"/>
    </row>
    <row r="666" spans="1:8" x14ac:dyDescent="0.25">
      <c r="A666" s="30"/>
      <c r="B666" s="31"/>
      <c r="C666" s="42"/>
      <c r="D666" s="385"/>
      <c r="F666" s="385"/>
      <c r="G666" s="385"/>
      <c r="H666" s="385"/>
    </row>
    <row r="667" spans="1:8" x14ac:dyDescent="0.25">
      <c r="A667" s="30"/>
      <c r="B667" s="31"/>
      <c r="C667" s="42"/>
      <c r="D667" s="385"/>
      <c r="F667" s="385"/>
      <c r="G667" s="385"/>
      <c r="H667" s="385"/>
    </row>
    <row r="668" spans="1:8" x14ac:dyDescent="0.25">
      <c r="A668" s="30"/>
      <c r="B668" s="31"/>
      <c r="C668" s="42"/>
      <c r="D668" s="385"/>
      <c r="F668" s="385"/>
      <c r="G668" s="385"/>
      <c r="H668" s="385"/>
    </row>
    <row r="669" spans="1:8" x14ac:dyDescent="0.25">
      <c r="A669" s="30"/>
      <c r="B669" s="31"/>
      <c r="C669" s="42"/>
      <c r="D669" s="385"/>
      <c r="F669" s="385"/>
      <c r="G669" s="385"/>
      <c r="H669" s="385"/>
    </row>
    <row r="670" spans="1:8" x14ac:dyDescent="0.25">
      <c r="A670" s="30"/>
      <c r="B670" s="31"/>
      <c r="C670" s="42"/>
      <c r="D670" s="385"/>
      <c r="F670" s="385"/>
      <c r="G670" s="385"/>
      <c r="H670" s="385"/>
    </row>
    <row r="671" spans="1:8" x14ac:dyDescent="0.25">
      <c r="A671" s="30"/>
      <c r="B671" s="31"/>
      <c r="C671" s="42"/>
      <c r="D671" s="385"/>
      <c r="F671" s="385"/>
      <c r="G671" s="385"/>
      <c r="H671" s="385"/>
    </row>
    <row r="672" spans="1:8" x14ac:dyDescent="0.25">
      <c r="A672" s="30"/>
      <c r="B672" s="31"/>
      <c r="C672" s="42"/>
      <c r="D672" s="385"/>
      <c r="F672" s="385"/>
      <c r="G672" s="385"/>
      <c r="H672" s="385"/>
    </row>
    <row r="673" spans="1:8" x14ac:dyDescent="0.25">
      <c r="A673" s="30"/>
      <c r="B673" s="31"/>
      <c r="C673" s="42"/>
      <c r="D673" s="385"/>
      <c r="F673" s="385"/>
      <c r="G673" s="385"/>
      <c r="H673" s="385"/>
    </row>
    <row r="674" spans="1:8" x14ac:dyDescent="0.25">
      <c r="A674" s="30"/>
      <c r="B674" s="31"/>
      <c r="C674" s="42"/>
      <c r="D674" s="385"/>
      <c r="F674" s="385"/>
      <c r="G674" s="385"/>
      <c r="H674" s="385"/>
    </row>
    <row r="675" spans="1:8" x14ac:dyDescent="0.25">
      <c r="A675" s="30"/>
      <c r="B675" s="31"/>
      <c r="C675" s="42"/>
      <c r="D675" s="385"/>
      <c r="F675" s="385"/>
      <c r="G675" s="385"/>
      <c r="H675" s="385"/>
    </row>
    <row r="676" spans="1:8" x14ac:dyDescent="0.25">
      <c r="A676" s="30"/>
      <c r="B676" s="31"/>
      <c r="C676" s="42"/>
      <c r="D676" s="385"/>
      <c r="F676" s="385"/>
      <c r="G676" s="385"/>
      <c r="H676" s="385"/>
    </row>
    <row r="677" spans="1:8" x14ac:dyDescent="0.25">
      <c r="A677" s="30"/>
      <c r="B677" s="31"/>
      <c r="C677" s="42"/>
      <c r="D677" s="385"/>
      <c r="F677" s="385"/>
      <c r="G677" s="385"/>
      <c r="H677" s="385"/>
    </row>
    <row r="678" spans="1:8" x14ac:dyDescent="0.25">
      <c r="A678" s="30"/>
      <c r="B678" s="31"/>
      <c r="C678" s="42"/>
      <c r="D678" s="385"/>
      <c r="F678" s="385"/>
      <c r="G678" s="385"/>
      <c r="H678" s="385"/>
    </row>
    <row r="679" spans="1:8" x14ac:dyDescent="0.25">
      <c r="A679" s="30"/>
      <c r="B679" s="31"/>
      <c r="C679" s="42"/>
      <c r="D679" s="385"/>
      <c r="F679" s="385"/>
      <c r="G679" s="385"/>
      <c r="H679" s="385"/>
    </row>
    <row r="680" spans="1:8" x14ac:dyDescent="0.25">
      <c r="A680" s="30"/>
      <c r="B680" s="31"/>
      <c r="C680" s="42"/>
      <c r="D680" s="385"/>
      <c r="F680" s="385"/>
      <c r="G680" s="385"/>
      <c r="H680" s="385"/>
    </row>
    <row r="681" spans="1:8" x14ac:dyDescent="0.25">
      <c r="A681" s="30"/>
      <c r="B681" s="31"/>
      <c r="C681" s="42"/>
      <c r="D681" s="385"/>
      <c r="F681" s="385"/>
      <c r="G681" s="385"/>
      <c r="H681" s="385"/>
    </row>
    <row r="682" spans="1:8" x14ac:dyDescent="0.25">
      <c r="A682" s="30"/>
      <c r="B682" s="31"/>
      <c r="C682" s="42"/>
      <c r="D682" s="385"/>
      <c r="F682" s="385"/>
      <c r="G682" s="385"/>
      <c r="H682" s="385"/>
    </row>
    <row r="683" spans="1:8" x14ac:dyDescent="0.25">
      <c r="A683" s="30"/>
      <c r="B683" s="31"/>
      <c r="C683" s="42"/>
      <c r="D683" s="385"/>
      <c r="F683" s="385"/>
      <c r="G683" s="385"/>
      <c r="H683" s="385"/>
    </row>
    <row r="684" spans="1:8" x14ac:dyDescent="0.25">
      <c r="A684" s="30"/>
      <c r="B684" s="31"/>
      <c r="C684" s="42"/>
      <c r="D684" s="385"/>
      <c r="F684" s="385"/>
      <c r="G684" s="385"/>
      <c r="H684" s="385"/>
    </row>
    <row r="685" spans="1:8" x14ac:dyDescent="0.25">
      <c r="A685" s="30"/>
      <c r="B685" s="31"/>
      <c r="C685" s="42"/>
      <c r="D685" s="385"/>
      <c r="F685" s="385"/>
      <c r="G685" s="385"/>
      <c r="H685" s="385"/>
    </row>
    <row r="686" spans="1:8" x14ac:dyDescent="0.25">
      <c r="A686" s="30"/>
      <c r="B686" s="31"/>
      <c r="C686" s="42"/>
      <c r="D686" s="385"/>
      <c r="F686" s="385"/>
      <c r="G686" s="385"/>
      <c r="H686" s="385"/>
    </row>
    <row r="687" spans="1:8" x14ac:dyDescent="0.25">
      <c r="A687" s="30"/>
      <c r="B687" s="31"/>
      <c r="C687" s="42"/>
      <c r="D687" s="385"/>
      <c r="F687" s="385"/>
      <c r="G687" s="385"/>
      <c r="H687" s="385"/>
    </row>
    <row r="688" spans="1:8" x14ac:dyDescent="0.25">
      <c r="A688" s="30"/>
      <c r="B688" s="31"/>
      <c r="C688" s="42"/>
      <c r="D688" s="385"/>
      <c r="F688" s="385"/>
      <c r="G688" s="385"/>
      <c r="H688" s="385"/>
    </row>
    <row r="689" spans="1:8" x14ac:dyDescent="0.25">
      <c r="A689" s="30"/>
      <c r="B689" s="31"/>
      <c r="C689" s="42"/>
      <c r="D689" s="385"/>
      <c r="F689" s="385"/>
      <c r="G689" s="385"/>
      <c r="H689" s="385"/>
    </row>
    <row r="690" spans="1:8" x14ac:dyDescent="0.25">
      <c r="A690" s="30"/>
      <c r="B690" s="31"/>
      <c r="C690" s="42"/>
      <c r="D690" s="385"/>
      <c r="F690" s="385"/>
      <c r="G690" s="385"/>
      <c r="H690" s="385"/>
    </row>
    <row r="691" spans="1:8" x14ac:dyDescent="0.25">
      <c r="A691" s="30"/>
      <c r="B691" s="31"/>
      <c r="C691" s="42"/>
      <c r="D691" s="385"/>
      <c r="F691" s="385"/>
      <c r="G691" s="385"/>
      <c r="H691" s="385"/>
    </row>
    <row r="692" spans="1:8" x14ac:dyDescent="0.25">
      <c r="A692" s="30"/>
      <c r="B692" s="31"/>
      <c r="C692" s="42"/>
      <c r="D692" s="385"/>
      <c r="F692" s="385"/>
      <c r="G692" s="385"/>
      <c r="H692" s="385"/>
    </row>
    <row r="693" spans="1:8" x14ac:dyDescent="0.25">
      <c r="A693" s="30"/>
      <c r="B693" s="31"/>
      <c r="C693" s="42"/>
      <c r="D693" s="385"/>
      <c r="F693" s="385"/>
      <c r="G693" s="385"/>
      <c r="H693" s="385"/>
    </row>
    <row r="694" spans="1:8" x14ac:dyDescent="0.25">
      <c r="A694" s="30"/>
      <c r="B694" s="31"/>
      <c r="C694" s="42"/>
      <c r="D694" s="385"/>
      <c r="F694" s="385"/>
      <c r="G694" s="385"/>
      <c r="H694" s="385"/>
    </row>
    <row r="695" spans="1:8" x14ac:dyDescent="0.25">
      <c r="A695" s="30"/>
      <c r="B695" s="31"/>
      <c r="C695" s="42"/>
      <c r="D695" s="385"/>
      <c r="F695" s="385"/>
      <c r="G695" s="385"/>
      <c r="H695" s="385"/>
    </row>
    <row r="696" spans="1:8" x14ac:dyDescent="0.25">
      <c r="A696" s="30"/>
      <c r="B696" s="31"/>
      <c r="C696" s="42"/>
      <c r="D696" s="385"/>
      <c r="F696" s="385"/>
      <c r="G696" s="385"/>
      <c r="H696" s="385"/>
    </row>
    <row r="697" spans="1:8" x14ac:dyDescent="0.25">
      <c r="A697" s="30"/>
      <c r="B697" s="31"/>
      <c r="C697" s="42"/>
      <c r="D697" s="385"/>
      <c r="F697" s="385"/>
      <c r="G697" s="385"/>
      <c r="H697" s="385"/>
    </row>
    <row r="698" spans="1:8" x14ac:dyDescent="0.25">
      <c r="A698" s="30"/>
      <c r="B698" s="31"/>
      <c r="C698" s="42"/>
      <c r="D698" s="385"/>
      <c r="F698" s="385"/>
      <c r="G698" s="385"/>
      <c r="H698" s="385"/>
    </row>
    <row r="699" spans="1:8" x14ac:dyDescent="0.25">
      <c r="A699" s="30"/>
      <c r="B699" s="31"/>
      <c r="C699" s="42"/>
      <c r="D699" s="385"/>
      <c r="F699" s="385"/>
      <c r="G699" s="385"/>
      <c r="H699" s="385"/>
    </row>
    <row r="700" spans="1:8" x14ac:dyDescent="0.25">
      <c r="A700" s="30"/>
      <c r="B700" s="31"/>
      <c r="C700" s="42"/>
      <c r="D700" s="385"/>
      <c r="F700" s="385"/>
      <c r="G700" s="385"/>
      <c r="H700" s="385"/>
    </row>
    <row r="701" spans="1:8" x14ac:dyDescent="0.25">
      <c r="A701" s="30"/>
      <c r="B701" s="31"/>
      <c r="C701" s="42"/>
      <c r="D701" s="385"/>
      <c r="F701" s="385"/>
      <c r="G701" s="385"/>
      <c r="H701" s="385"/>
    </row>
    <row r="702" spans="1:8" x14ac:dyDescent="0.25">
      <c r="A702" s="30"/>
      <c r="B702" s="31"/>
      <c r="C702" s="42"/>
      <c r="D702" s="385"/>
      <c r="F702" s="385"/>
      <c r="G702" s="385"/>
      <c r="H702" s="385"/>
    </row>
    <row r="703" spans="1:8" x14ac:dyDescent="0.25">
      <c r="A703" s="30"/>
      <c r="B703" s="31"/>
      <c r="C703" s="42"/>
      <c r="D703" s="385"/>
      <c r="F703" s="385"/>
      <c r="G703" s="385"/>
      <c r="H703" s="385"/>
    </row>
    <row r="704" spans="1:8" x14ac:dyDescent="0.25">
      <c r="A704" s="30"/>
      <c r="B704" s="31"/>
      <c r="C704" s="42"/>
      <c r="D704" s="385"/>
      <c r="F704" s="385"/>
      <c r="G704" s="385"/>
      <c r="H704" s="385"/>
    </row>
    <row r="705" spans="1:8" x14ac:dyDescent="0.25">
      <c r="A705" s="30"/>
      <c r="B705" s="31"/>
      <c r="C705" s="42"/>
      <c r="D705" s="385"/>
      <c r="F705" s="385"/>
      <c r="G705" s="385"/>
      <c r="H705" s="385"/>
    </row>
    <row r="706" spans="1:8" x14ac:dyDescent="0.25">
      <c r="A706" s="30"/>
      <c r="B706" s="31"/>
      <c r="C706" s="42"/>
      <c r="D706" s="385"/>
      <c r="F706" s="385"/>
      <c r="G706" s="385"/>
      <c r="H706" s="385"/>
    </row>
    <row r="707" spans="1:8" x14ac:dyDescent="0.25">
      <c r="A707" s="30"/>
      <c r="B707" s="31"/>
      <c r="C707" s="42"/>
      <c r="D707" s="385"/>
      <c r="F707" s="385"/>
      <c r="G707" s="385"/>
      <c r="H707" s="385"/>
    </row>
    <row r="708" spans="1:8" x14ac:dyDescent="0.25">
      <c r="A708" s="30"/>
      <c r="B708" s="31"/>
      <c r="C708" s="42"/>
      <c r="D708" s="385"/>
      <c r="F708" s="385"/>
      <c r="G708" s="385"/>
      <c r="H708" s="385"/>
    </row>
    <row r="709" spans="1:8" x14ac:dyDescent="0.25">
      <c r="A709" s="30"/>
      <c r="B709" s="31"/>
      <c r="C709" s="42"/>
      <c r="D709" s="385"/>
      <c r="F709" s="385"/>
      <c r="G709" s="385"/>
      <c r="H709" s="385"/>
    </row>
    <row r="710" spans="1:8" x14ac:dyDescent="0.25">
      <c r="A710" s="30"/>
      <c r="B710" s="31"/>
      <c r="C710" s="42"/>
      <c r="D710" s="385"/>
      <c r="F710" s="385"/>
      <c r="G710" s="385"/>
      <c r="H710" s="385"/>
    </row>
    <row r="711" spans="1:8" x14ac:dyDescent="0.25">
      <c r="A711" s="30"/>
      <c r="B711" s="31"/>
      <c r="C711" s="42"/>
      <c r="D711" s="385"/>
      <c r="F711" s="385"/>
      <c r="G711" s="385"/>
      <c r="H711" s="385"/>
    </row>
    <row r="712" spans="1:8" x14ac:dyDescent="0.25">
      <c r="A712" s="30"/>
      <c r="B712" s="31"/>
      <c r="C712" s="42"/>
      <c r="D712" s="385"/>
      <c r="F712" s="385"/>
      <c r="G712" s="385"/>
      <c r="H712" s="385"/>
    </row>
    <row r="713" spans="1:8" x14ac:dyDescent="0.25">
      <c r="A713" s="30"/>
      <c r="B713" s="31"/>
      <c r="C713" s="42"/>
      <c r="D713" s="385"/>
      <c r="F713" s="385"/>
      <c r="G713" s="385"/>
      <c r="H713" s="385"/>
    </row>
    <row r="714" spans="1:8" x14ac:dyDescent="0.25">
      <c r="A714" s="30"/>
      <c r="B714" s="31"/>
      <c r="C714" s="42"/>
      <c r="D714" s="385"/>
      <c r="F714" s="385"/>
      <c r="G714" s="385"/>
      <c r="H714" s="385"/>
    </row>
    <row r="715" spans="1:8" x14ac:dyDescent="0.25">
      <c r="A715" s="30"/>
      <c r="B715" s="31"/>
      <c r="C715" s="42"/>
      <c r="D715" s="385"/>
      <c r="F715" s="385"/>
      <c r="G715" s="385"/>
      <c r="H715" s="385"/>
    </row>
    <row r="716" spans="1:8" x14ac:dyDescent="0.25">
      <c r="A716" s="30"/>
      <c r="B716" s="31"/>
      <c r="C716" s="42"/>
      <c r="D716" s="385"/>
      <c r="F716" s="385"/>
      <c r="G716" s="385"/>
      <c r="H716" s="385"/>
    </row>
    <row r="717" spans="1:8" x14ac:dyDescent="0.25">
      <c r="A717" s="30"/>
      <c r="B717" s="31"/>
      <c r="C717" s="42"/>
      <c r="D717" s="385"/>
      <c r="F717" s="385"/>
      <c r="G717" s="385"/>
      <c r="H717" s="385"/>
    </row>
    <row r="718" spans="1:8" x14ac:dyDescent="0.25">
      <c r="A718" s="30"/>
      <c r="B718" s="31"/>
      <c r="C718" s="42"/>
      <c r="D718" s="385"/>
      <c r="F718" s="385"/>
      <c r="G718" s="385"/>
      <c r="H718" s="385"/>
    </row>
    <row r="719" spans="1:8" x14ac:dyDescent="0.25">
      <c r="A719" s="30"/>
      <c r="B719" s="31"/>
      <c r="C719" s="42"/>
      <c r="D719" s="385"/>
      <c r="F719" s="385"/>
      <c r="G719" s="385"/>
      <c r="H719" s="385"/>
    </row>
    <row r="720" spans="1:8" x14ac:dyDescent="0.25">
      <c r="A720" s="30"/>
      <c r="B720" s="31"/>
      <c r="C720" s="42"/>
      <c r="D720" s="385"/>
      <c r="F720" s="385"/>
      <c r="G720" s="385"/>
      <c r="H720" s="385"/>
    </row>
    <row r="721" spans="1:8" x14ac:dyDescent="0.25">
      <c r="A721" s="30"/>
      <c r="B721" s="31"/>
      <c r="C721" s="42"/>
      <c r="D721" s="385"/>
      <c r="F721" s="385"/>
      <c r="G721" s="385"/>
      <c r="H721" s="385"/>
    </row>
    <row r="722" spans="1:8" x14ac:dyDescent="0.25">
      <c r="A722" s="30"/>
      <c r="B722" s="31"/>
      <c r="C722" s="42"/>
      <c r="D722" s="385"/>
      <c r="F722" s="385"/>
      <c r="G722" s="385"/>
      <c r="H722" s="385"/>
    </row>
    <row r="723" spans="1:8" x14ac:dyDescent="0.25">
      <c r="A723" s="30"/>
      <c r="B723" s="31"/>
      <c r="C723" s="42"/>
      <c r="D723" s="385"/>
      <c r="F723" s="385"/>
      <c r="G723" s="385"/>
      <c r="H723" s="385"/>
    </row>
    <row r="724" spans="1:8" x14ac:dyDescent="0.25">
      <c r="A724" s="30"/>
      <c r="B724" s="31"/>
      <c r="C724" s="42"/>
      <c r="D724" s="385"/>
      <c r="F724" s="385"/>
      <c r="G724" s="385"/>
      <c r="H724" s="385"/>
    </row>
    <row r="725" spans="1:8" x14ac:dyDescent="0.25">
      <c r="A725" s="30"/>
      <c r="B725" s="31"/>
      <c r="C725" s="42"/>
      <c r="D725" s="385"/>
      <c r="F725" s="385"/>
      <c r="G725" s="385"/>
      <c r="H725" s="385"/>
    </row>
    <row r="726" spans="1:8" x14ac:dyDescent="0.25">
      <c r="A726" s="30"/>
      <c r="B726" s="31"/>
      <c r="C726" s="42"/>
      <c r="D726" s="385"/>
      <c r="F726" s="385"/>
      <c r="G726" s="385"/>
      <c r="H726" s="385"/>
    </row>
    <row r="727" spans="1:8" x14ac:dyDescent="0.25">
      <c r="A727" s="30"/>
      <c r="B727" s="31"/>
      <c r="C727" s="42"/>
      <c r="D727" s="385"/>
      <c r="F727" s="385"/>
      <c r="G727" s="385"/>
      <c r="H727" s="385"/>
    </row>
    <row r="728" spans="1:8" x14ac:dyDescent="0.25">
      <c r="A728" s="30"/>
      <c r="B728" s="31"/>
      <c r="C728" s="42"/>
      <c r="D728" s="385"/>
      <c r="F728" s="385"/>
      <c r="G728" s="385"/>
      <c r="H728" s="385"/>
    </row>
    <row r="729" spans="1:8" x14ac:dyDescent="0.25">
      <c r="A729" s="30"/>
      <c r="B729" s="31"/>
      <c r="C729" s="42"/>
      <c r="D729" s="385"/>
      <c r="F729" s="385"/>
      <c r="G729" s="385"/>
      <c r="H729" s="385"/>
    </row>
    <row r="730" spans="1:8" x14ac:dyDescent="0.25">
      <c r="A730" s="30"/>
      <c r="B730" s="31"/>
      <c r="C730" s="42"/>
      <c r="D730" s="385"/>
      <c r="F730" s="385"/>
      <c r="G730" s="385"/>
      <c r="H730" s="385"/>
    </row>
    <row r="731" spans="1:8" x14ac:dyDescent="0.25">
      <c r="A731" s="30"/>
      <c r="B731" s="31"/>
      <c r="C731" s="42"/>
      <c r="D731" s="385"/>
      <c r="F731" s="385"/>
      <c r="G731" s="385"/>
      <c r="H731" s="385"/>
    </row>
    <row r="732" spans="1:8" x14ac:dyDescent="0.25">
      <c r="A732" s="30"/>
      <c r="B732" s="31"/>
      <c r="C732" s="42"/>
      <c r="D732" s="385"/>
      <c r="F732" s="385"/>
      <c r="G732" s="385"/>
      <c r="H732" s="385"/>
    </row>
    <row r="733" spans="1:8" x14ac:dyDescent="0.25">
      <c r="A733" s="30"/>
      <c r="B733" s="31"/>
      <c r="C733" s="42"/>
      <c r="D733" s="385"/>
      <c r="F733" s="385"/>
      <c r="G733" s="385"/>
      <c r="H733" s="385"/>
    </row>
    <row r="734" spans="1:8" x14ac:dyDescent="0.25">
      <c r="A734" s="30"/>
      <c r="B734" s="31"/>
      <c r="C734" s="42"/>
      <c r="D734" s="385"/>
      <c r="F734" s="385"/>
      <c r="G734" s="385"/>
      <c r="H734" s="385"/>
    </row>
    <row r="735" spans="1:8" x14ac:dyDescent="0.25">
      <c r="A735" s="30"/>
      <c r="B735" s="31"/>
      <c r="C735" s="42"/>
      <c r="D735" s="385"/>
      <c r="F735" s="385"/>
      <c r="G735" s="385"/>
      <c r="H735" s="385"/>
    </row>
    <row r="736" spans="1:8" x14ac:dyDescent="0.25">
      <c r="A736" s="30"/>
      <c r="B736" s="31"/>
      <c r="C736" s="42"/>
      <c r="D736" s="385"/>
      <c r="F736" s="385"/>
      <c r="G736" s="385"/>
      <c r="H736" s="385"/>
    </row>
    <row r="737" spans="1:8" x14ac:dyDescent="0.25">
      <c r="A737" s="30"/>
      <c r="B737" s="31"/>
      <c r="C737" s="42"/>
      <c r="D737" s="385"/>
      <c r="F737" s="385"/>
      <c r="G737" s="385"/>
      <c r="H737" s="385"/>
    </row>
    <row r="738" spans="1:8" x14ac:dyDescent="0.25">
      <c r="A738" s="30"/>
      <c r="B738" s="31"/>
      <c r="C738" s="42"/>
      <c r="D738" s="385"/>
      <c r="F738" s="385"/>
      <c r="G738" s="385"/>
      <c r="H738" s="385"/>
    </row>
    <row r="739" spans="1:8" x14ac:dyDescent="0.25">
      <c r="A739" s="30"/>
      <c r="B739" s="31"/>
      <c r="C739" s="42"/>
      <c r="D739" s="385"/>
      <c r="F739" s="385"/>
      <c r="G739" s="385"/>
      <c r="H739" s="385"/>
    </row>
    <row r="740" spans="1:8" x14ac:dyDescent="0.25">
      <c r="A740" s="30"/>
      <c r="B740" s="31"/>
      <c r="C740" s="42"/>
      <c r="D740" s="385"/>
      <c r="F740" s="385"/>
      <c r="G740" s="385"/>
      <c r="H740" s="385"/>
    </row>
    <row r="741" spans="1:8" x14ac:dyDescent="0.25">
      <c r="A741" s="30"/>
      <c r="B741" s="31"/>
      <c r="C741" s="42"/>
      <c r="D741" s="385"/>
      <c r="F741" s="385"/>
      <c r="G741" s="385"/>
      <c r="H741" s="385"/>
    </row>
    <row r="742" spans="1:8" x14ac:dyDescent="0.25">
      <c r="A742" s="30"/>
      <c r="B742" s="31"/>
      <c r="C742" s="42"/>
      <c r="D742" s="385"/>
      <c r="F742" s="385"/>
      <c r="G742" s="385"/>
      <c r="H742" s="385"/>
    </row>
    <row r="743" spans="1:8" x14ac:dyDescent="0.25">
      <c r="A743" s="30"/>
      <c r="B743" s="31"/>
      <c r="C743" s="42"/>
      <c r="D743" s="385"/>
      <c r="F743" s="385"/>
      <c r="G743" s="385"/>
      <c r="H743" s="385"/>
    </row>
    <row r="744" spans="1:8" x14ac:dyDescent="0.25">
      <c r="A744" s="30"/>
      <c r="B744" s="31"/>
      <c r="C744" s="42"/>
      <c r="D744" s="385"/>
      <c r="F744" s="385"/>
      <c r="G744" s="385"/>
      <c r="H744" s="385"/>
    </row>
    <row r="745" spans="1:8" x14ac:dyDescent="0.25">
      <c r="A745" s="30"/>
      <c r="B745" s="31"/>
      <c r="C745" s="42"/>
      <c r="D745" s="385"/>
      <c r="F745" s="385"/>
      <c r="G745" s="385"/>
      <c r="H745" s="385"/>
    </row>
    <row r="746" spans="1:8" x14ac:dyDescent="0.25">
      <c r="A746" s="30"/>
      <c r="B746" s="31"/>
      <c r="C746" s="42"/>
      <c r="D746" s="385"/>
      <c r="F746" s="385"/>
      <c r="G746" s="385"/>
      <c r="H746" s="385"/>
    </row>
    <row r="747" spans="1:8" x14ac:dyDescent="0.25">
      <c r="A747" s="30"/>
      <c r="B747" s="31"/>
      <c r="C747" s="42"/>
      <c r="D747" s="385"/>
      <c r="F747" s="385"/>
      <c r="G747" s="385"/>
      <c r="H747" s="385"/>
    </row>
    <row r="748" spans="1:8" x14ac:dyDescent="0.25">
      <c r="A748" s="30"/>
      <c r="B748" s="31"/>
      <c r="C748" s="42"/>
      <c r="D748" s="385"/>
      <c r="F748" s="385"/>
      <c r="G748" s="385"/>
      <c r="H748" s="385"/>
    </row>
    <row r="749" spans="1:8" x14ac:dyDescent="0.25">
      <c r="A749" s="30"/>
      <c r="B749" s="31"/>
      <c r="C749" s="42"/>
      <c r="D749" s="385"/>
      <c r="F749" s="385"/>
      <c r="G749" s="385"/>
      <c r="H749" s="385"/>
    </row>
    <row r="750" spans="1:8" x14ac:dyDescent="0.25">
      <c r="A750" s="30"/>
      <c r="B750" s="31"/>
      <c r="C750" s="42"/>
      <c r="D750" s="385"/>
      <c r="F750" s="385"/>
      <c r="G750" s="385"/>
      <c r="H750" s="385"/>
    </row>
    <row r="751" spans="1:8" x14ac:dyDescent="0.25">
      <c r="A751" s="30"/>
      <c r="B751" s="31"/>
      <c r="C751" s="42"/>
      <c r="D751" s="385"/>
      <c r="F751" s="385"/>
      <c r="G751" s="385"/>
      <c r="H751" s="385"/>
    </row>
    <row r="752" spans="1:8" x14ac:dyDescent="0.25">
      <c r="A752" s="30"/>
      <c r="B752" s="31"/>
      <c r="C752" s="42"/>
      <c r="D752" s="385"/>
      <c r="F752" s="385"/>
      <c r="G752" s="385"/>
      <c r="H752" s="385"/>
    </row>
    <row r="753" spans="1:8" x14ac:dyDescent="0.25">
      <c r="A753" s="30"/>
      <c r="B753" s="31"/>
      <c r="C753" s="42"/>
      <c r="D753" s="385"/>
      <c r="F753" s="385"/>
      <c r="G753" s="385"/>
      <c r="H753" s="385"/>
    </row>
    <row r="754" spans="1:8" x14ac:dyDescent="0.25">
      <c r="A754" s="30"/>
      <c r="B754" s="31"/>
      <c r="C754" s="42"/>
      <c r="D754" s="385"/>
      <c r="F754" s="385"/>
      <c r="G754" s="385"/>
      <c r="H754" s="385"/>
    </row>
    <row r="755" spans="1:8" x14ac:dyDescent="0.25">
      <c r="A755" s="30"/>
      <c r="B755" s="31"/>
      <c r="C755" s="42"/>
      <c r="D755" s="385"/>
      <c r="F755" s="385"/>
      <c r="G755" s="385"/>
      <c r="H755" s="385"/>
    </row>
    <row r="756" spans="1:8" x14ac:dyDescent="0.25">
      <c r="A756" s="30"/>
      <c r="B756" s="31"/>
      <c r="C756" s="42"/>
      <c r="D756" s="385"/>
      <c r="F756" s="385"/>
      <c r="G756" s="385"/>
      <c r="H756" s="385"/>
    </row>
    <row r="757" spans="1:8" x14ac:dyDescent="0.25">
      <c r="A757" s="30"/>
      <c r="B757" s="31"/>
      <c r="C757" s="42"/>
      <c r="D757" s="385"/>
      <c r="F757" s="385"/>
      <c r="G757" s="385"/>
      <c r="H757" s="385"/>
    </row>
    <row r="758" spans="1:8" x14ac:dyDescent="0.25">
      <c r="A758" s="30"/>
      <c r="B758" s="31"/>
      <c r="C758" s="42"/>
      <c r="D758" s="385"/>
      <c r="F758" s="385"/>
      <c r="G758" s="385"/>
      <c r="H758" s="385"/>
    </row>
    <row r="759" spans="1:8" x14ac:dyDescent="0.25">
      <c r="A759" s="30"/>
      <c r="B759" s="31"/>
      <c r="C759" s="42"/>
      <c r="D759" s="385"/>
      <c r="F759" s="385"/>
      <c r="G759" s="385"/>
      <c r="H759" s="385"/>
    </row>
    <row r="760" spans="1:8" x14ac:dyDescent="0.25">
      <c r="A760" s="30"/>
      <c r="B760" s="31"/>
      <c r="C760" s="42"/>
      <c r="D760" s="385"/>
      <c r="F760" s="385"/>
      <c r="G760" s="385"/>
      <c r="H760" s="385"/>
    </row>
    <row r="761" spans="1:8" x14ac:dyDescent="0.25">
      <c r="A761" s="30"/>
      <c r="B761" s="31"/>
      <c r="C761" s="42"/>
      <c r="D761" s="385"/>
      <c r="F761" s="385"/>
      <c r="G761" s="385"/>
      <c r="H761" s="385"/>
    </row>
    <row r="762" spans="1:8" x14ac:dyDescent="0.25">
      <c r="A762" s="30"/>
      <c r="B762" s="31"/>
      <c r="C762" s="42"/>
      <c r="D762" s="385"/>
      <c r="F762" s="385"/>
      <c r="G762" s="385"/>
      <c r="H762" s="385"/>
    </row>
    <row r="763" spans="1:8" x14ac:dyDescent="0.25">
      <c r="A763" s="30"/>
      <c r="B763" s="31"/>
      <c r="C763" s="42"/>
      <c r="D763" s="385"/>
      <c r="F763" s="385"/>
      <c r="G763" s="385"/>
      <c r="H763" s="385"/>
    </row>
    <row r="764" spans="1:8" x14ac:dyDescent="0.25">
      <c r="A764" s="30"/>
      <c r="B764" s="31"/>
      <c r="C764" s="42"/>
      <c r="D764" s="385"/>
      <c r="F764" s="385"/>
      <c r="G764" s="385"/>
      <c r="H764" s="385"/>
    </row>
    <row r="765" spans="1:8" x14ac:dyDescent="0.25">
      <c r="A765" s="30"/>
      <c r="B765" s="31"/>
      <c r="C765" s="42"/>
      <c r="D765" s="385"/>
      <c r="F765" s="385"/>
      <c r="G765" s="385"/>
      <c r="H765" s="385"/>
    </row>
    <row r="766" spans="1:8" x14ac:dyDescent="0.25">
      <c r="A766" s="30"/>
      <c r="B766" s="31"/>
      <c r="C766" s="42"/>
      <c r="D766" s="385"/>
      <c r="F766" s="385"/>
      <c r="G766" s="385"/>
      <c r="H766" s="385"/>
    </row>
    <row r="767" spans="1:8" x14ac:dyDescent="0.25">
      <c r="A767" s="30"/>
      <c r="B767" s="31"/>
      <c r="C767" s="42"/>
      <c r="D767" s="385"/>
      <c r="F767" s="385"/>
      <c r="G767" s="385"/>
      <c r="H767" s="385"/>
    </row>
    <row r="768" spans="1:8" x14ac:dyDescent="0.25">
      <c r="A768" s="30"/>
      <c r="B768" s="31"/>
      <c r="C768" s="42"/>
      <c r="D768" s="385"/>
      <c r="F768" s="385"/>
      <c r="G768" s="385"/>
      <c r="H768" s="385"/>
    </row>
    <row r="769" spans="1:8" x14ac:dyDescent="0.25">
      <c r="A769" s="30"/>
      <c r="B769" s="31"/>
      <c r="C769" s="42"/>
      <c r="D769" s="385"/>
      <c r="F769" s="385"/>
      <c r="G769" s="385"/>
      <c r="H769" s="385"/>
    </row>
    <row r="770" spans="1:8" x14ac:dyDescent="0.25">
      <c r="A770" s="30"/>
      <c r="B770" s="31"/>
      <c r="C770" s="42"/>
      <c r="D770" s="385"/>
      <c r="F770" s="385"/>
      <c r="G770" s="385"/>
      <c r="H770" s="385"/>
    </row>
    <row r="771" spans="1:8" x14ac:dyDescent="0.25">
      <c r="A771" s="30"/>
      <c r="B771" s="31"/>
      <c r="C771" s="42"/>
      <c r="D771" s="385"/>
      <c r="F771" s="385"/>
      <c r="G771" s="385"/>
      <c r="H771" s="385"/>
    </row>
    <row r="772" spans="1:8" x14ac:dyDescent="0.25">
      <c r="A772" s="30"/>
      <c r="B772" s="31"/>
      <c r="C772" s="42"/>
      <c r="D772" s="385"/>
      <c r="F772" s="385"/>
      <c r="G772" s="385"/>
      <c r="H772" s="385"/>
    </row>
    <row r="773" spans="1:8" x14ac:dyDescent="0.25">
      <c r="A773" s="30"/>
      <c r="B773" s="31"/>
      <c r="C773" s="42"/>
      <c r="D773" s="385"/>
      <c r="F773" s="385"/>
      <c r="G773" s="385"/>
      <c r="H773" s="385"/>
    </row>
    <row r="774" spans="1:8" x14ac:dyDescent="0.25">
      <c r="A774" s="30"/>
      <c r="B774" s="31"/>
      <c r="C774" s="42"/>
      <c r="D774" s="385"/>
      <c r="F774" s="385"/>
      <c r="G774" s="385"/>
      <c r="H774" s="385"/>
    </row>
    <row r="775" spans="1:8" x14ac:dyDescent="0.25">
      <c r="A775" s="30"/>
      <c r="B775" s="31"/>
      <c r="C775" s="42"/>
      <c r="D775" s="385"/>
      <c r="F775" s="385"/>
      <c r="G775" s="385"/>
      <c r="H775" s="385"/>
    </row>
    <row r="776" spans="1:8" x14ac:dyDescent="0.25">
      <c r="A776" s="30"/>
      <c r="B776" s="31"/>
      <c r="C776" s="42"/>
      <c r="D776" s="385"/>
      <c r="F776" s="385"/>
      <c r="G776" s="385"/>
      <c r="H776" s="385"/>
    </row>
    <row r="777" spans="1:8" x14ac:dyDescent="0.25">
      <c r="A777" s="30"/>
      <c r="B777" s="31"/>
      <c r="C777" s="42"/>
      <c r="D777" s="385"/>
      <c r="F777" s="385"/>
      <c r="G777" s="385"/>
      <c r="H777" s="385"/>
    </row>
    <row r="778" spans="1:8" x14ac:dyDescent="0.25">
      <c r="A778" s="30"/>
      <c r="B778" s="31"/>
      <c r="C778" s="42"/>
      <c r="D778" s="385"/>
      <c r="F778" s="385"/>
      <c r="G778" s="385"/>
      <c r="H778" s="385"/>
    </row>
    <row r="779" spans="1:8" x14ac:dyDescent="0.25">
      <c r="A779" s="30"/>
      <c r="B779" s="31"/>
      <c r="C779" s="42"/>
      <c r="D779" s="385"/>
      <c r="F779" s="385"/>
      <c r="G779" s="385"/>
      <c r="H779" s="385"/>
    </row>
    <row r="780" spans="1:8" x14ac:dyDescent="0.25">
      <c r="A780" s="30"/>
      <c r="B780" s="31"/>
      <c r="C780" s="42"/>
      <c r="D780" s="385"/>
      <c r="F780" s="385"/>
      <c r="G780" s="385"/>
      <c r="H780" s="385"/>
    </row>
    <row r="781" spans="1:8" x14ac:dyDescent="0.25">
      <c r="A781" s="30"/>
      <c r="B781" s="31"/>
      <c r="C781" s="42"/>
      <c r="D781" s="385"/>
      <c r="F781" s="385"/>
      <c r="G781" s="385"/>
      <c r="H781" s="385"/>
    </row>
    <row r="782" spans="1:8" x14ac:dyDescent="0.25">
      <c r="A782" s="30"/>
      <c r="B782" s="31"/>
      <c r="C782" s="42"/>
      <c r="D782" s="385"/>
      <c r="F782" s="385"/>
      <c r="G782" s="385"/>
      <c r="H782" s="385"/>
    </row>
    <row r="783" spans="1:8" x14ac:dyDescent="0.25">
      <c r="A783" s="30"/>
      <c r="B783" s="31"/>
      <c r="C783" s="42"/>
      <c r="D783" s="385"/>
      <c r="F783" s="385"/>
      <c r="G783" s="385"/>
      <c r="H783" s="385"/>
    </row>
    <row r="784" spans="1:8" x14ac:dyDescent="0.25">
      <c r="A784" s="30"/>
      <c r="B784" s="31"/>
      <c r="C784" s="42"/>
      <c r="D784" s="385"/>
      <c r="F784" s="385"/>
      <c r="G784" s="385"/>
      <c r="H784" s="385"/>
    </row>
    <row r="785" spans="1:8" x14ac:dyDescent="0.25">
      <c r="A785" s="30"/>
      <c r="B785" s="31"/>
      <c r="C785" s="42"/>
      <c r="D785" s="385"/>
      <c r="F785" s="385"/>
      <c r="G785" s="385"/>
      <c r="H785" s="385"/>
    </row>
    <row r="786" spans="1:8" x14ac:dyDescent="0.25">
      <c r="A786" s="30"/>
      <c r="B786" s="31"/>
      <c r="C786" s="42"/>
      <c r="D786" s="385"/>
      <c r="F786" s="385"/>
      <c r="G786" s="385"/>
      <c r="H786" s="385"/>
    </row>
    <row r="787" spans="1:8" x14ac:dyDescent="0.25">
      <c r="A787" s="30"/>
      <c r="B787" s="31"/>
      <c r="C787" s="42"/>
      <c r="D787" s="385"/>
      <c r="F787" s="385"/>
      <c r="G787" s="385"/>
      <c r="H787" s="385"/>
    </row>
    <row r="788" spans="1:8" x14ac:dyDescent="0.25">
      <c r="A788" s="30"/>
      <c r="B788" s="31"/>
      <c r="C788" s="42"/>
      <c r="D788" s="385"/>
      <c r="F788" s="385"/>
      <c r="G788" s="385"/>
      <c r="H788" s="385"/>
    </row>
    <row r="789" spans="1:8" x14ac:dyDescent="0.25">
      <c r="A789" s="30"/>
      <c r="B789" s="31"/>
      <c r="C789" s="42"/>
      <c r="D789" s="385"/>
      <c r="F789" s="385"/>
      <c r="G789" s="385"/>
      <c r="H789" s="385"/>
    </row>
    <row r="790" spans="1:8" x14ac:dyDescent="0.25">
      <c r="A790" s="30"/>
      <c r="B790" s="31"/>
      <c r="C790" s="42"/>
      <c r="D790" s="385"/>
      <c r="F790" s="385"/>
      <c r="G790" s="385"/>
      <c r="H790" s="385"/>
    </row>
    <row r="791" spans="1:8" x14ac:dyDescent="0.25">
      <c r="A791" s="30"/>
      <c r="B791" s="31"/>
      <c r="C791" s="42"/>
      <c r="D791" s="385"/>
      <c r="F791" s="385"/>
      <c r="G791" s="385"/>
      <c r="H791" s="385"/>
    </row>
    <row r="792" spans="1:8" x14ac:dyDescent="0.25">
      <c r="A792" s="30"/>
      <c r="B792" s="31"/>
      <c r="C792" s="42"/>
      <c r="D792" s="385"/>
      <c r="F792" s="385"/>
      <c r="G792" s="385"/>
      <c r="H792" s="385"/>
    </row>
    <row r="793" spans="1:8" x14ac:dyDescent="0.25">
      <c r="A793" s="30"/>
      <c r="B793" s="31"/>
      <c r="C793" s="42"/>
      <c r="D793" s="385"/>
      <c r="F793" s="385"/>
      <c r="G793" s="385"/>
      <c r="H793" s="385"/>
    </row>
    <row r="794" spans="1:8" x14ac:dyDescent="0.25">
      <c r="A794" s="30"/>
      <c r="B794" s="31"/>
      <c r="C794" s="42"/>
      <c r="D794" s="385"/>
      <c r="F794" s="385"/>
      <c r="G794" s="385"/>
      <c r="H794" s="385"/>
    </row>
    <row r="795" spans="1:8" x14ac:dyDescent="0.25">
      <c r="A795" s="30"/>
      <c r="B795" s="31"/>
      <c r="C795" s="42"/>
      <c r="D795" s="385"/>
      <c r="F795" s="385"/>
      <c r="G795" s="385"/>
      <c r="H795" s="385"/>
    </row>
    <row r="796" spans="1:8" x14ac:dyDescent="0.25">
      <c r="A796" s="30"/>
      <c r="B796" s="31"/>
      <c r="C796" s="42"/>
      <c r="D796" s="385"/>
      <c r="F796" s="385"/>
      <c r="G796" s="385"/>
      <c r="H796" s="385"/>
    </row>
    <row r="797" spans="1:8" x14ac:dyDescent="0.25">
      <c r="A797" s="30"/>
      <c r="B797" s="31"/>
      <c r="C797" s="42"/>
      <c r="D797" s="385"/>
      <c r="F797" s="385"/>
      <c r="G797" s="385"/>
      <c r="H797" s="385"/>
    </row>
    <row r="798" spans="1:8" x14ac:dyDescent="0.25">
      <c r="A798" s="30"/>
      <c r="B798" s="31"/>
      <c r="C798" s="42"/>
      <c r="D798" s="385"/>
      <c r="F798" s="385"/>
      <c r="G798" s="385"/>
      <c r="H798" s="385"/>
    </row>
    <row r="799" spans="1:8" x14ac:dyDescent="0.25">
      <c r="A799" s="30"/>
      <c r="B799" s="31"/>
      <c r="C799" s="42"/>
      <c r="D799" s="385"/>
      <c r="F799" s="385"/>
      <c r="G799" s="385"/>
      <c r="H799" s="385"/>
    </row>
    <row r="800" spans="1:8" x14ac:dyDescent="0.25">
      <c r="A800" s="30"/>
      <c r="B800" s="31"/>
      <c r="C800" s="42"/>
      <c r="D800" s="385"/>
      <c r="F800" s="385"/>
      <c r="G800" s="385"/>
      <c r="H800" s="385"/>
    </row>
    <row r="801" spans="1:8" x14ac:dyDescent="0.25">
      <c r="A801" s="30"/>
      <c r="B801" s="31"/>
      <c r="C801" s="42"/>
      <c r="D801" s="385"/>
      <c r="F801" s="385"/>
      <c r="G801" s="385"/>
      <c r="H801" s="385"/>
    </row>
    <row r="802" spans="1:8" x14ac:dyDescent="0.25">
      <c r="A802" s="30"/>
      <c r="B802" s="31"/>
      <c r="C802" s="42"/>
      <c r="D802" s="385"/>
      <c r="F802" s="385"/>
      <c r="G802" s="385"/>
      <c r="H802" s="385"/>
    </row>
    <row r="803" spans="1:8" x14ac:dyDescent="0.25">
      <c r="A803" s="30"/>
      <c r="B803" s="31"/>
      <c r="C803" s="42"/>
      <c r="D803" s="385"/>
      <c r="F803" s="385"/>
      <c r="G803" s="385"/>
      <c r="H803" s="385"/>
    </row>
    <row r="804" spans="1:8" x14ac:dyDescent="0.25">
      <c r="A804" s="30"/>
      <c r="B804" s="31"/>
      <c r="C804" s="42"/>
      <c r="D804" s="385"/>
      <c r="F804" s="385"/>
      <c r="G804" s="385"/>
      <c r="H804" s="385"/>
    </row>
    <row r="805" spans="1:8" x14ac:dyDescent="0.25">
      <c r="A805" s="30"/>
      <c r="B805" s="31"/>
      <c r="C805" s="42"/>
      <c r="D805" s="385"/>
      <c r="F805" s="385"/>
      <c r="G805" s="385"/>
      <c r="H805" s="385"/>
    </row>
    <row r="806" spans="1:8" x14ac:dyDescent="0.25">
      <c r="A806" s="30"/>
      <c r="B806" s="31"/>
      <c r="C806" s="42"/>
      <c r="D806" s="385"/>
      <c r="F806" s="385"/>
      <c r="G806" s="385"/>
      <c r="H806" s="385"/>
    </row>
    <row r="807" spans="1:8" x14ac:dyDescent="0.25">
      <c r="A807" s="30"/>
      <c r="B807" s="31"/>
      <c r="C807" s="42"/>
      <c r="D807" s="385"/>
      <c r="F807" s="385"/>
      <c r="G807" s="385"/>
      <c r="H807" s="385"/>
    </row>
    <row r="808" spans="1:8" x14ac:dyDescent="0.25">
      <c r="A808" s="30"/>
      <c r="B808" s="31"/>
      <c r="C808" s="42"/>
      <c r="D808" s="385"/>
      <c r="F808" s="385"/>
      <c r="G808" s="385"/>
      <c r="H808" s="385"/>
    </row>
    <row r="809" spans="1:8" x14ac:dyDescent="0.25">
      <c r="A809" s="30"/>
      <c r="B809" s="31"/>
      <c r="C809" s="42"/>
      <c r="D809" s="385"/>
      <c r="F809" s="385"/>
      <c r="G809" s="385"/>
      <c r="H809" s="385"/>
    </row>
    <row r="810" spans="1:8" x14ac:dyDescent="0.25">
      <c r="A810" s="30"/>
      <c r="B810" s="31"/>
      <c r="C810" s="42"/>
      <c r="D810" s="385"/>
      <c r="F810" s="385"/>
      <c r="G810" s="385"/>
      <c r="H810" s="385"/>
    </row>
    <row r="811" spans="1:8" x14ac:dyDescent="0.25">
      <c r="A811" s="30"/>
      <c r="B811" s="31"/>
      <c r="C811" s="42"/>
      <c r="D811" s="385"/>
      <c r="F811" s="385"/>
      <c r="G811" s="385"/>
      <c r="H811" s="385"/>
    </row>
    <row r="812" spans="1:8" x14ac:dyDescent="0.25">
      <c r="A812" s="30"/>
      <c r="B812" s="31"/>
      <c r="C812" s="42"/>
      <c r="D812" s="385"/>
      <c r="F812" s="385"/>
      <c r="G812" s="385"/>
      <c r="H812" s="385"/>
    </row>
    <row r="813" spans="1:8" x14ac:dyDescent="0.25">
      <c r="A813" s="30"/>
      <c r="B813" s="31"/>
      <c r="C813" s="42"/>
      <c r="D813" s="385"/>
      <c r="F813" s="385"/>
      <c r="G813" s="385"/>
      <c r="H813" s="385"/>
    </row>
    <row r="814" spans="1:8" x14ac:dyDescent="0.25">
      <c r="A814" s="30"/>
      <c r="B814" s="31"/>
      <c r="C814" s="42"/>
      <c r="D814" s="385"/>
      <c r="F814" s="385"/>
      <c r="G814" s="385"/>
      <c r="H814" s="385"/>
    </row>
    <row r="815" spans="1:8" x14ac:dyDescent="0.25">
      <c r="A815" s="30"/>
      <c r="B815" s="31"/>
      <c r="C815" s="42"/>
      <c r="D815" s="385"/>
      <c r="F815" s="385"/>
      <c r="G815" s="385"/>
      <c r="H815" s="385"/>
    </row>
    <row r="816" spans="1:8" x14ac:dyDescent="0.25">
      <c r="A816" s="30"/>
      <c r="B816" s="31"/>
      <c r="C816" s="42"/>
      <c r="D816" s="385"/>
      <c r="F816" s="385"/>
      <c r="G816" s="385"/>
      <c r="H816" s="385"/>
    </row>
    <row r="817" spans="1:8" x14ac:dyDescent="0.25">
      <c r="A817" s="30"/>
      <c r="B817" s="31"/>
      <c r="C817" s="42"/>
      <c r="D817" s="385"/>
      <c r="F817" s="385"/>
      <c r="G817" s="385"/>
      <c r="H817" s="385"/>
    </row>
    <row r="818" spans="1:8" x14ac:dyDescent="0.25">
      <c r="A818" s="30"/>
      <c r="B818" s="31"/>
      <c r="C818" s="42"/>
      <c r="D818" s="385"/>
      <c r="F818" s="385"/>
      <c r="G818" s="385"/>
      <c r="H818" s="385"/>
    </row>
    <row r="819" spans="1:8" x14ac:dyDescent="0.25">
      <c r="A819" s="30"/>
      <c r="B819" s="31"/>
      <c r="C819" s="42"/>
      <c r="D819" s="385"/>
      <c r="F819" s="385"/>
      <c r="G819" s="385"/>
      <c r="H819" s="385"/>
    </row>
    <row r="820" spans="1:8" x14ac:dyDescent="0.25">
      <c r="A820" s="30"/>
      <c r="B820" s="31"/>
      <c r="C820" s="42"/>
      <c r="D820" s="385"/>
      <c r="F820" s="385"/>
      <c r="G820" s="385"/>
      <c r="H820" s="385"/>
    </row>
    <row r="821" spans="1:8" x14ac:dyDescent="0.25">
      <c r="A821" s="30"/>
      <c r="B821" s="31"/>
      <c r="C821" s="42"/>
      <c r="D821" s="385"/>
      <c r="F821" s="385"/>
      <c r="G821" s="385"/>
      <c r="H821" s="385"/>
    </row>
    <row r="822" spans="1:8" x14ac:dyDescent="0.25">
      <c r="A822" s="30"/>
      <c r="B822" s="31"/>
      <c r="C822" s="42"/>
      <c r="D822" s="385"/>
      <c r="F822" s="385"/>
      <c r="G822" s="385"/>
      <c r="H822" s="385"/>
    </row>
    <row r="823" spans="1:8" x14ac:dyDescent="0.25">
      <c r="A823" s="30"/>
      <c r="B823" s="31"/>
      <c r="C823" s="42"/>
      <c r="D823" s="385"/>
      <c r="F823" s="385"/>
      <c r="G823" s="385"/>
      <c r="H823" s="385"/>
    </row>
    <row r="824" spans="1:8" x14ac:dyDescent="0.25">
      <c r="A824" s="30"/>
      <c r="B824" s="31"/>
      <c r="C824" s="42"/>
      <c r="D824" s="385"/>
      <c r="F824" s="385"/>
      <c r="G824" s="385"/>
      <c r="H824" s="385"/>
    </row>
    <row r="825" spans="1:8" x14ac:dyDescent="0.25">
      <c r="A825" s="30"/>
      <c r="B825" s="31"/>
      <c r="C825" s="42"/>
      <c r="D825" s="385"/>
      <c r="F825" s="385"/>
      <c r="G825" s="385"/>
      <c r="H825" s="385"/>
    </row>
    <row r="826" spans="1:8" x14ac:dyDescent="0.25">
      <c r="A826" s="30"/>
      <c r="B826" s="31"/>
      <c r="C826" s="42"/>
      <c r="D826" s="385"/>
      <c r="F826" s="385"/>
      <c r="G826" s="385"/>
      <c r="H826" s="385"/>
    </row>
    <row r="827" spans="1:8" x14ac:dyDescent="0.25">
      <c r="A827" s="30"/>
      <c r="B827" s="31"/>
      <c r="C827" s="42"/>
      <c r="D827" s="385"/>
      <c r="F827" s="385"/>
      <c r="G827" s="385"/>
      <c r="H827" s="385"/>
    </row>
    <row r="828" spans="1:8" x14ac:dyDescent="0.25">
      <c r="A828" s="30"/>
      <c r="B828" s="31"/>
      <c r="C828" s="42"/>
      <c r="D828" s="385"/>
      <c r="F828" s="385"/>
      <c r="G828" s="385"/>
      <c r="H828" s="385"/>
    </row>
    <row r="829" spans="1:8" x14ac:dyDescent="0.25">
      <c r="A829" s="30"/>
      <c r="B829" s="31"/>
      <c r="C829" s="42"/>
      <c r="D829" s="385"/>
      <c r="F829" s="385"/>
      <c r="G829" s="385"/>
      <c r="H829" s="385"/>
    </row>
    <row r="830" spans="1:8" x14ac:dyDescent="0.25">
      <c r="A830" s="30"/>
      <c r="B830" s="31"/>
      <c r="C830" s="42"/>
      <c r="D830" s="385"/>
      <c r="F830" s="385"/>
      <c r="G830" s="385"/>
      <c r="H830" s="385"/>
    </row>
    <row r="831" spans="1:8" x14ac:dyDescent="0.25">
      <c r="A831" s="30"/>
      <c r="B831" s="31"/>
      <c r="C831" s="42"/>
      <c r="D831" s="385"/>
      <c r="F831" s="385"/>
      <c r="G831" s="385"/>
      <c r="H831" s="385"/>
    </row>
    <row r="832" spans="1:8" x14ac:dyDescent="0.25">
      <c r="A832" s="30"/>
      <c r="B832" s="31"/>
      <c r="C832" s="42"/>
      <c r="D832" s="385"/>
      <c r="F832" s="385"/>
      <c r="G832" s="385"/>
      <c r="H832" s="385"/>
    </row>
    <row r="833" spans="1:8" x14ac:dyDescent="0.25">
      <c r="A833" s="30"/>
      <c r="B833" s="31"/>
      <c r="C833" s="42"/>
      <c r="D833" s="385"/>
      <c r="F833" s="385"/>
      <c r="G833" s="385"/>
      <c r="H833" s="385"/>
    </row>
    <row r="834" spans="1:8" x14ac:dyDescent="0.25">
      <c r="A834" s="30"/>
      <c r="B834" s="31"/>
      <c r="C834" s="42"/>
      <c r="D834" s="385"/>
      <c r="F834" s="385"/>
      <c r="G834" s="385"/>
      <c r="H834" s="385"/>
    </row>
    <row r="835" spans="1:8" x14ac:dyDescent="0.25">
      <c r="A835" s="30"/>
      <c r="B835" s="31"/>
      <c r="C835" s="42"/>
      <c r="D835" s="385"/>
      <c r="F835" s="385"/>
      <c r="G835" s="385"/>
      <c r="H835" s="385"/>
    </row>
    <row r="836" spans="1:8" x14ac:dyDescent="0.25">
      <c r="A836" s="30"/>
      <c r="B836" s="31"/>
      <c r="C836" s="42"/>
      <c r="D836" s="385"/>
      <c r="F836" s="385"/>
      <c r="G836" s="385"/>
      <c r="H836" s="385"/>
    </row>
    <row r="837" spans="1:8" x14ac:dyDescent="0.25">
      <c r="A837" s="30"/>
      <c r="B837" s="31"/>
      <c r="C837" s="42"/>
      <c r="D837" s="385"/>
      <c r="F837" s="385"/>
      <c r="G837" s="385"/>
      <c r="H837" s="385"/>
    </row>
    <row r="838" spans="1:8" x14ac:dyDescent="0.25">
      <c r="A838" s="30"/>
      <c r="B838" s="31"/>
      <c r="C838" s="42"/>
      <c r="D838" s="385"/>
      <c r="F838" s="385"/>
      <c r="G838" s="385"/>
      <c r="H838" s="385"/>
    </row>
    <row r="839" spans="1:8" x14ac:dyDescent="0.25">
      <c r="A839" s="30"/>
      <c r="B839" s="31"/>
      <c r="C839" s="42"/>
      <c r="D839" s="385"/>
      <c r="F839" s="385"/>
      <c r="G839" s="385"/>
      <c r="H839" s="385"/>
    </row>
    <row r="840" spans="1:8" x14ac:dyDescent="0.25">
      <c r="A840" s="30"/>
      <c r="B840" s="31"/>
      <c r="C840" s="42"/>
      <c r="D840" s="385"/>
      <c r="F840" s="385"/>
      <c r="G840" s="385"/>
      <c r="H840" s="385"/>
    </row>
    <row r="841" spans="1:8" x14ac:dyDescent="0.25">
      <c r="A841" s="30"/>
      <c r="B841" s="31"/>
      <c r="C841" s="42"/>
      <c r="D841" s="385"/>
      <c r="F841" s="385"/>
      <c r="G841" s="385"/>
      <c r="H841" s="385"/>
    </row>
    <row r="842" spans="1:8" x14ac:dyDescent="0.25">
      <c r="A842" s="30"/>
      <c r="B842" s="31"/>
      <c r="C842" s="42"/>
      <c r="D842" s="385"/>
      <c r="F842" s="385"/>
      <c r="G842" s="385"/>
      <c r="H842" s="385"/>
    </row>
    <row r="843" spans="1:8" x14ac:dyDescent="0.25">
      <c r="A843" s="30"/>
      <c r="B843" s="31"/>
      <c r="C843" s="42"/>
      <c r="D843" s="385"/>
      <c r="F843" s="385"/>
      <c r="G843" s="385"/>
      <c r="H843" s="385"/>
    </row>
    <row r="844" spans="1:8" x14ac:dyDescent="0.25">
      <c r="A844" s="30"/>
      <c r="B844" s="31"/>
      <c r="C844" s="42"/>
      <c r="D844" s="385"/>
      <c r="F844" s="385"/>
      <c r="G844" s="385"/>
      <c r="H844" s="385"/>
    </row>
    <row r="845" spans="1:8" x14ac:dyDescent="0.25">
      <c r="A845" s="30"/>
      <c r="B845" s="31"/>
      <c r="C845" s="42"/>
      <c r="D845" s="385"/>
      <c r="F845" s="385"/>
      <c r="G845" s="385"/>
      <c r="H845" s="385"/>
    </row>
    <row r="846" spans="1:8" x14ac:dyDescent="0.25">
      <c r="A846" s="30"/>
      <c r="B846" s="31"/>
      <c r="C846" s="42"/>
      <c r="D846" s="385"/>
      <c r="F846" s="385"/>
      <c r="G846" s="385"/>
      <c r="H846" s="385"/>
    </row>
    <row r="847" spans="1:8" x14ac:dyDescent="0.25">
      <c r="A847" s="30"/>
      <c r="B847" s="31"/>
      <c r="C847" s="42"/>
      <c r="D847" s="385"/>
      <c r="F847" s="385"/>
      <c r="G847" s="385"/>
      <c r="H847" s="385"/>
    </row>
    <row r="848" spans="1:8" x14ac:dyDescent="0.25">
      <c r="A848" s="30"/>
      <c r="B848" s="31"/>
      <c r="C848" s="42"/>
      <c r="D848" s="385"/>
      <c r="F848" s="385"/>
      <c r="G848" s="385"/>
      <c r="H848" s="385"/>
    </row>
    <row r="849" spans="1:8" x14ac:dyDescent="0.25">
      <c r="A849" s="30"/>
      <c r="B849" s="31"/>
      <c r="C849" s="42"/>
      <c r="D849" s="385"/>
      <c r="F849" s="385"/>
      <c r="G849" s="385"/>
      <c r="H849" s="385"/>
    </row>
    <row r="850" spans="1:8" x14ac:dyDescent="0.25">
      <c r="A850" s="30"/>
      <c r="B850" s="31"/>
      <c r="C850" s="42"/>
      <c r="D850" s="385"/>
      <c r="F850" s="385"/>
      <c r="G850" s="385"/>
      <c r="H850" s="385"/>
    </row>
    <row r="851" spans="1:8" x14ac:dyDescent="0.25">
      <c r="A851" s="30"/>
      <c r="B851" s="31"/>
      <c r="C851" s="42"/>
      <c r="D851" s="385"/>
      <c r="F851" s="385"/>
      <c r="G851" s="385"/>
      <c r="H851" s="385"/>
    </row>
    <row r="852" spans="1:8" x14ac:dyDescent="0.25">
      <c r="A852" s="30"/>
      <c r="B852" s="31"/>
      <c r="C852" s="42"/>
      <c r="D852" s="385"/>
      <c r="F852" s="385"/>
      <c r="G852" s="385"/>
      <c r="H852" s="385"/>
    </row>
    <row r="853" spans="1:8" x14ac:dyDescent="0.25">
      <c r="A853" s="30"/>
      <c r="B853" s="31"/>
      <c r="C853" s="42"/>
      <c r="D853" s="385"/>
      <c r="F853" s="385"/>
      <c r="G853" s="385"/>
      <c r="H853" s="385"/>
    </row>
    <row r="854" spans="1:8" x14ac:dyDescent="0.25">
      <c r="A854" s="30"/>
      <c r="B854" s="31"/>
      <c r="C854" s="42"/>
      <c r="D854" s="385"/>
      <c r="F854" s="385"/>
      <c r="G854" s="385"/>
      <c r="H854" s="385"/>
    </row>
    <row r="855" spans="1:8" x14ac:dyDescent="0.25">
      <c r="A855" s="30"/>
      <c r="B855" s="31"/>
      <c r="C855" s="42"/>
      <c r="D855" s="385"/>
      <c r="F855" s="385"/>
      <c r="G855" s="385"/>
      <c r="H855" s="385"/>
    </row>
    <row r="856" spans="1:8" x14ac:dyDescent="0.25">
      <c r="A856" s="30"/>
      <c r="B856" s="31"/>
      <c r="C856" s="42"/>
      <c r="D856" s="385"/>
      <c r="F856" s="385"/>
      <c r="G856" s="385"/>
      <c r="H856" s="385"/>
    </row>
    <row r="857" spans="1:8" x14ac:dyDescent="0.25">
      <c r="A857" s="30"/>
      <c r="B857" s="31"/>
      <c r="C857" s="42"/>
      <c r="D857" s="385"/>
      <c r="F857" s="385"/>
      <c r="G857" s="385"/>
      <c r="H857" s="385"/>
    </row>
    <row r="858" spans="1:8" x14ac:dyDescent="0.25">
      <c r="A858" s="30"/>
      <c r="B858" s="31"/>
      <c r="C858" s="42"/>
      <c r="D858" s="385"/>
      <c r="F858" s="385"/>
      <c r="G858" s="385"/>
      <c r="H858" s="385"/>
    </row>
    <row r="859" spans="1:8" x14ac:dyDescent="0.25">
      <c r="A859" s="30"/>
      <c r="B859" s="31"/>
      <c r="C859" s="42"/>
      <c r="D859" s="385"/>
      <c r="F859" s="385"/>
      <c r="G859" s="385"/>
      <c r="H859" s="385"/>
    </row>
    <row r="860" spans="1:8" x14ac:dyDescent="0.25">
      <c r="A860" s="30"/>
      <c r="B860" s="31"/>
      <c r="C860" s="42"/>
      <c r="D860" s="385"/>
      <c r="F860" s="385"/>
      <c r="G860" s="385"/>
      <c r="H860" s="385"/>
    </row>
    <row r="861" spans="1:8" x14ac:dyDescent="0.25">
      <c r="A861" s="30"/>
      <c r="B861" s="31"/>
      <c r="C861" s="42"/>
      <c r="D861" s="385"/>
      <c r="F861" s="385"/>
      <c r="G861" s="385"/>
      <c r="H861" s="385"/>
    </row>
    <row r="862" spans="1:8" x14ac:dyDescent="0.25">
      <c r="A862" s="30"/>
      <c r="B862" s="31"/>
      <c r="C862" s="42"/>
      <c r="D862" s="385"/>
      <c r="F862" s="385"/>
      <c r="G862" s="385"/>
      <c r="H862" s="385"/>
    </row>
    <row r="863" spans="1:8" x14ac:dyDescent="0.25">
      <c r="A863" s="30"/>
      <c r="B863" s="31"/>
      <c r="C863" s="42"/>
      <c r="D863" s="385"/>
      <c r="F863" s="385"/>
      <c r="G863" s="385"/>
      <c r="H863" s="385"/>
    </row>
    <row r="864" spans="1:8" x14ac:dyDescent="0.25">
      <c r="A864" s="30"/>
      <c r="B864" s="31"/>
      <c r="C864" s="42"/>
      <c r="D864" s="385"/>
      <c r="F864" s="385"/>
      <c r="G864" s="385"/>
      <c r="H864" s="385"/>
    </row>
    <row r="865" spans="1:8" x14ac:dyDescent="0.25">
      <c r="A865" s="30"/>
      <c r="B865" s="31"/>
      <c r="C865" s="42"/>
      <c r="D865" s="385"/>
      <c r="F865" s="385"/>
      <c r="G865" s="385"/>
      <c r="H865" s="385"/>
    </row>
    <row r="866" spans="1:8" x14ac:dyDescent="0.25">
      <c r="A866" s="30"/>
      <c r="B866" s="31"/>
      <c r="C866" s="42"/>
      <c r="D866" s="385"/>
      <c r="F866" s="385"/>
      <c r="G866" s="385"/>
      <c r="H866" s="385"/>
    </row>
    <row r="867" spans="1:8" x14ac:dyDescent="0.25">
      <c r="A867" s="30"/>
      <c r="B867" s="31"/>
      <c r="C867" s="42"/>
      <c r="D867" s="385"/>
      <c r="F867" s="385"/>
      <c r="G867" s="385"/>
      <c r="H867" s="385"/>
    </row>
    <row r="868" spans="1:8" x14ac:dyDescent="0.25">
      <c r="A868" s="30"/>
      <c r="B868" s="31"/>
      <c r="C868" s="42"/>
      <c r="D868" s="385"/>
      <c r="F868" s="385"/>
      <c r="G868" s="385"/>
      <c r="H868" s="385"/>
    </row>
    <row r="869" spans="1:8" x14ac:dyDescent="0.25">
      <c r="A869" s="30"/>
      <c r="B869" s="31"/>
      <c r="C869" s="42"/>
      <c r="D869" s="385"/>
      <c r="F869" s="385"/>
      <c r="G869" s="385"/>
      <c r="H869" s="385"/>
    </row>
    <row r="870" spans="1:8" x14ac:dyDescent="0.25">
      <c r="A870" s="30"/>
      <c r="B870" s="31"/>
      <c r="C870" s="42"/>
      <c r="D870" s="385"/>
      <c r="F870" s="385"/>
      <c r="G870" s="385"/>
      <c r="H870" s="385"/>
    </row>
    <row r="871" spans="1:8" x14ac:dyDescent="0.25">
      <c r="A871" s="30"/>
      <c r="B871" s="31"/>
      <c r="C871" s="42"/>
      <c r="D871" s="385"/>
      <c r="F871" s="385"/>
      <c r="G871" s="385"/>
      <c r="H871" s="385"/>
    </row>
    <row r="872" spans="1:8" x14ac:dyDescent="0.25">
      <c r="A872" s="30"/>
      <c r="B872" s="31"/>
      <c r="C872" s="42"/>
      <c r="D872" s="385"/>
      <c r="F872" s="385"/>
      <c r="G872" s="385"/>
      <c r="H872" s="385"/>
    </row>
    <row r="873" spans="1:8" x14ac:dyDescent="0.25">
      <c r="A873" s="30"/>
      <c r="B873" s="31"/>
      <c r="C873" s="42"/>
      <c r="D873" s="385"/>
      <c r="F873" s="385"/>
      <c r="G873" s="385"/>
      <c r="H873" s="385"/>
    </row>
    <row r="874" spans="1:8" x14ac:dyDescent="0.25">
      <c r="A874" s="30"/>
      <c r="B874" s="31"/>
      <c r="C874" s="42"/>
      <c r="D874" s="385"/>
      <c r="F874" s="385"/>
      <c r="G874" s="385"/>
      <c r="H874" s="385"/>
    </row>
    <row r="875" spans="1:8" x14ac:dyDescent="0.25">
      <c r="A875" s="30"/>
      <c r="B875" s="31"/>
      <c r="C875" s="42"/>
      <c r="D875" s="385"/>
      <c r="F875" s="385"/>
      <c r="G875" s="385"/>
      <c r="H875" s="385"/>
    </row>
    <row r="876" spans="1:8" x14ac:dyDescent="0.25">
      <c r="A876" s="30"/>
      <c r="B876" s="31"/>
      <c r="C876" s="42"/>
      <c r="D876" s="385"/>
      <c r="F876" s="385"/>
      <c r="G876" s="385"/>
      <c r="H876" s="385"/>
    </row>
    <row r="877" spans="1:8" x14ac:dyDescent="0.25">
      <c r="A877" s="30"/>
      <c r="B877" s="31"/>
      <c r="C877" s="42"/>
      <c r="D877" s="385"/>
      <c r="F877" s="385"/>
      <c r="G877" s="385"/>
      <c r="H877" s="385"/>
    </row>
    <row r="878" spans="1:8" x14ac:dyDescent="0.25">
      <c r="A878" s="30"/>
      <c r="B878" s="31"/>
      <c r="C878" s="42"/>
      <c r="D878" s="385"/>
      <c r="F878" s="385"/>
      <c r="G878" s="385"/>
      <c r="H878" s="385"/>
    </row>
    <row r="879" spans="1:8" x14ac:dyDescent="0.25">
      <c r="A879" s="30"/>
      <c r="B879" s="31"/>
      <c r="C879" s="42"/>
      <c r="D879" s="385"/>
      <c r="F879" s="385"/>
      <c r="G879" s="385"/>
      <c r="H879" s="385"/>
    </row>
    <row r="880" spans="1:8" x14ac:dyDescent="0.25">
      <c r="A880" s="30"/>
      <c r="B880" s="31"/>
      <c r="C880" s="42"/>
      <c r="D880" s="385"/>
      <c r="F880" s="385"/>
      <c r="G880" s="385"/>
      <c r="H880" s="385"/>
    </row>
    <row r="881" spans="1:8" x14ac:dyDescent="0.25">
      <c r="A881" s="30"/>
      <c r="B881" s="31"/>
      <c r="C881" s="42"/>
      <c r="D881" s="385"/>
      <c r="F881" s="385"/>
      <c r="G881" s="385"/>
      <c r="H881" s="385"/>
    </row>
    <row r="882" spans="1:8" x14ac:dyDescent="0.25">
      <c r="A882" s="30"/>
      <c r="B882" s="31"/>
      <c r="C882" s="42"/>
      <c r="D882" s="385"/>
      <c r="F882" s="385"/>
      <c r="G882" s="385"/>
      <c r="H882" s="385"/>
    </row>
    <row r="883" spans="1:8" x14ac:dyDescent="0.25">
      <c r="A883" s="30"/>
      <c r="B883" s="31"/>
      <c r="C883" s="42"/>
      <c r="D883" s="385"/>
      <c r="F883" s="385"/>
      <c r="G883" s="385"/>
      <c r="H883" s="385"/>
    </row>
    <row r="884" spans="1:8" x14ac:dyDescent="0.25">
      <c r="A884" s="30"/>
      <c r="B884" s="31"/>
      <c r="C884" s="42"/>
      <c r="D884" s="385"/>
      <c r="F884" s="385"/>
      <c r="G884" s="385"/>
      <c r="H884" s="385"/>
    </row>
    <row r="885" spans="1:8" x14ac:dyDescent="0.25">
      <c r="A885" s="30"/>
      <c r="B885" s="31"/>
      <c r="C885" s="42"/>
      <c r="D885" s="385"/>
      <c r="F885" s="385"/>
      <c r="G885" s="385"/>
      <c r="H885" s="385"/>
    </row>
    <row r="886" spans="1:8" x14ac:dyDescent="0.25">
      <c r="A886" s="30"/>
      <c r="B886" s="31"/>
      <c r="C886" s="42"/>
      <c r="D886" s="385"/>
      <c r="F886" s="385"/>
      <c r="G886" s="385"/>
      <c r="H886" s="385"/>
    </row>
    <row r="887" spans="1:8" x14ac:dyDescent="0.25">
      <c r="A887" s="30"/>
      <c r="B887" s="31"/>
      <c r="C887" s="42"/>
      <c r="D887" s="385"/>
      <c r="F887" s="385"/>
      <c r="G887" s="385"/>
      <c r="H887" s="385"/>
    </row>
    <row r="888" spans="1:8" x14ac:dyDescent="0.25">
      <c r="A888" s="30"/>
      <c r="B888" s="31"/>
      <c r="C888" s="42"/>
      <c r="D888" s="385"/>
      <c r="F888" s="385"/>
      <c r="G888" s="385"/>
      <c r="H888" s="385"/>
    </row>
    <row r="889" spans="1:8" x14ac:dyDescent="0.25">
      <c r="A889" s="30"/>
      <c r="B889" s="31"/>
      <c r="C889" s="42"/>
      <c r="D889" s="385"/>
      <c r="F889" s="385"/>
      <c r="G889" s="385"/>
      <c r="H889" s="385"/>
    </row>
    <row r="890" spans="1:8" x14ac:dyDescent="0.25">
      <c r="A890" s="30"/>
      <c r="B890" s="31"/>
      <c r="C890" s="42"/>
      <c r="D890" s="385"/>
      <c r="F890" s="385"/>
      <c r="G890" s="385"/>
      <c r="H890" s="385"/>
    </row>
    <row r="891" spans="1:8" x14ac:dyDescent="0.25">
      <c r="A891" s="30"/>
      <c r="B891" s="31"/>
      <c r="C891" s="42"/>
      <c r="D891" s="385"/>
      <c r="F891" s="385"/>
      <c r="G891" s="385"/>
      <c r="H891" s="385"/>
    </row>
    <row r="892" spans="1:8" x14ac:dyDescent="0.25">
      <c r="A892" s="30"/>
      <c r="B892" s="31"/>
      <c r="C892" s="42"/>
      <c r="D892" s="385"/>
      <c r="F892" s="385"/>
      <c r="G892" s="385"/>
      <c r="H892" s="385"/>
    </row>
    <row r="893" spans="1:8" x14ac:dyDescent="0.25">
      <c r="A893" s="30"/>
      <c r="B893" s="31"/>
      <c r="C893" s="42"/>
      <c r="D893" s="385"/>
      <c r="F893" s="385"/>
      <c r="G893" s="385"/>
      <c r="H893" s="385"/>
    </row>
    <row r="894" spans="1:8" x14ac:dyDescent="0.25">
      <c r="A894" s="30"/>
      <c r="B894" s="31"/>
      <c r="C894" s="42"/>
      <c r="D894" s="385"/>
      <c r="F894" s="385"/>
      <c r="G894" s="385"/>
      <c r="H894" s="385"/>
    </row>
    <row r="895" spans="1:8" x14ac:dyDescent="0.25">
      <c r="A895" s="30"/>
      <c r="B895" s="31"/>
      <c r="C895" s="42"/>
      <c r="D895" s="385"/>
      <c r="F895" s="385"/>
      <c r="G895" s="385"/>
      <c r="H895" s="385"/>
    </row>
    <row r="896" spans="1:8" x14ac:dyDescent="0.25">
      <c r="A896" s="30"/>
      <c r="B896" s="31"/>
      <c r="C896" s="42"/>
      <c r="D896" s="385"/>
      <c r="F896" s="385"/>
      <c r="G896" s="385"/>
      <c r="H896" s="385"/>
    </row>
    <row r="897" spans="1:8" x14ac:dyDescent="0.25">
      <c r="A897" s="30"/>
      <c r="B897" s="31"/>
      <c r="C897" s="42"/>
      <c r="D897" s="385"/>
      <c r="F897" s="385"/>
      <c r="G897" s="385"/>
      <c r="H897" s="385"/>
    </row>
    <row r="898" spans="1:8" x14ac:dyDescent="0.25">
      <c r="A898" s="30"/>
      <c r="B898" s="31"/>
      <c r="C898" s="42"/>
      <c r="D898" s="385"/>
      <c r="F898" s="385"/>
      <c r="G898" s="385"/>
      <c r="H898" s="385"/>
    </row>
    <row r="899" spans="1:8" x14ac:dyDescent="0.25">
      <c r="A899" s="30"/>
      <c r="B899" s="31"/>
      <c r="C899" s="42"/>
      <c r="D899" s="385"/>
      <c r="F899" s="385"/>
      <c r="G899" s="385"/>
      <c r="H899" s="385"/>
    </row>
    <row r="900" spans="1:8" x14ac:dyDescent="0.25">
      <c r="A900" s="30"/>
      <c r="B900" s="31"/>
      <c r="C900" s="42"/>
      <c r="D900" s="385"/>
      <c r="F900" s="385"/>
      <c r="G900" s="385"/>
      <c r="H900" s="385"/>
    </row>
    <row r="901" spans="1:8" x14ac:dyDescent="0.25">
      <c r="A901" s="30"/>
      <c r="B901" s="31"/>
      <c r="C901" s="42"/>
      <c r="D901" s="385"/>
      <c r="F901" s="385"/>
      <c r="G901" s="385"/>
      <c r="H901" s="385"/>
    </row>
    <row r="902" spans="1:8" x14ac:dyDescent="0.25">
      <c r="A902" s="30"/>
      <c r="B902" s="31"/>
      <c r="C902" s="42"/>
      <c r="D902" s="385"/>
      <c r="F902" s="385"/>
      <c r="G902" s="385"/>
      <c r="H902" s="385"/>
    </row>
    <row r="903" spans="1:8" x14ac:dyDescent="0.25">
      <c r="A903" s="30"/>
      <c r="B903" s="31"/>
      <c r="C903" s="42"/>
      <c r="D903" s="385"/>
      <c r="F903" s="385"/>
      <c r="G903" s="385"/>
      <c r="H903" s="385"/>
    </row>
    <row r="904" spans="1:8" x14ac:dyDescent="0.25">
      <c r="A904" s="30"/>
      <c r="B904" s="31"/>
      <c r="C904" s="42"/>
      <c r="D904" s="385"/>
      <c r="F904" s="385"/>
      <c r="G904" s="385"/>
      <c r="H904" s="385"/>
    </row>
    <row r="905" spans="1:8" x14ac:dyDescent="0.25">
      <c r="A905" s="30"/>
      <c r="B905" s="31"/>
      <c r="C905" s="42"/>
      <c r="D905" s="385"/>
      <c r="F905" s="385"/>
      <c r="G905" s="385"/>
      <c r="H905" s="385"/>
    </row>
    <row r="906" spans="1:8" x14ac:dyDescent="0.25">
      <c r="A906" s="30"/>
      <c r="B906" s="31"/>
      <c r="C906" s="42"/>
      <c r="D906" s="385"/>
      <c r="F906" s="385"/>
      <c r="G906" s="385"/>
      <c r="H906" s="385"/>
    </row>
    <row r="907" spans="1:8" x14ac:dyDescent="0.25">
      <c r="A907" s="30"/>
      <c r="B907" s="31"/>
      <c r="C907" s="42"/>
      <c r="D907" s="385"/>
      <c r="F907" s="385"/>
      <c r="G907" s="385"/>
      <c r="H907" s="385"/>
    </row>
    <row r="908" spans="1:8" x14ac:dyDescent="0.25">
      <c r="A908" s="30"/>
      <c r="B908" s="31"/>
      <c r="C908" s="42"/>
      <c r="D908" s="385"/>
      <c r="F908" s="385"/>
      <c r="G908" s="385"/>
      <c r="H908" s="385"/>
    </row>
    <row r="909" spans="1:8" x14ac:dyDescent="0.25">
      <c r="A909" s="30"/>
      <c r="B909" s="31"/>
      <c r="C909" s="42"/>
      <c r="D909" s="385"/>
      <c r="F909" s="385"/>
      <c r="G909" s="385"/>
      <c r="H909" s="385"/>
    </row>
    <row r="910" spans="1:8" x14ac:dyDescent="0.25">
      <c r="A910" s="30"/>
      <c r="B910" s="31"/>
      <c r="C910" s="42"/>
      <c r="D910" s="385"/>
      <c r="F910" s="385"/>
      <c r="G910" s="385"/>
      <c r="H910" s="385"/>
    </row>
    <row r="911" spans="1:8" x14ac:dyDescent="0.25">
      <c r="A911" s="30"/>
      <c r="B911" s="31"/>
      <c r="C911" s="42"/>
      <c r="D911" s="385"/>
      <c r="F911" s="385"/>
      <c r="G911" s="385"/>
      <c r="H911" s="385"/>
    </row>
    <row r="912" spans="1:8" x14ac:dyDescent="0.25">
      <c r="A912" s="30"/>
      <c r="B912" s="31"/>
      <c r="C912" s="42"/>
      <c r="D912" s="385"/>
      <c r="F912" s="385"/>
      <c r="G912" s="385"/>
      <c r="H912" s="385"/>
    </row>
    <row r="913" spans="1:8" x14ac:dyDescent="0.25">
      <c r="A913" s="30"/>
      <c r="B913" s="31"/>
      <c r="C913" s="42"/>
      <c r="D913" s="385"/>
      <c r="F913" s="385"/>
      <c r="G913" s="385"/>
      <c r="H913" s="385"/>
    </row>
    <row r="914" spans="1:8" x14ac:dyDescent="0.25">
      <c r="A914" s="30"/>
      <c r="B914" s="31"/>
      <c r="C914" s="42"/>
      <c r="D914" s="385"/>
      <c r="F914" s="385"/>
      <c r="G914" s="385"/>
      <c r="H914" s="385"/>
    </row>
    <row r="915" spans="1:8" x14ac:dyDescent="0.25">
      <c r="A915" s="30"/>
      <c r="B915" s="31"/>
      <c r="C915" s="42"/>
      <c r="D915" s="385"/>
      <c r="F915" s="385"/>
      <c r="G915" s="385"/>
      <c r="H915" s="385"/>
    </row>
    <row r="916" spans="1:8" x14ac:dyDescent="0.25">
      <c r="A916" s="30"/>
      <c r="B916" s="31"/>
      <c r="C916" s="42"/>
      <c r="D916" s="385"/>
      <c r="F916" s="385"/>
      <c r="G916" s="385"/>
      <c r="H916" s="385"/>
    </row>
    <row r="917" spans="1:8" x14ac:dyDescent="0.25">
      <c r="A917" s="30"/>
      <c r="B917" s="31"/>
      <c r="C917" s="42"/>
      <c r="D917" s="385"/>
      <c r="F917" s="385"/>
      <c r="G917" s="385"/>
      <c r="H917" s="385"/>
    </row>
    <row r="918" spans="1:8" x14ac:dyDescent="0.25">
      <c r="A918" s="30"/>
      <c r="B918" s="31"/>
      <c r="C918" s="42"/>
      <c r="D918" s="385"/>
      <c r="F918" s="385"/>
      <c r="G918" s="385"/>
      <c r="H918" s="385"/>
    </row>
    <row r="919" spans="1:8" x14ac:dyDescent="0.25">
      <c r="A919" s="30"/>
      <c r="B919" s="31"/>
      <c r="C919" s="42"/>
      <c r="D919" s="385"/>
      <c r="F919" s="385"/>
      <c r="G919" s="385"/>
      <c r="H919" s="385"/>
    </row>
    <row r="920" spans="1:8" x14ac:dyDescent="0.25">
      <c r="A920" s="30"/>
      <c r="B920" s="31"/>
      <c r="C920" s="42"/>
      <c r="D920" s="385"/>
      <c r="F920" s="385"/>
      <c r="G920" s="385"/>
      <c r="H920" s="385"/>
    </row>
    <row r="921" spans="1:8" x14ac:dyDescent="0.25">
      <c r="A921" s="30"/>
      <c r="B921" s="31"/>
      <c r="C921" s="42"/>
      <c r="D921" s="385"/>
      <c r="F921" s="385"/>
      <c r="G921" s="385"/>
      <c r="H921" s="385"/>
    </row>
    <row r="922" spans="1:8" x14ac:dyDescent="0.25">
      <c r="A922" s="30"/>
      <c r="B922" s="31"/>
      <c r="C922" s="42"/>
      <c r="D922" s="385"/>
      <c r="F922" s="385"/>
      <c r="G922" s="385"/>
      <c r="H922" s="385"/>
    </row>
    <row r="923" spans="1:8" x14ac:dyDescent="0.25">
      <c r="A923" s="30"/>
      <c r="B923" s="31"/>
      <c r="C923" s="42"/>
      <c r="D923" s="385"/>
      <c r="F923" s="385"/>
      <c r="G923" s="385"/>
      <c r="H923" s="385"/>
    </row>
    <row r="924" spans="1:8" x14ac:dyDescent="0.25">
      <c r="A924" s="30"/>
      <c r="B924" s="31"/>
      <c r="C924" s="42"/>
      <c r="D924" s="385"/>
      <c r="F924" s="385"/>
      <c r="G924" s="385"/>
      <c r="H924" s="385"/>
    </row>
    <row r="925" spans="1:8" x14ac:dyDescent="0.25">
      <c r="A925" s="30"/>
      <c r="B925" s="31"/>
      <c r="C925" s="42"/>
      <c r="D925" s="385"/>
      <c r="F925" s="385"/>
      <c r="G925" s="385"/>
      <c r="H925" s="385"/>
    </row>
    <row r="926" spans="1:8" x14ac:dyDescent="0.25">
      <c r="A926" s="30"/>
      <c r="B926" s="31"/>
      <c r="C926" s="42"/>
      <c r="D926" s="385"/>
      <c r="F926" s="385"/>
      <c r="G926" s="385"/>
      <c r="H926" s="385"/>
    </row>
    <row r="927" spans="1:8" x14ac:dyDescent="0.25">
      <c r="A927" s="30"/>
      <c r="B927" s="31"/>
      <c r="C927" s="42"/>
      <c r="D927" s="385"/>
      <c r="F927" s="385"/>
      <c r="G927" s="385"/>
      <c r="H927" s="385"/>
    </row>
    <row r="928" spans="1:8" x14ac:dyDescent="0.25">
      <c r="A928" s="30"/>
      <c r="B928" s="31"/>
      <c r="C928" s="42"/>
      <c r="D928" s="385"/>
      <c r="F928" s="385"/>
      <c r="G928" s="385"/>
      <c r="H928" s="385"/>
    </row>
    <row r="929" spans="1:8" x14ac:dyDescent="0.25">
      <c r="A929" s="30"/>
      <c r="B929" s="31"/>
      <c r="C929" s="42"/>
      <c r="D929" s="385"/>
      <c r="F929" s="385"/>
      <c r="G929" s="385"/>
      <c r="H929" s="385"/>
    </row>
    <row r="930" spans="1:8" x14ac:dyDescent="0.25">
      <c r="A930" s="30"/>
      <c r="B930" s="31"/>
      <c r="C930" s="42"/>
      <c r="D930" s="385"/>
      <c r="F930" s="385"/>
      <c r="G930" s="385"/>
      <c r="H930" s="385"/>
    </row>
    <row r="931" spans="1:8" x14ac:dyDescent="0.25">
      <c r="A931" s="30"/>
      <c r="B931" s="31"/>
      <c r="C931" s="42"/>
      <c r="D931" s="385"/>
      <c r="F931" s="385"/>
      <c r="G931" s="385"/>
      <c r="H931" s="385"/>
    </row>
    <row r="932" spans="1:8" x14ac:dyDescent="0.25">
      <c r="A932" s="30"/>
      <c r="B932" s="31"/>
      <c r="C932" s="42"/>
      <c r="D932" s="385"/>
      <c r="F932" s="385"/>
      <c r="G932" s="385"/>
      <c r="H932" s="385"/>
    </row>
    <row r="933" spans="1:8" x14ac:dyDescent="0.25">
      <c r="A933" s="30"/>
      <c r="B933" s="31"/>
      <c r="C933" s="42"/>
      <c r="D933" s="385"/>
      <c r="F933" s="385"/>
      <c r="G933" s="385"/>
      <c r="H933" s="385"/>
    </row>
    <row r="934" spans="1:8" x14ac:dyDescent="0.25">
      <c r="A934" s="30"/>
      <c r="B934" s="31"/>
      <c r="C934" s="42"/>
      <c r="D934" s="385"/>
      <c r="F934" s="385"/>
      <c r="G934" s="385"/>
      <c r="H934" s="385"/>
    </row>
    <row r="935" spans="1:8" x14ac:dyDescent="0.25">
      <c r="A935" s="30"/>
      <c r="B935" s="31"/>
      <c r="C935" s="42"/>
      <c r="D935" s="385"/>
      <c r="F935" s="385"/>
      <c r="G935" s="385"/>
      <c r="H935" s="385"/>
    </row>
    <row r="936" spans="1:8" x14ac:dyDescent="0.25">
      <c r="A936" s="30"/>
      <c r="B936" s="31"/>
      <c r="C936" s="42"/>
      <c r="D936" s="385"/>
      <c r="F936" s="385"/>
      <c r="G936" s="385"/>
      <c r="H936" s="385"/>
    </row>
    <row r="937" spans="1:8" x14ac:dyDescent="0.25">
      <c r="A937" s="30"/>
      <c r="B937" s="31"/>
      <c r="C937" s="42"/>
      <c r="D937" s="385"/>
      <c r="F937" s="385"/>
      <c r="G937" s="385"/>
      <c r="H937" s="385"/>
    </row>
    <row r="938" spans="1:8" x14ac:dyDescent="0.25">
      <c r="A938" s="30"/>
      <c r="B938" s="31"/>
      <c r="C938" s="42"/>
      <c r="D938" s="385"/>
      <c r="F938" s="385"/>
      <c r="G938" s="385"/>
      <c r="H938" s="385"/>
    </row>
    <row r="939" spans="1:8" x14ac:dyDescent="0.25">
      <c r="A939" s="30"/>
      <c r="B939" s="31"/>
      <c r="C939" s="42"/>
      <c r="D939" s="385"/>
      <c r="F939" s="385"/>
      <c r="G939" s="385"/>
      <c r="H939" s="385"/>
    </row>
    <row r="940" spans="1:8" x14ac:dyDescent="0.25">
      <c r="A940" s="30"/>
      <c r="B940" s="31"/>
      <c r="C940" s="42"/>
      <c r="D940" s="385"/>
      <c r="F940" s="385"/>
      <c r="G940" s="385"/>
      <c r="H940" s="385"/>
    </row>
    <row r="941" spans="1:8" x14ac:dyDescent="0.25">
      <c r="A941" s="30"/>
      <c r="B941" s="31"/>
      <c r="C941" s="42"/>
      <c r="D941" s="385"/>
      <c r="F941" s="385"/>
      <c r="G941" s="385"/>
      <c r="H941" s="385"/>
    </row>
    <row r="942" spans="1:8" x14ac:dyDescent="0.25">
      <c r="A942" s="30"/>
      <c r="B942" s="31"/>
      <c r="C942" s="42"/>
      <c r="D942" s="385"/>
      <c r="F942" s="385"/>
      <c r="G942" s="385"/>
      <c r="H942" s="385"/>
    </row>
    <row r="943" spans="1:8" x14ac:dyDescent="0.25">
      <c r="A943" s="30"/>
      <c r="B943" s="31"/>
      <c r="C943" s="42"/>
      <c r="D943" s="385"/>
      <c r="F943" s="385"/>
      <c r="G943" s="385"/>
      <c r="H943" s="385"/>
    </row>
    <row r="944" spans="1:8" x14ac:dyDescent="0.25">
      <c r="A944" s="30"/>
      <c r="B944" s="31"/>
      <c r="C944" s="42"/>
      <c r="D944" s="385"/>
      <c r="F944" s="385"/>
      <c r="G944" s="385"/>
      <c r="H944" s="385"/>
    </row>
    <row r="945" spans="1:8" x14ac:dyDescent="0.25">
      <c r="A945" s="30"/>
      <c r="B945" s="31"/>
      <c r="C945" s="42"/>
      <c r="D945" s="385"/>
      <c r="F945" s="385"/>
      <c r="G945" s="385"/>
      <c r="H945" s="385"/>
    </row>
    <row r="946" spans="1:8" x14ac:dyDescent="0.25">
      <c r="A946" s="30"/>
      <c r="B946" s="31"/>
      <c r="C946" s="42"/>
      <c r="D946" s="385"/>
      <c r="F946" s="385"/>
      <c r="G946" s="385"/>
      <c r="H946" s="385"/>
    </row>
    <row r="947" spans="1:8" x14ac:dyDescent="0.25">
      <c r="A947" s="30"/>
      <c r="B947" s="31"/>
      <c r="C947" s="42"/>
      <c r="D947" s="385"/>
      <c r="F947" s="385"/>
      <c r="G947" s="385"/>
      <c r="H947" s="385"/>
    </row>
    <row r="948" spans="1:8" x14ac:dyDescent="0.25">
      <c r="A948" s="30"/>
      <c r="B948" s="31"/>
      <c r="C948" s="42"/>
      <c r="D948" s="385"/>
      <c r="F948" s="385"/>
      <c r="G948" s="385"/>
      <c r="H948" s="385"/>
    </row>
    <row r="949" spans="1:8" x14ac:dyDescent="0.25">
      <c r="A949" s="30"/>
      <c r="B949" s="31"/>
      <c r="C949" s="42"/>
      <c r="D949" s="385"/>
      <c r="F949" s="385"/>
      <c r="G949" s="385"/>
      <c r="H949" s="385"/>
    </row>
    <row r="950" spans="1:8" x14ac:dyDescent="0.25">
      <c r="A950" s="30"/>
      <c r="B950" s="31"/>
      <c r="C950" s="42"/>
      <c r="D950" s="385"/>
      <c r="F950" s="385"/>
      <c r="G950" s="385"/>
      <c r="H950" s="385"/>
    </row>
    <row r="951" spans="1:8" x14ac:dyDescent="0.25">
      <c r="A951" s="30"/>
      <c r="B951" s="31"/>
      <c r="C951" s="42"/>
      <c r="D951" s="385"/>
      <c r="F951" s="385"/>
      <c r="G951" s="385"/>
      <c r="H951" s="385"/>
    </row>
    <row r="952" spans="1:8" x14ac:dyDescent="0.25">
      <c r="A952" s="30"/>
      <c r="B952" s="31"/>
      <c r="C952" s="42"/>
      <c r="D952" s="385"/>
      <c r="F952" s="385"/>
      <c r="G952" s="385"/>
      <c r="H952" s="385"/>
    </row>
    <row r="953" spans="1:8" x14ac:dyDescent="0.25">
      <c r="A953" s="30"/>
      <c r="B953" s="31"/>
      <c r="C953" s="42"/>
      <c r="D953" s="385"/>
      <c r="F953" s="385"/>
      <c r="G953" s="385"/>
      <c r="H953" s="385"/>
    </row>
    <row r="954" spans="1:8" x14ac:dyDescent="0.25">
      <c r="A954" s="30"/>
      <c r="B954" s="31"/>
      <c r="C954" s="42"/>
      <c r="D954" s="385"/>
      <c r="F954" s="385"/>
      <c r="G954" s="385"/>
      <c r="H954" s="385"/>
    </row>
    <row r="955" spans="1:8" x14ac:dyDescent="0.25">
      <c r="A955" s="30"/>
      <c r="B955" s="31"/>
      <c r="C955" s="42"/>
      <c r="D955" s="385"/>
      <c r="F955" s="385"/>
      <c r="G955" s="385"/>
      <c r="H955" s="385"/>
    </row>
    <row r="956" spans="1:8" x14ac:dyDescent="0.25">
      <c r="A956" s="30"/>
      <c r="B956" s="31"/>
      <c r="C956" s="42"/>
      <c r="D956" s="385"/>
      <c r="F956" s="385"/>
      <c r="G956" s="385"/>
      <c r="H956" s="385"/>
    </row>
    <row r="957" spans="1:8" x14ac:dyDescent="0.25">
      <c r="A957" s="30"/>
      <c r="B957" s="31"/>
      <c r="C957" s="42"/>
      <c r="D957" s="385"/>
      <c r="F957" s="385"/>
      <c r="G957" s="385"/>
      <c r="H957" s="385"/>
    </row>
    <row r="958" spans="1:8" x14ac:dyDescent="0.25">
      <c r="A958" s="30"/>
      <c r="B958" s="31"/>
      <c r="C958" s="42"/>
      <c r="D958" s="385"/>
      <c r="F958" s="385"/>
      <c r="G958" s="385"/>
      <c r="H958" s="385"/>
    </row>
    <row r="959" spans="1:8" x14ac:dyDescent="0.25">
      <c r="A959" s="30"/>
      <c r="B959" s="31"/>
      <c r="C959" s="42"/>
      <c r="D959" s="385"/>
      <c r="F959" s="385"/>
      <c r="G959" s="385"/>
      <c r="H959" s="385"/>
    </row>
    <row r="960" spans="1:8" x14ac:dyDescent="0.25">
      <c r="A960" s="30"/>
      <c r="B960" s="31"/>
      <c r="C960" s="42"/>
      <c r="D960" s="385"/>
      <c r="F960" s="385"/>
      <c r="G960" s="385"/>
      <c r="H960" s="385"/>
    </row>
    <row r="961" spans="1:8" x14ac:dyDescent="0.25">
      <c r="A961" s="30"/>
      <c r="B961" s="31"/>
      <c r="C961" s="42"/>
      <c r="D961" s="385"/>
      <c r="F961" s="385"/>
      <c r="G961" s="385"/>
      <c r="H961" s="385"/>
    </row>
    <row r="962" spans="1:8" x14ac:dyDescent="0.25">
      <c r="A962" s="30"/>
      <c r="B962" s="31"/>
      <c r="C962" s="42"/>
      <c r="D962" s="385"/>
      <c r="F962" s="385"/>
      <c r="G962" s="385"/>
      <c r="H962" s="385"/>
    </row>
    <row r="963" spans="1:8" x14ac:dyDescent="0.25">
      <c r="A963" s="30"/>
      <c r="B963" s="31"/>
      <c r="C963" s="42"/>
      <c r="D963" s="385"/>
      <c r="F963" s="385"/>
      <c r="G963" s="385"/>
      <c r="H963" s="385"/>
    </row>
    <row r="964" spans="1:8" x14ac:dyDescent="0.25">
      <c r="A964" s="30"/>
      <c r="B964" s="31"/>
      <c r="C964" s="42"/>
      <c r="D964" s="385"/>
      <c r="F964" s="385"/>
      <c r="G964" s="385"/>
      <c r="H964" s="385"/>
    </row>
    <row r="965" spans="1:8" x14ac:dyDescent="0.25">
      <c r="A965" s="30"/>
      <c r="B965" s="31"/>
      <c r="C965" s="42"/>
      <c r="D965" s="385"/>
      <c r="F965" s="385"/>
      <c r="G965" s="385"/>
      <c r="H965" s="385"/>
    </row>
    <row r="966" spans="1:8" x14ac:dyDescent="0.25">
      <c r="A966" s="30"/>
      <c r="B966" s="31"/>
      <c r="C966" s="42"/>
      <c r="D966" s="385"/>
      <c r="F966" s="385"/>
      <c r="G966" s="385"/>
      <c r="H966" s="385"/>
    </row>
    <row r="967" spans="1:8" x14ac:dyDescent="0.25">
      <c r="A967" s="30"/>
      <c r="B967" s="31"/>
      <c r="C967" s="42"/>
      <c r="D967" s="385"/>
      <c r="F967" s="385"/>
      <c r="G967" s="385"/>
      <c r="H967" s="385"/>
    </row>
    <row r="968" spans="1:8" x14ac:dyDescent="0.25">
      <c r="A968" s="30"/>
      <c r="B968" s="31"/>
      <c r="C968" s="42"/>
      <c r="D968" s="385"/>
      <c r="F968" s="385"/>
      <c r="G968" s="385"/>
      <c r="H968" s="385"/>
    </row>
    <row r="969" spans="1:8" x14ac:dyDescent="0.25">
      <c r="A969" s="30"/>
      <c r="B969" s="31"/>
      <c r="C969" s="42"/>
      <c r="D969" s="385"/>
      <c r="F969" s="385"/>
      <c r="G969" s="385"/>
      <c r="H969" s="385"/>
    </row>
    <row r="970" spans="1:8" x14ac:dyDescent="0.25">
      <c r="A970" s="30"/>
      <c r="B970" s="31"/>
      <c r="C970" s="42"/>
      <c r="D970" s="385"/>
      <c r="F970" s="385"/>
      <c r="G970" s="385"/>
      <c r="H970" s="385"/>
    </row>
    <row r="971" spans="1:8" x14ac:dyDescent="0.25">
      <c r="A971" s="30"/>
      <c r="B971" s="31"/>
      <c r="C971" s="42"/>
      <c r="D971" s="385"/>
      <c r="F971" s="385"/>
      <c r="G971" s="385"/>
      <c r="H971" s="385"/>
    </row>
    <row r="972" spans="1:8" x14ac:dyDescent="0.25">
      <c r="A972" s="30"/>
      <c r="B972" s="31"/>
      <c r="C972" s="42"/>
      <c r="D972" s="385"/>
      <c r="F972" s="385"/>
      <c r="G972" s="385"/>
      <c r="H972" s="385"/>
    </row>
    <row r="973" spans="1:8" x14ac:dyDescent="0.25">
      <c r="A973" s="30"/>
      <c r="B973" s="31"/>
      <c r="C973" s="42"/>
      <c r="D973" s="385"/>
      <c r="F973" s="385"/>
      <c r="G973" s="385"/>
      <c r="H973" s="385"/>
    </row>
    <row r="974" spans="1:8" x14ac:dyDescent="0.25">
      <c r="A974" s="30"/>
      <c r="B974" s="31"/>
      <c r="C974" s="42"/>
      <c r="D974" s="385"/>
      <c r="F974" s="385"/>
      <c r="G974" s="385"/>
      <c r="H974" s="385"/>
    </row>
    <row r="975" spans="1:8" x14ac:dyDescent="0.25">
      <c r="A975" s="30"/>
      <c r="B975" s="31"/>
      <c r="C975" s="42"/>
      <c r="D975" s="385"/>
      <c r="F975" s="385"/>
      <c r="G975" s="385"/>
      <c r="H975" s="385"/>
    </row>
    <row r="976" spans="1:8" x14ac:dyDescent="0.25">
      <c r="A976" s="30"/>
      <c r="B976" s="31"/>
      <c r="C976" s="42"/>
      <c r="D976" s="385"/>
      <c r="F976" s="385"/>
      <c r="G976" s="385"/>
      <c r="H976" s="385"/>
    </row>
    <row r="977" spans="1:8" x14ac:dyDescent="0.25">
      <c r="A977" s="30"/>
      <c r="B977" s="31"/>
      <c r="C977" s="42"/>
      <c r="D977" s="385"/>
      <c r="F977" s="385"/>
      <c r="G977" s="385"/>
      <c r="H977" s="385"/>
    </row>
    <row r="978" spans="1:8" x14ac:dyDescent="0.25">
      <c r="A978" s="30"/>
      <c r="B978" s="31"/>
      <c r="C978" s="42"/>
      <c r="D978" s="385"/>
      <c r="F978" s="385"/>
      <c r="G978" s="385"/>
      <c r="H978" s="385"/>
    </row>
    <row r="979" spans="1:8" x14ac:dyDescent="0.25">
      <c r="A979" s="30"/>
      <c r="B979" s="31"/>
      <c r="C979" s="42"/>
      <c r="D979" s="385"/>
      <c r="F979" s="385"/>
      <c r="G979" s="385"/>
      <c r="H979" s="385"/>
    </row>
    <row r="980" spans="1:8" x14ac:dyDescent="0.25">
      <c r="A980" s="30"/>
      <c r="B980" s="31"/>
      <c r="C980" s="42"/>
      <c r="D980" s="385"/>
      <c r="F980" s="385"/>
      <c r="G980" s="385"/>
      <c r="H980" s="385"/>
    </row>
    <row r="981" spans="1:8" x14ac:dyDescent="0.25">
      <c r="A981" s="30"/>
      <c r="B981" s="31"/>
      <c r="C981" s="42"/>
      <c r="D981" s="385"/>
      <c r="F981" s="385"/>
      <c r="G981" s="385"/>
      <c r="H981" s="385"/>
    </row>
    <row r="982" spans="1:8" x14ac:dyDescent="0.25">
      <c r="A982" s="30"/>
      <c r="B982" s="31"/>
      <c r="C982" s="42"/>
      <c r="D982" s="385"/>
      <c r="F982" s="385"/>
      <c r="G982" s="385"/>
      <c r="H982" s="385"/>
    </row>
    <row r="983" spans="1:8" x14ac:dyDescent="0.25">
      <c r="A983" s="30"/>
      <c r="B983" s="31"/>
      <c r="C983" s="42"/>
      <c r="D983" s="385"/>
      <c r="F983" s="385"/>
      <c r="G983" s="385"/>
      <c r="H983" s="385"/>
    </row>
    <row r="984" spans="1:8" x14ac:dyDescent="0.25">
      <c r="A984" s="30"/>
      <c r="B984" s="31"/>
      <c r="C984" s="42"/>
      <c r="D984" s="385"/>
      <c r="F984" s="385"/>
      <c r="G984" s="385"/>
      <c r="H984" s="385"/>
    </row>
    <row r="985" spans="1:8" x14ac:dyDescent="0.25">
      <c r="A985" s="30"/>
      <c r="B985" s="31"/>
      <c r="C985" s="42"/>
      <c r="D985" s="385"/>
      <c r="F985" s="385"/>
      <c r="G985" s="385"/>
      <c r="H985" s="385"/>
    </row>
    <row r="986" spans="1:8" x14ac:dyDescent="0.25">
      <c r="A986" s="30"/>
      <c r="B986" s="31"/>
      <c r="C986" s="42"/>
      <c r="D986" s="385"/>
      <c r="F986" s="385"/>
      <c r="G986" s="385"/>
      <c r="H986" s="385"/>
    </row>
    <row r="987" spans="1:8" x14ac:dyDescent="0.25">
      <c r="A987" s="30"/>
      <c r="B987" s="31"/>
      <c r="C987" s="42"/>
      <c r="D987" s="385"/>
      <c r="F987" s="385"/>
      <c r="G987" s="385"/>
      <c r="H987" s="385"/>
    </row>
    <row r="988" spans="1:8" x14ac:dyDescent="0.25">
      <c r="A988" s="30"/>
      <c r="B988" s="31"/>
      <c r="C988" s="42"/>
      <c r="D988" s="385"/>
      <c r="F988" s="385"/>
      <c r="G988" s="385"/>
      <c r="H988" s="385"/>
    </row>
    <row r="989" spans="1:8" x14ac:dyDescent="0.25">
      <c r="A989" s="30"/>
      <c r="B989" s="31"/>
      <c r="C989" s="42"/>
      <c r="D989" s="385"/>
      <c r="F989" s="385"/>
      <c r="G989" s="385"/>
      <c r="H989" s="385"/>
    </row>
    <row r="990" spans="1:8" x14ac:dyDescent="0.25">
      <c r="A990" s="30"/>
      <c r="B990" s="31"/>
      <c r="C990" s="42"/>
      <c r="D990" s="385"/>
      <c r="F990" s="385"/>
      <c r="G990" s="385"/>
      <c r="H990" s="385"/>
    </row>
    <row r="991" spans="1:8" x14ac:dyDescent="0.25">
      <c r="A991" s="30"/>
      <c r="B991" s="31"/>
      <c r="C991" s="42"/>
      <c r="D991" s="385"/>
      <c r="F991" s="385"/>
      <c r="G991" s="385"/>
      <c r="H991" s="385"/>
    </row>
    <row r="992" spans="1:8" x14ac:dyDescent="0.25">
      <c r="A992" s="30"/>
      <c r="B992" s="31"/>
      <c r="C992" s="42"/>
      <c r="D992" s="385"/>
      <c r="F992" s="385"/>
      <c r="G992" s="385"/>
      <c r="H992" s="385"/>
    </row>
    <row r="993" spans="1:8" x14ac:dyDescent="0.25">
      <c r="A993" s="30"/>
      <c r="B993" s="31"/>
      <c r="C993" s="42"/>
      <c r="D993" s="385"/>
      <c r="F993" s="385"/>
      <c r="G993" s="385"/>
      <c r="H993" s="385"/>
    </row>
    <row r="994" spans="1:8" x14ac:dyDescent="0.25">
      <c r="A994" s="30"/>
      <c r="B994" s="31"/>
      <c r="C994" s="42"/>
      <c r="D994" s="385"/>
      <c r="F994" s="385"/>
      <c r="G994" s="385"/>
      <c r="H994" s="385"/>
    </row>
    <row r="995" spans="1:8" x14ac:dyDescent="0.25">
      <c r="A995" s="30"/>
      <c r="B995" s="31"/>
      <c r="C995" s="42"/>
      <c r="D995" s="385"/>
      <c r="F995" s="385"/>
      <c r="G995" s="385"/>
      <c r="H995" s="385"/>
    </row>
    <row r="996" spans="1:8" x14ac:dyDescent="0.25">
      <c r="A996" s="30"/>
      <c r="B996" s="31"/>
      <c r="C996" s="42"/>
      <c r="D996" s="385"/>
      <c r="F996" s="385"/>
      <c r="G996" s="385"/>
      <c r="H996" s="385"/>
    </row>
    <row r="997" spans="1:8" x14ac:dyDescent="0.25">
      <c r="A997" s="30"/>
      <c r="B997" s="31"/>
      <c r="C997" s="42"/>
      <c r="D997" s="385"/>
      <c r="F997" s="385"/>
      <c r="G997" s="385"/>
      <c r="H997" s="385"/>
    </row>
    <row r="998" spans="1:8" x14ac:dyDescent="0.25">
      <c r="A998" s="30"/>
      <c r="B998" s="31"/>
      <c r="C998" s="42"/>
      <c r="D998" s="385"/>
      <c r="F998" s="385"/>
      <c r="G998" s="385"/>
      <c r="H998" s="385"/>
    </row>
    <row r="999" spans="1:8" x14ac:dyDescent="0.25">
      <c r="A999" s="30"/>
      <c r="B999" s="31"/>
      <c r="C999" s="42"/>
      <c r="D999" s="385"/>
      <c r="F999" s="385"/>
      <c r="G999" s="385"/>
      <c r="H999" s="385"/>
    </row>
    <row r="1000" spans="1:8" x14ac:dyDescent="0.25">
      <c r="A1000" s="30"/>
      <c r="B1000" s="31"/>
      <c r="C1000" s="42"/>
      <c r="D1000" s="385"/>
      <c r="F1000" s="385"/>
      <c r="G1000" s="385"/>
      <c r="H1000" s="385"/>
    </row>
    <row r="1001" spans="1:8" x14ac:dyDescent="0.25">
      <c r="A1001" s="30"/>
      <c r="B1001" s="31"/>
      <c r="C1001" s="42"/>
      <c r="D1001" s="385"/>
      <c r="F1001" s="385"/>
      <c r="G1001" s="385"/>
      <c r="H1001" s="385"/>
    </row>
    <row r="1002" spans="1:8" x14ac:dyDescent="0.25">
      <c r="A1002" s="30"/>
      <c r="B1002" s="31"/>
      <c r="C1002" s="42"/>
      <c r="D1002" s="385"/>
      <c r="F1002" s="385"/>
      <c r="G1002" s="385"/>
      <c r="H1002" s="385"/>
    </row>
    <row r="1003" spans="1:8" x14ac:dyDescent="0.25">
      <c r="A1003" s="30"/>
      <c r="B1003" s="31"/>
      <c r="C1003" s="42"/>
      <c r="D1003" s="385"/>
      <c r="F1003" s="385"/>
      <c r="G1003" s="385"/>
      <c r="H1003" s="385"/>
    </row>
    <row r="1004" spans="1:8" x14ac:dyDescent="0.25">
      <c r="A1004" s="30"/>
      <c r="B1004" s="31"/>
      <c r="C1004" s="42"/>
      <c r="D1004" s="385"/>
      <c r="F1004" s="385"/>
      <c r="G1004" s="385"/>
      <c r="H1004" s="385"/>
    </row>
    <row r="1005" spans="1:8" x14ac:dyDescent="0.25">
      <c r="A1005" s="30"/>
      <c r="B1005" s="31"/>
      <c r="C1005" s="42"/>
      <c r="D1005" s="385"/>
      <c r="F1005" s="385"/>
      <c r="G1005" s="385"/>
      <c r="H1005" s="385"/>
    </row>
    <row r="1006" spans="1:8" x14ac:dyDescent="0.25">
      <c r="A1006" s="30"/>
      <c r="B1006" s="31"/>
      <c r="C1006" s="42"/>
      <c r="D1006" s="385"/>
      <c r="F1006" s="385"/>
      <c r="G1006" s="385"/>
      <c r="H1006" s="385"/>
    </row>
    <row r="1007" spans="1:8" x14ac:dyDescent="0.25">
      <c r="A1007" s="30"/>
      <c r="B1007" s="31"/>
      <c r="C1007" s="42"/>
      <c r="D1007" s="385"/>
      <c r="F1007" s="385"/>
      <c r="G1007" s="385"/>
      <c r="H1007" s="385"/>
    </row>
    <row r="1008" spans="1:8" x14ac:dyDescent="0.25">
      <c r="A1008" s="30"/>
      <c r="B1008" s="31"/>
      <c r="C1008" s="42"/>
      <c r="D1008" s="385"/>
      <c r="F1008" s="385"/>
      <c r="G1008" s="385"/>
      <c r="H1008" s="385"/>
    </row>
    <row r="1009" spans="1:8" x14ac:dyDescent="0.25">
      <c r="A1009" s="30"/>
      <c r="B1009" s="31"/>
      <c r="C1009" s="42"/>
      <c r="D1009" s="385"/>
      <c r="F1009" s="385"/>
      <c r="G1009" s="385"/>
      <c r="H1009" s="385"/>
    </row>
    <row r="1010" spans="1:8" x14ac:dyDescent="0.25">
      <c r="A1010" s="30"/>
      <c r="B1010" s="31"/>
      <c r="C1010" s="42"/>
      <c r="D1010" s="385"/>
      <c r="F1010" s="385"/>
      <c r="G1010" s="385"/>
      <c r="H1010" s="385"/>
    </row>
    <row r="1011" spans="1:8" x14ac:dyDescent="0.25">
      <c r="A1011" s="30"/>
      <c r="B1011" s="31"/>
      <c r="C1011" s="42"/>
      <c r="D1011" s="385"/>
      <c r="F1011" s="385"/>
      <c r="G1011" s="385"/>
      <c r="H1011" s="385"/>
    </row>
    <row r="1012" spans="1:8" x14ac:dyDescent="0.25">
      <c r="A1012" s="30"/>
      <c r="B1012" s="31"/>
      <c r="C1012" s="42"/>
      <c r="D1012" s="385"/>
      <c r="F1012" s="385"/>
      <c r="G1012" s="385"/>
      <c r="H1012" s="385"/>
    </row>
    <row r="1013" spans="1:8" x14ac:dyDescent="0.25">
      <c r="A1013" s="30"/>
      <c r="B1013" s="31"/>
      <c r="C1013" s="42"/>
      <c r="D1013" s="385"/>
      <c r="F1013" s="385"/>
      <c r="G1013" s="385"/>
      <c r="H1013" s="385"/>
    </row>
    <row r="1014" spans="1:8" x14ac:dyDescent="0.25">
      <c r="A1014" s="30"/>
      <c r="B1014" s="31"/>
      <c r="C1014" s="42"/>
      <c r="D1014" s="385"/>
      <c r="F1014" s="385"/>
      <c r="G1014" s="385"/>
      <c r="H1014" s="385"/>
    </row>
    <row r="1015" spans="1:8" x14ac:dyDescent="0.25">
      <c r="A1015" s="30"/>
      <c r="B1015" s="31"/>
      <c r="C1015" s="42"/>
      <c r="D1015" s="385"/>
      <c r="F1015" s="385"/>
      <c r="G1015" s="385"/>
      <c r="H1015" s="385"/>
    </row>
    <row r="1016" spans="1:8" x14ac:dyDescent="0.25">
      <c r="A1016" s="30"/>
      <c r="B1016" s="31"/>
      <c r="C1016" s="42"/>
      <c r="D1016" s="385"/>
      <c r="F1016" s="385"/>
      <c r="G1016" s="385"/>
      <c r="H1016" s="385"/>
    </row>
    <row r="1017" spans="1:8" x14ac:dyDescent="0.25">
      <c r="A1017" s="30"/>
      <c r="B1017" s="31"/>
      <c r="C1017" s="42"/>
      <c r="D1017" s="385"/>
      <c r="F1017" s="385"/>
      <c r="G1017" s="385"/>
      <c r="H1017" s="385"/>
    </row>
    <row r="1018" spans="1:8" x14ac:dyDescent="0.25">
      <c r="A1018" s="30"/>
      <c r="B1018" s="31"/>
      <c r="C1018" s="42"/>
      <c r="D1018" s="385"/>
      <c r="F1018" s="385"/>
      <c r="G1018" s="385"/>
      <c r="H1018" s="385"/>
    </row>
    <row r="1019" spans="1:8" x14ac:dyDescent="0.25">
      <c r="A1019" s="30"/>
      <c r="B1019" s="31"/>
      <c r="C1019" s="42"/>
      <c r="D1019" s="385"/>
      <c r="F1019" s="385"/>
      <c r="G1019" s="385"/>
      <c r="H1019" s="385"/>
    </row>
    <row r="1020" spans="1:8" x14ac:dyDescent="0.25">
      <c r="A1020" s="30"/>
      <c r="B1020" s="31"/>
      <c r="C1020" s="42"/>
      <c r="D1020" s="385"/>
      <c r="F1020" s="385"/>
      <c r="G1020" s="385"/>
      <c r="H1020" s="385"/>
    </row>
    <row r="1021" spans="1:8" x14ac:dyDescent="0.25">
      <c r="A1021" s="30"/>
      <c r="B1021" s="31"/>
      <c r="C1021" s="42"/>
      <c r="D1021" s="385"/>
      <c r="F1021" s="385"/>
      <c r="G1021" s="385"/>
      <c r="H1021" s="385"/>
    </row>
    <row r="1022" spans="1:8" x14ac:dyDescent="0.25">
      <c r="A1022" s="30"/>
      <c r="B1022" s="31"/>
      <c r="C1022" s="42"/>
      <c r="D1022" s="385"/>
      <c r="F1022" s="385"/>
      <c r="G1022" s="385"/>
      <c r="H1022" s="385"/>
    </row>
    <row r="1023" spans="1:8" x14ac:dyDescent="0.25">
      <c r="A1023" s="30"/>
      <c r="B1023" s="31"/>
      <c r="C1023" s="42"/>
      <c r="D1023" s="385"/>
      <c r="F1023" s="385"/>
      <c r="G1023" s="385"/>
      <c r="H1023" s="385"/>
    </row>
    <row r="1024" spans="1:8" x14ac:dyDescent="0.25">
      <c r="A1024" s="30"/>
      <c r="B1024" s="31"/>
      <c r="C1024" s="42"/>
      <c r="D1024" s="385"/>
      <c r="F1024" s="385"/>
      <c r="G1024" s="385"/>
      <c r="H1024" s="385"/>
    </row>
    <row r="1025" spans="1:8" x14ac:dyDescent="0.25">
      <c r="A1025" s="30"/>
      <c r="B1025" s="31"/>
      <c r="C1025" s="42"/>
      <c r="D1025" s="385"/>
      <c r="F1025" s="385"/>
      <c r="G1025" s="385"/>
      <c r="H1025" s="385"/>
    </row>
    <row r="1026" spans="1:8" x14ac:dyDescent="0.25">
      <c r="A1026" s="30"/>
      <c r="B1026" s="31"/>
      <c r="C1026" s="42"/>
      <c r="D1026" s="385"/>
      <c r="F1026" s="385"/>
      <c r="G1026" s="385"/>
      <c r="H1026" s="385"/>
    </row>
    <row r="1027" spans="1:8" x14ac:dyDescent="0.25">
      <c r="A1027" s="30"/>
      <c r="B1027" s="31"/>
      <c r="C1027" s="42"/>
      <c r="D1027" s="385"/>
      <c r="F1027" s="385"/>
      <c r="G1027" s="385"/>
      <c r="H1027" s="385"/>
    </row>
    <row r="1028" spans="1:8" x14ac:dyDescent="0.25">
      <c r="A1028" s="30"/>
      <c r="B1028" s="31"/>
      <c r="C1028" s="42"/>
      <c r="D1028" s="385"/>
      <c r="F1028" s="385"/>
      <c r="G1028" s="385"/>
      <c r="H1028" s="385"/>
    </row>
    <row r="1029" spans="1:8" x14ac:dyDescent="0.25">
      <c r="A1029" s="30"/>
      <c r="B1029" s="31"/>
      <c r="C1029" s="42"/>
      <c r="D1029" s="385"/>
      <c r="F1029" s="385"/>
      <c r="G1029" s="385"/>
      <c r="H1029" s="385"/>
    </row>
    <row r="1030" spans="1:8" x14ac:dyDescent="0.25">
      <c r="A1030" s="30"/>
      <c r="B1030" s="31"/>
      <c r="C1030" s="42"/>
      <c r="D1030" s="385"/>
      <c r="F1030" s="385"/>
      <c r="G1030" s="385"/>
      <c r="H1030" s="385"/>
    </row>
    <row r="1031" spans="1:8" x14ac:dyDescent="0.25">
      <c r="A1031" s="30"/>
      <c r="B1031" s="31"/>
      <c r="C1031" s="42"/>
      <c r="D1031" s="385"/>
      <c r="F1031" s="385"/>
      <c r="G1031" s="385"/>
      <c r="H1031" s="385"/>
    </row>
    <row r="1032" spans="1:8" x14ac:dyDescent="0.25">
      <c r="A1032" s="30"/>
      <c r="B1032" s="31"/>
      <c r="C1032" s="42"/>
      <c r="D1032" s="385"/>
      <c r="F1032" s="385"/>
      <c r="G1032" s="385"/>
      <c r="H1032" s="385"/>
    </row>
    <row r="1033" spans="1:8" x14ac:dyDescent="0.25">
      <c r="A1033" s="30"/>
      <c r="B1033" s="31"/>
      <c r="C1033" s="42"/>
      <c r="D1033" s="385"/>
      <c r="F1033" s="385"/>
      <c r="G1033" s="385"/>
      <c r="H1033" s="385"/>
    </row>
    <row r="1034" spans="1:8" x14ac:dyDescent="0.25">
      <c r="A1034" s="30"/>
      <c r="B1034" s="31"/>
      <c r="C1034" s="42"/>
      <c r="D1034" s="385"/>
      <c r="F1034" s="385"/>
      <c r="G1034" s="385"/>
      <c r="H1034" s="385"/>
    </row>
    <row r="1035" spans="1:8" x14ac:dyDescent="0.25">
      <c r="A1035" s="30"/>
      <c r="B1035" s="31"/>
      <c r="C1035" s="42"/>
      <c r="D1035" s="385"/>
      <c r="F1035" s="385"/>
      <c r="G1035" s="385"/>
      <c r="H1035" s="385"/>
    </row>
    <row r="1036" spans="1:8" x14ac:dyDescent="0.25">
      <c r="A1036" s="30"/>
      <c r="B1036" s="31"/>
      <c r="C1036" s="42"/>
      <c r="D1036" s="385"/>
      <c r="F1036" s="385"/>
      <c r="G1036" s="385"/>
      <c r="H1036" s="385"/>
    </row>
    <row r="1037" spans="1:8" x14ac:dyDescent="0.25">
      <c r="A1037" s="30"/>
      <c r="B1037" s="31"/>
      <c r="C1037" s="42"/>
      <c r="D1037" s="385"/>
      <c r="F1037" s="385"/>
      <c r="G1037" s="385"/>
      <c r="H1037" s="385"/>
    </row>
    <row r="1038" spans="1:8" x14ac:dyDescent="0.25">
      <c r="A1038" s="30"/>
      <c r="B1038" s="31"/>
      <c r="C1038" s="42"/>
      <c r="D1038" s="385"/>
      <c r="F1038" s="385"/>
      <c r="G1038" s="385"/>
      <c r="H1038" s="385"/>
    </row>
    <row r="1039" spans="1:8" x14ac:dyDescent="0.25">
      <c r="A1039" s="30"/>
      <c r="B1039" s="31"/>
      <c r="C1039" s="42"/>
      <c r="D1039" s="385"/>
      <c r="F1039" s="385"/>
      <c r="G1039" s="385"/>
      <c r="H1039" s="385"/>
    </row>
    <row r="1040" spans="1:8" x14ac:dyDescent="0.25">
      <c r="A1040" s="30"/>
      <c r="B1040" s="31"/>
      <c r="C1040" s="42"/>
      <c r="D1040" s="385"/>
      <c r="F1040" s="385"/>
      <c r="G1040" s="385"/>
      <c r="H1040" s="385"/>
    </row>
    <row r="1041" spans="1:8" x14ac:dyDescent="0.25">
      <c r="A1041" s="30"/>
      <c r="B1041" s="31"/>
      <c r="C1041" s="42"/>
      <c r="D1041" s="385"/>
      <c r="F1041" s="385"/>
      <c r="G1041" s="385"/>
      <c r="H1041" s="385"/>
    </row>
    <row r="1042" spans="1:8" x14ac:dyDescent="0.25">
      <c r="A1042" s="30"/>
      <c r="B1042" s="31"/>
      <c r="C1042" s="42"/>
      <c r="D1042" s="385"/>
      <c r="F1042" s="385"/>
      <c r="G1042" s="385"/>
      <c r="H1042" s="385"/>
    </row>
    <row r="1043" spans="1:8" x14ac:dyDescent="0.25">
      <c r="A1043" s="30"/>
      <c r="B1043" s="31"/>
      <c r="C1043" s="42"/>
      <c r="D1043" s="385"/>
      <c r="F1043" s="385"/>
      <c r="G1043" s="385"/>
      <c r="H1043" s="385"/>
    </row>
    <row r="1044" spans="1:8" x14ac:dyDescent="0.25">
      <c r="A1044" s="30"/>
      <c r="B1044" s="31"/>
      <c r="C1044" s="42"/>
      <c r="D1044" s="385"/>
      <c r="F1044" s="385"/>
      <c r="G1044" s="385"/>
      <c r="H1044" s="385"/>
    </row>
    <row r="1045" spans="1:8" x14ac:dyDescent="0.25">
      <c r="A1045" s="30"/>
      <c r="B1045" s="31"/>
      <c r="C1045" s="42"/>
      <c r="D1045" s="385"/>
      <c r="F1045" s="385"/>
      <c r="G1045" s="385"/>
      <c r="H1045" s="385"/>
    </row>
    <row r="1046" spans="1:8" x14ac:dyDescent="0.25">
      <c r="A1046" s="30"/>
      <c r="B1046" s="31"/>
      <c r="C1046" s="42"/>
      <c r="D1046" s="385"/>
      <c r="F1046" s="385"/>
      <c r="G1046" s="385"/>
      <c r="H1046" s="385"/>
    </row>
    <row r="1047" spans="1:8" x14ac:dyDescent="0.25">
      <c r="A1047" s="30"/>
      <c r="B1047" s="31"/>
      <c r="C1047" s="42"/>
      <c r="D1047" s="385"/>
      <c r="F1047" s="385"/>
      <c r="G1047" s="385"/>
      <c r="H1047" s="385"/>
    </row>
    <row r="1048" spans="1:8" x14ac:dyDescent="0.25">
      <c r="A1048" s="30"/>
      <c r="B1048" s="31"/>
      <c r="C1048" s="42"/>
      <c r="D1048" s="385"/>
      <c r="F1048" s="385"/>
      <c r="G1048" s="385"/>
      <c r="H1048" s="385"/>
    </row>
    <row r="1049" spans="1:8" x14ac:dyDescent="0.25">
      <c r="A1049" s="30"/>
      <c r="B1049" s="31"/>
      <c r="C1049" s="42"/>
      <c r="D1049" s="385"/>
      <c r="F1049" s="385"/>
      <c r="G1049" s="385"/>
      <c r="H1049" s="385"/>
    </row>
    <row r="1050" spans="1:8" x14ac:dyDescent="0.25">
      <c r="A1050" s="30"/>
      <c r="B1050" s="31"/>
      <c r="C1050" s="42"/>
      <c r="D1050" s="385"/>
      <c r="F1050" s="385"/>
      <c r="G1050" s="385"/>
      <c r="H1050" s="385"/>
    </row>
    <row r="1051" spans="1:8" x14ac:dyDescent="0.25">
      <c r="A1051" s="30"/>
      <c r="B1051" s="31"/>
      <c r="C1051" s="42"/>
      <c r="D1051" s="385"/>
      <c r="F1051" s="385"/>
      <c r="G1051" s="385"/>
      <c r="H1051" s="385"/>
    </row>
    <row r="1052" spans="1:8" x14ac:dyDescent="0.25">
      <c r="A1052" s="30"/>
      <c r="B1052" s="31"/>
      <c r="C1052" s="42"/>
      <c r="D1052" s="385"/>
      <c r="F1052" s="385"/>
      <c r="G1052" s="385"/>
      <c r="H1052" s="385"/>
    </row>
    <row r="1053" spans="1:8" x14ac:dyDescent="0.25">
      <c r="A1053" s="30"/>
      <c r="B1053" s="31"/>
      <c r="C1053" s="42"/>
      <c r="D1053" s="385"/>
      <c r="F1053" s="385"/>
      <c r="G1053" s="385"/>
      <c r="H1053" s="385"/>
    </row>
    <row r="1054" spans="1:8" x14ac:dyDescent="0.25">
      <c r="A1054" s="30"/>
      <c r="B1054" s="31"/>
      <c r="C1054" s="42"/>
      <c r="D1054" s="385"/>
      <c r="F1054" s="385"/>
      <c r="G1054" s="385"/>
      <c r="H1054" s="385"/>
    </row>
    <row r="1055" spans="1:8" x14ac:dyDescent="0.25">
      <c r="A1055" s="30"/>
      <c r="B1055" s="31"/>
      <c r="C1055" s="42"/>
      <c r="D1055" s="385"/>
      <c r="F1055" s="385"/>
      <c r="G1055" s="385"/>
      <c r="H1055" s="385"/>
    </row>
    <row r="1056" spans="1:8" x14ac:dyDescent="0.25">
      <c r="A1056" s="30"/>
      <c r="B1056" s="31"/>
      <c r="C1056" s="42"/>
      <c r="D1056" s="385"/>
      <c r="F1056" s="385"/>
      <c r="G1056" s="385"/>
      <c r="H1056" s="385"/>
    </row>
    <row r="1057" spans="1:8" x14ac:dyDescent="0.25">
      <c r="A1057" s="30"/>
      <c r="B1057" s="31"/>
      <c r="C1057" s="42"/>
      <c r="D1057" s="385"/>
      <c r="F1057" s="385"/>
      <c r="G1057" s="385"/>
      <c r="H1057" s="385"/>
    </row>
    <row r="1058" spans="1:8" x14ac:dyDescent="0.25">
      <c r="A1058" s="30"/>
      <c r="B1058" s="31"/>
      <c r="C1058" s="42"/>
      <c r="D1058" s="385"/>
      <c r="F1058" s="385"/>
      <c r="G1058" s="385"/>
      <c r="H1058" s="385"/>
    </row>
    <row r="1059" spans="1:8" x14ac:dyDescent="0.25">
      <c r="A1059" s="30"/>
      <c r="B1059" s="31"/>
      <c r="C1059" s="42"/>
      <c r="D1059" s="385"/>
      <c r="F1059" s="385"/>
      <c r="G1059" s="385"/>
      <c r="H1059" s="385"/>
    </row>
    <row r="1060" spans="1:8" x14ac:dyDescent="0.25">
      <c r="A1060" s="30"/>
      <c r="B1060" s="31"/>
      <c r="C1060" s="42"/>
      <c r="D1060" s="385"/>
      <c r="F1060" s="385"/>
      <c r="G1060" s="385"/>
      <c r="H1060" s="385"/>
    </row>
    <row r="1061" spans="1:8" x14ac:dyDescent="0.25">
      <c r="A1061" s="30"/>
      <c r="B1061" s="31"/>
      <c r="C1061" s="42"/>
      <c r="D1061" s="385"/>
      <c r="F1061" s="385"/>
      <c r="G1061" s="385"/>
      <c r="H1061" s="385"/>
    </row>
    <row r="1062" spans="1:8" x14ac:dyDescent="0.25">
      <c r="A1062" s="30"/>
      <c r="B1062" s="31"/>
      <c r="C1062" s="42"/>
      <c r="D1062" s="385"/>
      <c r="F1062" s="385"/>
      <c r="G1062" s="385"/>
      <c r="H1062" s="385"/>
    </row>
    <row r="1063" spans="1:8" x14ac:dyDescent="0.25">
      <c r="A1063" s="30"/>
      <c r="B1063" s="31"/>
      <c r="C1063" s="42"/>
      <c r="D1063" s="385"/>
      <c r="F1063" s="385"/>
      <c r="G1063" s="385"/>
      <c r="H1063" s="385"/>
    </row>
    <row r="1064" spans="1:8" x14ac:dyDescent="0.25">
      <c r="A1064" s="30"/>
      <c r="B1064" s="31"/>
      <c r="C1064" s="42"/>
      <c r="D1064" s="385"/>
      <c r="F1064" s="385"/>
      <c r="G1064" s="385"/>
      <c r="H1064" s="385"/>
    </row>
    <row r="1065" spans="1:8" x14ac:dyDescent="0.25">
      <c r="A1065" s="30"/>
      <c r="B1065" s="31"/>
      <c r="C1065" s="42"/>
      <c r="D1065" s="385"/>
      <c r="F1065" s="385"/>
      <c r="G1065" s="385"/>
      <c r="H1065" s="385"/>
    </row>
    <row r="1066" spans="1:8" x14ac:dyDescent="0.25">
      <c r="A1066" s="30"/>
      <c r="B1066" s="31"/>
      <c r="C1066" s="42"/>
      <c r="D1066" s="385"/>
      <c r="F1066" s="385"/>
      <c r="G1066" s="385"/>
      <c r="H1066" s="385"/>
    </row>
    <row r="1067" spans="1:8" x14ac:dyDescent="0.25">
      <c r="A1067" s="30"/>
      <c r="B1067" s="31"/>
      <c r="C1067" s="42"/>
      <c r="D1067" s="385"/>
      <c r="F1067" s="385"/>
      <c r="G1067" s="385"/>
      <c r="H1067" s="385"/>
    </row>
    <row r="1068" spans="1:8" x14ac:dyDescent="0.25">
      <c r="A1068" s="30"/>
      <c r="B1068" s="31"/>
      <c r="C1068" s="42"/>
      <c r="D1068" s="385"/>
      <c r="F1068" s="385"/>
      <c r="G1068" s="385"/>
      <c r="H1068" s="385"/>
    </row>
    <row r="1069" spans="1:8" x14ac:dyDescent="0.25">
      <c r="A1069" s="30"/>
      <c r="B1069" s="31"/>
      <c r="C1069" s="42"/>
      <c r="D1069" s="385"/>
      <c r="F1069" s="385"/>
      <c r="G1069" s="385"/>
      <c r="H1069" s="385"/>
    </row>
    <row r="1070" spans="1:8" x14ac:dyDescent="0.25">
      <c r="A1070" s="30"/>
      <c r="B1070" s="31"/>
      <c r="C1070" s="42"/>
      <c r="D1070" s="385"/>
      <c r="F1070" s="385"/>
      <c r="G1070" s="385"/>
      <c r="H1070" s="385"/>
    </row>
    <row r="1071" spans="1:8" x14ac:dyDescent="0.25">
      <c r="A1071" s="30"/>
      <c r="B1071" s="31"/>
      <c r="C1071" s="42"/>
      <c r="D1071" s="385"/>
      <c r="F1071" s="385"/>
      <c r="G1071" s="385"/>
      <c r="H1071" s="385"/>
    </row>
    <row r="1072" spans="1:8" x14ac:dyDescent="0.25">
      <c r="A1072" s="30"/>
      <c r="B1072" s="31"/>
      <c r="C1072" s="42"/>
      <c r="D1072" s="385"/>
      <c r="F1072" s="385"/>
      <c r="G1072" s="385"/>
      <c r="H1072" s="385"/>
    </row>
    <row r="1073" spans="1:8" x14ac:dyDescent="0.25">
      <c r="A1073" s="30"/>
      <c r="B1073" s="31"/>
      <c r="C1073" s="42"/>
      <c r="D1073" s="385"/>
      <c r="F1073" s="385"/>
      <c r="G1073" s="385"/>
      <c r="H1073" s="385"/>
    </row>
    <row r="1074" spans="1:8" x14ac:dyDescent="0.25">
      <c r="A1074" s="30"/>
      <c r="B1074" s="31"/>
      <c r="C1074" s="42"/>
      <c r="D1074" s="385"/>
      <c r="F1074" s="385"/>
      <c r="G1074" s="385"/>
      <c r="H1074" s="385"/>
    </row>
    <row r="1075" spans="1:8" x14ac:dyDescent="0.25">
      <c r="A1075" s="30"/>
      <c r="B1075" s="31"/>
      <c r="C1075" s="42"/>
      <c r="D1075" s="385"/>
      <c r="F1075" s="385"/>
      <c r="G1075" s="385"/>
      <c r="H1075" s="385"/>
    </row>
    <row r="1076" spans="1:8" x14ac:dyDescent="0.25">
      <c r="A1076" s="30"/>
      <c r="B1076" s="31"/>
      <c r="C1076" s="42"/>
      <c r="D1076" s="385"/>
      <c r="F1076" s="385"/>
      <c r="G1076" s="385"/>
      <c r="H1076" s="385"/>
    </row>
    <row r="1077" spans="1:8" x14ac:dyDescent="0.25">
      <c r="A1077" s="30"/>
      <c r="B1077" s="31"/>
      <c r="C1077" s="42"/>
      <c r="D1077" s="385"/>
      <c r="F1077" s="385"/>
      <c r="G1077" s="385"/>
      <c r="H1077" s="385"/>
    </row>
    <row r="1078" spans="1:8" x14ac:dyDescent="0.25">
      <c r="A1078" s="30"/>
      <c r="B1078" s="31"/>
      <c r="C1078" s="42"/>
      <c r="D1078" s="385"/>
      <c r="F1078" s="385"/>
      <c r="G1078" s="385"/>
      <c r="H1078" s="385"/>
    </row>
    <row r="1079" spans="1:8" x14ac:dyDescent="0.25">
      <c r="A1079" s="30"/>
      <c r="B1079" s="31"/>
      <c r="C1079" s="42"/>
      <c r="D1079" s="385"/>
      <c r="F1079" s="385"/>
      <c r="G1079" s="385"/>
      <c r="H1079" s="385"/>
    </row>
    <row r="1080" spans="1:8" x14ac:dyDescent="0.25">
      <c r="A1080" s="30"/>
      <c r="B1080" s="31"/>
      <c r="C1080" s="42"/>
      <c r="D1080" s="385"/>
      <c r="F1080" s="385"/>
      <c r="G1080" s="385"/>
      <c r="H1080" s="385"/>
    </row>
    <row r="1081" spans="1:8" x14ac:dyDescent="0.25">
      <c r="A1081" s="30"/>
      <c r="B1081" s="31"/>
      <c r="C1081" s="42"/>
      <c r="D1081" s="385"/>
      <c r="F1081" s="385"/>
      <c r="G1081" s="385"/>
      <c r="H1081" s="385"/>
    </row>
    <row r="1082" spans="1:8" x14ac:dyDescent="0.25">
      <c r="A1082" s="30"/>
      <c r="B1082" s="31"/>
      <c r="C1082" s="42"/>
      <c r="D1082" s="385"/>
      <c r="F1082" s="385"/>
      <c r="G1082" s="385"/>
      <c r="H1082" s="385"/>
    </row>
    <row r="1083" spans="1:8" x14ac:dyDescent="0.25">
      <c r="A1083" s="30"/>
      <c r="B1083" s="31"/>
      <c r="C1083" s="42"/>
      <c r="D1083" s="385"/>
      <c r="F1083" s="385"/>
      <c r="G1083" s="385"/>
      <c r="H1083" s="385"/>
    </row>
    <row r="1084" spans="1:8" x14ac:dyDescent="0.25">
      <c r="A1084" s="30"/>
      <c r="B1084" s="31"/>
      <c r="C1084" s="42"/>
      <c r="D1084" s="385"/>
      <c r="F1084" s="385"/>
      <c r="G1084" s="385"/>
      <c r="H1084" s="385"/>
    </row>
    <row r="1085" spans="1:8" x14ac:dyDescent="0.25">
      <c r="A1085" s="30"/>
      <c r="B1085" s="31"/>
      <c r="C1085" s="42"/>
      <c r="D1085" s="385"/>
      <c r="F1085" s="385"/>
      <c r="G1085" s="385"/>
      <c r="H1085" s="385"/>
    </row>
    <row r="1086" spans="1:8" x14ac:dyDescent="0.25">
      <c r="A1086" s="30"/>
      <c r="B1086" s="31"/>
      <c r="C1086" s="42"/>
      <c r="D1086" s="385"/>
      <c r="F1086" s="385"/>
      <c r="G1086" s="385"/>
      <c r="H1086" s="385"/>
    </row>
    <row r="1087" spans="1:8" x14ac:dyDescent="0.25">
      <c r="A1087" s="30"/>
      <c r="B1087" s="31"/>
      <c r="C1087" s="42"/>
      <c r="D1087" s="385"/>
      <c r="F1087" s="385"/>
      <c r="G1087" s="385"/>
      <c r="H1087" s="385"/>
    </row>
    <row r="1088" spans="1:8" x14ac:dyDescent="0.25">
      <c r="A1088" s="30"/>
      <c r="B1088" s="31"/>
      <c r="C1088" s="42"/>
      <c r="D1088" s="385"/>
      <c r="F1088" s="385"/>
      <c r="G1088" s="385"/>
      <c r="H1088" s="385"/>
    </row>
    <row r="1089" spans="1:8" x14ac:dyDescent="0.25">
      <c r="A1089" s="30"/>
      <c r="B1089" s="31"/>
      <c r="C1089" s="42"/>
      <c r="D1089" s="385"/>
      <c r="F1089" s="385"/>
      <c r="G1089" s="385"/>
      <c r="H1089" s="385"/>
    </row>
    <row r="1090" spans="1:8" x14ac:dyDescent="0.25">
      <c r="A1090" s="30"/>
      <c r="B1090" s="31"/>
      <c r="C1090" s="42"/>
      <c r="D1090" s="385"/>
      <c r="F1090" s="385"/>
      <c r="G1090" s="385"/>
      <c r="H1090" s="385"/>
    </row>
    <row r="1091" spans="1:8" x14ac:dyDescent="0.25">
      <c r="A1091" s="30"/>
      <c r="B1091" s="31"/>
      <c r="C1091" s="42"/>
      <c r="D1091" s="385"/>
      <c r="F1091" s="385"/>
      <c r="G1091" s="385"/>
      <c r="H1091" s="385"/>
    </row>
    <row r="1092" spans="1:8" x14ac:dyDescent="0.25">
      <c r="A1092" s="30"/>
      <c r="B1092" s="31"/>
      <c r="C1092" s="42"/>
      <c r="D1092" s="385"/>
      <c r="F1092" s="385"/>
      <c r="G1092" s="385"/>
      <c r="H1092" s="385"/>
    </row>
    <row r="1093" spans="1:8" x14ac:dyDescent="0.25">
      <c r="A1093" s="30"/>
      <c r="B1093" s="31"/>
      <c r="C1093" s="42"/>
      <c r="D1093" s="385"/>
      <c r="F1093" s="385"/>
      <c r="G1093" s="385"/>
      <c r="H1093" s="385"/>
    </row>
    <row r="1094" spans="1:8" x14ac:dyDescent="0.25">
      <c r="A1094" s="30"/>
      <c r="B1094" s="31"/>
      <c r="C1094" s="42"/>
      <c r="D1094" s="385"/>
      <c r="F1094" s="385"/>
      <c r="G1094" s="385"/>
      <c r="H1094" s="385"/>
    </row>
    <row r="1095" spans="1:8" x14ac:dyDescent="0.25">
      <c r="A1095" s="30"/>
      <c r="B1095" s="31"/>
      <c r="C1095" s="42"/>
      <c r="D1095" s="385"/>
      <c r="F1095" s="385"/>
      <c r="G1095" s="385"/>
      <c r="H1095" s="385"/>
    </row>
    <row r="1096" spans="1:8" x14ac:dyDescent="0.25">
      <c r="A1096" s="30"/>
      <c r="B1096" s="31"/>
      <c r="C1096" s="42"/>
      <c r="D1096" s="385"/>
      <c r="F1096" s="385"/>
      <c r="G1096" s="385"/>
      <c r="H1096" s="385"/>
    </row>
    <row r="1097" spans="1:8" x14ac:dyDescent="0.25">
      <c r="A1097" s="30"/>
      <c r="B1097" s="31"/>
      <c r="C1097" s="42"/>
      <c r="D1097" s="385"/>
      <c r="F1097" s="385"/>
      <c r="G1097" s="385"/>
      <c r="H1097" s="385"/>
    </row>
    <row r="1098" spans="1:8" x14ac:dyDescent="0.25">
      <c r="A1098" s="30"/>
      <c r="B1098" s="31"/>
      <c r="C1098" s="42"/>
      <c r="D1098" s="385"/>
      <c r="F1098" s="385"/>
      <c r="G1098" s="385"/>
      <c r="H1098" s="385"/>
    </row>
    <row r="1099" spans="1:8" x14ac:dyDescent="0.25">
      <c r="A1099" s="30"/>
      <c r="B1099" s="31"/>
      <c r="C1099" s="42"/>
      <c r="D1099" s="385"/>
      <c r="F1099" s="385"/>
      <c r="G1099" s="385"/>
      <c r="H1099" s="385"/>
    </row>
    <row r="1100" spans="1:8" x14ac:dyDescent="0.25">
      <c r="A1100" s="30"/>
      <c r="B1100" s="31"/>
      <c r="C1100" s="42"/>
      <c r="D1100" s="385"/>
      <c r="F1100" s="385"/>
      <c r="G1100" s="385"/>
      <c r="H1100" s="385"/>
    </row>
    <row r="1101" spans="1:8" x14ac:dyDescent="0.25">
      <c r="A1101" s="30"/>
      <c r="B1101" s="31"/>
      <c r="C1101" s="42"/>
      <c r="D1101" s="385"/>
      <c r="F1101" s="385"/>
      <c r="G1101" s="385"/>
      <c r="H1101" s="385"/>
    </row>
    <row r="1102" spans="1:8" x14ac:dyDescent="0.25">
      <c r="A1102" s="30"/>
      <c r="B1102" s="31"/>
      <c r="C1102" s="42"/>
      <c r="D1102" s="385"/>
      <c r="F1102" s="385"/>
      <c r="G1102" s="385"/>
      <c r="H1102" s="385"/>
    </row>
    <row r="1103" spans="1:8" x14ac:dyDescent="0.25">
      <c r="A1103" s="30"/>
      <c r="B1103" s="31"/>
      <c r="C1103" s="42"/>
      <c r="D1103" s="385"/>
      <c r="F1103" s="385"/>
      <c r="G1103" s="385"/>
      <c r="H1103" s="385"/>
    </row>
    <row r="1104" spans="1:8" x14ac:dyDescent="0.25">
      <c r="A1104" s="30"/>
      <c r="B1104" s="31"/>
      <c r="C1104" s="42"/>
      <c r="D1104" s="385"/>
      <c r="F1104" s="385"/>
      <c r="G1104" s="385"/>
      <c r="H1104" s="385"/>
    </row>
    <row r="1105" spans="1:8" x14ac:dyDescent="0.25">
      <c r="A1105" s="30"/>
      <c r="B1105" s="31"/>
      <c r="C1105" s="42"/>
      <c r="D1105" s="385"/>
      <c r="F1105" s="385"/>
      <c r="G1105" s="385"/>
      <c r="H1105" s="385"/>
    </row>
    <row r="1106" spans="1:8" x14ac:dyDescent="0.25">
      <c r="A1106" s="30"/>
      <c r="B1106" s="31"/>
      <c r="C1106" s="42"/>
      <c r="D1106" s="385"/>
      <c r="F1106" s="385"/>
      <c r="G1106" s="385"/>
      <c r="H1106" s="385"/>
    </row>
    <row r="1107" spans="1:8" x14ac:dyDescent="0.25">
      <c r="A1107" s="30"/>
      <c r="B1107" s="31"/>
      <c r="C1107" s="42"/>
      <c r="D1107" s="385"/>
      <c r="F1107" s="385"/>
      <c r="G1107" s="385"/>
      <c r="H1107" s="385"/>
    </row>
    <row r="1108" spans="1:8" x14ac:dyDescent="0.25">
      <c r="A1108" s="30"/>
      <c r="B1108" s="31"/>
      <c r="C1108" s="42"/>
      <c r="D1108" s="385"/>
      <c r="F1108" s="385"/>
      <c r="G1108" s="385"/>
      <c r="H1108" s="385"/>
    </row>
    <row r="1109" spans="1:8" x14ac:dyDescent="0.25">
      <c r="A1109" s="30"/>
      <c r="B1109" s="31"/>
      <c r="C1109" s="42"/>
      <c r="D1109" s="385"/>
      <c r="F1109" s="385"/>
      <c r="G1109" s="385"/>
      <c r="H1109" s="385"/>
    </row>
    <row r="1110" spans="1:8" x14ac:dyDescent="0.25">
      <c r="A1110" s="30"/>
      <c r="B1110" s="31"/>
      <c r="C1110" s="42"/>
      <c r="D1110" s="385"/>
      <c r="F1110" s="385"/>
      <c r="G1110" s="385"/>
      <c r="H1110" s="385"/>
    </row>
    <row r="1111" spans="1:8" x14ac:dyDescent="0.25">
      <c r="A1111" s="30"/>
      <c r="B1111" s="31"/>
      <c r="C1111" s="42"/>
      <c r="D1111" s="385"/>
      <c r="F1111" s="385"/>
      <c r="G1111" s="385"/>
      <c r="H1111" s="385"/>
    </row>
    <row r="1112" spans="1:8" x14ac:dyDescent="0.25">
      <c r="A1112" s="30"/>
      <c r="B1112" s="31"/>
      <c r="C1112" s="42"/>
      <c r="D1112" s="385"/>
      <c r="F1112" s="385"/>
      <c r="G1112" s="385"/>
      <c r="H1112" s="385"/>
    </row>
    <row r="1113" spans="1:8" x14ac:dyDescent="0.25">
      <c r="A1113" s="30"/>
      <c r="B1113" s="31"/>
      <c r="C1113" s="42"/>
      <c r="D1113" s="385"/>
      <c r="F1113" s="385"/>
      <c r="G1113" s="385"/>
      <c r="H1113" s="385"/>
    </row>
    <row r="1114" spans="1:8" x14ac:dyDescent="0.25">
      <c r="A1114" s="30"/>
      <c r="B1114" s="31"/>
      <c r="C1114" s="42"/>
      <c r="D1114" s="385"/>
      <c r="F1114" s="385"/>
      <c r="G1114" s="385"/>
      <c r="H1114" s="385"/>
    </row>
    <row r="1115" spans="1:8" x14ac:dyDescent="0.25">
      <c r="A1115" s="30"/>
      <c r="B1115" s="31"/>
      <c r="C1115" s="42"/>
      <c r="D1115" s="385"/>
      <c r="F1115" s="385"/>
      <c r="G1115" s="385"/>
      <c r="H1115" s="385"/>
    </row>
    <row r="1116" spans="1:8" x14ac:dyDescent="0.25">
      <c r="A1116" s="30"/>
      <c r="B1116" s="31"/>
      <c r="C1116" s="42"/>
      <c r="D1116" s="385"/>
      <c r="F1116" s="385"/>
      <c r="G1116" s="385"/>
      <c r="H1116" s="385"/>
    </row>
    <row r="1117" spans="1:8" x14ac:dyDescent="0.25">
      <c r="A1117" s="30"/>
      <c r="B1117" s="31"/>
      <c r="C1117" s="42"/>
      <c r="D1117" s="385"/>
      <c r="F1117" s="385"/>
      <c r="G1117" s="385"/>
      <c r="H1117" s="385"/>
    </row>
    <row r="1118" spans="1:8" x14ac:dyDescent="0.25">
      <c r="A1118" s="30"/>
      <c r="B1118" s="31"/>
      <c r="C1118" s="42"/>
      <c r="D1118" s="385"/>
      <c r="F1118" s="385"/>
      <c r="G1118" s="385"/>
      <c r="H1118" s="385"/>
    </row>
    <row r="1119" spans="1:8" x14ac:dyDescent="0.25">
      <c r="A1119" s="30"/>
      <c r="B1119" s="31"/>
      <c r="C1119" s="42"/>
      <c r="D1119" s="385"/>
      <c r="F1119" s="385"/>
      <c r="G1119" s="385"/>
      <c r="H1119" s="385"/>
    </row>
    <row r="1120" spans="1:8" x14ac:dyDescent="0.25">
      <c r="A1120" s="30"/>
      <c r="B1120" s="31"/>
      <c r="C1120" s="42"/>
      <c r="D1120" s="385"/>
      <c r="F1120" s="385"/>
      <c r="G1120" s="385"/>
      <c r="H1120" s="385"/>
    </row>
    <row r="1121" spans="1:8" x14ac:dyDescent="0.25">
      <c r="A1121" s="30"/>
      <c r="B1121" s="31"/>
      <c r="C1121" s="42"/>
      <c r="D1121" s="385"/>
      <c r="F1121" s="385"/>
      <c r="G1121" s="385"/>
      <c r="H1121" s="385"/>
    </row>
    <row r="1122" spans="1:8" x14ac:dyDescent="0.25">
      <c r="A1122" s="30"/>
      <c r="B1122" s="31"/>
      <c r="C1122" s="42"/>
      <c r="D1122" s="385"/>
      <c r="F1122" s="385"/>
      <c r="G1122" s="385"/>
      <c r="H1122" s="385"/>
    </row>
    <row r="1123" spans="1:8" x14ac:dyDescent="0.25">
      <c r="A1123" s="30"/>
      <c r="B1123" s="31"/>
      <c r="C1123" s="42"/>
      <c r="D1123" s="385"/>
      <c r="F1123" s="385"/>
      <c r="G1123" s="385"/>
      <c r="H1123" s="385"/>
    </row>
    <row r="1124" spans="1:8" x14ac:dyDescent="0.25">
      <c r="A1124" s="30"/>
      <c r="B1124" s="31"/>
      <c r="C1124" s="42"/>
      <c r="D1124" s="385"/>
      <c r="F1124" s="385"/>
      <c r="G1124" s="385"/>
      <c r="H1124" s="385"/>
    </row>
    <row r="1125" spans="1:8" x14ac:dyDescent="0.25">
      <c r="A1125" s="30"/>
      <c r="B1125" s="31"/>
      <c r="C1125" s="42"/>
      <c r="D1125" s="385"/>
      <c r="F1125" s="385"/>
      <c r="G1125" s="385"/>
      <c r="H1125" s="385"/>
    </row>
    <row r="1126" spans="1:8" x14ac:dyDescent="0.25">
      <c r="A1126" s="30"/>
      <c r="B1126" s="31"/>
      <c r="C1126" s="42"/>
      <c r="D1126" s="385"/>
      <c r="F1126" s="385"/>
      <c r="G1126" s="385"/>
      <c r="H1126" s="385"/>
    </row>
    <row r="1127" spans="1:8" x14ac:dyDescent="0.25">
      <c r="A1127" s="30"/>
      <c r="B1127" s="31"/>
      <c r="C1127" s="42"/>
      <c r="D1127" s="385"/>
      <c r="F1127" s="385"/>
      <c r="G1127" s="385"/>
      <c r="H1127" s="385"/>
    </row>
    <row r="1128" spans="1:8" x14ac:dyDescent="0.25">
      <c r="A1128" s="30"/>
      <c r="B1128" s="31"/>
      <c r="C1128" s="42"/>
      <c r="D1128" s="385"/>
      <c r="F1128" s="385"/>
      <c r="G1128" s="385"/>
      <c r="H1128" s="385"/>
    </row>
    <row r="1129" spans="1:8" x14ac:dyDescent="0.25">
      <c r="A1129" s="30"/>
      <c r="B1129" s="31"/>
      <c r="C1129" s="42"/>
      <c r="D1129" s="385"/>
      <c r="F1129" s="385"/>
      <c r="G1129" s="385"/>
      <c r="H1129" s="385"/>
    </row>
    <row r="1130" spans="1:8" x14ac:dyDescent="0.25">
      <c r="A1130" s="30"/>
      <c r="B1130" s="31"/>
      <c r="C1130" s="42"/>
      <c r="D1130" s="385"/>
      <c r="F1130" s="385"/>
      <c r="G1130" s="385"/>
      <c r="H1130" s="385"/>
    </row>
    <row r="1131" spans="1:8" x14ac:dyDescent="0.25">
      <c r="A1131" s="30"/>
      <c r="B1131" s="31"/>
      <c r="C1131" s="42"/>
      <c r="D1131" s="385"/>
      <c r="F1131" s="385"/>
      <c r="G1131" s="385"/>
      <c r="H1131" s="385"/>
    </row>
    <row r="1132" spans="1:8" x14ac:dyDescent="0.25">
      <c r="A1132" s="30"/>
      <c r="B1132" s="31"/>
      <c r="C1132" s="42"/>
      <c r="D1132" s="385"/>
      <c r="F1132" s="385"/>
      <c r="G1132" s="385"/>
      <c r="H1132" s="385"/>
    </row>
    <row r="1133" spans="1:8" x14ac:dyDescent="0.25">
      <c r="A1133" s="30"/>
      <c r="B1133" s="31"/>
      <c r="C1133" s="42"/>
      <c r="D1133" s="385"/>
      <c r="F1133" s="385"/>
      <c r="G1133" s="385"/>
      <c r="H1133" s="385"/>
    </row>
    <row r="1134" spans="1:8" x14ac:dyDescent="0.25">
      <c r="A1134" s="30"/>
      <c r="B1134" s="31"/>
      <c r="C1134" s="42"/>
      <c r="D1134" s="385"/>
      <c r="F1134" s="385"/>
      <c r="G1134" s="385"/>
      <c r="H1134" s="385"/>
    </row>
    <row r="1135" spans="1:8" x14ac:dyDescent="0.25">
      <c r="A1135" s="30"/>
      <c r="B1135" s="31"/>
      <c r="C1135" s="42"/>
      <c r="D1135" s="385"/>
      <c r="F1135" s="385"/>
      <c r="G1135" s="385"/>
      <c r="H1135" s="385"/>
    </row>
    <row r="1136" spans="1:8" x14ac:dyDescent="0.25">
      <c r="A1136" s="30"/>
      <c r="B1136" s="31"/>
      <c r="C1136" s="42"/>
      <c r="D1136" s="385"/>
      <c r="F1136" s="385"/>
      <c r="G1136" s="385"/>
      <c r="H1136" s="385"/>
    </row>
    <row r="1137" spans="1:8" x14ac:dyDescent="0.25">
      <c r="A1137" s="30"/>
      <c r="B1137" s="31"/>
      <c r="C1137" s="42"/>
      <c r="D1137" s="385"/>
      <c r="F1137" s="385"/>
      <c r="G1137" s="385"/>
      <c r="H1137" s="385"/>
    </row>
    <row r="1138" spans="1:8" x14ac:dyDescent="0.25">
      <c r="A1138" s="30"/>
      <c r="B1138" s="31"/>
      <c r="C1138" s="42"/>
      <c r="D1138" s="385"/>
      <c r="F1138" s="385"/>
      <c r="G1138" s="385"/>
      <c r="H1138" s="385"/>
    </row>
    <row r="1139" spans="1:8" x14ac:dyDescent="0.25">
      <c r="A1139" s="30"/>
      <c r="B1139" s="31"/>
      <c r="C1139" s="42"/>
      <c r="D1139" s="385"/>
      <c r="F1139" s="385"/>
      <c r="G1139" s="385"/>
      <c r="H1139" s="385"/>
    </row>
    <row r="1140" spans="1:8" x14ac:dyDescent="0.25">
      <c r="A1140" s="30"/>
      <c r="B1140" s="31"/>
      <c r="C1140" s="42"/>
      <c r="D1140" s="385"/>
      <c r="F1140" s="385"/>
      <c r="G1140" s="385"/>
      <c r="H1140" s="385"/>
    </row>
    <row r="1141" spans="1:8" x14ac:dyDescent="0.25">
      <c r="A1141" s="30"/>
      <c r="B1141" s="31"/>
      <c r="C1141" s="42"/>
      <c r="D1141" s="385"/>
      <c r="F1141" s="385"/>
      <c r="G1141" s="385"/>
      <c r="H1141" s="385"/>
    </row>
    <row r="1142" spans="1:8" x14ac:dyDescent="0.25">
      <c r="A1142" s="30"/>
      <c r="B1142" s="31"/>
      <c r="C1142" s="42"/>
      <c r="D1142" s="385"/>
      <c r="F1142" s="385"/>
      <c r="G1142" s="385"/>
      <c r="H1142" s="385"/>
    </row>
    <row r="1143" spans="1:8" x14ac:dyDescent="0.25">
      <c r="A1143" s="30"/>
      <c r="B1143" s="31"/>
      <c r="C1143" s="42"/>
      <c r="D1143" s="385"/>
      <c r="F1143" s="385"/>
      <c r="G1143" s="385"/>
      <c r="H1143" s="385"/>
    </row>
    <row r="1144" spans="1:8" x14ac:dyDescent="0.25">
      <c r="A1144" s="30"/>
      <c r="B1144" s="31"/>
      <c r="C1144" s="42"/>
      <c r="D1144" s="385"/>
      <c r="F1144" s="385"/>
      <c r="G1144" s="385"/>
      <c r="H1144" s="385"/>
    </row>
    <row r="1145" spans="1:8" x14ac:dyDescent="0.25">
      <c r="A1145" s="30"/>
      <c r="B1145" s="31"/>
      <c r="C1145" s="42"/>
      <c r="D1145" s="385"/>
      <c r="F1145" s="385"/>
      <c r="G1145" s="385"/>
      <c r="H1145" s="385"/>
    </row>
    <row r="1146" spans="1:8" x14ac:dyDescent="0.25">
      <c r="A1146" s="30"/>
      <c r="B1146" s="31"/>
      <c r="C1146" s="42"/>
      <c r="D1146" s="385"/>
      <c r="F1146" s="385"/>
      <c r="G1146" s="385"/>
      <c r="H1146" s="385"/>
    </row>
    <row r="1147" spans="1:8" x14ac:dyDescent="0.25">
      <c r="A1147" s="30"/>
      <c r="B1147" s="31"/>
      <c r="C1147" s="42"/>
      <c r="D1147" s="385"/>
      <c r="F1147" s="385"/>
      <c r="G1147" s="385"/>
      <c r="H1147" s="385"/>
    </row>
    <row r="1148" spans="1:8" x14ac:dyDescent="0.25">
      <c r="A1148" s="30"/>
      <c r="B1148" s="31"/>
      <c r="C1148" s="42"/>
      <c r="D1148" s="385"/>
      <c r="F1148" s="385"/>
      <c r="G1148" s="385"/>
      <c r="H1148" s="385"/>
    </row>
    <row r="1149" spans="1:8" x14ac:dyDescent="0.25">
      <c r="A1149" s="30"/>
      <c r="B1149" s="31"/>
      <c r="C1149" s="42"/>
      <c r="D1149" s="385"/>
      <c r="F1149" s="385"/>
      <c r="G1149" s="385"/>
      <c r="H1149" s="385"/>
    </row>
    <row r="1150" spans="1:8" x14ac:dyDescent="0.25">
      <c r="A1150" s="30"/>
      <c r="B1150" s="31"/>
      <c r="C1150" s="42"/>
      <c r="D1150" s="385"/>
      <c r="F1150" s="385"/>
      <c r="G1150" s="385"/>
      <c r="H1150" s="385"/>
    </row>
    <row r="1151" spans="1:8" x14ac:dyDescent="0.25">
      <c r="A1151" s="30"/>
      <c r="B1151" s="31"/>
      <c r="C1151" s="42"/>
      <c r="D1151" s="385"/>
      <c r="F1151" s="385"/>
      <c r="G1151" s="385"/>
      <c r="H1151" s="385"/>
    </row>
    <row r="1152" spans="1:8" x14ac:dyDescent="0.25">
      <c r="A1152" s="30"/>
      <c r="B1152" s="31"/>
      <c r="C1152" s="42"/>
      <c r="D1152" s="385"/>
      <c r="F1152" s="385"/>
      <c r="G1152" s="385"/>
      <c r="H1152" s="385"/>
    </row>
    <row r="1153" spans="1:8" x14ac:dyDescent="0.25">
      <c r="A1153" s="30"/>
      <c r="B1153" s="31"/>
      <c r="C1153" s="42"/>
      <c r="D1153" s="385"/>
      <c r="F1153" s="385"/>
      <c r="G1153" s="385"/>
      <c r="H1153" s="385"/>
    </row>
    <row r="1154" spans="1:8" x14ac:dyDescent="0.25">
      <c r="A1154" s="30"/>
      <c r="B1154" s="31"/>
      <c r="C1154" s="42"/>
      <c r="D1154" s="385"/>
      <c r="F1154" s="385"/>
      <c r="G1154" s="385"/>
      <c r="H1154" s="385"/>
    </row>
    <row r="1155" spans="1:8" x14ac:dyDescent="0.25">
      <c r="A1155" s="30"/>
      <c r="B1155" s="31"/>
      <c r="C1155" s="42"/>
      <c r="D1155" s="385"/>
      <c r="F1155" s="385"/>
      <c r="G1155" s="385"/>
      <c r="H1155" s="385"/>
    </row>
    <row r="1156" spans="1:8" x14ac:dyDescent="0.25">
      <c r="A1156" s="30"/>
      <c r="B1156" s="31"/>
      <c r="C1156" s="42"/>
      <c r="D1156" s="385"/>
      <c r="F1156" s="385"/>
      <c r="G1156" s="385"/>
      <c r="H1156" s="385"/>
    </row>
    <row r="1157" spans="1:8" x14ac:dyDescent="0.25">
      <c r="A1157" s="30"/>
      <c r="B1157" s="31"/>
      <c r="C1157" s="42"/>
      <c r="D1157" s="385"/>
      <c r="F1157" s="385"/>
      <c r="G1157" s="385"/>
      <c r="H1157" s="385"/>
    </row>
    <row r="1158" spans="1:8" x14ac:dyDescent="0.25">
      <c r="A1158" s="30"/>
      <c r="B1158" s="31"/>
      <c r="C1158" s="42"/>
      <c r="D1158" s="385"/>
      <c r="F1158" s="385"/>
      <c r="G1158" s="385"/>
      <c r="H1158" s="385"/>
    </row>
    <row r="1159" spans="1:8" x14ac:dyDescent="0.25">
      <c r="A1159" s="30"/>
      <c r="B1159" s="31"/>
      <c r="C1159" s="42"/>
      <c r="D1159" s="385"/>
      <c r="F1159" s="385"/>
      <c r="G1159" s="385"/>
      <c r="H1159" s="385"/>
    </row>
    <row r="1160" spans="1:8" x14ac:dyDescent="0.25">
      <c r="A1160" s="30"/>
      <c r="B1160" s="31"/>
      <c r="C1160" s="42"/>
      <c r="D1160" s="385"/>
      <c r="F1160" s="385"/>
      <c r="G1160" s="385"/>
      <c r="H1160" s="385"/>
    </row>
    <row r="1161" spans="1:8" x14ac:dyDescent="0.25">
      <c r="A1161" s="30"/>
      <c r="B1161" s="31"/>
      <c r="C1161" s="42"/>
      <c r="D1161" s="385"/>
      <c r="F1161" s="385"/>
      <c r="G1161" s="385"/>
      <c r="H1161" s="385"/>
    </row>
    <row r="1162" spans="1:8" x14ac:dyDescent="0.25">
      <c r="A1162" s="30"/>
      <c r="B1162" s="31"/>
      <c r="C1162" s="42"/>
      <c r="D1162" s="385"/>
      <c r="F1162" s="385"/>
      <c r="G1162" s="385"/>
      <c r="H1162" s="385"/>
    </row>
    <row r="1163" spans="1:8" x14ac:dyDescent="0.25">
      <c r="A1163" s="30"/>
      <c r="B1163" s="31"/>
      <c r="C1163" s="42"/>
      <c r="D1163" s="385"/>
      <c r="F1163" s="385"/>
      <c r="G1163" s="385"/>
      <c r="H1163" s="385"/>
    </row>
    <row r="1164" spans="1:8" x14ac:dyDescent="0.25">
      <c r="A1164" s="30"/>
      <c r="B1164" s="31"/>
      <c r="C1164" s="42"/>
      <c r="D1164" s="385"/>
      <c r="F1164" s="385"/>
      <c r="G1164" s="385"/>
      <c r="H1164" s="385"/>
    </row>
    <row r="1165" spans="1:8" x14ac:dyDescent="0.25">
      <c r="A1165" s="30"/>
      <c r="B1165" s="31"/>
      <c r="C1165" s="42"/>
      <c r="D1165" s="385"/>
      <c r="F1165" s="385"/>
      <c r="G1165" s="385"/>
      <c r="H1165" s="385"/>
    </row>
    <row r="1166" spans="1:8" x14ac:dyDescent="0.25">
      <c r="A1166" s="30"/>
      <c r="B1166" s="31"/>
      <c r="C1166" s="42"/>
      <c r="D1166" s="385"/>
      <c r="F1166" s="385"/>
      <c r="G1166" s="385"/>
      <c r="H1166" s="385"/>
    </row>
    <row r="1167" spans="1:8" x14ac:dyDescent="0.25">
      <c r="A1167" s="30"/>
      <c r="B1167" s="31"/>
      <c r="C1167" s="42"/>
      <c r="D1167" s="385"/>
      <c r="F1167" s="385"/>
      <c r="G1167" s="385"/>
      <c r="H1167" s="385"/>
    </row>
    <row r="1168" spans="1:8" x14ac:dyDescent="0.25">
      <c r="A1168" s="30"/>
      <c r="B1168" s="31"/>
      <c r="C1168" s="42"/>
      <c r="D1168" s="385"/>
      <c r="F1168" s="385"/>
      <c r="G1168" s="385"/>
      <c r="H1168" s="385"/>
    </row>
    <row r="1169" spans="1:8" x14ac:dyDescent="0.25">
      <c r="A1169" s="30"/>
      <c r="B1169" s="31"/>
      <c r="C1169" s="42"/>
      <c r="D1169" s="385"/>
      <c r="F1169" s="385"/>
      <c r="G1169" s="385"/>
      <c r="H1169" s="385"/>
    </row>
    <row r="1170" spans="1:8" x14ac:dyDescent="0.25">
      <c r="A1170" s="30"/>
      <c r="B1170" s="31"/>
      <c r="C1170" s="42"/>
      <c r="D1170" s="385"/>
      <c r="F1170" s="385"/>
      <c r="G1170" s="385"/>
      <c r="H1170" s="385"/>
    </row>
    <row r="1171" spans="1:8" x14ac:dyDescent="0.25">
      <c r="A1171" s="30"/>
      <c r="B1171" s="31"/>
      <c r="C1171" s="42"/>
      <c r="D1171" s="385"/>
      <c r="F1171" s="385"/>
      <c r="G1171" s="385"/>
      <c r="H1171" s="385"/>
    </row>
    <row r="1172" spans="1:8" x14ac:dyDescent="0.25">
      <c r="A1172" s="30"/>
      <c r="B1172" s="31"/>
      <c r="C1172" s="42"/>
      <c r="D1172" s="385"/>
      <c r="F1172" s="385"/>
      <c r="G1172" s="385"/>
      <c r="H1172" s="385"/>
    </row>
    <row r="1173" spans="1:8" x14ac:dyDescent="0.25">
      <c r="A1173" s="30"/>
      <c r="B1173" s="31"/>
      <c r="C1173" s="42"/>
      <c r="D1173" s="385"/>
      <c r="F1173" s="385"/>
      <c r="G1173" s="385"/>
      <c r="H1173" s="385"/>
    </row>
    <row r="1174" spans="1:8" x14ac:dyDescent="0.25">
      <c r="A1174" s="30"/>
      <c r="B1174" s="31"/>
      <c r="C1174" s="42"/>
      <c r="D1174" s="385"/>
      <c r="F1174" s="385"/>
      <c r="G1174" s="385"/>
      <c r="H1174" s="385"/>
    </row>
    <row r="1175" spans="1:8" x14ac:dyDescent="0.25">
      <c r="A1175" s="30"/>
      <c r="B1175" s="31"/>
      <c r="C1175" s="42"/>
      <c r="D1175" s="385"/>
      <c r="F1175" s="385"/>
      <c r="G1175" s="385"/>
      <c r="H1175" s="385"/>
    </row>
    <row r="1176" spans="1:8" x14ac:dyDescent="0.25">
      <c r="A1176" s="30"/>
      <c r="B1176" s="31"/>
      <c r="C1176" s="42"/>
      <c r="D1176" s="385"/>
      <c r="F1176" s="385"/>
      <c r="G1176" s="385"/>
      <c r="H1176" s="385"/>
    </row>
    <row r="1177" spans="1:8" x14ac:dyDescent="0.25">
      <c r="A1177" s="30"/>
      <c r="B1177" s="31"/>
      <c r="C1177" s="42"/>
      <c r="D1177" s="385"/>
      <c r="F1177" s="385"/>
      <c r="G1177" s="385"/>
      <c r="H1177" s="385"/>
    </row>
    <row r="1178" spans="1:8" x14ac:dyDescent="0.25">
      <c r="A1178" s="30"/>
      <c r="B1178" s="31"/>
      <c r="C1178" s="42"/>
      <c r="D1178" s="385"/>
      <c r="F1178" s="385"/>
      <c r="G1178" s="385"/>
      <c r="H1178" s="385"/>
    </row>
    <row r="1179" spans="1:8" x14ac:dyDescent="0.25">
      <c r="A1179" s="30"/>
      <c r="B1179" s="31"/>
      <c r="C1179" s="42"/>
      <c r="D1179" s="385"/>
      <c r="F1179" s="385"/>
      <c r="G1179" s="385"/>
      <c r="H1179" s="385"/>
    </row>
    <row r="1180" spans="1:8" x14ac:dyDescent="0.25">
      <c r="A1180" s="30"/>
      <c r="B1180" s="31"/>
      <c r="C1180" s="42"/>
      <c r="D1180" s="385"/>
      <c r="F1180" s="385"/>
      <c r="G1180" s="385"/>
      <c r="H1180" s="385"/>
    </row>
    <row r="1181" spans="1:8" x14ac:dyDescent="0.25">
      <c r="A1181" s="30"/>
      <c r="B1181" s="31"/>
      <c r="C1181" s="42"/>
      <c r="D1181" s="385"/>
      <c r="F1181" s="385"/>
      <c r="G1181" s="385"/>
      <c r="H1181" s="385"/>
    </row>
    <row r="1182" spans="1:8" x14ac:dyDescent="0.25">
      <c r="A1182" s="30"/>
      <c r="B1182" s="31"/>
      <c r="C1182" s="42"/>
      <c r="D1182" s="385"/>
      <c r="F1182" s="385"/>
      <c r="G1182" s="385"/>
      <c r="H1182" s="385"/>
    </row>
    <row r="1183" spans="1:8" x14ac:dyDescent="0.25">
      <c r="A1183" s="30"/>
      <c r="B1183" s="31"/>
      <c r="C1183" s="42"/>
      <c r="D1183" s="385"/>
      <c r="F1183" s="385"/>
      <c r="G1183" s="385"/>
      <c r="H1183" s="385"/>
    </row>
    <row r="1184" spans="1:8" x14ac:dyDescent="0.25">
      <c r="A1184" s="30"/>
      <c r="B1184" s="31"/>
      <c r="C1184" s="42"/>
      <c r="D1184" s="385"/>
      <c r="F1184" s="385"/>
      <c r="G1184" s="385"/>
      <c r="H1184" s="385"/>
    </row>
    <row r="1185" spans="1:8" x14ac:dyDescent="0.25">
      <c r="A1185" s="30"/>
      <c r="B1185" s="31"/>
      <c r="C1185" s="42"/>
      <c r="D1185" s="385"/>
      <c r="F1185" s="385"/>
      <c r="G1185" s="385"/>
      <c r="H1185" s="385"/>
    </row>
    <row r="1186" spans="1:8" x14ac:dyDescent="0.25">
      <c r="A1186" s="30"/>
      <c r="B1186" s="31"/>
      <c r="C1186" s="42"/>
      <c r="D1186" s="385"/>
      <c r="F1186" s="385"/>
      <c r="G1186" s="385"/>
      <c r="H1186" s="385"/>
    </row>
    <row r="1187" spans="1:8" x14ac:dyDescent="0.25">
      <c r="A1187" s="30"/>
      <c r="B1187" s="31"/>
      <c r="C1187" s="42"/>
      <c r="D1187" s="385"/>
      <c r="F1187" s="385"/>
      <c r="G1187" s="385"/>
      <c r="H1187" s="385"/>
    </row>
    <row r="1188" spans="1:8" x14ac:dyDescent="0.25">
      <c r="A1188" s="30"/>
      <c r="B1188" s="31"/>
      <c r="C1188" s="42"/>
      <c r="D1188" s="385"/>
      <c r="F1188" s="385"/>
      <c r="G1188" s="385"/>
      <c r="H1188" s="385"/>
    </row>
    <row r="1189" spans="1:8" x14ac:dyDescent="0.25">
      <c r="A1189" s="30"/>
      <c r="B1189" s="31"/>
      <c r="C1189" s="42"/>
      <c r="D1189" s="385"/>
      <c r="F1189" s="385"/>
      <c r="G1189" s="385"/>
      <c r="H1189" s="385"/>
    </row>
    <row r="1190" spans="1:8" x14ac:dyDescent="0.25">
      <c r="A1190" s="30"/>
      <c r="B1190" s="31"/>
      <c r="C1190" s="42"/>
      <c r="D1190" s="385"/>
      <c r="F1190" s="385"/>
      <c r="G1190" s="385"/>
      <c r="H1190" s="385"/>
    </row>
    <row r="1191" spans="1:8" x14ac:dyDescent="0.25">
      <c r="A1191" s="30"/>
      <c r="B1191" s="31"/>
      <c r="C1191" s="42"/>
      <c r="D1191" s="385"/>
      <c r="F1191" s="385"/>
      <c r="G1191" s="385"/>
      <c r="H1191" s="385"/>
    </row>
    <row r="1192" spans="1:8" x14ac:dyDescent="0.25">
      <c r="A1192" s="30"/>
      <c r="B1192" s="31"/>
      <c r="C1192" s="42"/>
      <c r="D1192" s="385"/>
      <c r="F1192" s="385"/>
      <c r="G1192" s="385"/>
      <c r="H1192" s="385"/>
    </row>
    <row r="1193" spans="1:8" x14ac:dyDescent="0.25">
      <c r="A1193" s="30"/>
      <c r="B1193" s="31"/>
      <c r="C1193" s="42"/>
      <c r="D1193" s="385"/>
      <c r="F1193" s="385"/>
      <c r="G1193" s="385"/>
      <c r="H1193" s="385"/>
    </row>
    <row r="1194" spans="1:8" x14ac:dyDescent="0.25">
      <c r="A1194" s="30"/>
      <c r="B1194" s="31"/>
      <c r="C1194" s="42"/>
      <c r="D1194" s="385"/>
      <c r="F1194" s="385"/>
      <c r="G1194" s="385"/>
      <c r="H1194" s="385"/>
    </row>
    <row r="1195" spans="1:8" x14ac:dyDescent="0.25">
      <c r="A1195" s="30"/>
      <c r="B1195" s="31"/>
      <c r="C1195" s="42"/>
      <c r="D1195" s="385"/>
      <c r="F1195" s="385"/>
      <c r="G1195" s="385"/>
      <c r="H1195" s="385"/>
    </row>
    <row r="1196" spans="1:8" x14ac:dyDescent="0.25">
      <c r="A1196" s="30"/>
      <c r="B1196" s="31"/>
      <c r="C1196" s="42"/>
      <c r="D1196" s="385"/>
      <c r="F1196" s="385"/>
      <c r="G1196" s="385"/>
      <c r="H1196" s="385"/>
    </row>
    <row r="1197" spans="1:8" x14ac:dyDescent="0.25">
      <c r="A1197" s="30"/>
      <c r="B1197" s="31"/>
      <c r="C1197" s="42"/>
      <c r="D1197" s="385"/>
      <c r="F1197" s="385"/>
      <c r="G1197" s="385"/>
      <c r="H1197" s="385"/>
    </row>
    <row r="1198" spans="1:8" x14ac:dyDescent="0.25">
      <c r="A1198" s="30"/>
      <c r="B1198" s="31"/>
      <c r="C1198" s="42"/>
      <c r="D1198" s="385"/>
      <c r="F1198" s="385"/>
      <c r="G1198" s="385"/>
      <c r="H1198" s="385"/>
    </row>
    <row r="1199" spans="1:8" x14ac:dyDescent="0.25">
      <c r="A1199" s="30"/>
      <c r="B1199" s="31"/>
      <c r="C1199" s="42"/>
      <c r="D1199" s="385"/>
      <c r="F1199" s="385"/>
      <c r="G1199" s="385"/>
      <c r="H1199" s="385"/>
    </row>
    <row r="1200" spans="1:8" x14ac:dyDescent="0.25">
      <c r="A1200" s="30"/>
      <c r="B1200" s="31"/>
      <c r="C1200" s="42"/>
      <c r="D1200" s="385"/>
      <c r="F1200" s="385"/>
      <c r="G1200" s="385"/>
      <c r="H1200" s="385"/>
    </row>
    <row r="1201" spans="1:8" x14ac:dyDescent="0.25">
      <c r="A1201" s="30"/>
      <c r="B1201" s="31"/>
      <c r="C1201" s="42"/>
      <c r="D1201" s="385"/>
      <c r="F1201" s="385"/>
      <c r="G1201" s="385"/>
      <c r="H1201" s="385"/>
    </row>
    <row r="1202" spans="1:8" x14ac:dyDescent="0.25">
      <c r="A1202" s="30"/>
      <c r="B1202" s="31"/>
      <c r="C1202" s="42"/>
      <c r="D1202" s="385"/>
      <c r="F1202" s="385"/>
      <c r="G1202" s="385"/>
      <c r="H1202" s="385"/>
    </row>
    <row r="1203" spans="1:8" x14ac:dyDescent="0.25">
      <c r="A1203" s="30"/>
      <c r="B1203" s="31"/>
      <c r="C1203" s="42"/>
      <c r="D1203" s="385"/>
      <c r="F1203" s="385"/>
      <c r="G1203" s="385"/>
      <c r="H1203" s="385"/>
    </row>
    <row r="1204" spans="1:8" x14ac:dyDescent="0.25">
      <c r="A1204" s="30"/>
      <c r="B1204" s="31"/>
      <c r="C1204" s="42"/>
      <c r="D1204" s="385"/>
      <c r="F1204" s="385"/>
      <c r="G1204" s="385"/>
      <c r="H1204" s="385"/>
    </row>
    <row r="1205" spans="1:8" x14ac:dyDescent="0.25">
      <c r="A1205" s="30"/>
      <c r="B1205" s="31"/>
      <c r="C1205" s="42"/>
      <c r="D1205" s="385"/>
      <c r="F1205" s="385"/>
      <c r="G1205" s="385"/>
      <c r="H1205" s="385"/>
    </row>
    <row r="1206" spans="1:8" x14ac:dyDescent="0.25">
      <c r="A1206" s="30"/>
      <c r="B1206" s="31"/>
      <c r="C1206" s="42"/>
      <c r="D1206" s="385"/>
      <c r="F1206" s="385"/>
      <c r="G1206" s="385"/>
      <c r="H1206" s="385"/>
    </row>
    <row r="1207" spans="1:8" x14ac:dyDescent="0.25">
      <c r="A1207" s="30"/>
      <c r="B1207" s="31"/>
      <c r="C1207" s="42"/>
      <c r="D1207" s="385"/>
      <c r="F1207" s="385"/>
      <c r="G1207" s="385"/>
      <c r="H1207" s="385"/>
    </row>
    <row r="1208" spans="1:8" x14ac:dyDescent="0.25">
      <c r="A1208" s="30"/>
      <c r="B1208" s="31"/>
      <c r="C1208" s="42"/>
      <c r="D1208" s="385"/>
      <c r="F1208" s="385"/>
      <c r="G1208" s="385"/>
      <c r="H1208" s="385"/>
    </row>
    <row r="1209" spans="1:8" x14ac:dyDescent="0.25">
      <c r="A1209" s="30"/>
      <c r="B1209" s="31"/>
      <c r="C1209" s="42"/>
      <c r="D1209" s="385"/>
      <c r="F1209" s="385"/>
      <c r="G1209" s="385"/>
      <c r="H1209" s="385"/>
    </row>
    <row r="1210" spans="1:8" x14ac:dyDescent="0.25">
      <c r="A1210" s="30"/>
      <c r="B1210" s="31"/>
      <c r="C1210" s="42"/>
      <c r="D1210" s="385"/>
      <c r="F1210" s="385"/>
      <c r="G1210" s="385"/>
      <c r="H1210" s="385"/>
    </row>
    <row r="1211" spans="1:8" x14ac:dyDescent="0.25">
      <c r="A1211" s="30"/>
      <c r="B1211" s="31"/>
      <c r="C1211" s="42"/>
      <c r="D1211" s="385"/>
      <c r="F1211" s="385"/>
      <c r="G1211" s="385"/>
      <c r="H1211" s="385"/>
    </row>
    <row r="1212" spans="1:8" x14ac:dyDescent="0.25">
      <c r="A1212" s="30"/>
      <c r="B1212" s="31"/>
      <c r="C1212" s="42"/>
      <c r="D1212" s="385"/>
      <c r="F1212" s="385"/>
      <c r="G1212" s="385"/>
      <c r="H1212" s="385"/>
    </row>
    <row r="1213" spans="1:8" x14ac:dyDescent="0.25">
      <c r="A1213" s="30"/>
      <c r="B1213" s="31"/>
      <c r="C1213" s="42"/>
      <c r="D1213" s="385"/>
      <c r="F1213" s="385"/>
      <c r="G1213" s="385"/>
      <c r="H1213" s="385"/>
    </row>
    <row r="1214" spans="1:8" x14ac:dyDescent="0.25">
      <c r="A1214" s="30"/>
      <c r="B1214" s="31"/>
      <c r="C1214" s="42"/>
      <c r="D1214" s="385"/>
      <c r="F1214" s="385"/>
      <c r="G1214" s="385"/>
      <c r="H1214" s="385"/>
    </row>
    <row r="1215" spans="1:8" x14ac:dyDescent="0.25">
      <c r="A1215" s="30"/>
      <c r="B1215" s="31"/>
      <c r="C1215" s="42"/>
      <c r="D1215" s="385"/>
      <c r="F1215" s="385"/>
      <c r="G1215" s="385"/>
      <c r="H1215" s="385"/>
    </row>
    <row r="1216" spans="1:8" x14ac:dyDescent="0.25">
      <c r="A1216" s="30"/>
      <c r="B1216" s="31"/>
      <c r="C1216" s="42"/>
      <c r="D1216" s="385"/>
      <c r="F1216" s="385"/>
      <c r="G1216" s="385"/>
      <c r="H1216" s="385"/>
    </row>
    <row r="1217" spans="1:8" x14ac:dyDescent="0.25">
      <c r="A1217" s="30"/>
      <c r="B1217" s="31"/>
      <c r="C1217" s="42"/>
      <c r="D1217" s="385"/>
      <c r="F1217" s="385"/>
      <c r="G1217" s="385"/>
      <c r="H1217" s="385"/>
    </row>
    <row r="1218" spans="1:8" x14ac:dyDescent="0.25">
      <c r="A1218" s="30"/>
      <c r="B1218" s="31"/>
      <c r="C1218" s="42"/>
      <c r="D1218" s="385"/>
      <c r="F1218" s="385"/>
      <c r="G1218" s="385"/>
      <c r="H1218" s="385"/>
    </row>
    <row r="1219" spans="1:8" x14ac:dyDescent="0.25">
      <c r="A1219" s="30"/>
      <c r="B1219" s="31"/>
      <c r="C1219" s="42"/>
      <c r="D1219" s="385"/>
      <c r="F1219" s="385"/>
      <c r="G1219" s="385"/>
      <c r="H1219" s="385"/>
    </row>
    <row r="1220" spans="1:8" x14ac:dyDescent="0.25">
      <c r="A1220" s="30"/>
      <c r="B1220" s="31"/>
      <c r="C1220" s="42"/>
      <c r="D1220" s="385"/>
      <c r="F1220" s="385"/>
      <c r="G1220" s="385"/>
      <c r="H1220" s="385"/>
    </row>
    <row r="1221" spans="1:8" x14ac:dyDescent="0.25">
      <c r="A1221" s="30"/>
      <c r="B1221" s="31"/>
      <c r="C1221" s="42"/>
      <c r="D1221" s="385"/>
      <c r="F1221" s="385"/>
      <c r="G1221" s="385"/>
      <c r="H1221" s="385"/>
    </row>
    <row r="1222" spans="1:8" x14ac:dyDescent="0.25">
      <c r="A1222" s="30"/>
      <c r="B1222" s="31"/>
      <c r="C1222" s="42"/>
      <c r="D1222" s="385"/>
      <c r="F1222" s="385"/>
      <c r="G1222" s="385"/>
      <c r="H1222" s="385"/>
    </row>
    <row r="1223" spans="1:8" x14ac:dyDescent="0.25">
      <c r="A1223" s="30"/>
      <c r="B1223" s="31"/>
      <c r="C1223" s="42"/>
      <c r="D1223" s="385"/>
      <c r="F1223" s="385"/>
      <c r="G1223" s="385"/>
      <c r="H1223" s="385"/>
    </row>
    <row r="1224" spans="1:8" x14ac:dyDescent="0.25">
      <c r="A1224" s="30"/>
      <c r="B1224" s="31"/>
      <c r="C1224" s="42"/>
      <c r="D1224" s="385"/>
      <c r="F1224" s="385"/>
      <c r="G1224" s="385"/>
      <c r="H1224" s="385"/>
    </row>
    <row r="1225" spans="1:8" x14ac:dyDescent="0.25">
      <c r="A1225" s="30"/>
      <c r="B1225" s="31"/>
      <c r="C1225" s="42"/>
      <c r="D1225" s="385"/>
      <c r="F1225" s="385"/>
      <c r="G1225" s="385"/>
      <c r="H1225" s="385"/>
    </row>
    <row r="1226" spans="1:8" x14ac:dyDescent="0.25">
      <c r="A1226" s="30"/>
      <c r="B1226" s="31"/>
      <c r="C1226" s="42"/>
      <c r="D1226" s="385"/>
      <c r="F1226" s="385"/>
      <c r="G1226" s="385"/>
      <c r="H1226" s="385"/>
    </row>
    <row r="1227" spans="1:8" x14ac:dyDescent="0.25">
      <c r="A1227" s="30"/>
      <c r="B1227" s="31"/>
      <c r="C1227" s="42"/>
      <c r="D1227" s="385"/>
      <c r="F1227" s="385"/>
      <c r="G1227" s="385"/>
      <c r="H1227" s="385"/>
    </row>
    <row r="1228" spans="1:8" x14ac:dyDescent="0.25">
      <c r="A1228" s="30"/>
      <c r="B1228" s="31"/>
      <c r="C1228" s="42"/>
      <c r="D1228" s="385"/>
      <c r="F1228" s="385"/>
      <c r="G1228" s="385"/>
      <c r="H1228" s="385"/>
    </row>
    <row r="1229" spans="1:8" x14ac:dyDescent="0.25">
      <c r="A1229" s="30"/>
      <c r="B1229" s="31"/>
      <c r="C1229" s="42"/>
      <c r="D1229" s="385"/>
      <c r="F1229" s="385"/>
      <c r="G1229" s="385"/>
      <c r="H1229" s="385"/>
    </row>
    <row r="1230" spans="1:8" x14ac:dyDescent="0.25">
      <c r="A1230" s="30"/>
      <c r="B1230" s="31"/>
      <c r="C1230" s="42"/>
      <c r="D1230" s="385"/>
      <c r="F1230" s="385"/>
      <c r="G1230" s="385"/>
      <c r="H1230" s="385"/>
    </row>
    <row r="1231" spans="1:8" x14ac:dyDescent="0.25">
      <c r="A1231" s="30"/>
      <c r="B1231" s="31"/>
      <c r="C1231" s="42"/>
      <c r="D1231" s="385"/>
      <c r="F1231" s="385"/>
      <c r="G1231" s="385"/>
      <c r="H1231" s="385"/>
    </row>
    <row r="1232" spans="1:8" x14ac:dyDescent="0.25">
      <c r="A1232" s="30"/>
      <c r="B1232" s="31"/>
      <c r="C1232" s="42"/>
      <c r="D1232" s="385"/>
      <c r="F1232" s="385"/>
      <c r="G1232" s="385"/>
      <c r="H1232" s="385"/>
    </row>
    <row r="1233" spans="1:8" x14ac:dyDescent="0.25">
      <c r="A1233" s="30"/>
      <c r="B1233" s="31"/>
      <c r="C1233" s="42"/>
      <c r="D1233" s="385"/>
      <c r="F1233" s="385"/>
      <c r="G1233" s="385"/>
      <c r="H1233" s="385"/>
    </row>
    <row r="1234" spans="1:8" x14ac:dyDescent="0.25">
      <c r="A1234" s="30"/>
      <c r="B1234" s="31"/>
      <c r="C1234" s="42"/>
      <c r="D1234" s="385"/>
      <c r="F1234" s="385"/>
      <c r="G1234" s="385"/>
      <c r="H1234" s="385"/>
    </row>
    <row r="1235" spans="1:8" x14ac:dyDescent="0.25">
      <c r="A1235" s="30"/>
      <c r="B1235" s="31"/>
      <c r="C1235" s="42"/>
      <c r="D1235" s="385"/>
      <c r="F1235" s="385"/>
      <c r="G1235" s="385"/>
      <c r="H1235" s="385"/>
    </row>
    <row r="1236" spans="1:8" x14ac:dyDescent="0.25">
      <c r="A1236" s="30"/>
      <c r="B1236" s="31"/>
      <c r="C1236" s="42"/>
      <c r="D1236" s="385"/>
      <c r="F1236" s="385"/>
      <c r="G1236" s="385"/>
      <c r="H1236" s="385"/>
    </row>
    <row r="1237" spans="1:8" x14ac:dyDescent="0.25">
      <c r="A1237" s="30"/>
      <c r="B1237" s="31"/>
      <c r="C1237" s="42"/>
      <c r="D1237" s="385"/>
      <c r="F1237" s="385"/>
      <c r="G1237" s="385"/>
      <c r="H1237" s="385"/>
    </row>
    <row r="1238" spans="1:8" x14ac:dyDescent="0.25">
      <c r="A1238" s="30"/>
      <c r="B1238" s="31"/>
      <c r="C1238" s="42"/>
      <c r="D1238" s="385"/>
      <c r="F1238" s="385"/>
      <c r="G1238" s="385"/>
      <c r="H1238" s="385"/>
    </row>
    <row r="1239" spans="1:8" x14ac:dyDescent="0.25">
      <c r="A1239" s="30"/>
      <c r="B1239" s="31"/>
      <c r="C1239" s="42"/>
      <c r="D1239" s="385"/>
      <c r="F1239" s="385"/>
      <c r="G1239" s="385"/>
      <c r="H1239" s="385"/>
    </row>
    <row r="1240" spans="1:8" x14ac:dyDescent="0.25">
      <c r="A1240" s="30"/>
      <c r="B1240" s="31"/>
      <c r="C1240" s="42"/>
      <c r="D1240" s="385"/>
      <c r="F1240" s="385"/>
      <c r="G1240" s="385"/>
      <c r="H1240" s="385"/>
    </row>
    <row r="1241" spans="1:8" x14ac:dyDescent="0.25">
      <c r="A1241" s="30"/>
      <c r="B1241" s="31"/>
      <c r="C1241" s="42"/>
      <c r="D1241" s="385"/>
      <c r="F1241" s="385"/>
      <c r="G1241" s="385"/>
      <c r="H1241" s="385"/>
    </row>
    <row r="1242" spans="1:8" x14ac:dyDescent="0.25">
      <c r="A1242" s="30"/>
      <c r="B1242" s="31"/>
      <c r="C1242" s="42"/>
      <c r="D1242" s="385"/>
      <c r="F1242" s="385"/>
      <c r="G1242" s="385"/>
      <c r="H1242" s="385"/>
    </row>
    <row r="1243" spans="1:8" x14ac:dyDescent="0.25">
      <c r="A1243" s="30"/>
      <c r="B1243" s="31"/>
      <c r="C1243" s="42"/>
      <c r="D1243" s="385"/>
      <c r="F1243" s="385"/>
      <c r="G1243" s="385"/>
      <c r="H1243" s="385"/>
    </row>
    <row r="1244" spans="1:8" x14ac:dyDescent="0.25">
      <c r="A1244" s="30"/>
      <c r="B1244" s="31"/>
      <c r="C1244" s="42"/>
      <c r="D1244" s="385"/>
      <c r="F1244" s="385"/>
      <c r="G1244" s="385"/>
      <c r="H1244" s="385"/>
    </row>
    <row r="1245" spans="1:8" x14ac:dyDescent="0.25">
      <c r="A1245" s="30"/>
      <c r="B1245" s="31"/>
      <c r="C1245" s="42"/>
      <c r="D1245" s="385"/>
      <c r="F1245" s="385"/>
      <c r="G1245" s="385"/>
      <c r="H1245" s="385"/>
    </row>
    <row r="1246" spans="1:8" x14ac:dyDescent="0.25">
      <c r="A1246" s="30"/>
      <c r="B1246" s="31"/>
      <c r="C1246" s="42"/>
      <c r="D1246" s="385"/>
      <c r="F1246" s="385"/>
      <c r="G1246" s="385"/>
      <c r="H1246" s="385"/>
    </row>
    <row r="1247" spans="1:8" x14ac:dyDescent="0.25">
      <c r="A1247" s="30"/>
      <c r="B1247" s="31"/>
      <c r="C1247" s="42"/>
      <c r="D1247" s="385"/>
      <c r="F1247" s="385"/>
      <c r="G1247" s="385"/>
      <c r="H1247" s="385"/>
    </row>
    <row r="1248" spans="1:8" x14ac:dyDescent="0.25">
      <c r="A1248" s="30"/>
      <c r="B1248" s="31"/>
      <c r="C1248" s="42"/>
      <c r="D1248" s="385"/>
      <c r="F1248" s="385"/>
      <c r="G1248" s="385"/>
      <c r="H1248" s="385"/>
    </row>
    <row r="1249" spans="1:8" x14ac:dyDescent="0.25">
      <c r="A1249" s="30"/>
      <c r="B1249" s="31"/>
      <c r="C1249" s="42"/>
      <c r="D1249" s="385"/>
      <c r="F1249" s="385"/>
      <c r="G1249" s="385"/>
      <c r="H1249" s="385"/>
    </row>
    <row r="1250" spans="1:8" x14ac:dyDescent="0.25">
      <c r="A1250" s="30"/>
      <c r="B1250" s="31"/>
      <c r="C1250" s="42"/>
      <c r="D1250" s="385"/>
      <c r="F1250" s="385"/>
      <c r="G1250" s="385"/>
      <c r="H1250" s="385"/>
    </row>
    <row r="1251" spans="1:8" x14ac:dyDescent="0.25">
      <c r="A1251" s="30"/>
      <c r="B1251" s="31"/>
      <c r="C1251" s="42"/>
      <c r="D1251" s="385"/>
      <c r="F1251" s="385"/>
      <c r="G1251" s="385"/>
      <c r="H1251" s="385"/>
    </row>
    <row r="1252" spans="1:8" x14ac:dyDescent="0.25">
      <c r="A1252" s="30"/>
      <c r="B1252" s="31"/>
      <c r="C1252" s="42"/>
      <c r="D1252" s="385"/>
      <c r="F1252" s="385"/>
      <c r="G1252" s="385"/>
      <c r="H1252" s="385"/>
    </row>
    <row r="1253" spans="1:8" x14ac:dyDescent="0.25">
      <c r="A1253" s="30"/>
      <c r="B1253" s="31"/>
      <c r="C1253" s="42"/>
      <c r="D1253" s="385"/>
      <c r="F1253" s="385"/>
      <c r="G1253" s="385"/>
      <c r="H1253" s="385"/>
    </row>
    <row r="1254" spans="1:8" x14ac:dyDescent="0.25">
      <c r="A1254" s="30"/>
      <c r="B1254" s="31"/>
      <c r="C1254" s="42"/>
      <c r="D1254" s="385"/>
      <c r="F1254" s="385"/>
      <c r="G1254" s="385"/>
      <c r="H1254" s="385"/>
    </row>
    <row r="1255" spans="1:8" x14ac:dyDescent="0.25">
      <c r="A1255" s="30"/>
      <c r="B1255" s="31"/>
      <c r="C1255" s="42"/>
      <c r="D1255" s="385"/>
      <c r="F1255" s="385"/>
      <c r="G1255" s="385"/>
      <c r="H1255" s="385"/>
    </row>
    <row r="1256" spans="1:8" x14ac:dyDescent="0.25">
      <c r="A1256" s="30"/>
      <c r="B1256" s="31"/>
      <c r="C1256" s="42"/>
      <c r="D1256" s="385"/>
      <c r="F1256" s="385"/>
      <c r="G1256" s="385"/>
      <c r="H1256" s="385"/>
    </row>
    <row r="1257" spans="1:8" x14ac:dyDescent="0.25">
      <c r="A1257" s="30"/>
      <c r="B1257" s="31"/>
      <c r="C1257" s="42"/>
      <c r="D1257" s="385"/>
      <c r="F1257" s="385"/>
      <c r="G1257" s="385"/>
      <c r="H1257" s="385"/>
    </row>
    <row r="1258" spans="1:8" x14ac:dyDescent="0.25">
      <c r="A1258" s="30"/>
      <c r="B1258" s="31"/>
      <c r="C1258" s="42"/>
      <c r="D1258" s="385"/>
      <c r="F1258" s="385"/>
      <c r="G1258" s="385"/>
      <c r="H1258" s="385"/>
    </row>
    <row r="1259" spans="1:8" x14ac:dyDescent="0.25">
      <c r="A1259" s="30"/>
      <c r="B1259" s="31"/>
      <c r="C1259" s="42"/>
      <c r="D1259" s="385"/>
      <c r="F1259" s="385"/>
      <c r="G1259" s="385"/>
      <c r="H1259" s="385"/>
    </row>
    <row r="1260" spans="1:8" x14ac:dyDescent="0.25">
      <c r="A1260" s="30"/>
      <c r="B1260" s="31"/>
      <c r="C1260" s="42"/>
      <c r="D1260" s="385"/>
      <c r="F1260" s="385"/>
      <c r="G1260" s="385"/>
      <c r="H1260" s="385"/>
    </row>
    <row r="1261" spans="1:8" x14ac:dyDescent="0.25">
      <c r="A1261" s="30"/>
      <c r="B1261" s="31"/>
      <c r="C1261" s="42"/>
      <c r="D1261" s="385"/>
      <c r="F1261" s="385"/>
      <c r="G1261" s="385"/>
      <c r="H1261" s="385"/>
    </row>
    <row r="1262" spans="1:8" x14ac:dyDescent="0.25">
      <c r="A1262" s="30"/>
      <c r="B1262" s="31"/>
      <c r="C1262" s="42"/>
      <c r="D1262" s="385"/>
      <c r="F1262" s="385"/>
      <c r="G1262" s="385"/>
      <c r="H1262" s="385"/>
    </row>
    <row r="1263" spans="1:8" x14ac:dyDescent="0.25">
      <c r="A1263" s="30"/>
      <c r="B1263" s="31"/>
      <c r="C1263" s="42"/>
      <c r="D1263" s="385"/>
      <c r="F1263" s="385"/>
      <c r="G1263" s="385"/>
      <c r="H1263" s="385"/>
    </row>
    <row r="1264" spans="1:8" x14ac:dyDescent="0.25">
      <c r="A1264" s="30"/>
      <c r="B1264" s="31"/>
      <c r="C1264" s="42"/>
      <c r="D1264" s="385"/>
      <c r="F1264" s="385"/>
      <c r="G1264" s="385"/>
      <c r="H1264" s="385"/>
    </row>
    <row r="1265" spans="1:8" x14ac:dyDescent="0.25">
      <c r="A1265" s="30"/>
      <c r="B1265" s="31"/>
      <c r="C1265" s="42"/>
      <c r="D1265" s="385"/>
      <c r="F1265" s="385"/>
      <c r="G1265" s="385"/>
      <c r="H1265" s="385"/>
    </row>
    <row r="1266" spans="1:8" x14ac:dyDescent="0.25">
      <c r="A1266" s="30"/>
      <c r="B1266" s="31"/>
      <c r="C1266" s="42"/>
      <c r="D1266" s="385"/>
      <c r="F1266" s="385"/>
      <c r="G1266" s="385"/>
      <c r="H1266" s="385"/>
    </row>
    <row r="1267" spans="1:8" x14ac:dyDescent="0.25">
      <c r="A1267" s="30"/>
      <c r="B1267" s="31"/>
      <c r="C1267" s="42"/>
      <c r="D1267" s="385"/>
      <c r="F1267" s="385"/>
      <c r="G1267" s="385"/>
      <c r="H1267" s="385"/>
    </row>
    <row r="1268" spans="1:8" x14ac:dyDescent="0.25">
      <c r="A1268" s="30"/>
      <c r="B1268" s="31"/>
      <c r="C1268" s="42"/>
      <c r="D1268" s="385"/>
      <c r="F1268" s="385"/>
      <c r="G1268" s="385"/>
      <c r="H1268" s="385"/>
    </row>
    <row r="1269" spans="1:8" x14ac:dyDescent="0.25">
      <c r="A1269" s="30"/>
      <c r="B1269" s="31"/>
      <c r="C1269" s="42"/>
      <c r="D1269" s="385"/>
      <c r="F1269" s="385"/>
      <c r="G1269" s="385"/>
      <c r="H1269" s="385"/>
    </row>
    <row r="1270" spans="1:8" x14ac:dyDescent="0.25">
      <c r="A1270" s="30"/>
      <c r="B1270" s="31"/>
      <c r="C1270" s="42"/>
      <c r="D1270" s="385"/>
      <c r="F1270" s="385"/>
      <c r="G1270" s="385"/>
      <c r="H1270" s="385"/>
    </row>
    <row r="1271" spans="1:8" x14ac:dyDescent="0.25">
      <c r="A1271" s="30"/>
      <c r="B1271" s="31"/>
      <c r="C1271" s="42"/>
      <c r="D1271" s="385"/>
      <c r="F1271" s="385"/>
      <c r="G1271" s="385"/>
      <c r="H1271" s="385"/>
    </row>
    <row r="1272" spans="1:8" x14ac:dyDescent="0.25">
      <c r="A1272" s="30"/>
      <c r="B1272" s="31"/>
      <c r="C1272" s="42"/>
      <c r="D1272" s="385"/>
      <c r="F1272" s="385"/>
      <c r="G1272" s="385"/>
      <c r="H1272" s="385"/>
    </row>
    <row r="1273" spans="1:8" x14ac:dyDescent="0.25">
      <c r="A1273" s="30"/>
      <c r="B1273" s="31"/>
      <c r="C1273" s="42"/>
      <c r="D1273" s="385"/>
      <c r="F1273" s="385"/>
      <c r="G1273" s="385"/>
      <c r="H1273" s="385"/>
    </row>
    <row r="1274" spans="1:8" x14ac:dyDescent="0.25">
      <c r="A1274" s="30"/>
      <c r="B1274" s="31"/>
      <c r="C1274" s="42"/>
      <c r="D1274" s="385"/>
      <c r="F1274" s="385"/>
      <c r="G1274" s="385"/>
      <c r="H1274" s="385"/>
    </row>
    <row r="1275" spans="1:8" x14ac:dyDescent="0.25">
      <c r="A1275" s="30"/>
      <c r="B1275" s="31"/>
      <c r="C1275" s="42"/>
      <c r="D1275" s="385"/>
      <c r="F1275" s="385"/>
      <c r="G1275" s="385"/>
      <c r="H1275" s="385"/>
    </row>
    <row r="1276" spans="1:8" x14ac:dyDescent="0.25">
      <c r="A1276" s="30"/>
      <c r="B1276" s="31"/>
      <c r="C1276" s="42"/>
      <c r="D1276" s="385"/>
      <c r="F1276" s="385"/>
      <c r="G1276" s="385"/>
      <c r="H1276" s="385"/>
    </row>
    <row r="1277" spans="1:8" x14ac:dyDescent="0.25">
      <c r="A1277" s="30"/>
      <c r="B1277" s="31"/>
      <c r="C1277" s="42"/>
      <c r="D1277" s="385"/>
      <c r="F1277" s="385"/>
      <c r="G1277" s="385"/>
      <c r="H1277" s="385"/>
    </row>
    <row r="1278" spans="1:8" x14ac:dyDescent="0.25">
      <c r="A1278" s="30"/>
      <c r="B1278" s="31"/>
      <c r="C1278" s="42"/>
      <c r="D1278" s="385"/>
      <c r="F1278" s="385"/>
      <c r="G1278" s="385"/>
      <c r="H1278" s="385"/>
    </row>
    <row r="1279" spans="1:8" x14ac:dyDescent="0.25">
      <c r="A1279" s="30"/>
      <c r="B1279" s="31"/>
      <c r="C1279" s="42"/>
      <c r="D1279" s="385"/>
      <c r="F1279" s="385"/>
      <c r="G1279" s="385"/>
      <c r="H1279" s="385"/>
    </row>
    <row r="1280" spans="1:8" x14ac:dyDescent="0.25">
      <c r="A1280" s="30"/>
      <c r="B1280" s="31"/>
      <c r="C1280" s="42"/>
      <c r="D1280" s="385"/>
      <c r="F1280" s="385"/>
      <c r="G1280" s="385"/>
      <c r="H1280" s="385"/>
    </row>
    <row r="1281" spans="1:8" x14ac:dyDescent="0.25">
      <c r="A1281" s="30"/>
      <c r="B1281" s="31"/>
      <c r="C1281" s="42"/>
      <c r="D1281" s="385"/>
      <c r="F1281" s="385"/>
      <c r="G1281" s="385"/>
      <c r="H1281" s="385"/>
    </row>
    <row r="1282" spans="1:8" x14ac:dyDescent="0.25">
      <c r="A1282" s="30"/>
      <c r="B1282" s="31"/>
      <c r="C1282" s="42"/>
      <c r="D1282" s="385"/>
      <c r="F1282" s="385"/>
      <c r="G1282" s="385"/>
      <c r="H1282" s="385"/>
    </row>
    <row r="1283" spans="1:8" x14ac:dyDescent="0.25">
      <c r="A1283" s="30"/>
      <c r="B1283" s="31"/>
      <c r="C1283" s="42"/>
      <c r="D1283" s="385"/>
      <c r="F1283" s="385"/>
      <c r="G1283" s="385"/>
      <c r="H1283" s="385"/>
    </row>
    <row r="1284" spans="1:8" x14ac:dyDescent="0.25">
      <c r="A1284" s="30"/>
      <c r="B1284" s="31"/>
      <c r="C1284" s="42"/>
      <c r="D1284" s="385"/>
      <c r="F1284" s="385"/>
      <c r="G1284" s="385"/>
      <c r="H1284" s="385"/>
    </row>
    <row r="1285" spans="1:8" x14ac:dyDescent="0.25">
      <c r="A1285" s="30"/>
      <c r="B1285" s="31"/>
      <c r="C1285" s="42"/>
      <c r="D1285" s="385"/>
      <c r="F1285" s="385"/>
      <c r="G1285" s="385"/>
      <c r="H1285" s="385"/>
    </row>
    <row r="1286" spans="1:8" x14ac:dyDescent="0.25">
      <c r="A1286" s="30"/>
      <c r="B1286" s="31"/>
      <c r="C1286" s="42"/>
      <c r="D1286" s="385"/>
      <c r="F1286" s="385"/>
      <c r="G1286" s="385"/>
      <c r="H1286" s="385"/>
    </row>
    <row r="1287" spans="1:8" x14ac:dyDescent="0.25">
      <c r="A1287" s="30"/>
      <c r="B1287" s="31"/>
      <c r="C1287" s="42"/>
      <c r="D1287" s="385"/>
      <c r="F1287" s="385"/>
      <c r="G1287" s="385"/>
      <c r="H1287" s="385"/>
    </row>
    <row r="1288" spans="1:8" x14ac:dyDescent="0.25">
      <c r="A1288" s="30"/>
      <c r="B1288" s="31"/>
      <c r="C1288" s="42"/>
      <c r="D1288" s="385"/>
      <c r="F1288" s="385"/>
      <c r="G1288" s="385"/>
      <c r="H1288" s="385"/>
    </row>
    <row r="1289" spans="1:8" x14ac:dyDescent="0.25">
      <c r="A1289" s="30"/>
      <c r="B1289" s="31"/>
      <c r="C1289" s="42"/>
      <c r="D1289" s="385"/>
      <c r="F1289" s="385"/>
      <c r="G1289" s="385"/>
      <c r="H1289" s="385"/>
    </row>
    <row r="1290" spans="1:8" x14ac:dyDescent="0.25">
      <c r="A1290" s="30"/>
      <c r="B1290" s="31"/>
      <c r="C1290" s="42"/>
      <c r="D1290" s="385"/>
      <c r="F1290" s="385"/>
      <c r="G1290" s="385"/>
      <c r="H1290" s="385"/>
    </row>
    <row r="1291" spans="1:8" x14ac:dyDescent="0.25">
      <c r="A1291" s="30"/>
      <c r="B1291" s="31"/>
      <c r="C1291" s="42"/>
      <c r="D1291" s="385"/>
      <c r="F1291" s="385"/>
      <c r="G1291" s="385"/>
      <c r="H1291" s="385"/>
    </row>
    <row r="1292" spans="1:8" x14ac:dyDescent="0.25">
      <c r="A1292" s="30"/>
      <c r="B1292" s="31"/>
      <c r="C1292" s="42"/>
      <c r="D1292" s="385"/>
      <c r="F1292" s="385"/>
      <c r="G1292" s="385"/>
      <c r="H1292" s="385"/>
    </row>
    <row r="1293" spans="1:8" x14ac:dyDescent="0.25">
      <c r="A1293" s="30"/>
      <c r="B1293" s="31"/>
      <c r="C1293" s="42"/>
      <c r="D1293" s="385"/>
      <c r="F1293" s="385"/>
      <c r="G1293" s="385"/>
      <c r="H1293" s="385"/>
    </row>
    <row r="1294" spans="1:8" x14ac:dyDescent="0.25">
      <c r="A1294" s="30"/>
      <c r="B1294" s="31"/>
      <c r="C1294" s="42"/>
      <c r="D1294" s="385"/>
      <c r="F1294" s="385"/>
      <c r="G1294" s="385"/>
      <c r="H1294" s="385"/>
    </row>
    <row r="1295" spans="1:8" x14ac:dyDescent="0.25">
      <c r="A1295" s="30"/>
      <c r="B1295" s="31"/>
      <c r="C1295" s="42"/>
      <c r="D1295" s="385"/>
      <c r="F1295" s="385"/>
      <c r="G1295" s="385"/>
      <c r="H1295" s="385"/>
    </row>
    <row r="1296" spans="1:8" x14ac:dyDescent="0.25">
      <c r="A1296" s="30"/>
      <c r="B1296" s="31"/>
      <c r="C1296" s="42"/>
      <c r="D1296" s="385"/>
      <c r="F1296" s="385"/>
      <c r="G1296" s="385"/>
      <c r="H1296" s="385"/>
    </row>
    <row r="1297" spans="1:8" x14ac:dyDescent="0.25">
      <c r="A1297" s="30"/>
      <c r="B1297" s="31"/>
      <c r="C1297" s="42"/>
      <c r="D1297" s="385"/>
      <c r="F1297" s="385"/>
      <c r="G1297" s="385"/>
      <c r="H1297" s="385"/>
    </row>
    <row r="1298" spans="1:8" x14ac:dyDescent="0.25">
      <c r="A1298" s="30"/>
      <c r="B1298" s="31"/>
      <c r="C1298" s="42"/>
      <c r="D1298" s="385"/>
      <c r="F1298" s="385"/>
      <c r="G1298" s="385"/>
      <c r="H1298" s="385"/>
    </row>
    <row r="1299" spans="1:8" x14ac:dyDescent="0.25">
      <c r="A1299" s="30"/>
      <c r="B1299" s="31"/>
      <c r="C1299" s="42"/>
      <c r="D1299" s="385"/>
      <c r="F1299" s="385"/>
      <c r="G1299" s="385"/>
      <c r="H1299" s="385"/>
    </row>
    <row r="1300" spans="1:8" x14ac:dyDescent="0.25">
      <c r="A1300" s="30"/>
      <c r="B1300" s="31"/>
      <c r="C1300" s="42"/>
      <c r="D1300" s="385"/>
      <c r="F1300" s="385"/>
      <c r="G1300" s="385"/>
      <c r="H1300" s="385"/>
    </row>
    <row r="1301" spans="1:8" x14ac:dyDescent="0.25">
      <c r="A1301" s="30"/>
      <c r="B1301" s="31"/>
      <c r="C1301" s="42"/>
      <c r="D1301" s="385"/>
      <c r="F1301" s="385"/>
      <c r="G1301" s="385"/>
      <c r="H1301" s="385"/>
    </row>
    <row r="1302" spans="1:8" x14ac:dyDescent="0.25">
      <c r="A1302" s="30"/>
      <c r="B1302" s="31"/>
      <c r="C1302" s="42"/>
      <c r="D1302" s="385"/>
      <c r="F1302" s="385"/>
      <c r="G1302" s="385"/>
      <c r="H1302" s="385"/>
    </row>
    <row r="1303" spans="1:8" x14ac:dyDescent="0.25">
      <c r="A1303" s="30"/>
      <c r="B1303" s="31"/>
      <c r="C1303" s="42"/>
      <c r="D1303" s="385"/>
      <c r="F1303" s="385"/>
      <c r="G1303" s="385"/>
      <c r="H1303" s="385"/>
    </row>
    <row r="1304" spans="1:8" x14ac:dyDescent="0.25">
      <c r="A1304" s="30"/>
      <c r="B1304" s="31"/>
      <c r="C1304" s="42"/>
      <c r="D1304" s="385"/>
      <c r="F1304" s="385"/>
      <c r="G1304" s="385"/>
      <c r="H1304" s="385"/>
    </row>
    <row r="1305" spans="1:8" x14ac:dyDescent="0.25">
      <c r="A1305" s="30"/>
      <c r="B1305" s="31"/>
      <c r="C1305" s="42"/>
      <c r="D1305" s="385"/>
      <c r="F1305" s="385"/>
      <c r="G1305" s="385"/>
      <c r="H1305" s="385"/>
    </row>
    <row r="1306" spans="1:8" x14ac:dyDescent="0.25">
      <c r="A1306" s="30"/>
      <c r="B1306" s="31"/>
      <c r="C1306" s="42"/>
      <c r="D1306" s="385"/>
      <c r="F1306" s="385"/>
      <c r="G1306" s="385"/>
      <c r="H1306" s="385"/>
    </row>
    <row r="1307" spans="1:8" x14ac:dyDescent="0.25">
      <c r="A1307" s="30"/>
      <c r="B1307" s="31"/>
      <c r="C1307" s="42"/>
      <c r="D1307" s="385"/>
      <c r="F1307" s="385"/>
      <c r="G1307" s="385"/>
      <c r="H1307" s="385"/>
    </row>
    <row r="1308" spans="1:8" x14ac:dyDescent="0.25">
      <c r="A1308" s="30"/>
      <c r="B1308" s="31"/>
      <c r="C1308" s="42"/>
      <c r="D1308" s="385"/>
      <c r="F1308" s="385"/>
      <c r="G1308" s="385"/>
      <c r="H1308" s="385"/>
    </row>
    <row r="1309" spans="1:8" x14ac:dyDescent="0.25">
      <c r="A1309" s="30"/>
      <c r="B1309" s="31"/>
      <c r="C1309" s="42"/>
      <c r="D1309" s="385"/>
      <c r="F1309" s="385"/>
      <c r="G1309" s="385"/>
      <c r="H1309" s="385"/>
    </row>
    <row r="1310" spans="1:8" x14ac:dyDescent="0.25">
      <c r="A1310" s="30"/>
      <c r="B1310" s="31"/>
      <c r="C1310" s="42"/>
      <c r="D1310" s="385"/>
      <c r="F1310" s="385"/>
      <c r="G1310" s="385"/>
      <c r="H1310" s="385"/>
    </row>
    <row r="1311" spans="1:8" x14ac:dyDescent="0.25">
      <c r="A1311" s="30"/>
      <c r="B1311" s="31"/>
      <c r="C1311" s="42"/>
      <c r="D1311" s="385"/>
      <c r="F1311" s="385"/>
      <c r="G1311" s="385"/>
      <c r="H1311" s="385"/>
    </row>
    <row r="1312" spans="1:8" x14ac:dyDescent="0.25">
      <c r="A1312" s="30"/>
      <c r="B1312" s="31"/>
      <c r="C1312" s="42"/>
      <c r="D1312" s="385"/>
      <c r="F1312" s="385"/>
      <c r="G1312" s="385"/>
      <c r="H1312" s="385"/>
    </row>
    <row r="1313" spans="1:8" x14ac:dyDescent="0.25">
      <c r="A1313" s="30"/>
      <c r="B1313" s="31"/>
      <c r="C1313" s="42"/>
      <c r="D1313" s="385"/>
      <c r="F1313" s="385"/>
      <c r="G1313" s="385"/>
      <c r="H1313" s="385"/>
    </row>
    <row r="1314" spans="1:8" x14ac:dyDescent="0.25">
      <c r="A1314" s="30"/>
      <c r="B1314" s="31"/>
      <c r="C1314" s="42"/>
      <c r="D1314" s="385"/>
      <c r="F1314" s="385"/>
      <c r="G1314" s="385"/>
      <c r="H1314" s="385"/>
    </row>
    <row r="1315" spans="1:8" x14ac:dyDescent="0.25">
      <c r="A1315" s="30"/>
      <c r="B1315" s="31"/>
      <c r="C1315" s="42"/>
      <c r="D1315" s="385"/>
      <c r="F1315" s="385"/>
      <c r="G1315" s="385"/>
      <c r="H1315" s="385"/>
    </row>
    <row r="1316" spans="1:8" x14ac:dyDescent="0.25">
      <c r="A1316" s="30"/>
      <c r="B1316" s="31"/>
      <c r="C1316" s="42"/>
      <c r="D1316" s="385"/>
      <c r="F1316" s="385"/>
      <c r="G1316" s="385"/>
      <c r="H1316" s="385"/>
    </row>
    <row r="1317" spans="1:8" x14ac:dyDescent="0.25">
      <c r="A1317" s="30"/>
      <c r="B1317" s="31"/>
      <c r="C1317" s="42"/>
      <c r="D1317" s="385"/>
      <c r="F1317" s="385"/>
      <c r="G1317" s="385"/>
      <c r="H1317" s="385"/>
    </row>
    <row r="1318" spans="1:8" x14ac:dyDescent="0.25">
      <c r="A1318" s="30"/>
      <c r="B1318" s="31"/>
      <c r="C1318" s="42"/>
      <c r="D1318" s="385"/>
      <c r="F1318" s="385"/>
      <c r="G1318" s="385"/>
      <c r="H1318" s="385"/>
    </row>
    <row r="1319" spans="1:8" x14ac:dyDescent="0.25">
      <c r="A1319" s="30"/>
      <c r="B1319" s="31"/>
      <c r="C1319" s="42"/>
      <c r="D1319" s="385"/>
      <c r="F1319" s="385"/>
      <c r="G1319" s="385"/>
      <c r="H1319" s="385"/>
    </row>
    <row r="1320" spans="1:8" x14ac:dyDescent="0.25">
      <c r="A1320" s="30"/>
      <c r="B1320" s="31"/>
      <c r="C1320" s="42"/>
      <c r="D1320" s="385"/>
      <c r="F1320" s="385"/>
      <c r="G1320" s="385"/>
      <c r="H1320" s="385"/>
    </row>
    <row r="1321" spans="1:8" x14ac:dyDescent="0.25">
      <c r="A1321" s="30"/>
      <c r="B1321" s="31"/>
      <c r="C1321" s="42"/>
      <c r="D1321" s="385"/>
      <c r="F1321" s="385"/>
      <c r="G1321" s="385"/>
      <c r="H1321" s="385"/>
    </row>
    <row r="1322" spans="1:8" x14ac:dyDescent="0.25">
      <c r="A1322" s="30"/>
      <c r="B1322" s="31"/>
      <c r="C1322" s="42"/>
      <c r="D1322" s="385"/>
      <c r="F1322" s="385"/>
      <c r="G1322" s="385"/>
      <c r="H1322" s="385"/>
    </row>
    <row r="1323" spans="1:8" x14ac:dyDescent="0.25">
      <c r="A1323" s="30"/>
      <c r="B1323" s="31"/>
      <c r="C1323" s="42"/>
      <c r="D1323" s="385"/>
      <c r="F1323" s="385"/>
      <c r="G1323" s="385"/>
      <c r="H1323" s="385"/>
    </row>
    <row r="1324" spans="1:8" x14ac:dyDescent="0.25">
      <c r="A1324" s="30"/>
      <c r="B1324" s="31"/>
      <c r="C1324" s="42"/>
      <c r="D1324" s="385"/>
      <c r="F1324" s="385"/>
      <c r="G1324" s="385"/>
      <c r="H1324" s="385"/>
    </row>
    <row r="1325" spans="1:8" x14ac:dyDescent="0.25">
      <c r="A1325" s="30"/>
      <c r="B1325" s="31"/>
      <c r="C1325" s="42"/>
      <c r="D1325" s="385"/>
      <c r="F1325" s="385"/>
      <c r="G1325" s="385"/>
      <c r="H1325" s="385"/>
    </row>
    <row r="1326" spans="1:8" x14ac:dyDescent="0.25">
      <c r="A1326" s="30"/>
      <c r="B1326" s="31"/>
      <c r="C1326" s="42"/>
      <c r="D1326" s="385"/>
      <c r="F1326" s="385"/>
      <c r="G1326" s="385"/>
      <c r="H1326" s="385"/>
    </row>
    <row r="1327" spans="1:8" x14ac:dyDescent="0.25">
      <c r="A1327" s="30"/>
      <c r="B1327" s="31"/>
      <c r="C1327" s="42"/>
      <c r="D1327" s="385"/>
      <c r="F1327" s="385"/>
      <c r="G1327" s="385"/>
      <c r="H1327" s="385"/>
    </row>
    <row r="1328" spans="1:8" x14ac:dyDescent="0.25">
      <c r="A1328" s="30"/>
      <c r="B1328" s="31"/>
      <c r="C1328" s="42"/>
      <c r="D1328" s="385"/>
      <c r="F1328" s="385"/>
      <c r="G1328" s="385"/>
      <c r="H1328" s="385"/>
    </row>
    <row r="1329" spans="1:8" x14ac:dyDescent="0.25">
      <c r="A1329" s="30"/>
      <c r="B1329" s="31"/>
      <c r="C1329" s="42"/>
      <c r="D1329" s="385"/>
      <c r="F1329" s="385"/>
      <c r="G1329" s="385"/>
      <c r="H1329" s="385"/>
    </row>
    <row r="1330" spans="1:8" x14ac:dyDescent="0.25">
      <c r="A1330" s="30"/>
      <c r="B1330" s="31"/>
      <c r="C1330" s="42"/>
      <c r="D1330" s="385"/>
      <c r="F1330" s="385"/>
      <c r="G1330" s="385"/>
      <c r="H1330" s="385"/>
    </row>
    <row r="1331" spans="1:8" x14ac:dyDescent="0.25">
      <c r="A1331" s="30"/>
      <c r="B1331" s="31"/>
      <c r="C1331" s="42"/>
      <c r="D1331" s="385"/>
      <c r="F1331" s="385"/>
      <c r="G1331" s="385"/>
      <c r="H1331" s="385"/>
    </row>
    <row r="1332" spans="1:8" x14ac:dyDescent="0.25">
      <c r="A1332" s="30"/>
      <c r="B1332" s="31"/>
      <c r="C1332" s="42"/>
      <c r="D1332" s="385"/>
      <c r="F1332" s="385"/>
      <c r="G1332" s="385"/>
      <c r="H1332" s="385"/>
    </row>
    <row r="1333" spans="1:8" x14ac:dyDescent="0.25">
      <c r="A1333" s="30"/>
      <c r="B1333" s="31"/>
      <c r="C1333" s="42"/>
      <c r="D1333" s="385"/>
      <c r="F1333" s="385"/>
      <c r="G1333" s="385"/>
      <c r="H1333" s="385"/>
    </row>
    <row r="1334" spans="1:8" x14ac:dyDescent="0.25">
      <c r="A1334" s="30"/>
      <c r="B1334" s="31"/>
      <c r="C1334" s="42"/>
      <c r="D1334" s="385"/>
      <c r="F1334" s="385"/>
      <c r="G1334" s="385"/>
      <c r="H1334" s="385"/>
    </row>
    <row r="1335" spans="1:8" x14ac:dyDescent="0.25">
      <c r="A1335" s="30"/>
      <c r="B1335" s="31"/>
      <c r="C1335" s="42"/>
      <c r="D1335" s="385"/>
      <c r="F1335" s="385"/>
      <c r="G1335" s="385"/>
      <c r="H1335" s="385"/>
    </row>
    <row r="1336" spans="1:8" x14ac:dyDescent="0.25">
      <c r="A1336" s="30"/>
      <c r="B1336" s="31"/>
      <c r="C1336" s="42"/>
      <c r="D1336" s="385"/>
      <c r="F1336" s="385"/>
      <c r="G1336" s="385"/>
      <c r="H1336" s="385"/>
    </row>
    <row r="1337" spans="1:8" x14ac:dyDescent="0.25">
      <c r="A1337" s="30"/>
      <c r="B1337" s="31"/>
      <c r="C1337" s="42"/>
      <c r="D1337" s="385"/>
      <c r="F1337" s="385"/>
      <c r="G1337" s="385"/>
      <c r="H1337" s="385"/>
    </row>
    <row r="1338" spans="1:8" x14ac:dyDescent="0.25">
      <c r="A1338" s="30"/>
      <c r="B1338" s="31"/>
      <c r="C1338" s="42"/>
      <c r="D1338" s="385"/>
      <c r="F1338" s="385"/>
      <c r="G1338" s="385"/>
      <c r="H1338" s="385"/>
    </row>
    <row r="1339" spans="1:8" x14ac:dyDescent="0.25">
      <c r="A1339" s="30"/>
      <c r="B1339" s="31"/>
      <c r="C1339" s="42"/>
      <c r="D1339" s="385"/>
      <c r="F1339" s="385"/>
      <c r="G1339" s="385"/>
      <c r="H1339" s="385"/>
    </row>
    <row r="1340" spans="1:8" x14ac:dyDescent="0.25">
      <c r="A1340" s="30"/>
      <c r="B1340" s="31"/>
      <c r="C1340" s="42"/>
      <c r="D1340" s="385"/>
      <c r="F1340" s="385"/>
      <c r="G1340" s="385"/>
      <c r="H1340" s="385"/>
    </row>
    <row r="1341" spans="1:8" x14ac:dyDescent="0.25">
      <c r="A1341" s="30"/>
      <c r="B1341" s="31"/>
      <c r="C1341" s="42"/>
      <c r="D1341" s="385"/>
      <c r="F1341" s="385"/>
      <c r="G1341" s="385"/>
      <c r="H1341" s="385"/>
    </row>
    <row r="1342" spans="1:8" x14ac:dyDescent="0.25">
      <c r="A1342" s="30"/>
      <c r="B1342" s="31"/>
      <c r="C1342" s="42"/>
      <c r="D1342" s="385"/>
      <c r="F1342" s="385"/>
      <c r="G1342" s="385"/>
      <c r="H1342" s="385"/>
    </row>
    <row r="1343" spans="1:8" x14ac:dyDescent="0.25">
      <c r="A1343" s="30"/>
      <c r="B1343" s="31"/>
      <c r="C1343" s="42"/>
      <c r="D1343" s="385"/>
      <c r="F1343" s="385"/>
      <c r="G1343" s="385"/>
      <c r="H1343" s="385"/>
    </row>
    <row r="1344" spans="1:8" x14ac:dyDescent="0.25">
      <c r="A1344" s="30"/>
      <c r="B1344" s="31"/>
      <c r="C1344" s="42"/>
      <c r="D1344" s="385"/>
      <c r="F1344" s="385"/>
      <c r="G1344" s="385"/>
      <c r="H1344" s="385"/>
    </row>
    <row r="1345" spans="1:8" x14ac:dyDescent="0.25">
      <c r="A1345" s="30"/>
      <c r="B1345" s="31"/>
      <c r="C1345" s="42"/>
      <c r="D1345" s="385"/>
      <c r="F1345" s="385"/>
      <c r="G1345" s="385"/>
      <c r="H1345" s="385"/>
    </row>
    <row r="1346" spans="1:8" x14ac:dyDescent="0.25">
      <c r="A1346" s="30"/>
      <c r="B1346" s="31"/>
      <c r="C1346" s="42"/>
      <c r="D1346" s="385"/>
      <c r="F1346" s="385"/>
      <c r="G1346" s="385"/>
      <c r="H1346" s="385"/>
    </row>
    <row r="1347" spans="1:8" x14ac:dyDescent="0.25">
      <c r="A1347" s="30"/>
      <c r="B1347" s="31"/>
      <c r="C1347" s="42"/>
      <c r="D1347" s="385"/>
      <c r="F1347" s="385"/>
      <c r="G1347" s="385"/>
      <c r="H1347" s="385"/>
    </row>
    <row r="1348" spans="1:8" x14ac:dyDescent="0.25">
      <c r="A1348" s="30"/>
      <c r="B1348" s="31"/>
      <c r="C1348" s="42"/>
      <c r="D1348" s="385"/>
      <c r="F1348" s="385"/>
      <c r="G1348" s="385"/>
      <c r="H1348" s="385"/>
    </row>
    <row r="1349" spans="1:8" x14ac:dyDescent="0.25">
      <c r="A1349" s="30"/>
      <c r="B1349" s="31"/>
      <c r="C1349" s="42"/>
      <c r="D1349" s="385"/>
      <c r="F1349" s="385"/>
      <c r="G1349" s="385"/>
      <c r="H1349" s="385"/>
    </row>
    <row r="1350" spans="1:8" x14ac:dyDescent="0.25">
      <c r="A1350" s="30"/>
      <c r="B1350" s="31"/>
      <c r="C1350" s="42"/>
      <c r="D1350" s="385"/>
      <c r="F1350" s="385"/>
      <c r="G1350" s="385"/>
      <c r="H1350" s="385"/>
    </row>
    <row r="1351" spans="1:8" x14ac:dyDescent="0.25">
      <c r="A1351" s="30"/>
      <c r="B1351" s="31"/>
      <c r="C1351" s="42"/>
      <c r="D1351" s="385"/>
      <c r="F1351" s="385"/>
      <c r="G1351" s="385"/>
      <c r="H1351" s="385"/>
    </row>
    <row r="1352" spans="1:8" x14ac:dyDescent="0.25">
      <c r="A1352" s="30"/>
      <c r="B1352" s="31"/>
      <c r="C1352" s="42"/>
      <c r="D1352" s="385"/>
      <c r="F1352" s="385"/>
      <c r="G1352" s="385"/>
      <c r="H1352" s="385"/>
    </row>
    <row r="1353" spans="1:8" x14ac:dyDescent="0.25">
      <c r="A1353" s="30"/>
      <c r="B1353" s="31"/>
      <c r="C1353" s="42"/>
      <c r="D1353" s="385"/>
      <c r="F1353" s="385"/>
      <c r="G1353" s="385"/>
      <c r="H1353" s="385"/>
    </row>
    <row r="1354" spans="1:8" x14ac:dyDescent="0.25">
      <c r="A1354" s="30"/>
      <c r="B1354" s="31"/>
      <c r="C1354" s="42"/>
      <c r="D1354" s="385"/>
      <c r="F1354" s="385"/>
      <c r="G1354" s="385"/>
      <c r="H1354" s="385"/>
    </row>
    <row r="1355" spans="1:8" x14ac:dyDescent="0.25">
      <c r="A1355" s="30"/>
      <c r="B1355" s="31"/>
      <c r="C1355" s="42"/>
      <c r="D1355" s="385"/>
      <c r="F1355" s="385"/>
      <c r="G1355" s="385"/>
      <c r="H1355" s="385"/>
    </row>
    <row r="1356" spans="1:8" x14ac:dyDescent="0.25">
      <c r="A1356" s="30"/>
      <c r="B1356" s="31"/>
      <c r="C1356" s="42"/>
      <c r="D1356" s="385"/>
      <c r="F1356" s="385"/>
      <c r="G1356" s="385"/>
      <c r="H1356" s="385"/>
    </row>
    <row r="1357" spans="1:8" x14ac:dyDescent="0.25">
      <c r="A1357" s="30"/>
      <c r="B1357" s="31"/>
      <c r="C1357" s="42"/>
      <c r="D1357" s="385"/>
      <c r="F1357" s="385"/>
      <c r="G1357" s="385"/>
      <c r="H1357" s="385"/>
    </row>
    <row r="1358" spans="1:8" x14ac:dyDescent="0.25">
      <c r="A1358" s="30"/>
      <c r="B1358" s="31"/>
      <c r="C1358" s="42"/>
      <c r="D1358" s="385"/>
      <c r="F1358" s="385"/>
      <c r="G1358" s="385"/>
      <c r="H1358" s="385"/>
    </row>
    <row r="1359" spans="1:8" x14ac:dyDescent="0.25">
      <c r="A1359" s="30"/>
      <c r="B1359" s="31"/>
      <c r="C1359" s="42"/>
      <c r="D1359" s="385"/>
      <c r="F1359" s="385"/>
      <c r="G1359" s="385"/>
      <c r="H1359" s="385"/>
    </row>
    <row r="1360" spans="1:8" x14ac:dyDescent="0.25">
      <c r="A1360" s="30"/>
      <c r="B1360" s="31"/>
      <c r="C1360" s="42"/>
      <c r="D1360" s="385"/>
      <c r="F1360" s="385"/>
      <c r="G1360" s="385"/>
      <c r="H1360" s="385"/>
    </row>
    <row r="1361" spans="1:8" x14ac:dyDescent="0.25">
      <c r="A1361" s="30"/>
      <c r="B1361" s="31"/>
      <c r="C1361" s="42"/>
      <c r="D1361" s="385"/>
      <c r="F1361" s="385"/>
      <c r="G1361" s="385"/>
      <c r="H1361" s="385"/>
    </row>
    <row r="1362" spans="1:8" x14ac:dyDescent="0.25">
      <c r="A1362" s="30"/>
      <c r="B1362" s="31"/>
      <c r="C1362" s="42"/>
      <c r="D1362" s="385"/>
      <c r="F1362" s="385"/>
      <c r="G1362" s="385"/>
      <c r="H1362" s="385"/>
    </row>
    <row r="1363" spans="1:8" x14ac:dyDescent="0.25">
      <c r="A1363" s="30"/>
      <c r="B1363" s="31"/>
      <c r="C1363" s="42"/>
      <c r="D1363" s="385"/>
      <c r="F1363" s="385"/>
      <c r="G1363" s="385"/>
      <c r="H1363" s="385"/>
    </row>
    <row r="1364" spans="1:8" x14ac:dyDescent="0.25">
      <c r="A1364" s="30"/>
      <c r="B1364" s="31"/>
      <c r="C1364" s="42"/>
      <c r="D1364" s="385"/>
      <c r="F1364" s="385"/>
      <c r="G1364" s="385"/>
      <c r="H1364" s="385"/>
    </row>
    <row r="1365" spans="1:8" x14ac:dyDescent="0.25">
      <c r="A1365" s="30"/>
      <c r="B1365" s="31"/>
      <c r="C1365" s="42"/>
      <c r="D1365" s="385"/>
      <c r="F1365" s="385"/>
      <c r="G1365" s="385"/>
      <c r="H1365" s="385"/>
    </row>
    <row r="1366" spans="1:8" x14ac:dyDescent="0.25">
      <c r="A1366" s="30"/>
      <c r="B1366" s="31"/>
      <c r="C1366" s="42"/>
      <c r="D1366" s="385"/>
      <c r="F1366" s="385"/>
      <c r="G1366" s="385"/>
      <c r="H1366" s="385"/>
    </row>
    <row r="1367" spans="1:8" x14ac:dyDescent="0.25">
      <c r="A1367" s="30"/>
      <c r="B1367" s="31"/>
      <c r="C1367" s="42"/>
      <c r="D1367" s="385"/>
      <c r="F1367" s="385"/>
      <c r="G1367" s="385"/>
      <c r="H1367" s="385"/>
    </row>
    <row r="1368" spans="1:8" x14ac:dyDescent="0.25">
      <c r="A1368" s="30"/>
      <c r="B1368" s="31"/>
      <c r="C1368" s="42"/>
      <c r="D1368" s="385"/>
      <c r="F1368" s="385"/>
      <c r="G1368" s="385"/>
      <c r="H1368" s="385"/>
    </row>
    <row r="1369" spans="1:8" x14ac:dyDescent="0.25">
      <c r="A1369" s="30"/>
      <c r="B1369" s="31"/>
      <c r="C1369" s="42"/>
      <c r="D1369" s="385"/>
      <c r="F1369" s="385"/>
      <c r="G1369" s="385"/>
      <c r="H1369" s="385"/>
    </row>
    <row r="1370" spans="1:8" x14ac:dyDescent="0.25">
      <c r="A1370" s="30"/>
      <c r="B1370" s="31"/>
      <c r="C1370" s="42"/>
      <c r="D1370" s="385"/>
      <c r="F1370" s="385"/>
      <c r="G1370" s="385"/>
      <c r="H1370" s="385"/>
    </row>
    <row r="1371" spans="1:8" x14ac:dyDescent="0.25">
      <c r="A1371" s="30"/>
      <c r="B1371" s="31"/>
      <c r="C1371" s="42"/>
      <c r="D1371" s="385"/>
      <c r="F1371" s="385"/>
      <c r="G1371" s="385"/>
      <c r="H1371" s="385"/>
    </row>
    <row r="1372" spans="1:8" x14ac:dyDescent="0.25">
      <c r="A1372" s="30"/>
      <c r="B1372" s="31"/>
      <c r="C1372" s="42"/>
      <c r="D1372" s="385"/>
      <c r="F1372" s="385"/>
      <c r="G1372" s="385"/>
      <c r="H1372" s="385"/>
    </row>
    <row r="1373" spans="1:8" x14ac:dyDescent="0.25">
      <c r="A1373" s="30"/>
      <c r="B1373" s="31"/>
      <c r="C1373" s="42"/>
      <c r="D1373" s="385"/>
      <c r="F1373" s="385"/>
      <c r="G1373" s="385"/>
      <c r="H1373" s="385"/>
    </row>
    <row r="1374" spans="1:8" x14ac:dyDescent="0.25">
      <c r="A1374" s="30"/>
      <c r="B1374" s="31"/>
      <c r="C1374" s="42"/>
      <c r="D1374" s="385"/>
      <c r="F1374" s="385"/>
      <c r="G1374" s="385"/>
      <c r="H1374" s="385"/>
    </row>
    <row r="1375" spans="1:8" x14ac:dyDescent="0.25">
      <c r="A1375" s="30"/>
      <c r="B1375" s="31"/>
      <c r="C1375" s="42"/>
      <c r="D1375" s="385"/>
      <c r="F1375" s="385"/>
      <c r="G1375" s="385"/>
      <c r="H1375" s="385"/>
    </row>
    <row r="1376" spans="1:8" x14ac:dyDescent="0.25">
      <c r="A1376" s="30"/>
      <c r="B1376" s="31"/>
      <c r="C1376" s="42"/>
      <c r="D1376" s="385"/>
      <c r="F1376" s="385"/>
      <c r="G1376" s="385"/>
      <c r="H1376" s="385"/>
    </row>
    <row r="1377" spans="1:8" x14ac:dyDescent="0.25">
      <c r="A1377" s="30"/>
      <c r="B1377" s="31"/>
      <c r="C1377" s="42"/>
      <c r="D1377" s="385"/>
      <c r="F1377" s="385"/>
      <c r="G1377" s="385"/>
      <c r="H1377" s="385"/>
    </row>
    <row r="1378" spans="1:8" x14ac:dyDescent="0.25">
      <c r="A1378" s="30"/>
      <c r="B1378" s="31"/>
      <c r="C1378" s="42"/>
      <c r="D1378" s="385"/>
      <c r="F1378" s="385"/>
      <c r="G1378" s="385"/>
      <c r="H1378" s="385"/>
    </row>
    <row r="1379" spans="1:8" x14ac:dyDescent="0.25">
      <c r="A1379" s="30"/>
      <c r="B1379" s="31"/>
      <c r="C1379" s="42"/>
      <c r="D1379" s="385"/>
      <c r="F1379" s="385"/>
      <c r="G1379" s="385"/>
      <c r="H1379" s="385"/>
    </row>
    <row r="1380" spans="1:8" x14ac:dyDescent="0.25">
      <c r="A1380" s="30"/>
      <c r="B1380" s="31"/>
      <c r="C1380" s="42"/>
      <c r="D1380" s="385"/>
      <c r="F1380" s="385"/>
      <c r="G1380" s="385"/>
      <c r="H1380" s="385"/>
    </row>
    <row r="1381" spans="1:8" x14ac:dyDescent="0.25">
      <c r="A1381" s="30"/>
      <c r="B1381" s="31"/>
      <c r="C1381" s="42"/>
      <c r="D1381" s="385"/>
      <c r="F1381" s="385"/>
      <c r="G1381" s="385"/>
      <c r="H1381" s="385"/>
    </row>
    <row r="1382" spans="1:8" x14ac:dyDescent="0.25">
      <c r="A1382" s="30"/>
      <c r="B1382" s="31"/>
      <c r="C1382" s="42"/>
      <c r="D1382" s="385"/>
      <c r="F1382" s="385"/>
      <c r="G1382" s="385"/>
      <c r="H1382" s="385"/>
    </row>
    <row r="1383" spans="1:8" x14ac:dyDescent="0.25">
      <c r="A1383" s="30"/>
      <c r="B1383" s="31"/>
      <c r="C1383" s="42"/>
      <c r="D1383" s="385"/>
      <c r="F1383" s="385"/>
      <c r="G1383" s="385"/>
      <c r="H1383" s="385"/>
    </row>
    <row r="1384" spans="1:8" x14ac:dyDescent="0.25">
      <c r="A1384" s="30"/>
      <c r="B1384" s="31"/>
      <c r="C1384" s="42"/>
      <c r="D1384" s="385"/>
      <c r="F1384" s="385"/>
      <c r="G1384" s="385"/>
      <c r="H1384" s="385"/>
    </row>
    <row r="1385" spans="1:8" x14ac:dyDescent="0.25">
      <c r="A1385" s="30"/>
      <c r="B1385" s="31"/>
      <c r="C1385" s="42"/>
      <c r="D1385" s="385"/>
      <c r="F1385" s="385"/>
      <c r="G1385" s="385"/>
      <c r="H1385" s="385"/>
    </row>
    <row r="1386" spans="1:8" x14ac:dyDescent="0.25">
      <c r="A1386" s="30"/>
      <c r="B1386" s="31"/>
      <c r="C1386" s="42"/>
      <c r="D1386" s="385"/>
      <c r="F1386" s="385"/>
      <c r="G1386" s="385"/>
      <c r="H1386" s="385"/>
    </row>
    <row r="1387" spans="1:8" x14ac:dyDescent="0.25">
      <c r="A1387" s="30"/>
      <c r="B1387" s="31"/>
      <c r="C1387" s="42"/>
      <c r="D1387" s="385"/>
      <c r="F1387" s="385"/>
      <c r="G1387" s="385"/>
      <c r="H1387" s="385"/>
    </row>
    <row r="1388" spans="1:8" x14ac:dyDescent="0.25">
      <c r="A1388" s="30"/>
      <c r="B1388" s="31"/>
      <c r="C1388" s="42"/>
      <c r="D1388" s="385"/>
      <c r="F1388" s="385"/>
      <c r="G1388" s="385"/>
      <c r="H1388" s="385"/>
    </row>
    <row r="1389" spans="1:8" x14ac:dyDescent="0.25">
      <c r="A1389" s="30"/>
      <c r="B1389" s="31"/>
      <c r="C1389" s="42"/>
      <c r="D1389" s="385"/>
      <c r="F1389" s="385"/>
      <c r="G1389" s="385"/>
      <c r="H1389" s="385"/>
    </row>
    <row r="1390" spans="1:8" x14ac:dyDescent="0.25">
      <c r="A1390" s="30"/>
      <c r="B1390" s="31"/>
      <c r="C1390" s="42"/>
      <c r="D1390" s="385"/>
      <c r="F1390" s="385"/>
      <c r="G1390" s="385"/>
      <c r="H1390" s="385"/>
    </row>
    <row r="1391" spans="1:8" x14ac:dyDescent="0.25">
      <c r="A1391" s="30"/>
      <c r="B1391" s="31"/>
      <c r="C1391" s="42"/>
      <c r="D1391" s="385"/>
      <c r="F1391" s="385"/>
      <c r="G1391" s="385"/>
      <c r="H1391" s="385"/>
    </row>
    <row r="1392" spans="1:8" x14ac:dyDescent="0.25">
      <c r="A1392" s="30"/>
      <c r="B1392" s="31"/>
      <c r="C1392" s="42"/>
      <c r="D1392" s="385"/>
      <c r="F1392" s="385"/>
      <c r="G1392" s="385"/>
      <c r="H1392" s="385"/>
    </row>
    <row r="1393" spans="1:8" x14ac:dyDescent="0.25">
      <c r="A1393" s="30"/>
      <c r="B1393" s="31"/>
      <c r="C1393" s="42"/>
      <c r="D1393" s="385"/>
      <c r="F1393" s="385"/>
      <c r="G1393" s="385"/>
      <c r="H1393" s="385"/>
    </row>
    <row r="1394" spans="1:8" x14ac:dyDescent="0.25">
      <c r="A1394" s="30"/>
      <c r="B1394" s="31"/>
      <c r="C1394" s="42"/>
      <c r="D1394" s="385"/>
      <c r="F1394" s="385"/>
      <c r="G1394" s="385"/>
      <c r="H1394" s="385"/>
    </row>
    <row r="1395" spans="1:8" x14ac:dyDescent="0.25">
      <c r="A1395" s="30"/>
      <c r="B1395" s="31"/>
      <c r="C1395" s="42"/>
      <c r="D1395" s="385"/>
      <c r="F1395" s="385"/>
      <c r="G1395" s="385"/>
      <c r="H1395" s="385"/>
    </row>
    <row r="1396" spans="1:8" x14ac:dyDescent="0.25">
      <c r="A1396" s="30"/>
      <c r="B1396" s="31"/>
      <c r="C1396" s="42"/>
      <c r="D1396" s="385"/>
      <c r="F1396" s="385"/>
      <c r="G1396" s="385"/>
      <c r="H1396" s="385"/>
    </row>
    <row r="1397" spans="1:8" x14ac:dyDescent="0.25">
      <c r="A1397" s="30"/>
      <c r="B1397" s="31"/>
      <c r="C1397" s="42"/>
      <c r="D1397" s="385"/>
      <c r="F1397" s="385"/>
      <c r="G1397" s="385"/>
      <c r="H1397" s="385"/>
    </row>
    <row r="1398" spans="1:8" x14ac:dyDescent="0.25">
      <c r="A1398" s="30"/>
      <c r="B1398" s="31"/>
      <c r="C1398" s="42"/>
      <c r="D1398" s="385"/>
      <c r="F1398" s="385"/>
      <c r="G1398" s="385"/>
      <c r="H1398" s="385"/>
    </row>
    <row r="1399" spans="1:8" x14ac:dyDescent="0.25">
      <c r="A1399" s="30"/>
      <c r="B1399" s="31"/>
      <c r="C1399" s="42"/>
      <c r="D1399" s="385"/>
      <c r="F1399" s="385"/>
      <c r="G1399" s="385"/>
      <c r="H1399" s="385"/>
    </row>
    <row r="1400" spans="1:8" x14ac:dyDescent="0.25">
      <c r="A1400" s="30"/>
      <c r="B1400" s="31"/>
      <c r="C1400" s="42"/>
      <c r="D1400" s="385"/>
      <c r="F1400" s="385"/>
      <c r="G1400" s="385"/>
      <c r="H1400" s="385"/>
    </row>
    <row r="1401" spans="1:8" x14ac:dyDescent="0.25">
      <c r="A1401" s="30"/>
      <c r="B1401" s="31"/>
      <c r="C1401" s="42"/>
      <c r="D1401" s="385"/>
      <c r="F1401" s="385"/>
      <c r="G1401" s="385"/>
      <c r="H1401" s="385"/>
    </row>
    <row r="1402" spans="1:8" x14ac:dyDescent="0.25">
      <c r="A1402" s="30"/>
      <c r="B1402" s="31"/>
      <c r="C1402" s="42"/>
      <c r="D1402" s="385"/>
      <c r="F1402" s="385"/>
      <c r="G1402" s="385"/>
      <c r="H1402" s="385"/>
    </row>
    <row r="1403" spans="1:8" x14ac:dyDescent="0.25">
      <c r="A1403" s="30"/>
      <c r="B1403" s="31"/>
      <c r="C1403" s="42"/>
      <c r="D1403" s="385"/>
      <c r="F1403" s="385"/>
      <c r="G1403" s="385"/>
      <c r="H1403" s="385"/>
    </row>
    <row r="1404" spans="1:8" x14ac:dyDescent="0.25">
      <c r="A1404" s="30"/>
      <c r="B1404" s="31"/>
      <c r="C1404" s="42"/>
      <c r="D1404" s="385"/>
      <c r="F1404" s="385"/>
      <c r="G1404" s="385"/>
      <c r="H1404" s="385"/>
    </row>
    <row r="1405" spans="1:8" x14ac:dyDescent="0.25">
      <c r="A1405" s="30"/>
      <c r="B1405" s="31"/>
      <c r="C1405" s="42"/>
      <c r="D1405" s="385"/>
      <c r="F1405" s="385"/>
      <c r="G1405" s="385"/>
      <c r="H1405" s="385"/>
    </row>
    <row r="1406" spans="1:8" x14ac:dyDescent="0.25">
      <c r="A1406" s="30"/>
      <c r="B1406" s="31"/>
      <c r="C1406" s="42"/>
      <c r="D1406" s="385"/>
      <c r="F1406" s="385"/>
      <c r="G1406" s="385"/>
      <c r="H1406" s="385"/>
    </row>
    <row r="1407" spans="1:8" x14ac:dyDescent="0.25">
      <c r="A1407" s="30"/>
      <c r="B1407" s="31"/>
      <c r="C1407" s="42"/>
      <c r="D1407" s="385"/>
      <c r="F1407" s="385"/>
      <c r="G1407" s="385"/>
      <c r="H1407" s="385"/>
    </row>
    <row r="1408" spans="1:8" x14ac:dyDescent="0.25">
      <c r="A1408" s="30"/>
      <c r="B1408" s="31"/>
      <c r="C1408" s="42"/>
      <c r="D1408" s="385"/>
      <c r="F1408" s="385"/>
      <c r="G1408" s="385"/>
      <c r="H1408" s="385"/>
    </row>
    <row r="1409" spans="1:8" x14ac:dyDescent="0.25">
      <c r="A1409" s="30"/>
      <c r="B1409" s="31"/>
      <c r="C1409" s="42"/>
      <c r="D1409" s="385"/>
      <c r="F1409" s="385"/>
      <c r="G1409" s="385"/>
      <c r="H1409" s="385"/>
    </row>
    <row r="1410" spans="1:8" x14ac:dyDescent="0.25">
      <c r="A1410" s="30"/>
      <c r="B1410" s="31"/>
      <c r="C1410" s="42"/>
      <c r="D1410" s="385"/>
      <c r="F1410" s="385"/>
      <c r="G1410" s="385"/>
      <c r="H1410" s="385"/>
    </row>
    <row r="1411" spans="1:8" x14ac:dyDescent="0.25">
      <c r="A1411" s="30"/>
      <c r="B1411" s="31"/>
      <c r="C1411" s="42"/>
      <c r="D1411" s="385"/>
      <c r="F1411" s="385"/>
      <c r="G1411" s="385"/>
      <c r="H1411" s="385"/>
    </row>
    <row r="1412" spans="1:8" x14ac:dyDescent="0.25">
      <c r="A1412" s="30"/>
      <c r="B1412" s="31"/>
      <c r="C1412" s="42"/>
      <c r="D1412" s="385"/>
      <c r="F1412" s="385"/>
      <c r="G1412" s="385"/>
      <c r="H1412" s="385"/>
    </row>
    <row r="1413" spans="1:8" x14ac:dyDescent="0.25">
      <c r="A1413" s="30"/>
      <c r="B1413" s="31"/>
      <c r="C1413" s="42"/>
      <c r="D1413" s="385"/>
      <c r="F1413" s="385"/>
      <c r="G1413" s="385"/>
      <c r="H1413" s="385"/>
    </row>
    <row r="1414" spans="1:8" x14ac:dyDescent="0.25">
      <c r="A1414" s="30"/>
      <c r="B1414" s="31"/>
      <c r="C1414" s="42"/>
      <c r="D1414" s="385"/>
      <c r="F1414" s="385"/>
      <c r="G1414" s="385"/>
      <c r="H1414" s="385"/>
    </row>
    <row r="1415" spans="1:8" x14ac:dyDescent="0.25">
      <c r="A1415" s="30"/>
      <c r="B1415" s="31"/>
      <c r="C1415" s="42"/>
      <c r="D1415" s="385"/>
      <c r="F1415" s="385"/>
      <c r="G1415" s="385"/>
      <c r="H1415" s="385"/>
    </row>
    <row r="1416" spans="1:8" x14ac:dyDescent="0.25">
      <c r="A1416" s="30"/>
      <c r="B1416" s="31"/>
      <c r="C1416" s="42"/>
      <c r="D1416" s="385"/>
      <c r="F1416" s="385"/>
      <c r="G1416" s="385"/>
      <c r="H1416" s="385"/>
    </row>
    <row r="1417" spans="1:8" x14ac:dyDescent="0.25">
      <c r="A1417" s="30"/>
      <c r="B1417" s="31"/>
      <c r="C1417" s="42"/>
      <c r="D1417" s="385"/>
      <c r="F1417" s="385"/>
      <c r="G1417" s="385"/>
      <c r="H1417" s="385"/>
    </row>
    <row r="1418" spans="1:8" x14ac:dyDescent="0.25">
      <c r="A1418" s="30"/>
      <c r="B1418" s="31"/>
      <c r="C1418" s="42"/>
      <c r="D1418" s="385"/>
      <c r="F1418" s="385"/>
      <c r="G1418" s="385"/>
      <c r="H1418" s="385"/>
    </row>
    <row r="1419" spans="1:8" x14ac:dyDescent="0.25">
      <c r="A1419" s="30"/>
      <c r="B1419" s="31"/>
      <c r="C1419" s="42"/>
      <c r="D1419" s="385"/>
      <c r="F1419" s="385"/>
      <c r="G1419" s="385"/>
      <c r="H1419" s="385"/>
    </row>
    <row r="1420" spans="1:8" x14ac:dyDescent="0.25">
      <c r="A1420" s="30"/>
      <c r="B1420" s="31"/>
      <c r="C1420" s="42"/>
      <c r="D1420" s="385"/>
      <c r="F1420" s="385"/>
      <c r="G1420" s="385"/>
      <c r="H1420" s="385"/>
    </row>
    <row r="1421" spans="1:8" x14ac:dyDescent="0.25">
      <c r="A1421" s="30"/>
      <c r="B1421" s="31"/>
      <c r="C1421" s="42"/>
      <c r="D1421" s="385"/>
      <c r="F1421" s="385"/>
      <c r="G1421" s="385"/>
      <c r="H1421" s="385"/>
    </row>
    <row r="1422" spans="1:8" x14ac:dyDescent="0.25">
      <c r="A1422" s="30"/>
      <c r="B1422" s="31"/>
      <c r="C1422" s="42"/>
      <c r="D1422" s="385"/>
      <c r="F1422" s="385"/>
      <c r="G1422" s="385"/>
      <c r="H1422" s="385"/>
    </row>
    <row r="1423" spans="1:8" x14ac:dyDescent="0.25">
      <c r="A1423" s="30"/>
      <c r="B1423" s="31"/>
      <c r="C1423" s="42"/>
      <c r="D1423" s="385"/>
      <c r="F1423" s="385"/>
      <c r="G1423" s="385"/>
      <c r="H1423" s="385"/>
    </row>
    <row r="1424" spans="1:8" x14ac:dyDescent="0.25">
      <c r="A1424" s="30"/>
      <c r="B1424" s="31"/>
      <c r="C1424" s="42"/>
      <c r="D1424" s="385"/>
      <c r="F1424" s="385"/>
      <c r="G1424" s="385"/>
      <c r="H1424" s="385"/>
    </row>
    <row r="1425" spans="1:8" x14ac:dyDescent="0.25">
      <c r="A1425" s="30"/>
      <c r="B1425" s="31"/>
      <c r="C1425" s="42"/>
      <c r="D1425" s="385"/>
      <c r="F1425" s="385"/>
      <c r="G1425" s="385"/>
      <c r="H1425" s="385"/>
    </row>
    <row r="1426" spans="1:8" x14ac:dyDescent="0.25">
      <c r="A1426" s="30"/>
      <c r="B1426" s="31"/>
      <c r="C1426" s="42"/>
      <c r="D1426" s="385"/>
      <c r="F1426" s="385"/>
      <c r="G1426" s="385"/>
      <c r="H1426" s="385"/>
    </row>
    <row r="1427" spans="1:8" x14ac:dyDescent="0.25">
      <c r="A1427" s="30"/>
      <c r="B1427" s="31"/>
      <c r="C1427" s="42"/>
      <c r="D1427" s="385"/>
      <c r="F1427" s="385"/>
      <c r="G1427" s="385"/>
      <c r="H1427" s="385"/>
    </row>
    <row r="1428" spans="1:8" x14ac:dyDescent="0.25">
      <c r="A1428" s="30"/>
      <c r="B1428" s="31"/>
      <c r="C1428" s="42"/>
      <c r="D1428" s="385"/>
      <c r="F1428" s="385"/>
      <c r="G1428" s="385"/>
      <c r="H1428" s="385"/>
    </row>
    <row r="1429" spans="1:8" x14ac:dyDescent="0.25">
      <c r="A1429" s="30"/>
      <c r="B1429" s="31"/>
      <c r="C1429" s="42"/>
      <c r="D1429" s="385"/>
      <c r="F1429" s="385"/>
      <c r="G1429" s="385"/>
      <c r="H1429" s="385"/>
    </row>
    <row r="1430" spans="1:8" x14ac:dyDescent="0.25">
      <c r="A1430" s="30"/>
      <c r="B1430" s="31"/>
      <c r="C1430" s="42"/>
      <c r="D1430" s="385"/>
      <c r="F1430" s="385"/>
      <c r="G1430" s="385"/>
      <c r="H1430" s="385"/>
    </row>
    <row r="1431" spans="1:8" x14ac:dyDescent="0.25">
      <c r="A1431" s="30"/>
      <c r="B1431" s="31"/>
      <c r="C1431" s="42"/>
      <c r="D1431" s="385"/>
      <c r="F1431" s="385"/>
      <c r="G1431" s="385"/>
      <c r="H1431" s="385"/>
    </row>
    <row r="1432" spans="1:8" x14ac:dyDescent="0.25">
      <c r="A1432" s="30"/>
      <c r="B1432" s="31"/>
      <c r="C1432" s="42"/>
      <c r="D1432" s="385"/>
      <c r="F1432" s="385"/>
      <c r="G1432" s="385"/>
      <c r="H1432" s="385"/>
    </row>
    <row r="1433" spans="1:8" x14ac:dyDescent="0.25">
      <c r="A1433" s="30"/>
      <c r="B1433" s="31"/>
      <c r="C1433" s="42"/>
      <c r="D1433" s="385"/>
      <c r="F1433" s="385"/>
      <c r="G1433" s="385"/>
      <c r="H1433" s="385"/>
    </row>
    <row r="1434" spans="1:8" x14ac:dyDescent="0.25">
      <c r="A1434" s="30"/>
      <c r="B1434" s="31"/>
      <c r="C1434" s="42"/>
      <c r="D1434" s="385"/>
      <c r="F1434" s="385"/>
      <c r="G1434" s="385"/>
      <c r="H1434" s="385"/>
    </row>
    <row r="1435" spans="1:8" x14ac:dyDescent="0.25">
      <c r="A1435" s="30"/>
      <c r="B1435" s="31"/>
      <c r="C1435" s="42"/>
      <c r="D1435" s="385"/>
      <c r="F1435" s="385"/>
      <c r="G1435" s="385"/>
      <c r="H1435" s="385"/>
    </row>
    <row r="1436" spans="1:8" x14ac:dyDescent="0.25">
      <c r="A1436" s="30"/>
      <c r="B1436" s="31"/>
      <c r="C1436" s="42"/>
      <c r="D1436" s="385"/>
      <c r="F1436" s="385"/>
      <c r="G1436" s="385"/>
      <c r="H1436" s="385"/>
    </row>
    <row r="1437" spans="1:8" x14ac:dyDescent="0.25">
      <c r="A1437" s="30"/>
      <c r="B1437" s="31"/>
      <c r="C1437" s="42"/>
      <c r="D1437" s="385"/>
      <c r="F1437" s="385"/>
      <c r="G1437" s="385"/>
      <c r="H1437" s="385"/>
    </row>
    <row r="1438" spans="1:8" x14ac:dyDescent="0.25">
      <c r="A1438" s="30"/>
      <c r="B1438" s="31"/>
      <c r="C1438" s="42"/>
      <c r="D1438" s="385"/>
      <c r="F1438" s="385"/>
      <c r="G1438" s="385"/>
      <c r="H1438" s="385"/>
    </row>
    <row r="1439" spans="1:8" x14ac:dyDescent="0.25">
      <c r="A1439" s="30"/>
      <c r="B1439" s="31"/>
      <c r="C1439" s="42"/>
      <c r="D1439" s="385"/>
      <c r="F1439" s="385"/>
      <c r="G1439" s="385"/>
      <c r="H1439" s="385"/>
    </row>
    <row r="1440" spans="1:8" x14ac:dyDescent="0.25">
      <c r="A1440" s="30"/>
      <c r="B1440" s="31"/>
      <c r="C1440" s="42"/>
      <c r="D1440" s="385"/>
      <c r="F1440" s="385"/>
      <c r="G1440" s="385"/>
      <c r="H1440" s="385"/>
    </row>
    <row r="1441" spans="1:8" x14ac:dyDescent="0.25">
      <c r="A1441" s="30"/>
      <c r="B1441" s="31"/>
      <c r="C1441" s="42"/>
      <c r="D1441" s="385"/>
      <c r="F1441" s="385"/>
      <c r="G1441" s="385"/>
      <c r="H1441" s="385"/>
    </row>
    <row r="1442" spans="1:8" x14ac:dyDescent="0.25">
      <c r="A1442" s="30"/>
      <c r="B1442" s="31"/>
      <c r="C1442" s="42"/>
      <c r="D1442" s="385"/>
      <c r="F1442" s="385"/>
      <c r="G1442" s="385"/>
      <c r="H1442" s="385"/>
    </row>
    <row r="1443" spans="1:8" x14ac:dyDescent="0.25">
      <c r="A1443" s="30"/>
      <c r="B1443" s="31"/>
      <c r="C1443" s="42"/>
      <c r="D1443" s="385"/>
      <c r="F1443" s="385"/>
      <c r="G1443" s="385"/>
      <c r="H1443" s="385"/>
    </row>
    <row r="1444" spans="1:8" x14ac:dyDescent="0.25">
      <c r="A1444" s="30"/>
      <c r="B1444" s="31"/>
      <c r="C1444" s="42"/>
      <c r="D1444" s="385"/>
      <c r="F1444" s="385"/>
      <c r="G1444" s="385"/>
      <c r="H1444" s="385"/>
    </row>
    <row r="1445" spans="1:8" x14ac:dyDescent="0.25">
      <c r="A1445" s="30"/>
      <c r="B1445" s="31"/>
      <c r="C1445" s="42"/>
      <c r="D1445" s="385"/>
      <c r="F1445" s="385"/>
      <c r="G1445" s="385"/>
      <c r="H1445" s="385"/>
    </row>
    <row r="1446" spans="1:8" x14ac:dyDescent="0.25">
      <c r="A1446" s="30"/>
      <c r="B1446" s="31"/>
      <c r="C1446" s="42"/>
      <c r="D1446" s="385"/>
      <c r="F1446" s="385"/>
      <c r="G1446" s="385"/>
      <c r="H1446" s="385"/>
    </row>
    <row r="1447" spans="1:8" x14ac:dyDescent="0.25">
      <c r="A1447" s="30"/>
      <c r="B1447" s="31"/>
      <c r="C1447" s="42"/>
      <c r="D1447" s="385"/>
      <c r="F1447" s="385"/>
      <c r="G1447" s="385"/>
      <c r="H1447" s="385"/>
    </row>
    <row r="1448" spans="1:8" x14ac:dyDescent="0.25">
      <c r="A1448" s="30"/>
      <c r="B1448" s="31"/>
      <c r="C1448" s="42"/>
      <c r="D1448" s="385"/>
      <c r="F1448" s="385"/>
      <c r="G1448" s="385"/>
      <c r="H1448" s="385"/>
    </row>
    <row r="1449" spans="1:8" x14ac:dyDescent="0.25">
      <c r="A1449" s="30"/>
      <c r="B1449" s="31"/>
      <c r="C1449" s="42"/>
      <c r="D1449" s="385"/>
      <c r="F1449" s="385"/>
      <c r="G1449" s="385"/>
      <c r="H1449" s="385"/>
    </row>
    <row r="1450" spans="1:8" x14ac:dyDescent="0.25">
      <c r="A1450" s="30"/>
      <c r="B1450" s="31"/>
      <c r="C1450" s="42"/>
      <c r="D1450" s="385"/>
      <c r="F1450" s="385"/>
      <c r="G1450" s="385"/>
      <c r="H1450" s="385"/>
    </row>
    <row r="1451" spans="1:8" x14ac:dyDescent="0.25">
      <c r="A1451" s="30"/>
      <c r="B1451" s="31"/>
      <c r="C1451" s="42"/>
      <c r="D1451" s="385"/>
      <c r="F1451" s="385"/>
      <c r="G1451" s="385"/>
      <c r="H1451" s="385"/>
    </row>
    <row r="1452" spans="1:8" x14ac:dyDescent="0.25">
      <c r="A1452" s="30"/>
      <c r="B1452" s="31"/>
      <c r="C1452" s="42"/>
      <c r="D1452" s="385"/>
      <c r="F1452" s="385"/>
      <c r="G1452" s="385"/>
      <c r="H1452" s="385"/>
    </row>
    <row r="1453" spans="1:8" x14ac:dyDescent="0.25">
      <c r="A1453" s="30"/>
      <c r="B1453" s="31"/>
      <c r="C1453" s="42"/>
      <c r="D1453" s="385"/>
      <c r="F1453" s="385"/>
      <c r="G1453" s="385"/>
      <c r="H1453" s="385"/>
    </row>
    <row r="1454" spans="1:8" x14ac:dyDescent="0.25">
      <c r="A1454" s="30"/>
      <c r="B1454" s="31"/>
      <c r="C1454" s="42"/>
      <c r="D1454" s="385"/>
      <c r="F1454" s="385"/>
      <c r="G1454" s="385"/>
      <c r="H1454" s="385"/>
    </row>
    <row r="1455" spans="1:8" x14ac:dyDescent="0.25">
      <c r="A1455" s="30"/>
      <c r="B1455" s="31"/>
      <c r="C1455" s="42"/>
      <c r="D1455" s="385"/>
      <c r="F1455" s="385"/>
      <c r="G1455" s="385"/>
      <c r="H1455" s="385"/>
    </row>
    <row r="1456" spans="1:8" x14ac:dyDescent="0.25">
      <c r="A1456" s="30"/>
      <c r="B1456" s="31"/>
      <c r="C1456" s="42"/>
      <c r="D1456" s="385"/>
      <c r="F1456" s="385"/>
      <c r="G1456" s="385"/>
      <c r="H1456" s="385"/>
    </row>
    <row r="1457" spans="1:8" x14ac:dyDescent="0.25">
      <c r="A1457" s="30"/>
      <c r="B1457" s="31"/>
      <c r="C1457" s="42"/>
      <c r="D1457" s="385"/>
      <c r="F1457" s="385"/>
      <c r="G1457" s="385"/>
      <c r="H1457" s="385"/>
    </row>
    <row r="1458" spans="1:8" x14ac:dyDescent="0.25">
      <c r="A1458" s="30"/>
      <c r="B1458" s="31"/>
      <c r="C1458" s="42"/>
      <c r="D1458" s="385"/>
      <c r="F1458" s="385"/>
      <c r="G1458" s="385"/>
      <c r="H1458" s="385"/>
    </row>
    <row r="1459" spans="1:8" x14ac:dyDescent="0.25">
      <c r="A1459" s="30"/>
      <c r="B1459" s="31"/>
      <c r="C1459" s="42"/>
      <c r="D1459" s="385"/>
      <c r="F1459" s="385"/>
      <c r="G1459" s="385"/>
      <c r="H1459" s="385"/>
    </row>
    <row r="1460" spans="1:8" x14ac:dyDescent="0.25">
      <c r="A1460" s="30"/>
      <c r="B1460" s="31"/>
      <c r="C1460" s="42"/>
      <c r="D1460" s="385"/>
      <c r="F1460" s="385"/>
      <c r="G1460" s="385"/>
      <c r="H1460" s="385"/>
    </row>
    <row r="1461" spans="1:8" x14ac:dyDescent="0.25">
      <c r="A1461" s="30"/>
      <c r="B1461" s="31"/>
      <c r="C1461" s="42"/>
      <c r="D1461" s="385"/>
      <c r="F1461" s="385"/>
      <c r="G1461" s="385"/>
      <c r="H1461" s="385"/>
    </row>
    <row r="1462" spans="1:8" x14ac:dyDescent="0.25">
      <c r="A1462" s="30"/>
      <c r="B1462" s="31"/>
      <c r="C1462" s="42"/>
      <c r="D1462" s="385"/>
      <c r="F1462" s="385"/>
      <c r="G1462" s="385"/>
      <c r="H1462" s="385"/>
    </row>
    <row r="1463" spans="1:8" x14ac:dyDescent="0.25">
      <c r="A1463" s="30"/>
      <c r="B1463" s="31"/>
      <c r="C1463" s="42"/>
      <c r="D1463" s="385"/>
      <c r="F1463" s="385"/>
      <c r="G1463" s="385"/>
      <c r="H1463" s="385"/>
    </row>
    <row r="1464" spans="1:8" x14ac:dyDescent="0.25">
      <c r="A1464" s="30"/>
      <c r="B1464" s="31"/>
      <c r="C1464" s="42"/>
      <c r="D1464" s="385"/>
      <c r="F1464" s="385"/>
      <c r="G1464" s="385"/>
      <c r="H1464" s="385"/>
    </row>
    <row r="1465" spans="1:8" x14ac:dyDescent="0.25">
      <c r="A1465" s="30"/>
      <c r="B1465" s="31"/>
      <c r="C1465" s="42"/>
      <c r="D1465" s="385"/>
      <c r="F1465" s="385"/>
      <c r="G1465" s="385"/>
      <c r="H1465" s="385"/>
    </row>
    <row r="1466" spans="1:8" x14ac:dyDescent="0.25">
      <c r="A1466" s="30"/>
      <c r="B1466" s="31"/>
      <c r="C1466" s="42"/>
      <c r="D1466" s="385"/>
      <c r="F1466" s="385"/>
      <c r="G1466" s="385"/>
      <c r="H1466" s="385"/>
    </row>
    <row r="1467" spans="1:8" x14ac:dyDescent="0.25">
      <c r="A1467" s="30"/>
      <c r="B1467" s="31"/>
      <c r="C1467" s="42"/>
      <c r="D1467" s="385"/>
      <c r="F1467" s="385"/>
      <c r="G1467" s="385"/>
      <c r="H1467" s="385"/>
    </row>
    <row r="1468" spans="1:8" x14ac:dyDescent="0.25">
      <c r="A1468" s="30"/>
      <c r="B1468" s="31"/>
      <c r="C1468" s="42"/>
      <c r="D1468" s="385"/>
      <c r="F1468" s="385"/>
      <c r="G1468" s="385"/>
      <c r="H1468" s="385"/>
    </row>
    <row r="1469" spans="1:8" x14ac:dyDescent="0.25">
      <c r="A1469" s="30"/>
      <c r="B1469" s="31"/>
      <c r="C1469" s="42"/>
      <c r="D1469" s="385"/>
      <c r="F1469" s="385"/>
      <c r="G1469" s="385"/>
      <c r="H1469" s="385"/>
    </row>
    <row r="1470" spans="1:8" x14ac:dyDescent="0.25">
      <c r="A1470" s="30"/>
      <c r="B1470" s="31"/>
      <c r="C1470" s="42"/>
      <c r="D1470" s="385"/>
      <c r="F1470" s="385"/>
      <c r="G1470" s="385"/>
      <c r="H1470" s="385"/>
    </row>
    <row r="1471" spans="1:8" x14ac:dyDescent="0.25">
      <c r="A1471" s="30"/>
      <c r="B1471" s="31"/>
      <c r="C1471" s="42"/>
      <c r="D1471" s="385"/>
      <c r="F1471" s="385"/>
      <c r="G1471" s="385"/>
      <c r="H1471" s="385"/>
    </row>
    <row r="1472" spans="1:8" x14ac:dyDescent="0.25">
      <c r="A1472" s="30"/>
      <c r="B1472" s="31"/>
      <c r="C1472" s="42"/>
      <c r="D1472" s="385"/>
      <c r="F1472" s="385"/>
      <c r="G1472" s="385"/>
      <c r="H1472" s="385"/>
    </row>
    <row r="1473" spans="1:8" x14ac:dyDescent="0.25">
      <c r="A1473" s="30"/>
      <c r="B1473" s="31"/>
      <c r="C1473" s="42"/>
      <c r="D1473" s="385"/>
      <c r="F1473" s="385"/>
      <c r="G1473" s="385"/>
      <c r="H1473" s="385"/>
    </row>
    <row r="1474" spans="1:8" x14ac:dyDescent="0.25">
      <c r="A1474" s="30"/>
      <c r="B1474" s="31"/>
      <c r="C1474" s="42"/>
      <c r="D1474" s="385"/>
      <c r="F1474" s="385"/>
      <c r="G1474" s="385"/>
      <c r="H1474" s="385"/>
    </row>
    <row r="1475" spans="1:8" x14ac:dyDescent="0.25">
      <c r="A1475" s="30"/>
      <c r="B1475" s="31"/>
      <c r="C1475" s="42"/>
      <c r="D1475" s="385"/>
      <c r="F1475" s="385"/>
      <c r="G1475" s="385"/>
      <c r="H1475" s="385"/>
    </row>
    <row r="1476" spans="1:8" x14ac:dyDescent="0.25">
      <c r="A1476" s="30"/>
      <c r="B1476" s="31"/>
      <c r="C1476" s="42"/>
      <c r="D1476" s="385"/>
      <c r="F1476" s="385"/>
      <c r="G1476" s="385"/>
      <c r="H1476" s="385"/>
    </row>
    <row r="1477" spans="1:8" x14ac:dyDescent="0.25">
      <c r="A1477" s="30"/>
      <c r="B1477" s="31"/>
      <c r="C1477" s="42"/>
      <c r="D1477" s="385"/>
      <c r="F1477" s="385"/>
      <c r="G1477" s="385"/>
      <c r="H1477" s="385"/>
    </row>
    <row r="1478" spans="1:8" x14ac:dyDescent="0.25">
      <c r="A1478" s="30"/>
      <c r="B1478" s="31"/>
      <c r="C1478" s="42"/>
      <c r="D1478" s="385"/>
      <c r="F1478" s="385"/>
      <c r="G1478" s="385"/>
      <c r="H1478" s="385"/>
    </row>
    <row r="1479" spans="1:8" x14ac:dyDescent="0.25">
      <c r="A1479" s="30"/>
      <c r="B1479" s="31"/>
      <c r="C1479" s="42"/>
      <c r="D1479" s="385"/>
      <c r="F1479" s="385"/>
      <c r="G1479" s="385"/>
      <c r="H1479" s="385"/>
    </row>
    <row r="1480" spans="1:8" x14ac:dyDescent="0.25">
      <c r="A1480" s="30"/>
      <c r="B1480" s="31"/>
      <c r="C1480" s="42"/>
      <c r="D1480" s="385"/>
      <c r="F1480" s="385"/>
      <c r="G1480" s="385"/>
      <c r="H1480" s="385"/>
    </row>
    <row r="1481" spans="1:8" x14ac:dyDescent="0.25">
      <c r="A1481" s="30"/>
      <c r="B1481" s="31"/>
      <c r="C1481" s="42"/>
      <c r="D1481" s="385"/>
      <c r="F1481" s="385"/>
      <c r="G1481" s="385"/>
      <c r="H1481" s="385"/>
    </row>
    <row r="1482" spans="1:8" x14ac:dyDescent="0.25">
      <c r="A1482" s="30"/>
      <c r="B1482" s="31"/>
      <c r="C1482" s="42"/>
      <c r="D1482" s="385"/>
      <c r="F1482" s="385"/>
      <c r="G1482" s="385"/>
      <c r="H1482" s="385"/>
    </row>
    <row r="1483" spans="1:8" x14ac:dyDescent="0.25">
      <c r="A1483" s="30"/>
      <c r="B1483" s="31"/>
      <c r="C1483" s="42"/>
      <c r="D1483" s="385"/>
      <c r="F1483" s="385"/>
      <c r="G1483" s="385"/>
      <c r="H1483" s="385"/>
    </row>
    <row r="1484" spans="1:8" x14ac:dyDescent="0.25">
      <c r="A1484" s="30"/>
      <c r="B1484" s="31"/>
      <c r="C1484" s="42"/>
      <c r="D1484" s="385"/>
      <c r="F1484" s="385"/>
      <c r="G1484" s="385"/>
      <c r="H1484" s="385"/>
    </row>
    <row r="1485" spans="1:8" x14ac:dyDescent="0.25">
      <c r="A1485" s="30"/>
      <c r="B1485" s="31"/>
      <c r="C1485" s="42"/>
      <c r="D1485" s="385"/>
      <c r="F1485" s="385"/>
      <c r="G1485" s="385"/>
      <c r="H1485" s="385"/>
    </row>
    <row r="1486" spans="1:8" x14ac:dyDescent="0.25">
      <c r="A1486" s="30"/>
      <c r="B1486" s="31"/>
      <c r="C1486" s="42"/>
      <c r="D1486" s="385"/>
      <c r="F1486" s="385"/>
      <c r="G1486" s="385"/>
      <c r="H1486" s="385"/>
    </row>
    <row r="1487" spans="1:8" x14ac:dyDescent="0.25">
      <c r="A1487" s="30"/>
      <c r="B1487" s="31"/>
      <c r="C1487" s="42"/>
      <c r="D1487" s="385"/>
      <c r="F1487" s="385"/>
      <c r="G1487" s="385"/>
      <c r="H1487" s="385"/>
    </row>
    <row r="1488" spans="1:8" x14ac:dyDescent="0.25">
      <c r="A1488" s="30"/>
      <c r="B1488" s="31"/>
      <c r="C1488" s="42"/>
      <c r="D1488" s="385"/>
      <c r="F1488" s="385"/>
      <c r="G1488" s="385"/>
      <c r="H1488" s="385"/>
    </row>
    <row r="1489" spans="1:8" x14ac:dyDescent="0.25">
      <c r="A1489" s="30"/>
      <c r="B1489" s="31"/>
      <c r="C1489" s="42"/>
      <c r="D1489" s="385"/>
      <c r="F1489" s="385"/>
      <c r="G1489" s="385"/>
      <c r="H1489" s="385"/>
    </row>
    <row r="1490" spans="1:8" x14ac:dyDescent="0.25">
      <c r="A1490" s="30"/>
      <c r="B1490" s="31"/>
      <c r="C1490" s="42"/>
      <c r="D1490" s="385"/>
      <c r="F1490" s="385"/>
      <c r="G1490" s="385"/>
      <c r="H1490" s="385"/>
    </row>
    <row r="1491" spans="1:8" x14ac:dyDescent="0.25">
      <c r="A1491" s="30"/>
      <c r="B1491" s="31"/>
      <c r="C1491" s="42"/>
      <c r="D1491" s="385"/>
      <c r="F1491" s="385"/>
      <c r="G1491" s="385"/>
      <c r="H1491" s="385"/>
    </row>
    <row r="1492" spans="1:8" x14ac:dyDescent="0.25">
      <c r="A1492" s="30"/>
      <c r="B1492" s="31"/>
      <c r="C1492" s="42"/>
      <c r="D1492" s="385"/>
      <c r="F1492" s="385"/>
      <c r="G1492" s="385"/>
      <c r="H1492" s="385"/>
    </row>
    <row r="1493" spans="1:8" x14ac:dyDescent="0.25">
      <c r="A1493" s="30"/>
      <c r="B1493" s="31"/>
      <c r="C1493" s="42"/>
      <c r="D1493" s="385"/>
      <c r="F1493" s="385"/>
      <c r="G1493" s="385"/>
      <c r="H1493" s="385"/>
    </row>
    <row r="1494" spans="1:8" x14ac:dyDescent="0.25">
      <c r="A1494" s="30"/>
      <c r="B1494" s="31"/>
      <c r="C1494" s="42"/>
      <c r="D1494" s="385"/>
      <c r="F1494" s="385"/>
      <c r="G1494" s="385"/>
      <c r="H1494" s="385"/>
    </row>
    <row r="1495" spans="1:8" x14ac:dyDescent="0.25">
      <c r="A1495" s="30"/>
      <c r="B1495" s="31"/>
      <c r="C1495" s="42"/>
      <c r="D1495" s="385"/>
      <c r="F1495" s="385"/>
      <c r="G1495" s="385"/>
      <c r="H1495" s="385"/>
    </row>
    <row r="1496" spans="1:8" x14ac:dyDescent="0.25">
      <c r="A1496" s="30"/>
      <c r="B1496" s="31"/>
      <c r="C1496" s="42"/>
      <c r="D1496" s="385"/>
      <c r="F1496" s="385"/>
      <c r="G1496" s="385"/>
      <c r="H1496" s="385"/>
    </row>
    <row r="1497" spans="1:8" x14ac:dyDescent="0.25">
      <c r="A1497" s="30"/>
      <c r="B1497" s="31"/>
      <c r="C1497" s="42"/>
      <c r="D1497" s="385"/>
      <c r="F1497" s="385"/>
      <c r="G1497" s="385"/>
      <c r="H1497" s="385"/>
    </row>
    <row r="1498" spans="1:8" x14ac:dyDescent="0.25">
      <c r="A1498" s="30"/>
      <c r="B1498" s="31"/>
      <c r="C1498" s="42"/>
      <c r="D1498" s="385"/>
      <c r="F1498" s="385"/>
      <c r="G1498" s="385"/>
      <c r="H1498" s="385"/>
    </row>
    <row r="1499" spans="1:8" x14ac:dyDescent="0.25">
      <c r="A1499" s="30"/>
      <c r="B1499" s="31"/>
      <c r="C1499" s="42"/>
      <c r="D1499" s="385"/>
      <c r="F1499" s="385"/>
      <c r="G1499" s="385"/>
      <c r="H1499" s="385"/>
    </row>
    <row r="1500" spans="1:8" x14ac:dyDescent="0.25">
      <c r="A1500" s="30"/>
      <c r="B1500" s="31"/>
      <c r="C1500" s="42"/>
      <c r="D1500" s="385"/>
      <c r="F1500" s="385"/>
      <c r="G1500" s="385"/>
      <c r="H1500" s="385"/>
    </row>
    <row r="1501" spans="1:8" x14ac:dyDescent="0.25">
      <c r="A1501" s="30"/>
      <c r="B1501" s="31"/>
      <c r="C1501" s="42"/>
      <c r="D1501" s="385"/>
      <c r="F1501" s="385"/>
      <c r="G1501" s="385"/>
      <c r="H1501" s="385"/>
    </row>
    <row r="1502" spans="1:8" x14ac:dyDescent="0.25">
      <c r="A1502" s="30"/>
      <c r="B1502" s="31"/>
      <c r="C1502" s="42"/>
      <c r="D1502" s="385"/>
      <c r="F1502" s="385"/>
      <c r="G1502" s="385"/>
      <c r="H1502" s="385"/>
    </row>
    <row r="1503" spans="1:8" x14ac:dyDescent="0.25">
      <c r="A1503" s="30"/>
      <c r="B1503" s="31"/>
      <c r="C1503" s="42"/>
      <c r="D1503" s="385"/>
      <c r="F1503" s="385"/>
      <c r="G1503" s="385"/>
      <c r="H1503" s="385"/>
    </row>
    <row r="1504" spans="1:8" x14ac:dyDescent="0.25">
      <c r="A1504" s="30"/>
      <c r="B1504" s="31"/>
      <c r="C1504" s="42"/>
      <c r="D1504" s="385"/>
      <c r="F1504" s="385"/>
      <c r="G1504" s="385"/>
      <c r="H1504" s="385"/>
    </row>
    <row r="1505" spans="1:8" x14ac:dyDescent="0.25">
      <c r="A1505" s="30"/>
      <c r="B1505" s="31"/>
      <c r="C1505" s="42"/>
      <c r="D1505" s="385"/>
      <c r="F1505" s="385"/>
      <c r="G1505" s="385"/>
      <c r="H1505" s="385"/>
    </row>
    <row r="1506" spans="1:8" x14ac:dyDescent="0.25">
      <c r="A1506" s="30"/>
      <c r="B1506" s="31"/>
      <c r="C1506" s="42"/>
      <c r="D1506" s="385"/>
      <c r="F1506" s="385"/>
      <c r="G1506" s="385"/>
      <c r="H1506" s="385"/>
    </row>
    <row r="1507" spans="1:8" x14ac:dyDescent="0.25">
      <c r="A1507" s="30"/>
      <c r="B1507" s="31"/>
      <c r="C1507" s="42"/>
      <c r="D1507" s="385"/>
      <c r="F1507" s="385"/>
      <c r="G1507" s="385"/>
      <c r="H1507" s="385"/>
    </row>
    <row r="1508" spans="1:8" x14ac:dyDescent="0.25">
      <c r="A1508" s="30"/>
      <c r="B1508" s="31"/>
      <c r="C1508" s="42"/>
      <c r="D1508" s="385"/>
      <c r="F1508" s="385"/>
      <c r="G1508" s="385"/>
      <c r="H1508" s="385"/>
    </row>
    <row r="1509" spans="1:8" x14ac:dyDescent="0.25">
      <c r="A1509" s="30"/>
      <c r="B1509" s="31"/>
      <c r="C1509" s="42"/>
      <c r="D1509" s="385"/>
      <c r="F1509" s="385"/>
      <c r="G1509" s="385"/>
      <c r="H1509" s="385"/>
    </row>
    <row r="1510" spans="1:8" x14ac:dyDescent="0.25">
      <c r="A1510" s="30"/>
      <c r="B1510" s="31"/>
      <c r="C1510" s="42"/>
      <c r="D1510" s="385"/>
      <c r="F1510" s="385"/>
      <c r="G1510" s="385"/>
      <c r="H1510" s="385"/>
    </row>
    <row r="1511" spans="1:8" x14ac:dyDescent="0.25">
      <c r="A1511" s="30"/>
      <c r="B1511" s="31"/>
      <c r="C1511" s="42"/>
      <c r="D1511" s="385"/>
      <c r="F1511" s="385"/>
      <c r="G1511" s="385"/>
      <c r="H1511" s="385"/>
    </row>
    <row r="1512" spans="1:8" x14ac:dyDescent="0.25">
      <c r="A1512" s="30"/>
      <c r="B1512" s="31"/>
      <c r="C1512" s="42"/>
      <c r="D1512" s="385"/>
      <c r="F1512" s="385"/>
      <c r="G1512" s="385"/>
      <c r="H1512" s="385"/>
    </row>
    <row r="1513" spans="1:8" x14ac:dyDescent="0.25">
      <c r="A1513" s="30"/>
      <c r="B1513" s="31"/>
      <c r="C1513" s="42"/>
      <c r="D1513" s="385"/>
      <c r="F1513" s="385"/>
      <c r="G1513" s="385"/>
      <c r="H1513" s="385"/>
    </row>
    <row r="1514" spans="1:8" x14ac:dyDescent="0.25">
      <c r="A1514" s="30"/>
      <c r="B1514" s="31"/>
      <c r="C1514" s="42"/>
      <c r="D1514" s="385"/>
      <c r="F1514" s="385"/>
      <c r="G1514" s="385"/>
      <c r="H1514" s="385"/>
    </row>
    <row r="1515" spans="1:8" x14ac:dyDescent="0.25">
      <c r="A1515" s="30"/>
      <c r="B1515" s="31"/>
      <c r="C1515" s="42"/>
      <c r="D1515" s="385"/>
      <c r="F1515" s="385"/>
      <c r="G1515" s="385"/>
      <c r="H1515" s="385"/>
    </row>
    <row r="1516" spans="1:8" x14ac:dyDescent="0.25">
      <c r="A1516" s="30"/>
      <c r="B1516" s="31"/>
      <c r="C1516" s="42"/>
      <c r="D1516" s="385"/>
      <c r="F1516" s="385"/>
      <c r="G1516" s="385"/>
      <c r="H1516" s="385"/>
    </row>
    <row r="1517" spans="1:8" x14ac:dyDescent="0.25">
      <c r="A1517" s="30"/>
      <c r="B1517" s="31"/>
      <c r="C1517" s="42"/>
      <c r="D1517" s="385"/>
      <c r="F1517" s="385"/>
      <c r="G1517" s="385"/>
      <c r="H1517" s="385"/>
    </row>
    <row r="1518" spans="1:8" x14ac:dyDescent="0.25">
      <c r="A1518" s="30"/>
      <c r="B1518" s="31"/>
      <c r="C1518" s="42"/>
      <c r="D1518" s="385"/>
      <c r="F1518" s="385"/>
      <c r="G1518" s="385"/>
      <c r="H1518" s="385"/>
    </row>
    <row r="1519" spans="1:8" x14ac:dyDescent="0.25">
      <c r="A1519" s="30"/>
      <c r="B1519" s="31"/>
      <c r="C1519" s="42"/>
      <c r="D1519" s="385"/>
      <c r="F1519" s="385"/>
      <c r="G1519" s="385"/>
      <c r="H1519" s="385"/>
    </row>
    <row r="1520" spans="1:8" x14ac:dyDescent="0.25">
      <c r="A1520" s="30"/>
      <c r="B1520" s="31"/>
      <c r="C1520" s="42"/>
      <c r="D1520" s="385"/>
      <c r="F1520" s="385"/>
      <c r="G1520" s="385"/>
      <c r="H1520" s="385"/>
    </row>
    <row r="1521" spans="1:8" x14ac:dyDescent="0.25">
      <c r="A1521" s="30"/>
      <c r="B1521" s="31"/>
      <c r="C1521" s="42"/>
      <c r="D1521" s="385"/>
      <c r="F1521" s="385"/>
      <c r="G1521" s="385"/>
      <c r="H1521" s="385"/>
    </row>
    <row r="1522" spans="1:8" x14ac:dyDescent="0.25">
      <c r="A1522" s="30"/>
      <c r="B1522" s="31"/>
      <c r="C1522" s="42"/>
      <c r="D1522" s="385"/>
      <c r="F1522" s="385"/>
      <c r="G1522" s="385"/>
      <c r="H1522" s="385"/>
    </row>
    <row r="1523" spans="1:8" x14ac:dyDescent="0.25">
      <c r="A1523" s="30"/>
      <c r="B1523" s="31"/>
      <c r="C1523" s="42"/>
      <c r="D1523" s="385"/>
      <c r="F1523" s="385"/>
      <c r="G1523" s="385"/>
      <c r="H1523" s="385"/>
    </row>
    <row r="1524" spans="1:8" x14ac:dyDescent="0.25">
      <c r="A1524" s="30"/>
      <c r="B1524" s="31"/>
      <c r="C1524" s="42"/>
      <c r="D1524" s="385"/>
      <c r="F1524" s="385"/>
      <c r="G1524" s="385"/>
      <c r="H1524" s="385"/>
    </row>
    <row r="1525" spans="1:8" x14ac:dyDescent="0.25">
      <c r="A1525" s="30"/>
      <c r="B1525" s="31"/>
      <c r="C1525" s="42"/>
      <c r="D1525" s="385"/>
      <c r="F1525" s="385"/>
      <c r="G1525" s="385"/>
      <c r="H1525" s="385"/>
    </row>
    <row r="1526" spans="1:8" x14ac:dyDescent="0.25">
      <c r="A1526" s="30"/>
      <c r="B1526" s="31"/>
      <c r="C1526" s="42"/>
      <c r="D1526" s="385"/>
      <c r="F1526" s="385"/>
      <c r="G1526" s="385"/>
      <c r="H1526" s="385"/>
    </row>
    <row r="1527" spans="1:8" x14ac:dyDescent="0.25">
      <c r="A1527" s="30"/>
      <c r="B1527" s="31"/>
      <c r="C1527" s="42"/>
      <c r="D1527" s="385"/>
      <c r="F1527" s="385"/>
      <c r="G1527" s="385"/>
      <c r="H1527" s="385"/>
    </row>
    <row r="1528" spans="1:8" x14ac:dyDescent="0.25">
      <c r="A1528" s="30"/>
      <c r="B1528" s="31"/>
      <c r="C1528" s="42"/>
      <c r="D1528" s="385"/>
      <c r="F1528" s="385"/>
      <c r="G1528" s="385"/>
      <c r="H1528" s="385"/>
    </row>
    <row r="1529" spans="1:8" x14ac:dyDescent="0.25">
      <c r="A1529" s="30"/>
      <c r="B1529" s="31"/>
      <c r="C1529" s="42"/>
      <c r="D1529" s="385"/>
      <c r="F1529" s="385"/>
      <c r="G1529" s="385"/>
      <c r="H1529" s="385"/>
    </row>
    <row r="1530" spans="1:8" x14ac:dyDescent="0.25">
      <c r="A1530" s="30"/>
      <c r="B1530" s="31"/>
      <c r="C1530" s="42"/>
      <c r="D1530" s="385"/>
      <c r="F1530" s="385"/>
      <c r="G1530" s="385"/>
      <c r="H1530" s="385"/>
    </row>
    <row r="1531" spans="1:8" x14ac:dyDescent="0.25">
      <c r="A1531" s="30"/>
      <c r="B1531" s="31"/>
      <c r="C1531" s="42"/>
      <c r="D1531" s="385"/>
      <c r="F1531" s="385"/>
      <c r="G1531" s="385"/>
      <c r="H1531" s="385"/>
    </row>
    <row r="1532" spans="1:8" x14ac:dyDescent="0.25">
      <c r="A1532" s="30"/>
      <c r="B1532" s="31"/>
      <c r="C1532" s="42"/>
      <c r="D1532" s="385"/>
      <c r="F1532" s="385"/>
      <c r="G1532" s="385"/>
      <c r="H1532" s="385"/>
    </row>
    <row r="1533" spans="1:8" x14ac:dyDescent="0.25">
      <c r="A1533" s="30"/>
      <c r="B1533" s="31"/>
      <c r="C1533" s="42"/>
      <c r="D1533" s="385"/>
      <c r="F1533" s="385"/>
      <c r="G1533" s="385"/>
      <c r="H1533" s="385"/>
    </row>
    <row r="1534" spans="1:8" x14ac:dyDescent="0.25">
      <c r="A1534" s="30"/>
      <c r="B1534" s="31"/>
      <c r="C1534" s="42"/>
      <c r="D1534" s="385"/>
      <c r="F1534" s="385"/>
      <c r="G1534" s="385"/>
      <c r="H1534" s="385"/>
    </row>
    <row r="1535" spans="1:8" x14ac:dyDescent="0.25">
      <c r="A1535" s="30"/>
      <c r="B1535" s="31"/>
      <c r="C1535" s="42"/>
      <c r="D1535" s="385"/>
      <c r="F1535" s="385"/>
      <c r="G1535" s="385"/>
      <c r="H1535" s="385"/>
    </row>
    <row r="1536" spans="1:8" x14ac:dyDescent="0.25">
      <c r="A1536" s="30"/>
      <c r="B1536" s="31"/>
      <c r="C1536" s="42"/>
      <c r="D1536" s="385"/>
      <c r="F1536" s="385"/>
      <c r="G1536" s="385"/>
      <c r="H1536" s="385"/>
    </row>
    <row r="1537" spans="1:8" x14ac:dyDescent="0.25">
      <c r="A1537" s="30"/>
      <c r="B1537" s="31"/>
      <c r="C1537" s="42"/>
      <c r="D1537" s="385"/>
      <c r="F1537" s="385"/>
      <c r="G1537" s="385"/>
      <c r="H1537" s="385"/>
    </row>
    <row r="1538" spans="1:8" x14ac:dyDescent="0.25">
      <c r="A1538" s="30"/>
      <c r="B1538" s="31"/>
      <c r="C1538" s="42"/>
      <c r="D1538" s="385"/>
      <c r="F1538" s="385"/>
      <c r="G1538" s="385"/>
      <c r="H1538" s="385"/>
    </row>
    <row r="1539" spans="1:8" x14ac:dyDescent="0.25">
      <c r="A1539" s="30"/>
      <c r="B1539" s="31"/>
      <c r="C1539" s="42"/>
      <c r="D1539" s="385"/>
      <c r="F1539" s="385"/>
      <c r="G1539" s="385"/>
      <c r="H1539" s="385"/>
    </row>
    <row r="1540" spans="1:8" x14ac:dyDescent="0.25">
      <c r="A1540" s="30"/>
      <c r="B1540" s="31"/>
      <c r="C1540" s="42"/>
      <c r="D1540" s="385"/>
      <c r="F1540" s="385"/>
      <c r="G1540" s="385"/>
      <c r="H1540" s="385"/>
    </row>
    <row r="1541" spans="1:8" x14ac:dyDescent="0.25">
      <c r="A1541" s="30"/>
      <c r="B1541" s="31"/>
      <c r="C1541" s="42"/>
      <c r="D1541" s="385"/>
      <c r="F1541" s="385"/>
      <c r="G1541" s="385"/>
      <c r="H1541" s="385"/>
    </row>
    <row r="1542" spans="1:8" x14ac:dyDescent="0.25">
      <c r="A1542" s="30"/>
      <c r="B1542" s="31"/>
      <c r="C1542" s="42"/>
      <c r="D1542" s="385"/>
      <c r="F1542" s="385"/>
      <c r="G1542" s="385"/>
      <c r="H1542" s="385"/>
    </row>
    <row r="1543" spans="1:8" x14ac:dyDescent="0.25">
      <c r="A1543" s="30"/>
      <c r="B1543" s="31"/>
      <c r="C1543" s="42"/>
      <c r="D1543" s="385"/>
      <c r="F1543" s="385"/>
      <c r="G1543" s="385"/>
      <c r="H1543" s="385"/>
    </row>
    <row r="1544" spans="1:8" x14ac:dyDescent="0.25">
      <c r="A1544" s="30"/>
      <c r="B1544" s="31"/>
      <c r="C1544" s="42"/>
      <c r="D1544" s="385"/>
      <c r="F1544" s="385"/>
      <c r="G1544" s="385"/>
      <c r="H1544" s="385"/>
    </row>
    <row r="1545" spans="1:8" x14ac:dyDescent="0.25">
      <c r="A1545" s="30"/>
      <c r="B1545" s="31"/>
      <c r="C1545" s="42"/>
      <c r="D1545" s="385"/>
      <c r="F1545" s="385"/>
      <c r="G1545" s="385"/>
      <c r="H1545" s="385"/>
    </row>
    <row r="1546" spans="1:8" x14ac:dyDescent="0.25">
      <c r="A1546" s="30"/>
      <c r="B1546" s="31"/>
      <c r="C1546" s="42"/>
      <c r="D1546" s="385"/>
      <c r="F1546" s="385"/>
      <c r="G1546" s="385"/>
      <c r="H1546" s="385"/>
    </row>
    <row r="1547" spans="1:8" x14ac:dyDescent="0.25">
      <c r="A1547" s="30"/>
      <c r="B1547" s="31"/>
      <c r="C1547" s="42"/>
      <c r="D1547" s="385"/>
      <c r="F1547" s="385"/>
      <c r="G1547" s="385"/>
      <c r="H1547" s="385"/>
    </row>
    <row r="1548" spans="1:8" x14ac:dyDescent="0.25">
      <c r="A1548" s="30"/>
      <c r="B1548" s="31"/>
      <c r="C1548" s="42"/>
      <c r="D1548" s="385"/>
      <c r="F1548" s="385"/>
      <c r="G1548" s="385"/>
      <c r="H1548" s="385"/>
    </row>
    <row r="1549" spans="1:8" x14ac:dyDescent="0.25">
      <c r="A1549" s="30"/>
      <c r="B1549" s="31"/>
      <c r="C1549" s="42"/>
      <c r="D1549" s="385"/>
      <c r="F1549" s="385"/>
      <c r="G1549" s="385"/>
      <c r="H1549" s="385"/>
    </row>
    <row r="1550" spans="1:8" x14ac:dyDescent="0.25">
      <c r="A1550" s="30"/>
      <c r="B1550" s="31"/>
      <c r="C1550" s="42"/>
      <c r="D1550" s="385"/>
      <c r="F1550" s="385"/>
      <c r="G1550" s="385"/>
      <c r="H1550" s="385"/>
    </row>
    <row r="1551" spans="1:8" x14ac:dyDescent="0.25">
      <c r="A1551" s="30"/>
      <c r="B1551" s="31"/>
      <c r="C1551" s="42"/>
      <c r="D1551" s="385"/>
      <c r="F1551" s="385"/>
      <c r="G1551" s="385"/>
      <c r="H1551" s="385"/>
    </row>
    <row r="1552" spans="1:8" x14ac:dyDescent="0.25">
      <c r="A1552" s="30"/>
      <c r="B1552" s="31"/>
      <c r="C1552" s="42"/>
      <c r="D1552" s="385"/>
      <c r="F1552" s="385"/>
      <c r="G1552" s="385"/>
      <c r="H1552" s="385"/>
    </row>
    <row r="1553" spans="1:8" x14ac:dyDescent="0.25">
      <c r="A1553" s="30"/>
      <c r="B1553" s="31"/>
      <c r="C1553" s="42"/>
      <c r="D1553" s="385"/>
      <c r="F1553" s="385"/>
      <c r="G1553" s="385"/>
      <c r="H1553" s="385"/>
    </row>
    <row r="1554" spans="1:8" x14ac:dyDescent="0.25">
      <c r="A1554" s="30"/>
      <c r="B1554" s="31"/>
      <c r="C1554" s="42"/>
      <c r="D1554" s="385"/>
      <c r="F1554" s="385"/>
      <c r="G1554" s="385"/>
      <c r="H1554" s="385"/>
    </row>
    <row r="1555" spans="1:8" x14ac:dyDescent="0.25">
      <c r="A1555" s="30"/>
      <c r="B1555" s="31"/>
      <c r="C1555" s="42"/>
      <c r="D1555" s="385"/>
      <c r="F1555" s="385"/>
      <c r="G1555" s="385"/>
      <c r="H1555" s="385"/>
    </row>
    <row r="1556" spans="1:8" x14ac:dyDescent="0.25">
      <c r="A1556" s="30"/>
      <c r="B1556" s="31"/>
      <c r="C1556" s="42"/>
      <c r="D1556" s="385"/>
      <c r="F1556" s="385"/>
      <c r="G1556" s="385"/>
      <c r="H1556" s="385"/>
    </row>
    <row r="1557" spans="1:8" x14ac:dyDescent="0.25">
      <c r="A1557" s="30"/>
      <c r="B1557" s="31"/>
      <c r="C1557" s="42"/>
      <c r="D1557" s="385"/>
      <c r="F1557" s="385"/>
      <c r="G1557" s="385"/>
      <c r="H1557" s="385"/>
    </row>
    <row r="1558" spans="1:8" x14ac:dyDescent="0.25">
      <c r="A1558" s="30"/>
      <c r="B1558" s="31"/>
      <c r="C1558" s="42"/>
      <c r="D1558" s="385"/>
      <c r="F1558" s="385"/>
      <c r="G1558" s="385"/>
      <c r="H1558" s="385"/>
    </row>
    <row r="1559" spans="1:8" x14ac:dyDescent="0.25">
      <c r="A1559" s="30"/>
      <c r="B1559" s="31"/>
      <c r="C1559" s="42"/>
      <c r="D1559" s="385"/>
      <c r="F1559" s="385"/>
      <c r="G1559" s="385"/>
      <c r="H1559" s="385"/>
    </row>
    <row r="1560" spans="1:8" x14ac:dyDescent="0.25">
      <c r="A1560" s="30"/>
      <c r="B1560" s="31"/>
      <c r="C1560" s="42"/>
      <c r="D1560" s="385"/>
      <c r="F1560" s="385"/>
      <c r="G1560" s="385"/>
      <c r="H1560" s="385"/>
    </row>
    <row r="1561" spans="1:8" x14ac:dyDescent="0.25">
      <c r="A1561" s="30"/>
      <c r="B1561" s="31"/>
      <c r="C1561" s="42"/>
      <c r="D1561" s="385"/>
      <c r="F1561" s="385"/>
      <c r="G1561" s="385"/>
      <c r="H1561" s="385"/>
    </row>
    <row r="1562" spans="1:8" x14ac:dyDescent="0.25">
      <c r="A1562" s="30"/>
      <c r="B1562" s="31"/>
      <c r="C1562" s="42"/>
      <c r="D1562" s="385"/>
      <c r="F1562" s="385"/>
      <c r="G1562" s="385"/>
      <c r="H1562" s="385"/>
    </row>
    <row r="1563" spans="1:8" x14ac:dyDescent="0.25">
      <c r="A1563" s="30"/>
      <c r="B1563" s="31"/>
      <c r="C1563" s="42"/>
      <c r="D1563" s="385"/>
      <c r="F1563" s="385"/>
      <c r="G1563" s="385"/>
      <c r="H1563" s="385"/>
    </row>
    <row r="1564" spans="1:8" x14ac:dyDescent="0.25">
      <c r="A1564" s="30"/>
      <c r="B1564" s="31"/>
      <c r="C1564" s="42"/>
      <c r="D1564" s="385"/>
      <c r="F1564" s="385"/>
      <c r="G1564" s="385"/>
      <c r="H1564" s="385"/>
    </row>
    <row r="1565" spans="1:8" x14ac:dyDescent="0.25">
      <c r="A1565" s="30"/>
      <c r="B1565" s="31"/>
      <c r="C1565" s="42"/>
      <c r="D1565" s="385"/>
      <c r="F1565" s="385"/>
      <c r="G1565" s="385"/>
      <c r="H1565" s="385"/>
    </row>
    <row r="1566" spans="1:8" x14ac:dyDescent="0.25">
      <c r="A1566" s="30"/>
      <c r="B1566" s="31"/>
      <c r="C1566" s="42"/>
      <c r="D1566" s="385"/>
      <c r="F1566" s="385"/>
      <c r="G1566" s="385"/>
      <c r="H1566" s="385"/>
    </row>
    <row r="1567" spans="1:8" x14ac:dyDescent="0.25">
      <c r="A1567" s="30"/>
      <c r="B1567" s="31"/>
      <c r="C1567" s="42"/>
      <c r="D1567" s="385"/>
      <c r="F1567" s="385"/>
      <c r="G1567" s="385"/>
      <c r="H1567" s="385"/>
    </row>
    <row r="1568" spans="1:8" x14ac:dyDescent="0.25">
      <c r="A1568" s="30"/>
      <c r="B1568" s="31"/>
      <c r="C1568" s="42"/>
      <c r="D1568" s="385"/>
      <c r="F1568" s="385"/>
      <c r="G1568" s="385"/>
      <c r="H1568" s="385"/>
    </row>
    <row r="1569" spans="1:8" x14ac:dyDescent="0.25">
      <c r="A1569" s="30"/>
      <c r="B1569" s="31"/>
      <c r="C1569" s="42"/>
      <c r="D1569" s="385"/>
      <c r="F1569" s="385"/>
      <c r="G1569" s="385"/>
      <c r="H1569" s="385"/>
    </row>
    <row r="1570" spans="1:8" x14ac:dyDescent="0.25">
      <c r="A1570" s="30"/>
      <c r="B1570" s="31"/>
      <c r="C1570" s="42"/>
      <c r="D1570" s="385"/>
      <c r="F1570" s="385"/>
      <c r="G1570" s="385"/>
      <c r="H1570" s="385"/>
    </row>
    <row r="1571" spans="1:8" x14ac:dyDescent="0.25">
      <c r="A1571" s="30"/>
      <c r="B1571" s="31"/>
      <c r="C1571" s="42"/>
      <c r="D1571" s="385"/>
      <c r="F1571" s="385"/>
      <c r="G1571" s="385"/>
      <c r="H1571" s="385"/>
    </row>
    <row r="1572" spans="1:8" x14ac:dyDescent="0.25">
      <c r="A1572" s="30"/>
      <c r="B1572" s="31"/>
      <c r="C1572" s="42"/>
      <c r="D1572" s="385"/>
      <c r="F1572" s="385"/>
      <c r="G1572" s="385"/>
      <c r="H1572" s="385"/>
    </row>
    <row r="1573" spans="1:8" x14ac:dyDescent="0.25">
      <c r="A1573" s="30"/>
      <c r="B1573" s="31"/>
      <c r="C1573" s="42"/>
      <c r="D1573" s="385"/>
      <c r="F1573" s="385"/>
      <c r="G1573" s="385"/>
      <c r="H1573" s="385"/>
    </row>
    <row r="1574" spans="1:8" x14ac:dyDescent="0.25">
      <c r="A1574" s="30"/>
      <c r="B1574" s="31"/>
      <c r="C1574" s="42"/>
      <c r="D1574" s="385"/>
      <c r="F1574" s="385"/>
      <c r="G1574" s="385"/>
      <c r="H1574" s="385"/>
    </row>
    <row r="1575" spans="1:8" x14ac:dyDescent="0.25">
      <c r="A1575" s="30"/>
      <c r="B1575" s="31"/>
      <c r="C1575" s="42"/>
      <c r="D1575" s="385"/>
      <c r="F1575" s="385"/>
      <c r="G1575" s="385"/>
      <c r="H1575" s="385"/>
    </row>
    <row r="1576" spans="1:8" x14ac:dyDescent="0.25">
      <c r="A1576" s="30"/>
      <c r="B1576" s="31"/>
      <c r="C1576" s="42"/>
      <c r="D1576" s="385"/>
      <c r="F1576" s="385"/>
      <c r="G1576" s="385"/>
      <c r="H1576" s="385"/>
    </row>
    <row r="1577" spans="1:8" x14ac:dyDescent="0.25">
      <c r="A1577" s="30"/>
      <c r="B1577" s="31"/>
      <c r="C1577" s="42"/>
      <c r="D1577" s="385"/>
      <c r="F1577" s="385"/>
      <c r="G1577" s="385"/>
      <c r="H1577" s="385"/>
    </row>
    <row r="1578" spans="1:8" x14ac:dyDescent="0.25">
      <c r="A1578" s="30"/>
      <c r="B1578" s="31"/>
      <c r="C1578" s="42"/>
      <c r="D1578" s="385"/>
      <c r="F1578" s="385"/>
      <c r="G1578" s="385"/>
      <c r="H1578" s="385"/>
    </row>
    <row r="1579" spans="1:8" x14ac:dyDescent="0.25">
      <c r="A1579" s="30"/>
      <c r="B1579" s="31"/>
      <c r="C1579" s="42"/>
      <c r="D1579" s="385"/>
      <c r="F1579" s="385"/>
      <c r="G1579" s="385"/>
      <c r="H1579" s="385"/>
    </row>
    <row r="1580" spans="1:8" x14ac:dyDescent="0.25">
      <c r="A1580" s="30"/>
      <c r="B1580" s="31"/>
      <c r="C1580" s="42"/>
      <c r="D1580" s="385"/>
      <c r="F1580" s="385"/>
      <c r="G1580" s="385"/>
      <c r="H1580" s="385"/>
    </row>
    <row r="1581" spans="1:8" x14ac:dyDescent="0.25">
      <c r="A1581" s="30"/>
      <c r="B1581" s="31"/>
      <c r="C1581" s="42"/>
      <c r="D1581" s="385"/>
      <c r="F1581" s="385"/>
      <c r="G1581" s="385"/>
      <c r="H1581" s="385"/>
    </row>
    <row r="1582" spans="1:8" x14ac:dyDescent="0.25">
      <c r="A1582" s="30"/>
      <c r="B1582" s="31"/>
      <c r="C1582" s="42"/>
      <c r="D1582" s="385"/>
      <c r="F1582" s="385"/>
      <c r="G1582" s="385"/>
      <c r="H1582" s="385"/>
    </row>
    <row r="1583" spans="1:8" x14ac:dyDescent="0.25">
      <c r="A1583" s="30"/>
      <c r="B1583" s="31"/>
      <c r="C1583" s="42"/>
      <c r="D1583" s="385"/>
      <c r="F1583" s="385"/>
      <c r="G1583" s="385"/>
      <c r="H1583" s="385"/>
    </row>
    <row r="1584" spans="1:8" x14ac:dyDescent="0.25">
      <c r="A1584" s="30"/>
      <c r="B1584" s="31"/>
      <c r="C1584" s="42"/>
      <c r="D1584" s="385"/>
      <c r="F1584" s="385"/>
      <c r="G1584" s="385"/>
      <c r="H1584" s="385"/>
    </row>
    <row r="1585" spans="1:8" x14ac:dyDescent="0.25">
      <c r="A1585" s="30"/>
      <c r="B1585" s="31"/>
      <c r="C1585" s="42"/>
      <c r="D1585" s="385"/>
      <c r="F1585" s="385"/>
      <c r="G1585" s="385"/>
      <c r="H1585" s="385"/>
    </row>
    <row r="1586" spans="1:8" x14ac:dyDescent="0.25">
      <c r="A1586" s="30"/>
      <c r="B1586" s="31"/>
      <c r="C1586" s="42"/>
      <c r="D1586" s="385"/>
      <c r="F1586" s="385"/>
      <c r="G1586" s="385"/>
      <c r="H1586" s="385"/>
    </row>
    <row r="1587" spans="1:8" x14ac:dyDescent="0.25">
      <c r="A1587" s="30"/>
      <c r="B1587" s="31"/>
      <c r="C1587" s="42"/>
      <c r="D1587" s="385"/>
      <c r="F1587" s="385"/>
      <c r="G1587" s="385"/>
      <c r="H1587" s="385"/>
    </row>
    <row r="1588" spans="1:8" x14ac:dyDescent="0.25">
      <c r="A1588" s="30"/>
      <c r="B1588" s="31"/>
      <c r="C1588" s="42"/>
      <c r="D1588" s="385"/>
      <c r="F1588" s="385"/>
      <c r="G1588" s="385"/>
      <c r="H1588" s="385"/>
    </row>
    <row r="1589" spans="1:8" x14ac:dyDescent="0.25">
      <c r="A1589" s="30"/>
      <c r="B1589" s="31"/>
      <c r="C1589" s="42"/>
      <c r="D1589" s="385"/>
      <c r="F1589" s="385"/>
      <c r="G1589" s="385"/>
      <c r="H1589" s="385"/>
    </row>
    <row r="1590" spans="1:8" x14ac:dyDescent="0.25">
      <c r="A1590" s="30"/>
      <c r="B1590" s="31"/>
      <c r="C1590" s="42"/>
      <c r="D1590" s="385"/>
      <c r="F1590" s="385"/>
      <c r="G1590" s="385"/>
      <c r="H1590" s="385"/>
    </row>
    <row r="1591" spans="1:8" x14ac:dyDescent="0.25">
      <c r="A1591" s="30"/>
      <c r="B1591" s="31"/>
      <c r="C1591" s="42"/>
      <c r="D1591" s="385"/>
      <c r="F1591" s="385"/>
      <c r="G1591" s="385"/>
      <c r="H1591" s="385"/>
    </row>
    <row r="1592" spans="1:8" x14ac:dyDescent="0.25">
      <c r="A1592" s="30"/>
      <c r="B1592" s="31"/>
      <c r="C1592" s="42"/>
      <c r="D1592" s="385"/>
      <c r="F1592" s="385"/>
      <c r="G1592" s="385"/>
      <c r="H1592" s="385"/>
    </row>
    <row r="1593" spans="1:8" x14ac:dyDescent="0.25">
      <c r="A1593" s="30"/>
      <c r="B1593" s="31"/>
      <c r="C1593" s="42"/>
      <c r="D1593" s="385"/>
      <c r="F1593" s="385"/>
      <c r="G1593" s="385"/>
      <c r="H1593" s="385"/>
    </row>
    <row r="1594" spans="1:8" x14ac:dyDescent="0.25">
      <c r="A1594" s="30"/>
      <c r="B1594" s="31"/>
      <c r="C1594" s="42"/>
      <c r="D1594" s="385"/>
      <c r="F1594" s="385"/>
      <c r="G1594" s="385"/>
      <c r="H1594" s="385"/>
    </row>
    <row r="1595" spans="1:8" x14ac:dyDescent="0.25">
      <c r="A1595" s="30"/>
      <c r="B1595" s="31"/>
      <c r="C1595" s="42"/>
      <c r="D1595" s="385"/>
      <c r="F1595" s="385"/>
      <c r="G1595" s="385"/>
      <c r="H1595" s="385"/>
    </row>
    <row r="1596" spans="1:8" x14ac:dyDescent="0.25">
      <c r="A1596" s="30"/>
      <c r="B1596" s="31"/>
      <c r="C1596" s="42"/>
      <c r="D1596" s="385"/>
      <c r="F1596" s="385"/>
      <c r="G1596" s="385"/>
      <c r="H1596" s="385"/>
    </row>
    <row r="1597" spans="1:8" x14ac:dyDescent="0.25">
      <c r="A1597" s="30"/>
      <c r="B1597" s="31"/>
      <c r="C1597" s="42"/>
      <c r="D1597" s="385"/>
      <c r="F1597" s="385"/>
      <c r="G1597" s="385"/>
      <c r="H1597" s="385"/>
    </row>
    <row r="1598" spans="1:8" x14ac:dyDescent="0.25">
      <c r="A1598" s="30"/>
      <c r="B1598" s="31"/>
      <c r="C1598" s="42"/>
      <c r="D1598" s="385"/>
      <c r="F1598" s="385"/>
      <c r="G1598" s="385"/>
      <c r="H1598" s="385"/>
    </row>
    <row r="1599" spans="1:8" x14ac:dyDescent="0.25">
      <c r="A1599" s="30"/>
      <c r="B1599" s="31"/>
      <c r="C1599" s="42"/>
      <c r="D1599" s="385"/>
      <c r="F1599" s="385"/>
      <c r="G1599" s="385"/>
      <c r="H1599" s="385"/>
    </row>
    <row r="1600" spans="1:8" x14ac:dyDescent="0.25">
      <c r="A1600" s="30"/>
      <c r="B1600" s="31"/>
      <c r="C1600" s="42"/>
      <c r="D1600" s="385"/>
      <c r="F1600" s="385"/>
      <c r="G1600" s="385"/>
      <c r="H1600" s="385"/>
    </row>
    <row r="1601" spans="1:8" x14ac:dyDescent="0.25">
      <c r="A1601" s="30"/>
      <c r="B1601" s="31"/>
      <c r="C1601" s="42"/>
      <c r="D1601" s="385"/>
      <c r="F1601" s="385"/>
      <c r="G1601" s="385"/>
      <c r="H1601" s="385"/>
    </row>
    <row r="1602" spans="1:8" x14ac:dyDescent="0.25">
      <c r="A1602" s="30"/>
      <c r="B1602" s="31"/>
      <c r="C1602" s="42"/>
      <c r="D1602" s="385"/>
      <c r="F1602" s="385"/>
      <c r="G1602" s="385"/>
      <c r="H1602" s="385"/>
    </row>
    <row r="1603" spans="1:8" x14ac:dyDescent="0.25">
      <c r="A1603" s="30"/>
      <c r="B1603" s="31"/>
      <c r="C1603" s="42"/>
      <c r="D1603" s="385"/>
      <c r="F1603" s="385"/>
      <c r="G1603" s="385"/>
      <c r="H1603" s="385"/>
    </row>
    <row r="1604" spans="1:8" x14ac:dyDescent="0.25">
      <c r="A1604" s="30"/>
      <c r="B1604" s="31"/>
      <c r="C1604" s="42"/>
      <c r="D1604" s="385"/>
      <c r="F1604" s="385"/>
      <c r="G1604" s="385"/>
      <c r="H1604" s="385"/>
    </row>
    <row r="1605" spans="1:8" x14ac:dyDescent="0.25">
      <c r="A1605" s="30"/>
      <c r="B1605" s="31"/>
      <c r="C1605" s="42"/>
      <c r="D1605" s="385"/>
      <c r="F1605" s="385"/>
      <c r="G1605" s="385"/>
      <c r="H1605" s="385"/>
    </row>
    <row r="1606" spans="1:8" x14ac:dyDescent="0.25">
      <c r="A1606" s="30"/>
      <c r="B1606" s="31"/>
      <c r="C1606" s="42"/>
      <c r="D1606" s="385"/>
      <c r="F1606" s="385"/>
      <c r="G1606" s="385"/>
      <c r="H1606" s="385"/>
    </row>
    <row r="1607" spans="1:8" x14ac:dyDescent="0.25">
      <c r="A1607" s="30"/>
      <c r="B1607" s="31"/>
      <c r="C1607" s="42"/>
      <c r="D1607" s="385"/>
      <c r="F1607" s="385"/>
      <c r="G1607" s="385"/>
      <c r="H1607" s="385"/>
    </row>
    <row r="1608" spans="1:8" x14ac:dyDescent="0.25">
      <c r="A1608" s="30"/>
      <c r="B1608" s="31"/>
      <c r="C1608" s="42"/>
      <c r="D1608" s="385"/>
      <c r="F1608" s="385"/>
      <c r="G1608" s="385"/>
      <c r="H1608" s="385"/>
    </row>
    <row r="1609" spans="1:8" x14ac:dyDescent="0.25">
      <c r="A1609" s="30"/>
      <c r="B1609" s="31"/>
      <c r="C1609" s="42"/>
      <c r="D1609" s="385"/>
      <c r="F1609" s="385"/>
      <c r="G1609" s="385"/>
      <c r="H1609" s="385"/>
    </row>
    <row r="1610" spans="1:8" x14ac:dyDescent="0.25">
      <c r="A1610" s="30"/>
      <c r="B1610" s="31"/>
      <c r="C1610" s="42"/>
      <c r="D1610" s="385"/>
      <c r="F1610" s="385"/>
      <c r="G1610" s="385"/>
      <c r="H1610" s="385"/>
    </row>
    <row r="1611" spans="1:8" x14ac:dyDescent="0.25">
      <c r="A1611" s="30"/>
      <c r="B1611" s="31"/>
      <c r="C1611" s="42"/>
      <c r="D1611" s="385"/>
      <c r="F1611" s="385"/>
      <c r="G1611" s="385"/>
      <c r="H1611" s="385"/>
    </row>
    <row r="1612" spans="1:8" x14ac:dyDescent="0.25">
      <c r="A1612" s="30"/>
      <c r="B1612" s="31"/>
      <c r="C1612" s="42"/>
      <c r="D1612" s="385"/>
      <c r="F1612" s="385"/>
      <c r="G1612" s="385"/>
      <c r="H1612" s="385"/>
    </row>
    <row r="1613" spans="1:8" x14ac:dyDescent="0.25">
      <c r="A1613" s="30"/>
      <c r="B1613" s="31"/>
      <c r="C1613" s="42"/>
      <c r="D1613" s="385"/>
      <c r="F1613" s="385"/>
      <c r="G1613" s="385"/>
      <c r="H1613" s="385"/>
    </row>
    <row r="1614" spans="1:8" x14ac:dyDescent="0.25">
      <c r="A1614" s="30"/>
      <c r="B1614" s="31"/>
      <c r="C1614" s="42"/>
      <c r="D1614" s="385"/>
      <c r="F1614" s="385"/>
      <c r="G1614" s="385"/>
      <c r="H1614" s="385"/>
    </row>
    <row r="1615" spans="1:8" x14ac:dyDescent="0.25">
      <c r="A1615" s="30"/>
      <c r="B1615" s="31"/>
      <c r="C1615" s="42"/>
      <c r="D1615" s="385"/>
      <c r="F1615" s="385"/>
      <c r="G1615" s="385"/>
      <c r="H1615" s="385"/>
    </row>
    <row r="1616" spans="1:8" x14ac:dyDescent="0.25">
      <c r="A1616" s="30"/>
      <c r="B1616" s="31"/>
      <c r="C1616" s="42"/>
      <c r="D1616" s="385"/>
      <c r="F1616" s="385"/>
      <c r="G1616" s="385"/>
      <c r="H1616" s="385"/>
    </row>
    <row r="1617" spans="1:8" x14ac:dyDescent="0.25">
      <c r="A1617" s="30"/>
      <c r="B1617" s="31"/>
      <c r="C1617" s="42"/>
      <c r="D1617" s="385"/>
      <c r="F1617" s="385"/>
      <c r="G1617" s="385"/>
      <c r="H1617" s="385"/>
    </row>
    <row r="1618" spans="1:8" x14ac:dyDescent="0.25">
      <c r="A1618" s="30"/>
      <c r="B1618" s="31"/>
      <c r="C1618" s="42"/>
      <c r="D1618" s="385"/>
      <c r="F1618" s="385"/>
      <c r="G1618" s="385"/>
      <c r="H1618" s="385"/>
    </row>
    <row r="1619" spans="1:8" x14ac:dyDescent="0.25">
      <c r="A1619" s="30"/>
      <c r="B1619" s="31"/>
      <c r="C1619" s="42"/>
      <c r="D1619" s="385"/>
      <c r="F1619" s="385"/>
      <c r="G1619" s="385"/>
      <c r="H1619" s="385"/>
    </row>
    <row r="1620" spans="1:8" x14ac:dyDescent="0.25">
      <c r="A1620" s="30"/>
      <c r="B1620" s="31"/>
      <c r="C1620" s="42"/>
      <c r="D1620" s="385"/>
      <c r="F1620" s="385"/>
      <c r="G1620" s="385"/>
      <c r="H1620" s="385"/>
    </row>
    <row r="1621" spans="1:8" x14ac:dyDescent="0.25">
      <c r="A1621" s="30"/>
      <c r="B1621" s="31"/>
      <c r="C1621" s="42"/>
      <c r="D1621" s="385"/>
      <c r="F1621" s="385"/>
      <c r="G1621" s="385"/>
      <c r="H1621" s="385"/>
    </row>
    <row r="1622" spans="1:8" x14ac:dyDescent="0.25">
      <c r="A1622" s="30"/>
      <c r="B1622" s="31"/>
      <c r="C1622" s="42"/>
      <c r="D1622" s="385"/>
      <c r="F1622" s="385"/>
      <c r="G1622" s="385"/>
      <c r="H1622" s="385"/>
    </row>
    <row r="1623" spans="1:8" x14ac:dyDescent="0.25">
      <c r="A1623" s="30"/>
      <c r="B1623" s="31"/>
      <c r="C1623" s="42"/>
      <c r="D1623" s="385"/>
      <c r="F1623" s="385"/>
      <c r="G1623" s="385"/>
      <c r="H1623" s="385"/>
    </row>
    <row r="1624" spans="1:8" x14ac:dyDescent="0.25">
      <c r="A1624" s="30"/>
      <c r="B1624" s="31"/>
      <c r="C1624" s="42"/>
      <c r="D1624" s="385"/>
      <c r="F1624" s="385"/>
      <c r="G1624" s="385"/>
      <c r="H1624" s="385"/>
    </row>
    <row r="1625" spans="1:8" x14ac:dyDescent="0.25">
      <c r="A1625" s="30"/>
      <c r="B1625" s="31"/>
      <c r="C1625" s="42"/>
      <c r="D1625" s="385"/>
      <c r="F1625" s="385"/>
      <c r="G1625" s="385"/>
      <c r="H1625" s="385"/>
    </row>
    <row r="1626" spans="1:8" x14ac:dyDescent="0.25">
      <c r="A1626" s="30"/>
      <c r="B1626" s="31"/>
      <c r="C1626" s="42"/>
      <c r="D1626" s="385"/>
      <c r="F1626" s="385"/>
      <c r="G1626" s="385"/>
      <c r="H1626" s="385"/>
    </row>
    <row r="1627" spans="1:8" x14ac:dyDescent="0.25">
      <c r="A1627" s="30"/>
      <c r="B1627" s="31"/>
      <c r="C1627" s="42"/>
      <c r="D1627" s="385"/>
      <c r="F1627" s="385"/>
      <c r="G1627" s="385"/>
      <c r="H1627" s="385"/>
    </row>
    <row r="1628" spans="1:8" x14ac:dyDescent="0.25">
      <c r="A1628" s="30"/>
      <c r="B1628" s="31"/>
      <c r="C1628" s="42"/>
      <c r="D1628" s="385"/>
      <c r="F1628" s="385"/>
      <c r="G1628" s="385"/>
      <c r="H1628" s="385"/>
    </row>
    <row r="1629" spans="1:8" x14ac:dyDescent="0.25">
      <c r="A1629" s="30"/>
      <c r="B1629" s="31"/>
      <c r="C1629" s="42"/>
      <c r="D1629" s="385"/>
      <c r="F1629" s="385"/>
      <c r="G1629" s="385"/>
      <c r="H1629" s="385"/>
    </row>
    <row r="1630" spans="1:8" x14ac:dyDescent="0.25">
      <c r="A1630" s="30"/>
      <c r="B1630" s="31"/>
      <c r="C1630" s="42"/>
      <c r="D1630" s="385"/>
      <c r="F1630" s="385"/>
      <c r="G1630" s="385"/>
      <c r="H1630" s="385"/>
    </row>
    <row r="1631" spans="1:8" x14ac:dyDescent="0.25">
      <c r="A1631" s="30"/>
      <c r="B1631" s="31"/>
      <c r="C1631" s="42"/>
      <c r="D1631" s="385"/>
      <c r="F1631" s="385"/>
      <c r="G1631" s="385"/>
      <c r="H1631" s="385"/>
    </row>
    <row r="1632" spans="1:8" x14ac:dyDescent="0.25">
      <c r="A1632" s="30"/>
      <c r="B1632" s="31"/>
      <c r="C1632" s="42"/>
      <c r="D1632" s="385"/>
      <c r="F1632" s="385"/>
      <c r="G1632" s="385"/>
      <c r="H1632" s="385"/>
    </row>
    <row r="1633" spans="1:8" x14ac:dyDescent="0.25">
      <c r="A1633" s="30"/>
      <c r="B1633" s="31"/>
      <c r="C1633" s="42"/>
      <c r="D1633" s="385"/>
      <c r="F1633" s="385"/>
      <c r="G1633" s="385"/>
      <c r="H1633" s="385"/>
    </row>
    <row r="1634" spans="1:8" x14ac:dyDescent="0.25">
      <c r="A1634" s="30"/>
      <c r="B1634" s="31"/>
      <c r="C1634" s="42"/>
      <c r="D1634" s="385"/>
      <c r="F1634" s="385"/>
      <c r="G1634" s="385"/>
      <c r="H1634" s="385"/>
    </row>
    <row r="1635" spans="1:8" x14ac:dyDescent="0.25">
      <c r="A1635" s="30"/>
      <c r="B1635" s="31"/>
      <c r="C1635" s="42"/>
      <c r="D1635" s="385"/>
      <c r="F1635" s="385"/>
      <c r="G1635" s="385"/>
      <c r="H1635" s="385"/>
    </row>
    <row r="1636" spans="1:8" x14ac:dyDescent="0.25">
      <c r="A1636" s="30"/>
      <c r="B1636" s="31"/>
      <c r="C1636" s="42"/>
      <c r="D1636" s="385"/>
      <c r="F1636" s="385"/>
      <c r="G1636" s="385"/>
      <c r="H1636" s="385"/>
    </row>
    <row r="1637" spans="1:8" x14ac:dyDescent="0.25">
      <c r="A1637" s="30"/>
      <c r="B1637" s="31"/>
      <c r="C1637" s="42"/>
      <c r="D1637" s="385"/>
      <c r="F1637" s="385"/>
      <c r="G1637" s="385"/>
      <c r="H1637" s="385"/>
    </row>
    <row r="1638" spans="1:8" x14ac:dyDescent="0.25">
      <c r="A1638" s="30"/>
      <c r="B1638" s="31"/>
      <c r="C1638" s="42"/>
      <c r="D1638" s="385"/>
      <c r="F1638" s="385"/>
      <c r="G1638" s="385"/>
      <c r="H1638" s="385"/>
    </row>
    <row r="1639" spans="1:8" x14ac:dyDescent="0.25">
      <c r="A1639" s="30"/>
      <c r="B1639" s="31"/>
      <c r="C1639" s="42"/>
      <c r="D1639" s="385"/>
      <c r="F1639" s="385"/>
      <c r="G1639" s="385"/>
      <c r="H1639" s="385"/>
    </row>
    <row r="1640" spans="1:8" x14ac:dyDescent="0.25">
      <c r="A1640" s="30"/>
      <c r="B1640" s="31"/>
      <c r="C1640" s="42"/>
      <c r="D1640" s="385"/>
      <c r="F1640" s="385"/>
      <c r="G1640" s="385"/>
      <c r="H1640" s="385"/>
    </row>
    <row r="1641" spans="1:8" x14ac:dyDescent="0.25">
      <c r="A1641" s="30"/>
      <c r="B1641" s="31"/>
      <c r="C1641" s="42"/>
      <c r="D1641" s="385"/>
      <c r="F1641" s="385"/>
      <c r="G1641" s="385"/>
      <c r="H1641" s="385"/>
    </row>
    <row r="1642" spans="1:8" x14ac:dyDescent="0.25">
      <c r="A1642" s="30"/>
      <c r="B1642" s="31"/>
      <c r="C1642" s="42"/>
      <c r="D1642" s="385"/>
      <c r="F1642" s="385"/>
      <c r="G1642" s="385"/>
      <c r="H1642" s="385"/>
    </row>
    <row r="1643" spans="1:8" x14ac:dyDescent="0.25">
      <c r="A1643" s="30"/>
      <c r="B1643" s="31"/>
      <c r="C1643" s="42"/>
      <c r="D1643" s="385"/>
      <c r="F1643" s="385"/>
      <c r="G1643" s="385"/>
      <c r="H1643" s="385"/>
    </row>
    <row r="1644" spans="1:8" x14ac:dyDescent="0.25">
      <c r="A1644" s="30"/>
      <c r="B1644" s="31"/>
      <c r="C1644" s="42"/>
      <c r="D1644" s="385"/>
      <c r="F1644" s="385"/>
      <c r="G1644" s="385"/>
      <c r="H1644" s="385"/>
    </row>
    <row r="1645" spans="1:8" x14ac:dyDescent="0.25">
      <c r="A1645" s="30"/>
      <c r="B1645" s="31"/>
      <c r="C1645" s="42"/>
      <c r="D1645" s="385"/>
      <c r="F1645" s="385"/>
      <c r="G1645" s="385"/>
      <c r="H1645" s="385"/>
    </row>
    <row r="1646" spans="1:8" x14ac:dyDescent="0.25">
      <c r="A1646" s="30"/>
      <c r="B1646" s="31"/>
      <c r="C1646" s="42"/>
      <c r="D1646" s="385"/>
      <c r="F1646" s="385"/>
      <c r="G1646" s="385"/>
      <c r="H1646" s="385"/>
    </row>
    <row r="1647" spans="1:8" x14ac:dyDescent="0.25">
      <c r="A1647" s="30"/>
      <c r="B1647" s="31"/>
      <c r="C1647" s="42"/>
      <c r="D1647" s="385"/>
      <c r="F1647" s="385"/>
      <c r="G1647" s="385"/>
      <c r="H1647" s="385"/>
    </row>
    <row r="1648" spans="1:8" x14ac:dyDescent="0.25">
      <c r="A1648" s="30"/>
      <c r="B1648" s="31"/>
      <c r="C1648" s="42"/>
      <c r="D1648" s="385"/>
      <c r="F1648" s="385"/>
      <c r="G1648" s="385"/>
      <c r="H1648" s="385"/>
    </row>
    <row r="1649" spans="1:8" x14ac:dyDescent="0.25">
      <c r="A1649" s="30"/>
      <c r="B1649" s="31"/>
      <c r="C1649" s="42"/>
      <c r="D1649" s="385"/>
      <c r="F1649" s="385"/>
      <c r="G1649" s="385"/>
      <c r="H1649" s="385"/>
    </row>
    <row r="1650" spans="1:8" x14ac:dyDescent="0.25">
      <c r="A1650" s="30"/>
      <c r="B1650" s="31"/>
      <c r="C1650" s="42"/>
      <c r="D1650" s="385"/>
      <c r="F1650" s="385"/>
      <c r="G1650" s="385"/>
      <c r="H1650" s="385"/>
    </row>
    <row r="1651" spans="1:8" x14ac:dyDescent="0.25">
      <c r="A1651" s="30"/>
      <c r="B1651" s="31"/>
      <c r="C1651" s="42"/>
      <c r="D1651" s="385"/>
      <c r="F1651" s="385"/>
      <c r="G1651" s="385"/>
      <c r="H1651" s="385"/>
    </row>
    <row r="1652" spans="1:8" x14ac:dyDescent="0.25">
      <c r="A1652" s="30"/>
      <c r="B1652" s="31"/>
      <c r="C1652" s="42"/>
      <c r="D1652" s="385"/>
      <c r="F1652" s="385"/>
      <c r="G1652" s="385"/>
      <c r="H1652" s="385"/>
    </row>
    <row r="1653" spans="1:8" x14ac:dyDescent="0.25">
      <c r="A1653" s="30"/>
      <c r="B1653" s="31"/>
      <c r="C1653" s="42"/>
      <c r="D1653" s="385"/>
      <c r="F1653" s="385"/>
      <c r="G1653" s="385"/>
      <c r="H1653" s="385"/>
    </row>
    <row r="1654" spans="1:8" x14ac:dyDescent="0.25">
      <c r="A1654" s="30"/>
      <c r="B1654" s="31"/>
      <c r="C1654" s="42"/>
      <c r="D1654" s="385"/>
      <c r="F1654" s="385"/>
      <c r="G1654" s="385"/>
      <c r="H1654" s="385"/>
    </row>
    <row r="1655" spans="1:8" x14ac:dyDescent="0.25">
      <c r="A1655" s="30"/>
      <c r="B1655" s="31"/>
      <c r="C1655" s="42"/>
      <c r="D1655" s="385"/>
      <c r="F1655" s="385"/>
      <c r="G1655" s="385"/>
      <c r="H1655" s="385"/>
    </row>
    <row r="1656" spans="1:8" x14ac:dyDescent="0.25">
      <c r="A1656" s="30"/>
      <c r="B1656" s="31"/>
      <c r="C1656" s="42"/>
      <c r="D1656" s="385"/>
      <c r="F1656" s="385"/>
      <c r="G1656" s="385"/>
      <c r="H1656" s="385"/>
    </row>
    <row r="1657" spans="1:8" x14ac:dyDescent="0.25">
      <c r="A1657" s="30"/>
      <c r="B1657" s="31"/>
      <c r="C1657" s="42"/>
      <c r="D1657" s="385"/>
      <c r="F1657" s="385"/>
      <c r="G1657" s="385"/>
      <c r="H1657" s="385"/>
    </row>
    <row r="1658" spans="1:8" x14ac:dyDescent="0.25">
      <c r="A1658" s="30"/>
      <c r="B1658" s="31"/>
      <c r="C1658" s="42"/>
      <c r="D1658" s="385"/>
      <c r="F1658" s="385"/>
      <c r="G1658" s="385"/>
      <c r="H1658" s="385"/>
    </row>
    <row r="1659" spans="1:8" x14ac:dyDescent="0.25">
      <c r="A1659" s="30"/>
      <c r="B1659" s="31"/>
      <c r="C1659" s="42"/>
      <c r="D1659" s="385"/>
      <c r="F1659" s="385"/>
      <c r="G1659" s="385"/>
      <c r="H1659" s="385"/>
    </row>
    <row r="1660" spans="1:8" x14ac:dyDescent="0.25">
      <c r="A1660" s="30"/>
      <c r="B1660" s="31"/>
      <c r="C1660" s="42"/>
      <c r="D1660" s="385"/>
      <c r="F1660" s="385"/>
      <c r="G1660" s="385"/>
      <c r="H1660" s="385"/>
    </row>
    <row r="1661" spans="1:8" x14ac:dyDescent="0.25">
      <c r="A1661" s="30"/>
      <c r="B1661" s="31"/>
      <c r="C1661" s="42"/>
      <c r="D1661" s="385"/>
      <c r="F1661" s="385"/>
      <c r="G1661" s="385"/>
      <c r="H1661" s="385"/>
    </row>
    <row r="1662" spans="1:8" x14ac:dyDescent="0.25">
      <c r="A1662" s="30"/>
      <c r="B1662" s="31"/>
      <c r="C1662" s="42"/>
      <c r="D1662" s="385"/>
      <c r="F1662" s="385"/>
      <c r="G1662" s="385"/>
      <c r="H1662" s="385"/>
    </row>
    <row r="1663" spans="1:8" x14ac:dyDescent="0.25">
      <c r="A1663" s="30"/>
      <c r="B1663" s="31"/>
      <c r="C1663" s="42"/>
      <c r="D1663" s="385"/>
      <c r="F1663" s="385"/>
      <c r="G1663" s="385"/>
      <c r="H1663" s="385"/>
    </row>
    <row r="1664" spans="1:8" x14ac:dyDescent="0.25">
      <c r="A1664" s="30"/>
      <c r="B1664" s="31"/>
      <c r="C1664" s="42"/>
      <c r="D1664" s="385"/>
      <c r="F1664" s="385"/>
      <c r="G1664" s="385"/>
      <c r="H1664" s="385"/>
    </row>
    <row r="1665" spans="1:8" x14ac:dyDescent="0.25">
      <c r="A1665" s="30"/>
      <c r="B1665" s="31"/>
      <c r="C1665" s="42"/>
      <c r="D1665" s="385"/>
      <c r="F1665" s="385"/>
      <c r="G1665" s="385"/>
      <c r="H1665" s="385"/>
    </row>
    <row r="1666" spans="1:8" x14ac:dyDescent="0.25">
      <c r="A1666" s="30"/>
      <c r="B1666" s="31"/>
      <c r="C1666" s="42"/>
      <c r="D1666" s="385"/>
      <c r="F1666" s="385"/>
      <c r="G1666" s="385"/>
      <c r="H1666" s="385"/>
    </row>
    <row r="1667" spans="1:8" x14ac:dyDescent="0.25">
      <c r="A1667" s="30"/>
      <c r="B1667" s="31"/>
      <c r="C1667" s="42"/>
      <c r="D1667" s="385"/>
      <c r="F1667" s="385"/>
      <c r="G1667" s="385"/>
      <c r="H1667" s="385"/>
    </row>
    <row r="1668" spans="1:8" x14ac:dyDescent="0.25">
      <c r="A1668" s="30"/>
      <c r="B1668" s="31"/>
      <c r="C1668" s="42"/>
      <c r="D1668" s="385"/>
      <c r="F1668" s="385"/>
      <c r="G1668" s="385"/>
      <c r="H1668" s="385"/>
    </row>
    <row r="1669" spans="1:8" x14ac:dyDescent="0.25">
      <c r="A1669" s="30"/>
      <c r="B1669" s="31"/>
      <c r="C1669" s="42"/>
      <c r="D1669" s="385"/>
      <c r="F1669" s="385"/>
      <c r="G1669" s="385"/>
      <c r="H1669" s="385"/>
    </row>
    <row r="1670" spans="1:8" x14ac:dyDescent="0.25">
      <c r="A1670" s="30"/>
      <c r="B1670" s="31"/>
      <c r="C1670" s="42"/>
      <c r="D1670" s="385"/>
      <c r="F1670" s="385"/>
      <c r="G1670" s="385"/>
      <c r="H1670" s="385"/>
    </row>
    <row r="1671" spans="1:8" x14ac:dyDescent="0.25">
      <c r="A1671" s="30"/>
      <c r="B1671" s="31"/>
      <c r="C1671" s="42"/>
      <c r="D1671" s="385"/>
      <c r="F1671" s="385"/>
      <c r="G1671" s="385"/>
      <c r="H1671" s="385"/>
    </row>
    <row r="1672" spans="1:8" x14ac:dyDescent="0.25">
      <c r="A1672" s="30"/>
      <c r="B1672" s="31"/>
      <c r="C1672" s="42"/>
      <c r="D1672" s="385"/>
      <c r="F1672" s="385"/>
      <c r="G1672" s="385"/>
      <c r="H1672" s="385"/>
    </row>
    <row r="1673" spans="1:8" x14ac:dyDescent="0.25">
      <c r="A1673" s="30"/>
      <c r="B1673" s="31"/>
      <c r="C1673" s="42"/>
      <c r="D1673" s="385"/>
      <c r="F1673" s="385"/>
      <c r="G1673" s="385"/>
      <c r="H1673" s="385"/>
    </row>
    <row r="1674" spans="1:8" x14ac:dyDescent="0.25">
      <c r="A1674" s="30"/>
      <c r="B1674" s="31"/>
      <c r="C1674" s="42"/>
      <c r="D1674" s="385"/>
      <c r="F1674" s="385"/>
      <c r="G1674" s="385"/>
      <c r="H1674" s="385"/>
    </row>
    <row r="1675" spans="1:8" x14ac:dyDescent="0.25">
      <c r="A1675" s="30"/>
      <c r="B1675" s="31"/>
      <c r="C1675" s="42"/>
      <c r="D1675" s="385"/>
      <c r="F1675" s="385"/>
      <c r="G1675" s="385"/>
      <c r="H1675" s="385"/>
    </row>
    <row r="1676" spans="1:8" x14ac:dyDescent="0.25">
      <c r="A1676" s="30"/>
      <c r="B1676" s="31"/>
      <c r="C1676" s="42"/>
      <c r="D1676" s="385"/>
      <c r="F1676" s="385"/>
      <c r="G1676" s="385"/>
      <c r="H1676" s="385"/>
    </row>
    <row r="1677" spans="1:8" x14ac:dyDescent="0.25">
      <c r="A1677" s="30"/>
      <c r="B1677" s="31"/>
      <c r="C1677" s="42"/>
      <c r="D1677" s="385"/>
      <c r="F1677" s="385"/>
      <c r="G1677" s="385"/>
      <c r="H1677" s="385"/>
    </row>
    <row r="1678" spans="1:8" x14ac:dyDescent="0.25">
      <c r="A1678" s="30"/>
      <c r="B1678" s="31"/>
      <c r="C1678" s="42"/>
      <c r="D1678" s="385"/>
      <c r="F1678" s="385"/>
      <c r="G1678" s="385"/>
      <c r="H1678" s="385"/>
    </row>
    <row r="1679" spans="1:8" x14ac:dyDescent="0.25">
      <c r="A1679" s="30"/>
      <c r="B1679" s="31"/>
      <c r="C1679" s="42"/>
      <c r="D1679" s="385"/>
      <c r="F1679" s="385"/>
      <c r="G1679" s="385"/>
      <c r="H1679" s="385"/>
    </row>
    <row r="1680" spans="1:8" x14ac:dyDescent="0.25">
      <c r="A1680" s="30"/>
      <c r="B1680" s="31"/>
      <c r="C1680" s="42"/>
      <c r="D1680" s="385"/>
      <c r="F1680" s="385"/>
      <c r="G1680" s="385"/>
      <c r="H1680" s="385"/>
    </row>
    <row r="1681" spans="1:8" x14ac:dyDescent="0.25">
      <c r="A1681" s="30"/>
      <c r="B1681" s="31"/>
      <c r="C1681" s="42"/>
      <c r="D1681" s="385"/>
      <c r="F1681" s="385"/>
      <c r="G1681" s="385"/>
      <c r="H1681" s="385"/>
    </row>
    <row r="1682" spans="1:8" x14ac:dyDescent="0.25">
      <c r="A1682" s="30"/>
      <c r="B1682" s="31"/>
      <c r="C1682" s="42"/>
      <c r="D1682" s="385"/>
      <c r="F1682" s="385"/>
      <c r="G1682" s="385"/>
      <c r="H1682" s="385"/>
    </row>
    <row r="1683" spans="1:8" x14ac:dyDescent="0.25">
      <c r="A1683" s="30"/>
      <c r="B1683" s="31"/>
      <c r="C1683" s="42"/>
      <c r="D1683" s="385"/>
      <c r="F1683" s="385"/>
      <c r="G1683" s="385"/>
      <c r="H1683" s="385"/>
    </row>
    <row r="1684" spans="1:8" x14ac:dyDescent="0.25">
      <c r="A1684" s="30"/>
      <c r="B1684" s="31"/>
      <c r="C1684" s="42"/>
      <c r="D1684" s="385"/>
      <c r="F1684" s="385"/>
      <c r="G1684" s="385"/>
      <c r="H1684" s="385"/>
    </row>
    <row r="1685" spans="1:8" x14ac:dyDescent="0.25">
      <c r="A1685" s="30"/>
      <c r="B1685" s="31"/>
      <c r="C1685" s="42"/>
      <c r="D1685" s="385"/>
      <c r="F1685" s="385"/>
      <c r="G1685" s="385"/>
      <c r="H1685" s="385"/>
    </row>
    <row r="1686" spans="1:8" x14ac:dyDescent="0.25">
      <c r="A1686" s="30"/>
      <c r="B1686" s="31"/>
      <c r="C1686" s="42"/>
      <c r="D1686" s="385"/>
      <c r="F1686" s="385"/>
      <c r="G1686" s="385"/>
      <c r="H1686" s="385"/>
    </row>
    <row r="1687" spans="1:8" x14ac:dyDescent="0.25">
      <c r="A1687" s="30"/>
      <c r="B1687" s="31"/>
      <c r="C1687" s="42"/>
      <c r="D1687" s="385"/>
      <c r="F1687" s="385"/>
      <c r="G1687" s="385"/>
      <c r="H1687" s="385"/>
    </row>
    <row r="1688" spans="1:8" x14ac:dyDescent="0.25">
      <c r="A1688" s="30"/>
      <c r="B1688" s="31"/>
      <c r="C1688" s="42"/>
      <c r="D1688" s="385"/>
      <c r="F1688" s="385"/>
      <c r="G1688" s="385"/>
      <c r="H1688" s="385"/>
    </row>
    <row r="1689" spans="1:8" x14ac:dyDescent="0.25">
      <c r="A1689" s="30"/>
      <c r="B1689" s="31"/>
      <c r="C1689" s="42"/>
      <c r="D1689" s="385"/>
      <c r="F1689" s="385"/>
      <c r="G1689" s="385"/>
      <c r="H1689" s="385"/>
    </row>
    <row r="1690" spans="1:8" x14ac:dyDescent="0.25">
      <c r="A1690" s="30"/>
      <c r="B1690" s="31"/>
      <c r="C1690" s="42"/>
      <c r="D1690" s="385"/>
      <c r="F1690" s="385"/>
      <c r="G1690" s="385"/>
      <c r="H1690" s="385"/>
    </row>
    <row r="1691" spans="1:8" x14ac:dyDescent="0.25">
      <c r="A1691" s="30"/>
      <c r="B1691" s="31"/>
      <c r="C1691" s="42"/>
      <c r="D1691" s="385"/>
      <c r="F1691" s="385"/>
      <c r="G1691" s="385"/>
      <c r="H1691" s="385"/>
    </row>
    <row r="1692" spans="1:8" x14ac:dyDescent="0.25">
      <c r="A1692" s="30"/>
      <c r="B1692" s="31"/>
      <c r="C1692" s="42"/>
      <c r="D1692" s="385"/>
      <c r="F1692" s="385"/>
      <c r="G1692" s="385"/>
      <c r="H1692" s="385"/>
    </row>
    <row r="1693" spans="1:8" x14ac:dyDescent="0.25">
      <c r="A1693" s="30"/>
      <c r="B1693" s="31"/>
      <c r="C1693" s="42"/>
      <c r="D1693" s="385"/>
      <c r="F1693" s="385"/>
      <c r="G1693" s="385"/>
      <c r="H1693" s="385"/>
    </row>
    <row r="1694" spans="1:8" x14ac:dyDescent="0.25">
      <c r="A1694" s="30"/>
      <c r="B1694" s="31"/>
      <c r="C1694" s="42"/>
      <c r="D1694" s="385"/>
      <c r="F1694" s="385"/>
      <c r="G1694" s="385"/>
      <c r="H1694" s="385"/>
    </row>
    <row r="1695" spans="1:8" x14ac:dyDescent="0.25">
      <c r="A1695" s="30"/>
      <c r="B1695" s="31"/>
      <c r="C1695" s="42"/>
      <c r="D1695" s="385"/>
      <c r="F1695" s="385"/>
      <c r="G1695" s="385"/>
      <c r="H1695" s="385"/>
    </row>
    <row r="1696" spans="1:8" x14ac:dyDescent="0.25">
      <c r="A1696" s="30"/>
      <c r="B1696" s="31"/>
      <c r="C1696" s="42"/>
      <c r="D1696" s="385"/>
      <c r="F1696" s="385"/>
      <c r="G1696" s="385"/>
      <c r="H1696" s="385"/>
    </row>
    <row r="1697" spans="1:8" x14ac:dyDescent="0.25">
      <c r="A1697" s="30"/>
      <c r="B1697" s="31"/>
      <c r="C1697" s="42"/>
      <c r="D1697" s="385"/>
      <c r="F1697" s="385"/>
      <c r="G1697" s="385"/>
      <c r="H1697" s="385"/>
    </row>
    <row r="1698" spans="1:8" x14ac:dyDescent="0.25">
      <c r="A1698" s="30"/>
      <c r="B1698" s="31"/>
      <c r="C1698" s="42"/>
      <c r="D1698" s="385"/>
      <c r="F1698" s="385"/>
      <c r="G1698" s="385"/>
      <c r="H1698" s="385"/>
    </row>
    <row r="1699" spans="1:8" x14ac:dyDescent="0.25">
      <c r="A1699" s="30"/>
      <c r="B1699" s="31"/>
      <c r="C1699" s="42"/>
      <c r="D1699" s="385"/>
      <c r="F1699" s="385"/>
      <c r="G1699" s="385"/>
      <c r="H1699" s="385"/>
    </row>
    <row r="1700" spans="1:8" x14ac:dyDescent="0.25">
      <c r="A1700" s="30"/>
      <c r="B1700" s="31"/>
      <c r="C1700" s="42"/>
      <c r="D1700" s="385"/>
      <c r="F1700" s="385"/>
      <c r="G1700" s="385"/>
      <c r="H1700" s="385"/>
    </row>
    <row r="1701" spans="1:8" x14ac:dyDescent="0.25">
      <c r="A1701" s="30"/>
      <c r="B1701" s="31"/>
      <c r="C1701" s="42"/>
      <c r="D1701" s="385"/>
      <c r="F1701" s="385"/>
      <c r="G1701" s="385"/>
      <c r="H1701" s="385"/>
    </row>
    <row r="1702" spans="1:8" x14ac:dyDescent="0.25">
      <c r="A1702" s="30"/>
      <c r="B1702" s="31"/>
      <c r="C1702" s="42"/>
      <c r="D1702" s="385"/>
      <c r="F1702" s="385"/>
      <c r="G1702" s="385"/>
      <c r="H1702" s="385"/>
    </row>
    <row r="1703" spans="1:8" x14ac:dyDescent="0.25">
      <c r="A1703" s="30"/>
      <c r="B1703" s="31"/>
      <c r="C1703" s="42"/>
      <c r="D1703" s="385"/>
      <c r="F1703" s="385"/>
      <c r="G1703" s="385"/>
      <c r="H1703" s="385"/>
    </row>
    <row r="1704" spans="1:8" x14ac:dyDescent="0.25">
      <c r="A1704" s="30"/>
      <c r="B1704" s="31"/>
      <c r="C1704" s="42"/>
      <c r="D1704" s="385"/>
      <c r="F1704" s="385"/>
      <c r="G1704" s="385"/>
      <c r="H1704" s="385"/>
    </row>
    <row r="1705" spans="1:8" x14ac:dyDescent="0.25">
      <c r="A1705" s="30"/>
      <c r="B1705" s="31"/>
      <c r="C1705" s="42"/>
      <c r="D1705" s="385"/>
      <c r="F1705" s="385"/>
      <c r="G1705" s="385"/>
      <c r="H1705" s="385"/>
    </row>
    <row r="1706" spans="1:8" x14ac:dyDescent="0.25">
      <c r="A1706" s="30"/>
      <c r="B1706" s="31"/>
      <c r="C1706" s="42"/>
      <c r="D1706" s="385"/>
      <c r="F1706" s="385"/>
      <c r="G1706" s="385"/>
      <c r="H1706" s="385"/>
    </row>
    <row r="1707" spans="1:8" x14ac:dyDescent="0.25">
      <c r="A1707" s="30"/>
      <c r="B1707" s="31"/>
      <c r="C1707" s="42"/>
      <c r="D1707" s="385"/>
      <c r="F1707" s="385"/>
      <c r="G1707" s="385"/>
      <c r="H1707" s="385"/>
    </row>
    <row r="1708" spans="1:8" x14ac:dyDescent="0.25">
      <c r="A1708" s="30"/>
      <c r="B1708" s="31"/>
      <c r="C1708" s="42"/>
      <c r="D1708" s="385"/>
      <c r="F1708" s="385"/>
      <c r="G1708" s="385"/>
      <c r="H1708" s="385"/>
    </row>
    <row r="1709" spans="1:8" x14ac:dyDescent="0.25">
      <c r="A1709" s="30"/>
      <c r="B1709" s="31"/>
      <c r="C1709" s="42"/>
      <c r="D1709" s="385"/>
      <c r="F1709" s="385"/>
      <c r="G1709" s="385"/>
      <c r="H1709" s="385"/>
    </row>
    <row r="1710" spans="1:8" x14ac:dyDescent="0.25">
      <c r="A1710" s="30"/>
      <c r="B1710" s="31"/>
      <c r="C1710" s="42"/>
      <c r="D1710" s="385"/>
      <c r="F1710" s="385"/>
      <c r="G1710" s="385"/>
      <c r="H1710" s="385"/>
    </row>
    <row r="1711" spans="1:8" x14ac:dyDescent="0.25">
      <c r="A1711" s="30"/>
      <c r="B1711" s="31"/>
      <c r="C1711" s="42"/>
      <c r="D1711" s="385"/>
      <c r="F1711" s="385"/>
      <c r="G1711" s="385"/>
      <c r="H1711" s="385"/>
    </row>
    <row r="1712" spans="1:8" x14ac:dyDescent="0.25">
      <c r="A1712" s="30"/>
      <c r="B1712" s="31"/>
      <c r="C1712" s="42"/>
      <c r="D1712" s="385"/>
      <c r="F1712" s="385"/>
      <c r="G1712" s="385"/>
      <c r="H1712" s="385"/>
    </row>
    <row r="1713" spans="1:8" x14ac:dyDescent="0.25">
      <c r="A1713" s="30"/>
      <c r="B1713" s="31"/>
      <c r="C1713" s="42"/>
      <c r="D1713" s="385"/>
      <c r="F1713" s="385"/>
      <c r="G1713" s="385"/>
      <c r="H1713" s="385"/>
    </row>
    <row r="1714" spans="1:8" x14ac:dyDescent="0.25">
      <c r="A1714" s="30"/>
      <c r="B1714" s="31"/>
      <c r="C1714" s="42"/>
      <c r="D1714" s="385"/>
      <c r="F1714" s="385"/>
      <c r="G1714" s="385"/>
      <c r="H1714" s="385"/>
    </row>
    <row r="1715" spans="1:8" x14ac:dyDescent="0.25">
      <c r="A1715" s="30"/>
      <c r="B1715" s="31"/>
      <c r="C1715" s="42"/>
      <c r="D1715" s="385"/>
      <c r="F1715" s="385"/>
      <c r="G1715" s="385"/>
      <c r="H1715" s="385"/>
    </row>
    <row r="1716" spans="1:8" x14ac:dyDescent="0.25">
      <c r="A1716" s="30"/>
      <c r="B1716" s="31"/>
      <c r="C1716" s="42"/>
      <c r="D1716" s="385"/>
      <c r="F1716" s="385"/>
      <c r="G1716" s="385"/>
      <c r="H1716" s="385"/>
    </row>
    <row r="1717" spans="1:8" x14ac:dyDescent="0.25">
      <c r="A1717" s="30"/>
      <c r="B1717" s="31"/>
      <c r="C1717" s="42"/>
      <c r="D1717" s="385"/>
      <c r="F1717" s="385"/>
      <c r="G1717" s="385"/>
      <c r="H1717" s="385"/>
    </row>
    <row r="1718" spans="1:8" x14ac:dyDescent="0.25">
      <c r="A1718" s="30"/>
      <c r="B1718" s="31"/>
      <c r="C1718" s="42"/>
      <c r="D1718" s="385"/>
      <c r="F1718" s="385"/>
      <c r="G1718" s="385"/>
      <c r="H1718" s="385"/>
    </row>
    <row r="1719" spans="1:8" x14ac:dyDescent="0.25">
      <c r="A1719" s="30"/>
      <c r="B1719" s="31"/>
      <c r="C1719" s="42"/>
      <c r="D1719" s="385"/>
      <c r="F1719" s="385"/>
      <c r="G1719" s="385"/>
      <c r="H1719" s="385"/>
    </row>
    <row r="1720" spans="1:8" x14ac:dyDescent="0.25">
      <c r="A1720" s="30"/>
      <c r="B1720" s="31"/>
      <c r="C1720" s="42"/>
      <c r="D1720" s="385"/>
      <c r="F1720" s="385"/>
      <c r="G1720" s="385"/>
      <c r="H1720" s="385"/>
    </row>
    <row r="1721" spans="1:8" x14ac:dyDescent="0.25">
      <c r="A1721" s="30"/>
      <c r="B1721" s="31"/>
      <c r="C1721" s="42"/>
      <c r="D1721" s="385"/>
      <c r="F1721" s="385"/>
      <c r="G1721" s="385"/>
      <c r="H1721" s="385"/>
    </row>
    <row r="1722" spans="1:8" x14ac:dyDescent="0.25">
      <c r="A1722" s="30"/>
      <c r="B1722" s="31"/>
      <c r="C1722" s="42"/>
      <c r="D1722" s="385"/>
      <c r="F1722" s="385"/>
      <c r="G1722" s="385"/>
      <c r="H1722" s="385"/>
    </row>
    <row r="1723" spans="1:8" x14ac:dyDescent="0.25">
      <c r="A1723" s="30"/>
      <c r="B1723" s="31"/>
      <c r="C1723" s="42"/>
      <c r="D1723" s="385"/>
      <c r="F1723" s="385"/>
      <c r="G1723" s="385"/>
      <c r="H1723" s="385"/>
    </row>
    <row r="1724" spans="1:8" x14ac:dyDescent="0.25">
      <c r="A1724" s="30"/>
      <c r="B1724" s="31"/>
      <c r="C1724" s="42"/>
      <c r="D1724" s="385"/>
      <c r="F1724" s="385"/>
      <c r="G1724" s="385"/>
      <c r="H1724" s="385"/>
    </row>
    <row r="1725" spans="1:8" x14ac:dyDescent="0.25">
      <c r="A1725" s="30"/>
      <c r="B1725" s="31"/>
      <c r="C1725" s="42"/>
      <c r="D1725" s="385"/>
      <c r="F1725" s="385"/>
      <c r="G1725" s="385"/>
      <c r="H1725" s="385"/>
    </row>
    <row r="1726" spans="1:8" x14ac:dyDescent="0.25">
      <c r="A1726" s="30"/>
      <c r="B1726" s="31"/>
      <c r="C1726" s="42"/>
      <c r="D1726" s="385"/>
      <c r="F1726" s="385"/>
      <c r="G1726" s="385"/>
      <c r="H1726" s="385"/>
    </row>
    <row r="1727" spans="1:8" x14ac:dyDescent="0.25">
      <c r="A1727" s="30"/>
      <c r="B1727" s="31"/>
      <c r="C1727" s="42"/>
      <c r="D1727" s="385"/>
      <c r="F1727" s="385"/>
      <c r="G1727" s="385"/>
      <c r="H1727" s="385"/>
    </row>
    <row r="1728" spans="1:8" x14ac:dyDescent="0.25">
      <c r="A1728" s="30"/>
      <c r="B1728" s="31"/>
      <c r="C1728" s="42"/>
      <c r="D1728" s="385"/>
      <c r="F1728" s="385"/>
      <c r="G1728" s="385"/>
      <c r="H1728" s="385"/>
    </row>
    <row r="1729" spans="1:8" x14ac:dyDescent="0.25">
      <c r="A1729" s="30"/>
      <c r="B1729" s="31"/>
      <c r="C1729" s="42"/>
      <c r="D1729" s="385"/>
      <c r="F1729" s="385"/>
      <c r="G1729" s="385"/>
      <c r="H1729" s="385"/>
    </row>
    <row r="1730" spans="1:8" x14ac:dyDescent="0.25">
      <c r="A1730" s="30"/>
      <c r="B1730" s="31"/>
      <c r="C1730" s="42"/>
      <c r="D1730" s="385"/>
      <c r="F1730" s="385"/>
      <c r="G1730" s="385"/>
      <c r="H1730" s="385"/>
    </row>
    <row r="1731" spans="1:8" x14ac:dyDescent="0.25">
      <c r="A1731" s="30"/>
      <c r="B1731" s="31"/>
      <c r="C1731" s="42"/>
      <c r="D1731" s="385"/>
      <c r="F1731" s="385"/>
      <c r="G1731" s="385"/>
      <c r="H1731" s="385"/>
    </row>
    <row r="1732" spans="1:8" x14ac:dyDescent="0.25">
      <c r="A1732" s="30"/>
      <c r="B1732" s="31"/>
      <c r="C1732" s="42"/>
      <c r="D1732" s="385"/>
      <c r="F1732" s="385"/>
      <c r="G1732" s="385"/>
      <c r="H1732" s="385"/>
    </row>
    <row r="1733" spans="1:8" x14ac:dyDescent="0.25">
      <c r="A1733" s="30"/>
      <c r="B1733" s="31"/>
      <c r="C1733" s="42"/>
      <c r="D1733" s="385"/>
      <c r="F1733" s="385"/>
      <c r="G1733" s="385"/>
      <c r="H1733" s="385"/>
    </row>
    <row r="1734" spans="1:8" x14ac:dyDescent="0.25">
      <c r="A1734" s="30"/>
      <c r="B1734" s="31"/>
      <c r="C1734" s="42"/>
      <c r="D1734" s="385"/>
      <c r="F1734" s="385"/>
      <c r="G1734" s="385"/>
      <c r="H1734" s="385"/>
    </row>
    <row r="1735" spans="1:8" x14ac:dyDescent="0.25">
      <c r="A1735" s="30"/>
      <c r="B1735" s="31"/>
      <c r="C1735" s="42"/>
      <c r="D1735" s="385"/>
      <c r="F1735" s="385"/>
      <c r="G1735" s="385"/>
      <c r="H1735" s="385"/>
    </row>
    <row r="1736" spans="1:8" x14ac:dyDescent="0.25">
      <c r="A1736" s="30"/>
      <c r="B1736" s="31"/>
      <c r="C1736" s="42"/>
      <c r="D1736" s="385"/>
      <c r="F1736" s="385"/>
      <c r="G1736" s="385"/>
      <c r="H1736" s="385"/>
    </row>
    <row r="1737" spans="1:8" x14ac:dyDescent="0.25">
      <c r="A1737" s="30"/>
      <c r="B1737" s="31"/>
      <c r="C1737" s="42"/>
      <c r="D1737" s="385"/>
      <c r="F1737" s="385"/>
      <c r="G1737" s="385"/>
      <c r="H1737" s="385"/>
    </row>
    <row r="1738" spans="1:8" x14ac:dyDescent="0.25">
      <c r="A1738" s="30"/>
      <c r="B1738" s="31"/>
      <c r="C1738" s="42"/>
      <c r="D1738" s="385"/>
      <c r="F1738" s="385"/>
      <c r="G1738" s="385"/>
      <c r="H1738" s="385"/>
    </row>
    <row r="1739" spans="1:8" x14ac:dyDescent="0.25">
      <c r="A1739" s="30"/>
      <c r="B1739" s="31"/>
      <c r="C1739" s="42"/>
      <c r="D1739" s="385"/>
      <c r="F1739" s="385"/>
      <c r="G1739" s="385"/>
      <c r="H1739" s="385"/>
    </row>
    <row r="1740" spans="1:8" x14ac:dyDescent="0.25">
      <c r="A1740" s="30"/>
      <c r="B1740" s="31"/>
      <c r="C1740" s="42"/>
      <c r="D1740" s="385"/>
      <c r="F1740" s="385"/>
      <c r="G1740" s="385"/>
      <c r="H1740" s="385"/>
    </row>
    <row r="1741" spans="1:8" x14ac:dyDescent="0.25">
      <c r="A1741" s="30"/>
      <c r="B1741" s="31"/>
      <c r="C1741" s="42"/>
      <c r="D1741" s="385"/>
      <c r="F1741" s="385"/>
      <c r="G1741" s="385"/>
      <c r="H1741" s="385"/>
    </row>
    <row r="1742" spans="1:8" x14ac:dyDescent="0.25">
      <c r="A1742" s="30"/>
      <c r="B1742" s="31"/>
      <c r="C1742" s="42"/>
      <c r="D1742" s="385"/>
      <c r="F1742" s="385"/>
      <c r="G1742" s="385"/>
      <c r="H1742" s="385"/>
    </row>
    <row r="1743" spans="1:8" x14ac:dyDescent="0.25">
      <c r="A1743" s="30"/>
      <c r="B1743" s="31"/>
      <c r="C1743" s="42"/>
      <c r="D1743" s="385"/>
      <c r="F1743" s="385"/>
      <c r="G1743" s="385"/>
      <c r="H1743" s="385"/>
    </row>
    <row r="1744" spans="1:8" x14ac:dyDescent="0.25">
      <c r="A1744" s="30"/>
      <c r="B1744" s="31"/>
      <c r="C1744" s="42"/>
      <c r="D1744" s="385"/>
      <c r="F1744" s="385"/>
      <c r="G1744" s="385"/>
      <c r="H1744" s="385"/>
    </row>
    <row r="1745" spans="1:8" x14ac:dyDescent="0.25">
      <c r="A1745" s="30"/>
      <c r="B1745" s="31"/>
      <c r="C1745" s="42"/>
      <c r="D1745" s="385"/>
      <c r="F1745" s="385"/>
      <c r="G1745" s="385"/>
      <c r="H1745" s="385"/>
    </row>
    <row r="1746" spans="1:8" x14ac:dyDescent="0.25">
      <c r="A1746" s="30"/>
      <c r="B1746" s="31"/>
      <c r="C1746" s="42"/>
      <c r="D1746" s="385"/>
      <c r="F1746" s="385"/>
      <c r="G1746" s="385"/>
      <c r="H1746" s="385"/>
    </row>
    <row r="1747" spans="1:8" x14ac:dyDescent="0.25">
      <c r="A1747" s="30"/>
      <c r="B1747" s="31"/>
      <c r="C1747" s="42"/>
      <c r="D1747" s="385"/>
      <c r="F1747" s="385"/>
      <c r="G1747" s="385"/>
      <c r="H1747" s="385"/>
    </row>
    <row r="1748" spans="1:8" x14ac:dyDescent="0.25">
      <c r="A1748" s="30"/>
      <c r="B1748" s="31"/>
      <c r="C1748" s="42"/>
      <c r="D1748" s="385"/>
      <c r="F1748" s="385"/>
      <c r="G1748" s="385"/>
      <c r="H1748" s="385"/>
    </row>
    <row r="1749" spans="1:8" x14ac:dyDescent="0.25">
      <c r="A1749" s="30"/>
      <c r="B1749" s="31"/>
      <c r="C1749" s="42"/>
      <c r="D1749" s="385"/>
      <c r="F1749" s="385"/>
      <c r="G1749" s="385"/>
      <c r="H1749" s="385"/>
    </row>
    <row r="1750" spans="1:8" x14ac:dyDescent="0.25">
      <c r="A1750" s="30"/>
      <c r="B1750" s="31"/>
      <c r="C1750" s="42"/>
      <c r="D1750" s="385"/>
      <c r="F1750" s="385"/>
      <c r="G1750" s="385"/>
      <c r="H1750" s="385"/>
    </row>
    <row r="1751" spans="1:8" x14ac:dyDescent="0.25">
      <c r="A1751" s="30"/>
      <c r="B1751" s="31"/>
      <c r="C1751" s="42"/>
      <c r="D1751" s="385"/>
      <c r="F1751" s="385"/>
      <c r="G1751" s="385"/>
      <c r="H1751" s="385"/>
    </row>
    <row r="1752" spans="1:8" x14ac:dyDescent="0.25">
      <c r="A1752" s="30"/>
      <c r="B1752" s="31"/>
      <c r="C1752" s="42"/>
      <c r="D1752" s="385"/>
      <c r="F1752" s="385"/>
      <c r="G1752" s="385"/>
      <c r="H1752" s="385"/>
    </row>
    <row r="1753" spans="1:8" x14ac:dyDescent="0.25">
      <c r="A1753" s="30"/>
      <c r="B1753" s="31"/>
      <c r="C1753" s="42"/>
      <c r="D1753" s="385"/>
      <c r="F1753" s="385"/>
      <c r="G1753" s="385"/>
      <c r="H1753" s="385"/>
    </row>
    <row r="1754" spans="1:8" x14ac:dyDescent="0.25">
      <c r="A1754" s="30"/>
      <c r="B1754" s="31"/>
      <c r="C1754" s="42"/>
      <c r="D1754" s="385"/>
      <c r="F1754" s="385"/>
      <c r="G1754" s="385"/>
      <c r="H1754" s="385"/>
    </row>
    <row r="1755" spans="1:8" x14ac:dyDescent="0.25">
      <c r="A1755" s="30"/>
      <c r="B1755" s="31"/>
      <c r="C1755" s="42"/>
      <c r="D1755" s="385"/>
      <c r="F1755" s="385"/>
      <c r="G1755" s="385"/>
      <c r="H1755" s="385"/>
    </row>
    <row r="1756" spans="1:8" x14ac:dyDescent="0.25">
      <c r="A1756" s="30"/>
      <c r="B1756" s="31"/>
      <c r="C1756" s="42"/>
      <c r="D1756" s="385"/>
      <c r="F1756" s="385"/>
      <c r="G1756" s="385"/>
      <c r="H1756" s="385"/>
    </row>
    <row r="1757" spans="1:8" x14ac:dyDescent="0.25">
      <c r="A1757" s="30"/>
      <c r="B1757" s="31"/>
      <c r="C1757" s="42"/>
      <c r="D1757" s="385"/>
      <c r="F1757" s="385"/>
      <c r="G1757" s="385"/>
      <c r="H1757" s="385"/>
    </row>
    <row r="1758" spans="1:8" x14ac:dyDescent="0.25">
      <c r="A1758" s="30"/>
      <c r="B1758" s="31"/>
      <c r="C1758" s="42"/>
      <c r="D1758" s="385"/>
      <c r="F1758" s="385"/>
      <c r="G1758" s="385"/>
      <c r="H1758" s="385"/>
    </row>
    <row r="1759" spans="1:8" x14ac:dyDescent="0.25">
      <c r="A1759" s="30"/>
      <c r="B1759" s="31"/>
      <c r="C1759" s="42"/>
      <c r="D1759" s="385"/>
      <c r="F1759" s="385"/>
      <c r="G1759" s="385"/>
      <c r="H1759" s="385"/>
    </row>
    <row r="1760" spans="1:8" x14ac:dyDescent="0.25">
      <c r="A1760" s="30"/>
      <c r="B1760" s="31"/>
      <c r="C1760" s="42"/>
      <c r="D1760" s="385"/>
      <c r="F1760" s="385"/>
      <c r="G1760" s="385"/>
      <c r="H1760" s="385"/>
    </row>
    <row r="1761" spans="1:8" x14ac:dyDescent="0.25">
      <c r="A1761" s="30"/>
      <c r="B1761" s="31"/>
      <c r="C1761" s="42"/>
      <c r="D1761" s="385"/>
      <c r="F1761" s="385"/>
      <c r="G1761" s="385"/>
      <c r="H1761" s="385"/>
    </row>
    <row r="1762" spans="1:8" x14ac:dyDescent="0.25">
      <c r="A1762" s="30"/>
      <c r="B1762" s="31"/>
      <c r="C1762" s="42"/>
      <c r="D1762" s="385"/>
      <c r="F1762" s="385"/>
      <c r="G1762" s="385"/>
      <c r="H1762" s="385"/>
    </row>
    <row r="1763" spans="1:8" x14ac:dyDescent="0.25">
      <c r="A1763" s="30"/>
      <c r="B1763" s="31"/>
      <c r="C1763" s="42"/>
      <c r="D1763" s="385"/>
      <c r="F1763" s="385"/>
      <c r="G1763" s="385"/>
      <c r="H1763" s="385"/>
    </row>
    <row r="1764" spans="1:8" x14ac:dyDescent="0.25">
      <c r="A1764" s="30"/>
      <c r="B1764" s="31"/>
      <c r="C1764" s="42"/>
      <c r="D1764" s="385"/>
      <c r="F1764" s="385"/>
      <c r="G1764" s="385"/>
      <c r="H1764" s="385"/>
    </row>
    <row r="1765" spans="1:8" x14ac:dyDescent="0.25">
      <c r="A1765" s="30"/>
      <c r="B1765" s="31"/>
      <c r="C1765" s="42"/>
      <c r="D1765" s="385"/>
      <c r="F1765" s="385"/>
      <c r="G1765" s="385"/>
      <c r="H1765" s="385"/>
    </row>
    <row r="1766" spans="1:8" x14ac:dyDescent="0.25">
      <c r="A1766" s="30"/>
      <c r="B1766" s="31"/>
      <c r="C1766" s="42"/>
      <c r="D1766" s="385"/>
      <c r="F1766" s="385"/>
      <c r="G1766" s="385"/>
      <c r="H1766" s="385"/>
    </row>
    <row r="1767" spans="1:8" x14ac:dyDescent="0.25">
      <c r="A1767" s="30"/>
      <c r="B1767" s="31"/>
      <c r="C1767" s="42"/>
      <c r="D1767" s="385"/>
      <c r="F1767" s="385"/>
      <c r="G1767" s="385"/>
      <c r="H1767" s="385"/>
    </row>
    <row r="1768" spans="1:8" x14ac:dyDescent="0.25">
      <c r="A1768" s="30"/>
      <c r="B1768" s="31"/>
      <c r="C1768" s="42"/>
      <c r="D1768" s="385"/>
      <c r="F1768" s="385"/>
      <c r="G1768" s="385"/>
      <c r="H1768" s="385"/>
    </row>
    <row r="1769" spans="1:8" x14ac:dyDescent="0.25">
      <c r="A1769" s="30"/>
      <c r="B1769" s="31"/>
      <c r="C1769" s="42"/>
      <c r="D1769" s="385"/>
      <c r="F1769" s="385"/>
      <c r="G1769" s="385"/>
      <c r="H1769" s="385"/>
    </row>
    <row r="1770" spans="1:8" x14ac:dyDescent="0.25">
      <c r="A1770" s="30"/>
      <c r="B1770" s="31"/>
      <c r="C1770" s="42"/>
      <c r="D1770" s="385"/>
      <c r="F1770" s="385"/>
      <c r="G1770" s="385"/>
      <c r="H1770" s="385"/>
    </row>
    <row r="1771" spans="1:8" x14ac:dyDescent="0.25">
      <c r="A1771" s="30"/>
      <c r="B1771" s="31"/>
      <c r="C1771" s="42"/>
      <c r="D1771" s="385"/>
      <c r="F1771" s="385"/>
      <c r="G1771" s="385"/>
      <c r="H1771" s="385"/>
    </row>
    <row r="1772" spans="1:8" x14ac:dyDescent="0.25">
      <c r="A1772" s="30"/>
      <c r="B1772" s="31"/>
      <c r="C1772" s="42"/>
      <c r="D1772" s="385"/>
      <c r="F1772" s="385"/>
      <c r="G1772" s="385"/>
      <c r="H1772" s="385"/>
    </row>
    <row r="1773" spans="1:8" x14ac:dyDescent="0.25">
      <c r="A1773" s="30"/>
      <c r="B1773" s="31"/>
      <c r="C1773" s="42"/>
      <c r="D1773" s="385"/>
      <c r="F1773" s="385"/>
      <c r="G1773" s="385"/>
      <c r="H1773" s="385"/>
    </row>
    <row r="1774" spans="1:8" x14ac:dyDescent="0.25">
      <c r="A1774" s="30"/>
      <c r="B1774" s="31"/>
      <c r="C1774" s="42"/>
      <c r="D1774" s="385"/>
      <c r="F1774" s="385"/>
      <c r="G1774" s="385"/>
      <c r="H1774" s="385"/>
    </row>
    <row r="1775" spans="1:8" x14ac:dyDescent="0.25">
      <c r="A1775" s="30"/>
      <c r="B1775" s="31"/>
      <c r="C1775" s="42"/>
      <c r="D1775" s="385"/>
      <c r="F1775" s="385"/>
      <c r="G1775" s="385"/>
      <c r="H1775" s="385"/>
    </row>
    <row r="1776" spans="1:8" x14ac:dyDescent="0.25">
      <c r="A1776" s="30"/>
      <c r="B1776" s="31"/>
      <c r="C1776" s="42"/>
      <c r="D1776" s="385"/>
      <c r="F1776" s="385"/>
      <c r="G1776" s="385"/>
      <c r="H1776" s="385"/>
    </row>
    <row r="1777" spans="1:8" x14ac:dyDescent="0.25">
      <c r="A1777" s="30"/>
      <c r="B1777" s="31"/>
      <c r="C1777" s="42"/>
      <c r="D1777" s="385"/>
      <c r="F1777" s="385"/>
      <c r="G1777" s="385"/>
      <c r="H1777" s="385"/>
    </row>
    <row r="1778" spans="1:8" x14ac:dyDescent="0.25">
      <c r="A1778" s="30"/>
      <c r="B1778" s="31"/>
      <c r="C1778" s="42"/>
      <c r="D1778" s="385"/>
      <c r="F1778" s="385"/>
      <c r="G1778" s="385"/>
      <c r="H1778" s="385"/>
    </row>
    <row r="1779" spans="1:8" x14ac:dyDescent="0.25">
      <c r="A1779" s="30"/>
      <c r="B1779" s="31"/>
      <c r="C1779" s="42"/>
      <c r="D1779" s="385"/>
      <c r="F1779" s="385"/>
      <c r="G1779" s="385"/>
      <c r="H1779" s="385"/>
    </row>
    <row r="1780" spans="1:8" x14ac:dyDescent="0.25">
      <c r="A1780" s="30"/>
      <c r="B1780" s="31"/>
      <c r="C1780" s="42"/>
      <c r="D1780" s="385"/>
      <c r="F1780" s="385"/>
      <c r="G1780" s="385"/>
      <c r="H1780" s="385"/>
    </row>
    <row r="1781" spans="1:8" x14ac:dyDescent="0.25">
      <c r="A1781" s="30"/>
      <c r="B1781" s="31"/>
      <c r="C1781" s="42"/>
      <c r="D1781" s="385"/>
      <c r="F1781" s="385"/>
      <c r="G1781" s="385"/>
      <c r="H1781" s="385"/>
    </row>
    <row r="1782" spans="1:8" x14ac:dyDescent="0.25">
      <c r="A1782" s="30"/>
      <c r="B1782" s="31"/>
      <c r="C1782" s="42"/>
      <c r="D1782" s="385"/>
      <c r="F1782" s="385"/>
      <c r="G1782" s="385"/>
      <c r="H1782" s="385"/>
    </row>
    <row r="1783" spans="1:8" x14ac:dyDescent="0.25">
      <c r="A1783" s="30"/>
      <c r="B1783" s="31"/>
      <c r="C1783" s="42"/>
      <c r="D1783" s="385"/>
      <c r="F1783" s="385"/>
      <c r="G1783" s="385"/>
      <c r="H1783" s="385"/>
    </row>
    <row r="1784" spans="1:8" x14ac:dyDescent="0.25">
      <c r="A1784" s="30"/>
      <c r="B1784" s="31"/>
      <c r="C1784" s="42"/>
      <c r="D1784" s="385"/>
      <c r="F1784" s="385"/>
      <c r="G1784" s="385"/>
      <c r="H1784" s="385"/>
    </row>
    <row r="1785" spans="1:8" x14ac:dyDescent="0.25">
      <c r="A1785" s="30"/>
      <c r="B1785" s="31"/>
      <c r="C1785" s="42"/>
      <c r="D1785" s="385"/>
      <c r="F1785" s="385"/>
      <c r="G1785" s="385"/>
      <c r="H1785" s="385"/>
    </row>
    <row r="1786" spans="1:8" x14ac:dyDescent="0.25">
      <c r="A1786" s="30"/>
      <c r="B1786" s="31"/>
      <c r="C1786" s="42"/>
      <c r="D1786" s="385"/>
      <c r="F1786" s="385"/>
      <c r="G1786" s="385"/>
      <c r="H1786" s="385"/>
    </row>
    <row r="1787" spans="1:8" x14ac:dyDescent="0.25">
      <c r="A1787" s="30"/>
      <c r="B1787" s="31"/>
      <c r="C1787" s="42"/>
      <c r="D1787" s="385"/>
      <c r="F1787" s="385"/>
      <c r="G1787" s="385"/>
      <c r="H1787" s="385"/>
    </row>
    <row r="1788" spans="1:8" x14ac:dyDescent="0.25">
      <c r="A1788" s="30"/>
      <c r="B1788" s="31"/>
      <c r="C1788" s="42"/>
      <c r="D1788" s="385"/>
      <c r="F1788" s="385"/>
      <c r="G1788" s="385"/>
      <c r="H1788" s="385"/>
    </row>
    <row r="1789" spans="1:8" x14ac:dyDescent="0.25">
      <c r="A1789" s="30"/>
      <c r="B1789" s="31"/>
      <c r="C1789" s="42"/>
      <c r="D1789" s="385"/>
      <c r="F1789" s="385"/>
      <c r="G1789" s="385"/>
      <c r="H1789" s="385"/>
    </row>
    <row r="1790" spans="1:8" x14ac:dyDescent="0.25">
      <c r="A1790" s="30"/>
      <c r="B1790" s="31"/>
      <c r="C1790" s="42"/>
      <c r="D1790" s="385"/>
      <c r="F1790" s="385"/>
      <c r="G1790" s="385"/>
      <c r="H1790" s="385"/>
    </row>
    <row r="1791" spans="1:8" x14ac:dyDescent="0.25">
      <c r="A1791" s="30"/>
      <c r="B1791" s="31"/>
      <c r="C1791" s="42"/>
      <c r="D1791" s="385"/>
      <c r="F1791" s="385"/>
      <c r="G1791" s="385"/>
      <c r="H1791" s="385"/>
    </row>
    <row r="1792" spans="1:8" x14ac:dyDescent="0.25">
      <c r="A1792" s="30"/>
      <c r="B1792" s="31"/>
      <c r="C1792" s="42"/>
      <c r="D1792" s="385"/>
      <c r="F1792" s="385"/>
      <c r="G1792" s="385"/>
      <c r="H1792" s="385"/>
    </row>
    <row r="1793" spans="1:8" x14ac:dyDescent="0.25">
      <c r="A1793" s="30"/>
      <c r="B1793" s="31"/>
      <c r="C1793" s="42"/>
      <c r="D1793" s="385"/>
      <c r="F1793" s="385"/>
      <c r="G1793" s="385"/>
      <c r="H1793" s="385"/>
    </row>
    <row r="1794" spans="1:8" x14ac:dyDescent="0.25">
      <c r="A1794" s="30"/>
      <c r="B1794" s="31"/>
      <c r="C1794" s="42"/>
      <c r="D1794" s="385"/>
      <c r="F1794" s="385"/>
      <c r="G1794" s="385"/>
      <c r="H1794" s="385"/>
    </row>
    <row r="1795" spans="1:8" x14ac:dyDescent="0.25">
      <c r="A1795" s="30"/>
      <c r="B1795" s="31"/>
      <c r="C1795" s="42"/>
      <c r="D1795" s="385"/>
      <c r="F1795" s="385"/>
      <c r="G1795" s="385"/>
      <c r="H1795" s="385"/>
    </row>
    <row r="1796" spans="1:8" x14ac:dyDescent="0.25">
      <c r="A1796" s="30"/>
      <c r="B1796" s="31"/>
      <c r="C1796" s="42"/>
      <c r="D1796" s="385"/>
      <c r="F1796" s="385"/>
      <c r="G1796" s="385"/>
      <c r="H1796" s="385"/>
    </row>
    <row r="1797" spans="1:8" x14ac:dyDescent="0.25">
      <c r="A1797" s="30"/>
      <c r="B1797" s="31"/>
      <c r="C1797" s="42"/>
      <c r="D1797" s="385"/>
      <c r="F1797" s="385"/>
      <c r="G1797" s="385"/>
      <c r="H1797" s="385"/>
    </row>
    <row r="1798" spans="1:8" x14ac:dyDescent="0.25">
      <c r="A1798" s="30"/>
      <c r="B1798" s="31"/>
      <c r="C1798" s="42"/>
      <c r="D1798" s="385"/>
      <c r="F1798" s="385"/>
      <c r="G1798" s="385"/>
      <c r="H1798" s="385"/>
    </row>
    <row r="1799" spans="1:8" x14ac:dyDescent="0.25">
      <c r="A1799" s="30"/>
      <c r="B1799" s="31"/>
      <c r="C1799" s="42"/>
      <c r="D1799" s="385"/>
      <c r="F1799" s="385"/>
      <c r="G1799" s="385"/>
      <c r="H1799" s="385"/>
    </row>
    <row r="1800" spans="1:8" x14ac:dyDescent="0.25">
      <c r="A1800" s="30"/>
      <c r="B1800" s="31"/>
      <c r="C1800" s="42"/>
      <c r="D1800" s="385"/>
      <c r="F1800" s="385"/>
      <c r="G1800" s="385"/>
      <c r="H1800" s="385"/>
    </row>
    <row r="1801" spans="1:8" x14ac:dyDescent="0.25">
      <c r="A1801" s="30"/>
      <c r="B1801" s="31"/>
      <c r="C1801" s="42"/>
      <c r="D1801" s="385"/>
      <c r="F1801" s="385"/>
      <c r="G1801" s="385"/>
      <c r="H1801" s="385"/>
    </row>
    <row r="1802" spans="1:8" x14ac:dyDescent="0.25">
      <c r="A1802" s="30"/>
      <c r="B1802" s="31"/>
      <c r="C1802" s="42"/>
      <c r="D1802" s="385"/>
      <c r="F1802" s="385"/>
      <c r="G1802" s="385"/>
      <c r="H1802" s="385"/>
    </row>
    <row r="1803" spans="1:8" x14ac:dyDescent="0.25">
      <c r="A1803" s="30"/>
      <c r="B1803" s="31"/>
      <c r="C1803" s="42"/>
      <c r="D1803" s="385"/>
      <c r="F1803" s="385"/>
      <c r="G1803" s="385"/>
      <c r="H1803" s="385"/>
    </row>
    <row r="1804" spans="1:8" x14ac:dyDescent="0.25">
      <c r="A1804" s="30"/>
      <c r="B1804" s="31"/>
      <c r="C1804" s="42"/>
      <c r="D1804" s="385"/>
      <c r="F1804" s="385"/>
      <c r="G1804" s="385"/>
      <c r="H1804" s="385"/>
    </row>
    <row r="1805" spans="1:8" x14ac:dyDescent="0.25">
      <c r="A1805" s="30"/>
      <c r="B1805" s="31"/>
      <c r="C1805" s="42"/>
      <c r="D1805" s="385"/>
      <c r="F1805" s="385"/>
      <c r="G1805" s="385"/>
      <c r="H1805" s="385"/>
    </row>
    <row r="1806" spans="1:8" x14ac:dyDescent="0.25">
      <c r="A1806" s="30"/>
      <c r="B1806" s="31"/>
      <c r="C1806" s="42"/>
      <c r="D1806" s="385"/>
      <c r="F1806" s="385"/>
      <c r="G1806" s="385"/>
      <c r="H1806" s="385"/>
    </row>
    <row r="1807" spans="1:8" x14ac:dyDescent="0.25">
      <c r="A1807" s="30"/>
      <c r="B1807" s="31"/>
      <c r="C1807" s="42"/>
      <c r="D1807" s="385"/>
      <c r="F1807" s="385"/>
      <c r="G1807" s="385"/>
      <c r="H1807" s="385"/>
    </row>
    <row r="1808" spans="1:8" x14ac:dyDescent="0.25">
      <c r="A1808" s="30"/>
      <c r="B1808" s="31"/>
      <c r="C1808" s="42"/>
      <c r="D1808" s="385"/>
      <c r="F1808" s="385"/>
      <c r="G1808" s="385"/>
      <c r="H1808" s="385"/>
    </row>
    <row r="1809" spans="1:8" x14ac:dyDescent="0.25">
      <c r="A1809" s="30"/>
      <c r="B1809" s="31"/>
      <c r="C1809" s="42"/>
      <c r="D1809" s="385"/>
      <c r="F1809" s="385"/>
      <c r="G1809" s="385"/>
      <c r="H1809" s="385"/>
    </row>
    <row r="1810" spans="1:8" x14ac:dyDescent="0.25">
      <c r="A1810" s="30"/>
      <c r="B1810" s="31"/>
      <c r="C1810" s="42"/>
      <c r="D1810" s="385"/>
      <c r="F1810" s="385"/>
      <c r="G1810" s="385"/>
      <c r="H1810" s="385"/>
    </row>
    <row r="1811" spans="1:8" x14ac:dyDescent="0.25">
      <c r="A1811" s="30"/>
      <c r="B1811" s="31"/>
      <c r="C1811" s="42"/>
      <c r="D1811" s="385"/>
      <c r="F1811" s="385"/>
      <c r="G1811" s="385"/>
      <c r="H1811" s="385"/>
    </row>
    <row r="1812" spans="1:8" x14ac:dyDescent="0.25">
      <c r="A1812" s="30"/>
      <c r="B1812" s="31"/>
      <c r="C1812" s="42"/>
      <c r="D1812" s="385"/>
      <c r="F1812" s="385"/>
      <c r="G1812" s="385"/>
      <c r="H1812" s="385"/>
    </row>
    <row r="1813" spans="1:8" x14ac:dyDescent="0.25">
      <c r="A1813" s="30"/>
      <c r="B1813" s="31"/>
      <c r="C1813" s="42"/>
      <c r="D1813" s="385"/>
      <c r="F1813" s="385"/>
      <c r="G1813" s="385"/>
      <c r="H1813" s="385"/>
    </row>
    <row r="1814" spans="1:8" x14ac:dyDescent="0.25">
      <c r="A1814" s="30"/>
      <c r="B1814" s="31"/>
      <c r="C1814" s="42"/>
      <c r="D1814" s="385"/>
      <c r="F1814" s="385"/>
      <c r="G1814" s="385"/>
      <c r="H1814" s="385"/>
    </row>
    <row r="1815" spans="1:8" x14ac:dyDescent="0.25">
      <c r="A1815" s="30"/>
      <c r="B1815" s="31"/>
      <c r="C1815" s="42"/>
      <c r="D1815" s="385"/>
      <c r="F1815" s="385"/>
      <c r="G1815" s="385"/>
      <c r="H1815" s="385"/>
    </row>
    <row r="1816" spans="1:8" x14ac:dyDescent="0.25">
      <c r="A1816" s="30"/>
      <c r="B1816" s="31"/>
      <c r="C1816" s="42"/>
      <c r="D1816" s="385"/>
      <c r="F1816" s="385"/>
      <c r="G1816" s="385"/>
      <c r="H1816" s="385"/>
    </row>
    <row r="1817" spans="1:8" x14ac:dyDescent="0.25">
      <c r="A1817" s="30"/>
      <c r="B1817" s="31"/>
      <c r="C1817" s="42"/>
      <c r="D1817" s="385"/>
      <c r="F1817" s="385"/>
      <c r="G1817" s="385"/>
      <c r="H1817" s="385"/>
    </row>
    <row r="1818" spans="1:8" x14ac:dyDescent="0.25">
      <c r="A1818" s="30"/>
      <c r="B1818" s="31"/>
      <c r="C1818" s="42"/>
      <c r="D1818" s="385"/>
      <c r="F1818" s="385"/>
      <c r="G1818" s="385"/>
      <c r="H1818" s="385"/>
    </row>
    <row r="1819" spans="1:8" x14ac:dyDescent="0.25">
      <c r="A1819" s="30"/>
      <c r="B1819" s="31"/>
      <c r="C1819" s="42"/>
      <c r="D1819" s="385"/>
      <c r="F1819" s="385"/>
      <c r="G1819" s="385"/>
      <c r="H1819" s="385"/>
    </row>
    <row r="1820" spans="1:8" x14ac:dyDescent="0.25">
      <c r="A1820" s="30"/>
      <c r="B1820" s="31"/>
      <c r="C1820" s="42"/>
      <c r="D1820" s="385"/>
      <c r="F1820" s="385"/>
      <c r="G1820" s="385"/>
      <c r="H1820" s="385"/>
    </row>
    <row r="1821" spans="1:8" x14ac:dyDescent="0.25">
      <c r="A1821" s="30"/>
      <c r="B1821" s="31"/>
      <c r="C1821" s="42"/>
      <c r="D1821" s="385"/>
      <c r="F1821" s="385"/>
      <c r="G1821" s="385"/>
      <c r="H1821" s="385"/>
    </row>
    <row r="1822" spans="1:8" x14ac:dyDescent="0.25">
      <c r="A1822" s="30"/>
      <c r="B1822" s="31"/>
      <c r="C1822" s="42"/>
      <c r="D1822" s="385"/>
      <c r="F1822" s="385"/>
      <c r="G1822" s="385"/>
      <c r="H1822" s="385"/>
    </row>
    <row r="1823" spans="1:8" x14ac:dyDescent="0.25">
      <c r="A1823" s="30"/>
      <c r="B1823" s="31"/>
      <c r="C1823" s="42"/>
      <c r="D1823" s="385"/>
      <c r="F1823" s="385"/>
      <c r="G1823" s="385"/>
      <c r="H1823" s="385"/>
    </row>
    <row r="1824" spans="1:8" x14ac:dyDescent="0.25">
      <c r="A1824" s="30"/>
      <c r="B1824" s="31"/>
      <c r="C1824" s="42"/>
      <c r="D1824" s="385"/>
      <c r="F1824" s="385"/>
      <c r="G1824" s="385"/>
      <c r="H1824" s="385"/>
    </row>
    <row r="1825" spans="1:8" x14ac:dyDescent="0.25">
      <c r="A1825" s="30"/>
      <c r="B1825" s="31"/>
      <c r="C1825" s="42"/>
      <c r="D1825" s="385"/>
      <c r="F1825" s="385"/>
      <c r="G1825" s="385"/>
      <c r="H1825" s="385"/>
    </row>
    <row r="1826" spans="1:8" x14ac:dyDescent="0.25">
      <c r="A1826" s="30"/>
      <c r="B1826" s="31"/>
      <c r="C1826" s="42"/>
      <c r="D1826" s="385"/>
      <c r="F1826" s="385"/>
      <c r="G1826" s="385"/>
      <c r="H1826" s="385"/>
    </row>
    <row r="1827" spans="1:8" x14ac:dyDescent="0.25">
      <c r="A1827" s="30"/>
      <c r="B1827" s="31"/>
      <c r="C1827" s="42"/>
      <c r="D1827" s="385"/>
      <c r="F1827" s="385"/>
      <c r="G1827" s="385"/>
      <c r="H1827" s="385"/>
    </row>
    <row r="1828" spans="1:8" x14ac:dyDescent="0.25">
      <c r="A1828" s="30"/>
      <c r="B1828" s="31"/>
      <c r="C1828" s="42"/>
      <c r="D1828" s="385"/>
      <c r="F1828" s="385"/>
      <c r="G1828" s="385"/>
      <c r="H1828" s="385"/>
    </row>
    <row r="1829" spans="1:8" x14ac:dyDescent="0.25">
      <c r="A1829" s="30"/>
      <c r="B1829" s="31"/>
      <c r="C1829" s="42"/>
      <c r="D1829" s="385"/>
      <c r="F1829" s="385"/>
      <c r="G1829" s="385"/>
      <c r="H1829" s="385"/>
    </row>
    <row r="1830" spans="1:8" x14ac:dyDescent="0.25">
      <c r="A1830" s="30"/>
      <c r="B1830" s="31"/>
      <c r="C1830" s="42"/>
      <c r="D1830" s="385"/>
      <c r="F1830" s="385"/>
      <c r="G1830" s="385"/>
      <c r="H1830" s="385"/>
    </row>
    <row r="1831" spans="1:8" x14ac:dyDescent="0.25">
      <c r="A1831" s="30"/>
      <c r="B1831" s="31"/>
      <c r="C1831" s="42"/>
      <c r="D1831" s="385"/>
      <c r="F1831" s="385"/>
      <c r="G1831" s="385"/>
      <c r="H1831" s="385"/>
    </row>
    <row r="1832" spans="1:8" x14ac:dyDescent="0.25">
      <c r="A1832" s="30"/>
      <c r="B1832" s="31"/>
      <c r="C1832" s="42"/>
      <c r="D1832" s="385"/>
      <c r="F1832" s="385"/>
      <c r="G1832" s="385"/>
      <c r="H1832" s="385"/>
    </row>
    <row r="1833" spans="1:8" x14ac:dyDescent="0.25">
      <c r="A1833" s="30"/>
      <c r="B1833" s="31"/>
      <c r="C1833" s="42"/>
      <c r="D1833" s="385"/>
      <c r="F1833" s="385"/>
      <c r="G1833" s="385"/>
      <c r="H1833" s="385"/>
    </row>
    <row r="1834" spans="1:8" x14ac:dyDescent="0.25">
      <c r="A1834" s="30"/>
      <c r="B1834" s="31"/>
      <c r="C1834" s="42"/>
      <c r="D1834" s="385"/>
      <c r="F1834" s="385"/>
      <c r="G1834" s="385"/>
      <c r="H1834" s="385"/>
    </row>
    <row r="1835" spans="1:8" x14ac:dyDescent="0.25">
      <c r="A1835" s="30"/>
      <c r="B1835" s="31"/>
      <c r="C1835" s="42"/>
      <c r="D1835" s="385"/>
      <c r="F1835" s="385"/>
      <c r="G1835" s="385"/>
      <c r="H1835" s="385"/>
    </row>
    <row r="1836" spans="1:8" x14ac:dyDescent="0.25">
      <c r="A1836" s="30"/>
      <c r="B1836" s="31"/>
      <c r="C1836" s="42"/>
      <c r="D1836" s="385"/>
      <c r="F1836" s="385"/>
      <c r="G1836" s="385"/>
      <c r="H1836" s="385"/>
    </row>
    <row r="1837" spans="1:8" x14ac:dyDescent="0.25">
      <c r="A1837" s="30"/>
      <c r="B1837" s="31"/>
      <c r="C1837" s="42"/>
      <c r="D1837" s="385"/>
      <c r="F1837" s="385"/>
      <c r="G1837" s="385"/>
      <c r="H1837" s="385"/>
    </row>
    <row r="1838" spans="1:8" x14ac:dyDescent="0.25">
      <c r="A1838" s="30"/>
      <c r="B1838" s="31"/>
      <c r="C1838" s="42"/>
      <c r="D1838" s="385"/>
      <c r="F1838" s="385"/>
      <c r="G1838" s="385"/>
      <c r="H1838" s="385"/>
    </row>
    <row r="1839" spans="1:8" x14ac:dyDescent="0.25">
      <c r="A1839" s="30"/>
      <c r="B1839" s="31"/>
      <c r="C1839" s="42"/>
      <c r="D1839" s="385"/>
      <c r="F1839" s="385"/>
      <c r="G1839" s="385"/>
      <c r="H1839" s="385"/>
    </row>
    <row r="1840" spans="1:8" x14ac:dyDescent="0.25">
      <c r="A1840" s="30"/>
      <c r="B1840" s="31"/>
      <c r="C1840" s="42"/>
      <c r="D1840" s="385"/>
      <c r="F1840" s="385"/>
      <c r="G1840" s="385"/>
      <c r="H1840" s="385"/>
    </row>
    <row r="1841" spans="1:8" x14ac:dyDescent="0.25">
      <c r="A1841" s="30"/>
      <c r="B1841" s="31"/>
      <c r="C1841" s="42"/>
      <c r="D1841" s="385"/>
      <c r="F1841" s="385"/>
      <c r="G1841" s="385"/>
      <c r="H1841" s="385"/>
    </row>
    <row r="1842" spans="1:8" x14ac:dyDescent="0.25">
      <c r="A1842" s="30"/>
      <c r="B1842" s="31"/>
      <c r="C1842" s="42"/>
      <c r="D1842" s="385"/>
      <c r="F1842" s="385"/>
      <c r="G1842" s="385"/>
      <c r="H1842" s="385"/>
    </row>
    <row r="1843" spans="1:8" x14ac:dyDescent="0.25">
      <c r="A1843" s="30"/>
      <c r="B1843" s="31"/>
      <c r="C1843" s="42"/>
      <c r="D1843" s="385"/>
      <c r="F1843" s="385"/>
      <c r="G1843" s="385"/>
      <c r="H1843" s="385"/>
    </row>
    <row r="1844" spans="1:8" x14ac:dyDescent="0.25">
      <c r="A1844" s="30"/>
      <c r="B1844" s="31"/>
      <c r="C1844" s="42"/>
      <c r="D1844" s="385"/>
      <c r="F1844" s="385"/>
      <c r="G1844" s="385"/>
      <c r="H1844" s="385"/>
    </row>
    <row r="1845" spans="1:8" x14ac:dyDescent="0.25">
      <c r="A1845" s="30"/>
      <c r="B1845" s="31"/>
      <c r="C1845" s="42"/>
      <c r="D1845" s="385"/>
      <c r="F1845" s="385"/>
      <c r="G1845" s="385"/>
      <c r="H1845" s="385"/>
    </row>
    <row r="1846" spans="1:8" x14ac:dyDescent="0.25">
      <c r="A1846" s="30"/>
      <c r="B1846" s="31"/>
      <c r="C1846" s="42"/>
      <c r="D1846" s="385"/>
      <c r="F1846" s="385"/>
      <c r="G1846" s="385"/>
      <c r="H1846" s="385"/>
    </row>
    <row r="1847" spans="1:8" x14ac:dyDescent="0.25">
      <c r="A1847" s="30"/>
      <c r="B1847" s="31"/>
      <c r="C1847" s="42"/>
      <c r="D1847" s="385"/>
      <c r="F1847" s="385"/>
      <c r="G1847" s="385"/>
      <c r="H1847" s="385"/>
    </row>
    <row r="1848" spans="1:8" x14ac:dyDescent="0.25">
      <c r="A1848" s="30"/>
      <c r="B1848" s="31"/>
      <c r="C1848" s="42"/>
      <c r="D1848" s="385"/>
      <c r="F1848" s="385"/>
      <c r="G1848" s="385"/>
      <c r="H1848" s="385"/>
    </row>
    <row r="1849" spans="1:8" x14ac:dyDescent="0.25">
      <c r="A1849" s="30"/>
      <c r="B1849" s="31"/>
      <c r="C1849" s="42"/>
      <c r="D1849" s="385"/>
      <c r="F1849" s="385"/>
      <c r="G1849" s="385"/>
      <c r="H1849" s="385"/>
    </row>
    <row r="1850" spans="1:8" x14ac:dyDescent="0.25">
      <c r="A1850" s="30"/>
      <c r="B1850" s="31"/>
      <c r="C1850" s="42"/>
      <c r="D1850" s="385"/>
      <c r="F1850" s="385"/>
      <c r="G1850" s="385"/>
      <c r="H1850" s="385"/>
    </row>
    <row r="1851" spans="1:8" x14ac:dyDescent="0.25">
      <c r="A1851" s="30"/>
      <c r="B1851" s="31"/>
      <c r="C1851" s="42"/>
      <c r="D1851" s="385"/>
      <c r="F1851" s="385"/>
      <c r="G1851" s="385"/>
      <c r="H1851" s="385"/>
    </row>
    <row r="1852" spans="1:8" x14ac:dyDescent="0.25">
      <c r="A1852" s="30"/>
      <c r="B1852" s="31"/>
      <c r="C1852" s="42"/>
      <c r="D1852" s="385"/>
      <c r="F1852" s="385"/>
      <c r="G1852" s="385"/>
      <c r="H1852" s="385"/>
    </row>
    <row r="1853" spans="1:8" x14ac:dyDescent="0.25">
      <c r="A1853" s="30"/>
      <c r="B1853" s="31"/>
      <c r="C1853" s="42"/>
      <c r="D1853" s="385"/>
      <c r="F1853" s="385"/>
      <c r="G1853" s="385"/>
      <c r="H1853" s="385"/>
    </row>
    <row r="1854" spans="1:8" x14ac:dyDescent="0.25">
      <c r="A1854" s="30"/>
      <c r="B1854" s="31"/>
      <c r="C1854" s="42"/>
      <c r="D1854" s="385"/>
      <c r="F1854" s="385"/>
      <c r="G1854" s="385"/>
      <c r="H1854" s="385"/>
    </row>
    <row r="1855" spans="1:8" x14ac:dyDescent="0.25">
      <c r="A1855" s="30"/>
      <c r="B1855" s="31"/>
      <c r="C1855" s="42"/>
      <c r="D1855" s="385"/>
      <c r="F1855" s="385"/>
      <c r="G1855" s="385"/>
      <c r="H1855" s="385"/>
    </row>
    <row r="1856" spans="1:8" x14ac:dyDescent="0.25">
      <c r="A1856" s="30"/>
      <c r="B1856" s="31"/>
      <c r="C1856" s="42"/>
      <c r="D1856" s="385"/>
      <c r="F1856" s="385"/>
      <c r="G1856" s="385"/>
      <c r="H1856" s="385"/>
    </row>
    <row r="1857" spans="1:8" x14ac:dyDescent="0.25">
      <c r="A1857" s="30"/>
      <c r="B1857" s="31"/>
      <c r="C1857" s="42"/>
      <c r="D1857" s="385"/>
      <c r="F1857" s="385"/>
      <c r="G1857" s="385"/>
      <c r="H1857" s="385"/>
    </row>
    <row r="1858" spans="1:8" x14ac:dyDescent="0.25">
      <c r="A1858" s="30"/>
      <c r="B1858" s="31"/>
      <c r="C1858" s="42"/>
      <c r="D1858" s="385"/>
      <c r="F1858" s="385"/>
      <c r="G1858" s="385"/>
      <c r="H1858" s="385"/>
    </row>
    <row r="1859" spans="1:8" x14ac:dyDescent="0.25">
      <c r="A1859" s="30"/>
      <c r="B1859" s="31"/>
      <c r="C1859" s="42"/>
      <c r="D1859" s="385"/>
      <c r="F1859" s="385"/>
      <c r="G1859" s="385"/>
      <c r="H1859" s="385"/>
    </row>
    <row r="1860" spans="1:8" x14ac:dyDescent="0.25">
      <c r="A1860" s="30"/>
      <c r="B1860" s="31"/>
      <c r="C1860" s="42"/>
      <c r="D1860" s="385"/>
      <c r="F1860" s="385"/>
      <c r="G1860" s="385"/>
      <c r="H1860" s="385"/>
    </row>
    <row r="1861" spans="1:8" x14ac:dyDescent="0.25">
      <c r="A1861" s="30"/>
      <c r="B1861" s="31"/>
      <c r="C1861" s="42"/>
      <c r="D1861" s="385"/>
      <c r="F1861" s="385"/>
      <c r="G1861" s="385"/>
      <c r="H1861" s="385"/>
    </row>
    <row r="1862" spans="1:8" x14ac:dyDescent="0.25">
      <c r="A1862" s="30"/>
      <c r="B1862" s="31"/>
      <c r="C1862" s="42"/>
      <c r="D1862" s="385"/>
      <c r="F1862" s="385"/>
      <c r="G1862" s="385"/>
      <c r="H1862" s="385"/>
    </row>
    <row r="1863" spans="1:8" x14ac:dyDescent="0.25">
      <c r="A1863" s="30"/>
      <c r="B1863" s="31"/>
      <c r="C1863" s="42"/>
      <c r="D1863" s="385"/>
      <c r="F1863" s="385"/>
      <c r="G1863" s="385"/>
      <c r="H1863" s="385"/>
    </row>
    <row r="1864" spans="1:8" x14ac:dyDescent="0.25">
      <c r="A1864" s="30"/>
      <c r="B1864" s="31"/>
      <c r="C1864" s="42"/>
      <c r="D1864" s="385"/>
      <c r="F1864" s="385"/>
      <c r="G1864" s="385"/>
      <c r="H1864" s="385"/>
    </row>
    <row r="1865" spans="1:8" x14ac:dyDescent="0.25">
      <c r="A1865" s="30"/>
      <c r="B1865" s="31"/>
      <c r="C1865" s="42"/>
      <c r="D1865" s="385"/>
      <c r="F1865" s="385"/>
      <c r="G1865" s="385"/>
      <c r="H1865" s="385"/>
    </row>
    <row r="1866" spans="1:8" x14ac:dyDescent="0.25">
      <c r="A1866" s="30"/>
      <c r="B1866" s="31"/>
      <c r="C1866" s="42"/>
      <c r="D1866" s="385"/>
      <c r="F1866" s="385"/>
      <c r="G1866" s="385"/>
      <c r="H1866" s="385"/>
    </row>
    <row r="1867" spans="1:8" x14ac:dyDescent="0.25">
      <c r="A1867" s="30"/>
      <c r="B1867" s="31"/>
      <c r="C1867" s="42"/>
      <c r="D1867" s="385"/>
      <c r="F1867" s="385"/>
      <c r="G1867" s="385"/>
      <c r="H1867" s="385"/>
    </row>
    <row r="1868" spans="1:8" x14ac:dyDescent="0.25">
      <c r="A1868" s="30"/>
      <c r="B1868" s="31"/>
      <c r="C1868" s="42"/>
      <c r="D1868" s="385"/>
      <c r="F1868" s="385"/>
      <c r="G1868" s="385"/>
      <c r="H1868" s="385"/>
    </row>
    <row r="1869" spans="1:8" x14ac:dyDescent="0.25">
      <c r="A1869" s="30"/>
      <c r="B1869" s="31"/>
      <c r="C1869" s="42"/>
      <c r="D1869" s="385"/>
      <c r="F1869" s="385"/>
      <c r="G1869" s="385"/>
      <c r="H1869" s="385"/>
    </row>
    <row r="1870" spans="1:8" x14ac:dyDescent="0.25">
      <c r="A1870" s="30"/>
      <c r="B1870" s="31"/>
      <c r="C1870" s="42"/>
      <c r="D1870" s="385"/>
      <c r="F1870" s="385"/>
      <c r="G1870" s="385"/>
      <c r="H1870" s="385"/>
    </row>
    <row r="1871" spans="1:8" x14ac:dyDescent="0.25">
      <c r="A1871" s="30"/>
      <c r="B1871" s="31"/>
      <c r="C1871" s="42"/>
      <c r="D1871" s="385"/>
      <c r="F1871" s="385"/>
      <c r="G1871" s="385"/>
      <c r="H1871" s="385"/>
    </row>
    <row r="1872" spans="1:8" x14ac:dyDescent="0.25">
      <c r="A1872" s="30"/>
      <c r="B1872" s="31"/>
      <c r="C1872" s="42"/>
      <c r="D1872" s="385"/>
      <c r="F1872" s="385"/>
      <c r="G1872" s="385"/>
      <c r="H1872" s="385"/>
    </row>
    <row r="1873" spans="1:8" x14ac:dyDescent="0.25">
      <c r="A1873" s="30"/>
      <c r="B1873" s="31"/>
      <c r="C1873" s="42"/>
      <c r="D1873" s="385"/>
      <c r="F1873" s="385"/>
      <c r="G1873" s="385"/>
      <c r="H1873" s="385"/>
    </row>
    <row r="1874" spans="1:8" x14ac:dyDescent="0.25">
      <c r="A1874" s="30"/>
      <c r="B1874" s="31"/>
      <c r="C1874" s="42"/>
      <c r="D1874" s="385"/>
      <c r="F1874" s="385"/>
      <c r="G1874" s="385"/>
      <c r="H1874" s="385"/>
    </row>
    <row r="1875" spans="1:8" x14ac:dyDescent="0.25">
      <c r="A1875" s="30"/>
      <c r="B1875" s="31"/>
      <c r="C1875" s="42"/>
      <c r="D1875" s="385"/>
      <c r="F1875" s="385"/>
      <c r="G1875" s="385"/>
      <c r="H1875" s="385"/>
    </row>
    <row r="1876" spans="1:8" x14ac:dyDescent="0.25">
      <c r="A1876" s="30"/>
      <c r="B1876" s="31"/>
      <c r="C1876" s="42"/>
      <c r="D1876" s="385"/>
      <c r="F1876" s="385"/>
      <c r="G1876" s="385"/>
      <c r="H1876" s="385"/>
    </row>
    <row r="1877" spans="1:8" x14ac:dyDescent="0.25">
      <c r="A1877" s="30"/>
      <c r="B1877" s="31"/>
      <c r="C1877" s="42"/>
      <c r="D1877" s="385"/>
      <c r="F1877" s="385"/>
      <c r="G1877" s="385"/>
      <c r="H1877" s="385"/>
    </row>
    <row r="1878" spans="1:8" x14ac:dyDescent="0.25">
      <c r="A1878" s="30"/>
      <c r="B1878" s="31"/>
      <c r="C1878" s="42"/>
      <c r="D1878" s="385"/>
      <c r="F1878" s="385"/>
      <c r="G1878" s="385"/>
      <c r="H1878" s="385"/>
    </row>
    <row r="1879" spans="1:8" x14ac:dyDescent="0.25">
      <c r="A1879" s="30"/>
      <c r="B1879" s="31"/>
      <c r="C1879" s="42"/>
      <c r="D1879" s="385"/>
      <c r="F1879" s="385"/>
      <c r="G1879" s="385"/>
      <c r="H1879" s="385"/>
    </row>
    <row r="1880" spans="1:8" x14ac:dyDescent="0.25">
      <c r="A1880" s="30"/>
      <c r="B1880" s="31"/>
      <c r="C1880" s="42"/>
      <c r="D1880" s="385"/>
      <c r="F1880" s="385"/>
      <c r="G1880" s="385"/>
      <c r="H1880" s="385"/>
    </row>
    <row r="1881" spans="1:8" x14ac:dyDescent="0.25">
      <c r="A1881" s="30"/>
      <c r="B1881" s="31"/>
      <c r="C1881" s="42"/>
      <c r="D1881" s="385"/>
      <c r="F1881" s="385"/>
      <c r="G1881" s="385"/>
      <c r="H1881" s="385"/>
    </row>
    <row r="1882" spans="1:8" x14ac:dyDescent="0.25">
      <c r="A1882" s="30"/>
      <c r="B1882" s="31"/>
      <c r="C1882" s="42"/>
      <c r="D1882" s="385"/>
      <c r="F1882" s="385"/>
      <c r="G1882" s="385"/>
      <c r="H1882" s="385"/>
    </row>
    <row r="1883" spans="1:8" x14ac:dyDescent="0.25">
      <c r="A1883" s="30"/>
      <c r="B1883" s="31"/>
      <c r="C1883" s="42"/>
      <c r="D1883" s="385"/>
      <c r="F1883" s="385"/>
      <c r="G1883" s="385"/>
      <c r="H1883" s="385"/>
    </row>
    <row r="1884" spans="1:8" x14ac:dyDescent="0.25">
      <c r="A1884" s="30"/>
      <c r="B1884" s="31"/>
      <c r="C1884" s="42"/>
      <c r="D1884" s="385"/>
      <c r="F1884" s="385"/>
      <c r="G1884" s="385"/>
      <c r="H1884" s="385"/>
    </row>
    <row r="1885" spans="1:8" x14ac:dyDescent="0.25">
      <c r="A1885" s="30"/>
      <c r="B1885" s="31"/>
      <c r="C1885" s="42"/>
      <c r="D1885" s="385"/>
      <c r="F1885" s="385"/>
      <c r="G1885" s="385"/>
      <c r="H1885" s="385"/>
    </row>
    <row r="1886" spans="1:8" x14ac:dyDescent="0.25">
      <c r="A1886" s="30"/>
      <c r="B1886" s="31"/>
      <c r="C1886" s="42"/>
      <c r="D1886" s="385"/>
      <c r="F1886" s="385"/>
      <c r="G1886" s="385"/>
      <c r="H1886" s="385"/>
    </row>
    <row r="1887" spans="1:8" x14ac:dyDescent="0.25">
      <c r="A1887" s="30"/>
      <c r="B1887" s="31"/>
      <c r="C1887" s="42"/>
      <c r="D1887" s="385"/>
      <c r="F1887" s="385"/>
      <c r="G1887" s="385"/>
      <c r="H1887" s="385"/>
    </row>
    <row r="1888" spans="1:8" x14ac:dyDescent="0.25">
      <c r="A1888" s="30"/>
      <c r="B1888" s="31"/>
      <c r="C1888" s="42"/>
      <c r="D1888" s="385"/>
      <c r="F1888" s="385"/>
      <c r="G1888" s="385"/>
      <c r="H1888" s="385"/>
    </row>
    <row r="1889" spans="1:8" x14ac:dyDescent="0.25">
      <c r="A1889" s="30"/>
      <c r="B1889" s="31"/>
      <c r="C1889" s="42"/>
      <c r="D1889" s="385"/>
      <c r="F1889" s="385"/>
      <c r="G1889" s="385"/>
      <c r="H1889" s="385"/>
    </row>
    <row r="1890" spans="1:8" x14ac:dyDescent="0.25">
      <c r="A1890" s="30"/>
      <c r="B1890" s="31"/>
      <c r="C1890" s="42"/>
      <c r="D1890" s="385"/>
      <c r="F1890" s="385"/>
      <c r="G1890" s="385"/>
      <c r="H1890" s="385"/>
    </row>
    <row r="1891" spans="1:8" x14ac:dyDescent="0.25">
      <c r="A1891" s="30"/>
      <c r="B1891" s="31"/>
      <c r="C1891" s="42"/>
      <c r="D1891" s="385"/>
      <c r="F1891" s="385"/>
      <c r="G1891" s="385"/>
      <c r="H1891" s="385"/>
    </row>
    <row r="1892" spans="1:8" x14ac:dyDescent="0.25">
      <c r="A1892" s="30"/>
      <c r="B1892" s="31"/>
      <c r="C1892" s="42"/>
      <c r="D1892" s="385"/>
      <c r="F1892" s="385"/>
      <c r="G1892" s="385"/>
      <c r="H1892" s="385"/>
    </row>
    <row r="1893" spans="1:8" x14ac:dyDescent="0.25">
      <c r="A1893" s="30"/>
      <c r="B1893" s="31"/>
      <c r="C1893" s="42"/>
      <c r="D1893" s="385"/>
      <c r="F1893" s="385"/>
      <c r="G1893" s="385"/>
      <c r="H1893" s="385"/>
    </row>
    <row r="1894" spans="1:8" x14ac:dyDescent="0.25">
      <c r="A1894" s="30"/>
      <c r="B1894" s="31"/>
      <c r="C1894" s="42"/>
      <c r="D1894" s="385"/>
      <c r="F1894" s="385"/>
      <c r="G1894" s="385"/>
      <c r="H1894" s="385"/>
    </row>
    <row r="1895" spans="1:8" x14ac:dyDescent="0.25">
      <c r="A1895" s="30"/>
      <c r="B1895" s="31"/>
      <c r="C1895" s="42"/>
      <c r="D1895" s="385"/>
      <c r="F1895" s="385"/>
      <c r="G1895" s="385"/>
      <c r="H1895" s="385"/>
    </row>
    <row r="1896" spans="1:8" x14ac:dyDescent="0.25">
      <c r="A1896" s="30"/>
      <c r="B1896" s="31"/>
      <c r="C1896" s="42"/>
      <c r="D1896" s="385"/>
      <c r="F1896" s="385"/>
      <c r="G1896" s="385"/>
      <c r="H1896" s="385"/>
    </row>
    <row r="1897" spans="1:8" x14ac:dyDescent="0.25">
      <c r="A1897" s="30"/>
      <c r="B1897" s="31"/>
      <c r="C1897" s="42"/>
      <c r="D1897" s="385"/>
      <c r="F1897" s="385"/>
      <c r="G1897" s="385"/>
      <c r="H1897" s="385"/>
    </row>
    <row r="1898" spans="1:8" x14ac:dyDescent="0.25">
      <c r="A1898" s="30"/>
      <c r="B1898" s="31"/>
      <c r="C1898" s="42"/>
      <c r="D1898" s="385"/>
      <c r="F1898" s="385"/>
      <c r="G1898" s="385"/>
      <c r="H1898" s="385"/>
    </row>
    <row r="1899" spans="1:8" x14ac:dyDescent="0.25">
      <c r="A1899" s="30"/>
      <c r="B1899" s="31"/>
      <c r="C1899" s="42"/>
      <c r="D1899" s="385"/>
      <c r="F1899" s="385"/>
      <c r="G1899" s="385"/>
      <c r="H1899" s="385"/>
    </row>
    <row r="1900" spans="1:8" x14ac:dyDescent="0.25">
      <c r="A1900" s="30"/>
      <c r="B1900" s="31"/>
      <c r="C1900" s="42"/>
      <c r="D1900" s="385"/>
      <c r="F1900" s="385"/>
      <c r="G1900" s="385"/>
      <c r="H1900" s="385"/>
    </row>
    <row r="1901" spans="1:8" x14ac:dyDescent="0.25">
      <c r="A1901" s="30"/>
      <c r="B1901" s="31"/>
      <c r="C1901" s="42"/>
      <c r="D1901" s="385"/>
      <c r="F1901" s="385"/>
      <c r="G1901" s="385"/>
      <c r="H1901" s="385"/>
    </row>
    <row r="1902" spans="1:8" x14ac:dyDescent="0.25">
      <c r="A1902" s="30"/>
      <c r="B1902" s="31"/>
      <c r="C1902" s="42"/>
      <c r="D1902" s="385"/>
      <c r="F1902" s="385"/>
      <c r="G1902" s="385"/>
      <c r="H1902" s="385"/>
    </row>
    <row r="1903" spans="1:8" x14ac:dyDescent="0.25">
      <c r="A1903" s="30"/>
      <c r="B1903" s="31"/>
      <c r="C1903" s="42"/>
      <c r="D1903" s="385"/>
      <c r="F1903" s="385"/>
      <c r="G1903" s="385"/>
      <c r="H1903" s="385"/>
    </row>
    <row r="1904" spans="1:8" x14ac:dyDescent="0.25">
      <c r="A1904" s="30"/>
      <c r="B1904" s="31"/>
      <c r="C1904" s="42"/>
      <c r="D1904" s="385"/>
      <c r="F1904" s="385"/>
      <c r="G1904" s="385"/>
      <c r="H1904" s="385"/>
    </row>
    <row r="1905" spans="1:8" x14ac:dyDescent="0.25">
      <c r="A1905" s="30"/>
      <c r="B1905" s="31"/>
      <c r="C1905" s="42"/>
      <c r="D1905" s="385"/>
      <c r="F1905" s="385"/>
      <c r="G1905" s="385"/>
      <c r="H1905" s="385"/>
    </row>
    <row r="1906" spans="1:8" x14ac:dyDescent="0.25">
      <c r="A1906" s="30"/>
      <c r="B1906" s="31"/>
      <c r="C1906" s="42"/>
      <c r="D1906" s="385"/>
      <c r="F1906" s="385"/>
      <c r="G1906" s="385"/>
      <c r="H1906" s="385"/>
    </row>
    <row r="1907" spans="1:8" x14ac:dyDescent="0.25">
      <c r="A1907" s="30"/>
      <c r="B1907" s="31"/>
      <c r="C1907" s="42"/>
      <c r="D1907" s="385"/>
      <c r="F1907" s="385"/>
      <c r="G1907" s="385"/>
      <c r="H1907" s="385"/>
    </row>
    <row r="1908" spans="1:8" x14ac:dyDescent="0.25">
      <c r="A1908" s="30"/>
      <c r="B1908" s="31"/>
      <c r="C1908" s="42"/>
      <c r="D1908" s="385"/>
      <c r="F1908" s="385"/>
      <c r="G1908" s="385"/>
      <c r="H1908" s="385"/>
    </row>
    <row r="1909" spans="1:8" x14ac:dyDescent="0.25">
      <c r="A1909" s="30"/>
      <c r="B1909" s="31"/>
      <c r="C1909" s="42"/>
      <c r="D1909" s="385"/>
      <c r="F1909" s="385"/>
      <c r="G1909" s="385"/>
      <c r="H1909" s="385"/>
    </row>
    <row r="1910" spans="1:8" x14ac:dyDescent="0.25">
      <c r="A1910" s="30"/>
      <c r="B1910" s="31"/>
      <c r="C1910" s="42"/>
      <c r="D1910" s="385"/>
      <c r="F1910" s="385"/>
      <c r="G1910" s="385"/>
      <c r="H1910" s="385"/>
    </row>
    <row r="1911" spans="1:8" x14ac:dyDescent="0.25">
      <c r="A1911" s="30"/>
      <c r="B1911" s="31"/>
      <c r="C1911" s="42"/>
      <c r="D1911" s="385"/>
      <c r="F1911" s="385"/>
      <c r="G1911" s="385"/>
      <c r="H1911" s="385"/>
    </row>
    <row r="1912" spans="1:8" x14ac:dyDescent="0.25">
      <c r="A1912" s="30"/>
      <c r="B1912" s="31"/>
      <c r="C1912" s="42"/>
      <c r="D1912" s="385"/>
      <c r="F1912" s="385"/>
      <c r="G1912" s="385"/>
      <c r="H1912" s="385"/>
    </row>
    <row r="1913" spans="1:8" x14ac:dyDescent="0.25">
      <c r="A1913" s="30"/>
      <c r="B1913" s="31"/>
      <c r="C1913" s="42"/>
      <c r="D1913" s="385"/>
      <c r="F1913" s="385"/>
      <c r="G1913" s="385"/>
      <c r="H1913" s="385"/>
    </row>
    <row r="1914" spans="1:8" x14ac:dyDescent="0.25">
      <c r="A1914" s="30"/>
      <c r="B1914" s="31"/>
      <c r="C1914" s="42"/>
      <c r="D1914" s="385"/>
      <c r="F1914" s="385"/>
      <c r="G1914" s="385"/>
      <c r="H1914" s="385"/>
    </row>
    <row r="1915" spans="1:8" x14ac:dyDescent="0.25">
      <c r="A1915" s="30"/>
      <c r="B1915" s="31"/>
      <c r="C1915" s="42"/>
      <c r="D1915" s="385"/>
      <c r="F1915" s="385"/>
      <c r="G1915" s="385"/>
      <c r="H1915" s="385"/>
    </row>
    <row r="1916" spans="1:8" x14ac:dyDescent="0.25">
      <c r="A1916" s="30"/>
      <c r="B1916" s="31"/>
      <c r="C1916" s="42"/>
      <c r="D1916" s="385"/>
      <c r="F1916" s="385"/>
      <c r="G1916" s="385"/>
      <c r="H1916" s="385"/>
    </row>
    <row r="1917" spans="1:8" x14ac:dyDescent="0.25">
      <c r="A1917" s="30"/>
      <c r="B1917" s="31"/>
      <c r="C1917" s="42"/>
      <c r="D1917" s="385"/>
      <c r="F1917" s="385"/>
      <c r="G1917" s="385"/>
      <c r="H1917" s="385"/>
    </row>
    <row r="1918" spans="1:8" x14ac:dyDescent="0.25">
      <c r="A1918" s="30"/>
      <c r="B1918" s="31"/>
      <c r="C1918" s="42"/>
      <c r="D1918" s="385"/>
      <c r="F1918" s="385"/>
      <c r="G1918" s="385"/>
      <c r="H1918" s="385"/>
    </row>
    <row r="1919" spans="1:8" x14ac:dyDescent="0.25">
      <c r="A1919" s="30"/>
      <c r="B1919" s="31"/>
      <c r="C1919" s="42"/>
      <c r="D1919" s="385"/>
      <c r="F1919" s="385"/>
      <c r="G1919" s="385"/>
      <c r="H1919" s="385"/>
    </row>
    <row r="1920" spans="1:8" x14ac:dyDescent="0.25">
      <c r="A1920" s="30"/>
      <c r="B1920" s="31"/>
      <c r="C1920" s="42"/>
      <c r="D1920" s="385"/>
      <c r="F1920" s="385"/>
      <c r="G1920" s="385"/>
      <c r="H1920" s="385"/>
    </row>
    <row r="1921" spans="1:8" x14ac:dyDescent="0.25">
      <c r="A1921" s="30"/>
      <c r="B1921" s="31"/>
      <c r="C1921" s="42"/>
      <c r="D1921" s="385"/>
      <c r="F1921" s="385"/>
      <c r="G1921" s="385"/>
      <c r="H1921" s="385"/>
    </row>
    <row r="1922" spans="1:8" x14ac:dyDescent="0.25">
      <c r="A1922" s="30"/>
      <c r="B1922" s="31"/>
      <c r="C1922" s="42"/>
      <c r="D1922" s="385"/>
      <c r="F1922" s="385"/>
      <c r="G1922" s="385"/>
      <c r="H1922" s="385"/>
    </row>
    <row r="1923" spans="1:8" x14ac:dyDescent="0.25">
      <c r="A1923" s="30"/>
      <c r="B1923" s="31"/>
      <c r="C1923" s="42"/>
      <c r="D1923" s="385"/>
      <c r="F1923" s="385"/>
      <c r="G1923" s="385"/>
      <c r="H1923" s="385"/>
    </row>
    <row r="1924" spans="1:8" x14ac:dyDescent="0.25">
      <c r="A1924" s="30"/>
      <c r="B1924" s="31"/>
      <c r="C1924" s="42"/>
      <c r="D1924" s="385"/>
      <c r="F1924" s="385"/>
      <c r="G1924" s="385"/>
      <c r="H1924" s="385"/>
    </row>
    <row r="1925" spans="1:8" x14ac:dyDescent="0.25">
      <c r="A1925" s="30"/>
      <c r="B1925" s="31"/>
      <c r="C1925" s="42"/>
      <c r="D1925" s="385"/>
      <c r="F1925" s="385"/>
      <c r="G1925" s="385"/>
      <c r="H1925" s="385"/>
    </row>
    <row r="1926" spans="1:8" x14ac:dyDescent="0.25">
      <c r="A1926" s="30"/>
      <c r="B1926" s="31"/>
      <c r="C1926" s="42"/>
      <c r="D1926" s="385"/>
      <c r="F1926" s="385"/>
      <c r="G1926" s="385"/>
      <c r="H1926" s="385"/>
    </row>
    <row r="1927" spans="1:8" x14ac:dyDescent="0.25">
      <c r="A1927" s="30"/>
      <c r="B1927" s="31"/>
      <c r="C1927" s="42"/>
      <c r="D1927" s="385"/>
      <c r="F1927" s="385"/>
      <c r="G1927" s="385"/>
      <c r="H1927" s="385"/>
    </row>
    <row r="1928" spans="1:8" x14ac:dyDescent="0.25">
      <c r="A1928" s="30"/>
      <c r="B1928" s="31"/>
      <c r="C1928" s="42"/>
      <c r="D1928" s="385"/>
      <c r="F1928" s="385"/>
      <c r="G1928" s="385"/>
      <c r="H1928" s="385"/>
    </row>
    <row r="1929" spans="1:8" x14ac:dyDescent="0.25">
      <c r="A1929" s="30"/>
      <c r="B1929" s="31"/>
      <c r="C1929" s="42"/>
      <c r="D1929" s="385"/>
      <c r="F1929" s="385"/>
      <c r="G1929" s="385"/>
      <c r="H1929" s="385"/>
    </row>
    <row r="1930" spans="1:8" x14ac:dyDescent="0.25">
      <c r="A1930" s="30"/>
      <c r="B1930" s="31"/>
      <c r="C1930" s="42"/>
      <c r="D1930" s="385"/>
      <c r="F1930" s="385"/>
      <c r="G1930" s="385"/>
      <c r="H1930" s="385"/>
    </row>
    <row r="1931" spans="1:8" x14ac:dyDescent="0.25">
      <c r="A1931" s="30"/>
      <c r="B1931" s="31"/>
      <c r="C1931" s="42"/>
      <c r="D1931" s="385"/>
      <c r="F1931" s="385"/>
      <c r="G1931" s="385"/>
      <c r="H1931" s="385"/>
    </row>
    <row r="1932" spans="1:8" x14ac:dyDescent="0.25">
      <c r="A1932" s="30"/>
      <c r="B1932" s="31"/>
      <c r="C1932" s="42"/>
      <c r="D1932" s="385"/>
      <c r="F1932" s="385"/>
      <c r="G1932" s="385"/>
      <c r="H1932" s="385"/>
    </row>
    <row r="1933" spans="1:8" x14ac:dyDescent="0.25">
      <c r="A1933" s="30"/>
      <c r="B1933" s="31"/>
      <c r="C1933" s="42"/>
      <c r="D1933" s="385"/>
      <c r="F1933" s="385"/>
      <c r="G1933" s="385"/>
      <c r="H1933" s="385"/>
    </row>
    <row r="1934" spans="1:8" x14ac:dyDescent="0.25">
      <c r="A1934" s="30"/>
      <c r="B1934" s="31"/>
      <c r="C1934" s="42"/>
      <c r="D1934" s="385"/>
      <c r="F1934" s="385"/>
      <c r="G1934" s="385"/>
      <c r="H1934" s="385"/>
    </row>
    <row r="1935" spans="1:8" x14ac:dyDescent="0.25">
      <c r="A1935" s="30"/>
      <c r="B1935" s="31"/>
      <c r="C1935" s="42"/>
      <c r="D1935" s="385"/>
      <c r="F1935" s="385"/>
      <c r="G1935" s="385"/>
      <c r="H1935" s="385"/>
    </row>
    <row r="1936" spans="1:8" x14ac:dyDescent="0.25">
      <c r="A1936" s="30"/>
      <c r="B1936" s="31"/>
      <c r="C1936" s="42"/>
      <c r="D1936" s="385"/>
      <c r="F1936" s="385"/>
      <c r="G1936" s="385"/>
      <c r="H1936" s="385"/>
    </row>
    <row r="1937" spans="1:8" x14ac:dyDescent="0.25">
      <c r="A1937" s="30"/>
      <c r="B1937" s="31"/>
      <c r="C1937" s="42"/>
      <c r="D1937" s="385"/>
      <c r="F1937" s="385"/>
      <c r="G1937" s="385"/>
      <c r="H1937" s="385"/>
    </row>
    <row r="1938" spans="1:8" x14ac:dyDescent="0.25">
      <c r="A1938" s="30"/>
      <c r="B1938" s="31"/>
      <c r="C1938" s="42"/>
      <c r="D1938" s="385"/>
      <c r="F1938" s="385"/>
      <c r="G1938" s="385"/>
      <c r="H1938" s="385"/>
    </row>
    <row r="1939" spans="1:8" x14ac:dyDescent="0.25">
      <c r="A1939" s="30"/>
      <c r="B1939" s="31"/>
      <c r="C1939" s="42"/>
      <c r="D1939" s="385"/>
      <c r="F1939" s="385"/>
      <c r="G1939" s="385"/>
      <c r="H1939" s="385"/>
    </row>
    <row r="1940" spans="1:8" x14ac:dyDescent="0.25">
      <c r="A1940" s="30"/>
      <c r="B1940" s="31"/>
      <c r="C1940" s="42"/>
      <c r="D1940" s="385"/>
      <c r="F1940" s="385"/>
      <c r="G1940" s="385"/>
      <c r="H1940" s="385"/>
    </row>
    <row r="1941" spans="1:8" x14ac:dyDescent="0.25">
      <c r="A1941" s="30"/>
      <c r="B1941" s="31"/>
      <c r="C1941" s="42"/>
      <c r="D1941" s="385"/>
      <c r="F1941" s="385"/>
      <c r="G1941" s="385"/>
      <c r="H1941" s="385"/>
    </row>
    <row r="1942" spans="1:8" x14ac:dyDescent="0.25">
      <c r="A1942" s="30"/>
      <c r="B1942" s="31"/>
      <c r="C1942" s="42"/>
      <c r="D1942" s="385"/>
      <c r="F1942" s="385"/>
      <c r="G1942" s="385"/>
      <c r="H1942" s="385"/>
    </row>
    <row r="1943" spans="1:8" x14ac:dyDescent="0.25">
      <c r="A1943" s="30"/>
      <c r="B1943" s="31"/>
      <c r="C1943" s="42"/>
      <c r="D1943" s="385"/>
      <c r="F1943" s="385"/>
      <c r="G1943" s="385"/>
      <c r="H1943" s="385"/>
    </row>
    <row r="1944" spans="1:8" x14ac:dyDescent="0.25">
      <c r="A1944" s="30"/>
      <c r="B1944" s="31"/>
      <c r="C1944" s="42"/>
      <c r="D1944" s="385"/>
      <c r="F1944" s="385"/>
      <c r="G1944" s="385"/>
      <c r="H1944" s="385"/>
    </row>
    <row r="1945" spans="1:8" x14ac:dyDescent="0.25">
      <c r="A1945" s="30"/>
      <c r="B1945" s="31"/>
      <c r="C1945" s="42"/>
      <c r="D1945" s="385"/>
      <c r="F1945" s="385"/>
      <c r="G1945" s="385"/>
      <c r="H1945" s="385"/>
    </row>
    <row r="1946" spans="1:8" x14ac:dyDescent="0.25">
      <c r="A1946" s="30"/>
      <c r="B1946" s="31"/>
      <c r="C1946" s="42"/>
      <c r="D1946" s="385"/>
      <c r="F1946" s="385"/>
      <c r="G1946" s="385"/>
      <c r="H1946" s="385"/>
    </row>
    <row r="1947" spans="1:8" x14ac:dyDescent="0.25">
      <c r="A1947" s="30"/>
      <c r="B1947" s="31"/>
      <c r="C1947" s="42"/>
      <c r="D1947" s="385"/>
      <c r="F1947" s="385"/>
      <c r="G1947" s="385"/>
      <c r="H1947" s="385"/>
    </row>
    <row r="1948" spans="1:8" x14ac:dyDescent="0.25">
      <c r="A1948" s="30"/>
      <c r="B1948" s="31"/>
      <c r="C1948" s="42"/>
      <c r="D1948" s="385"/>
      <c r="F1948" s="385"/>
      <c r="G1948" s="385"/>
      <c r="H1948" s="385"/>
    </row>
    <row r="1949" spans="1:8" x14ac:dyDescent="0.25">
      <c r="A1949" s="30"/>
      <c r="B1949" s="31"/>
      <c r="C1949" s="42"/>
      <c r="D1949" s="385"/>
      <c r="F1949" s="385"/>
      <c r="G1949" s="385"/>
      <c r="H1949" s="385"/>
    </row>
    <row r="1950" spans="1:8" x14ac:dyDescent="0.25">
      <c r="A1950" s="30"/>
      <c r="B1950" s="31"/>
      <c r="C1950" s="42"/>
      <c r="D1950" s="385"/>
      <c r="F1950" s="385"/>
      <c r="G1950" s="385"/>
      <c r="H1950" s="385"/>
    </row>
    <row r="1951" spans="1:8" x14ac:dyDescent="0.25">
      <c r="A1951" s="30"/>
      <c r="B1951" s="31"/>
      <c r="C1951" s="42"/>
      <c r="D1951" s="385"/>
      <c r="F1951" s="385"/>
      <c r="G1951" s="385"/>
      <c r="H1951" s="385"/>
    </row>
    <row r="1952" spans="1:8" x14ac:dyDescent="0.25">
      <c r="A1952" s="30"/>
      <c r="B1952" s="31"/>
      <c r="C1952" s="42"/>
      <c r="D1952" s="385"/>
      <c r="F1952" s="385"/>
      <c r="G1952" s="385"/>
      <c r="H1952" s="385"/>
    </row>
    <row r="1953" spans="1:8" x14ac:dyDescent="0.25">
      <c r="A1953" s="30"/>
      <c r="B1953" s="31"/>
      <c r="C1953" s="42"/>
      <c r="D1953" s="385"/>
      <c r="F1953" s="385"/>
      <c r="G1953" s="385"/>
      <c r="H1953" s="385"/>
    </row>
    <row r="1954" spans="1:8" x14ac:dyDescent="0.25">
      <c r="A1954" s="30"/>
      <c r="B1954" s="31"/>
      <c r="C1954" s="42"/>
      <c r="D1954" s="385"/>
      <c r="F1954" s="385"/>
      <c r="G1954" s="385"/>
      <c r="H1954" s="385"/>
    </row>
    <row r="1955" spans="1:8" x14ac:dyDescent="0.25">
      <c r="A1955" s="30"/>
      <c r="B1955" s="31"/>
      <c r="C1955" s="42"/>
      <c r="D1955" s="385"/>
      <c r="F1955" s="385"/>
      <c r="G1955" s="385"/>
      <c r="H1955" s="385"/>
    </row>
    <row r="1956" spans="1:8" x14ac:dyDescent="0.25">
      <c r="A1956" s="30"/>
      <c r="B1956" s="31"/>
      <c r="C1956" s="42"/>
      <c r="D1956" s="385"/>
      <c r="F1956" s="385"/>
      <c r="G1956" s="385"/>
      <c r="H1956" s="385"/>
    </row>
    <row r="1957" spans="1:8" x14ac:dyDescent="0.25">
      <c r="A1957" s="30"/>
      <c r="B1957" s="31"/>
      <c r="C1957" s="42"/>
      <c r="D1957" s="385"/>
      <c r="F1957" s="385"/>
      <c r="G1957" s="385"/>
      <c r="H1957" s="385"/>
    </row>
    <row r="1958" spans="1:8" x14ac:dyDescent="0.25">
      <c r="A1958" s="30"/>
      <c r="B1958" s="31"/>
      <c r="C1958" s="42"/>
      <c r="D1958" s="385"/>
      <c r="F1958" s="385"/>
      <c r="G1958" s="385"/>
      <c r="H1958" s="385"/>
    </row>
    <row r="1959" spans="1:8" x14ac:dyDescent="0.25">
      <c r="A1959" s="30"/>
      <c r="B1959" s="31"/>
      <c r="C1959" s="42"/>
      <c r="D1959" s="385"/>
      <c r="F1959" s="385"/>
      <c r="G1959" s="385"/>
      <c r="H1959" s="385"/>
    </row>
    <row r="1960" spans="1:8" x14ac:dyDescent="0.25">
      <c r="A1960" s="30"/>
      <c r="B1960" s="31"/>
      <c r="C1960" s="42"/>
      <c r="D1960" s="385"/>
      <c r="F1960" s="385"/>
      <c r="G1960" s="385"/>
      <c r="H1960" s="385"/>
    </row>
    <row r="1961" spans="1:8" x14ac:dyDescent="0.25">
      <c r="A1961" s="30"/>
      <c r="B1961" s="31"/>
      <c r="C1961" s="42"/>
      <c r="D1961" s="385"/>
      <c r="F1961" s="385"/>
      <c r="G1961" s="385"/>
      <c r="H1961" s="385"/>
    </row>
    <row r="1962" spans="1:8" x14ac:dyDescent="0.25">
      <c r="A1962" s="30"/>
      <c r="B1962" s="31"/>
      <c r="C1962" s="42"/>
      <c r="D1962" s="385"/>
      <c r="F1962" s="385"/>
      <c r="G1962" s="385"/>
      <c r="H1962" s="385"/>
    </row>
    <row r="1963" spans="1:8" x14ac:dyDescent="0.25">
      <c r="A1963" s="30"/>
      <c r="B1963" s="31"/>
      <c r="C1963" s="42"/>
      <c r="D1963" s="385"/>
      <c r="F1963" s="385"/>
      <c r="G1963" s="385"/>
      <c r="H1963" s="385"/>
    </row>
    <row r="1964" spans="1:8" x14ac:dyDescent="0.25">
      <c r="A1964" s="30"/>
      <c r="B1964" s="31"/>
      <c r="C1964" s="42"/>
      <c r="D1964" s="385"/>
      <c r="F1964" s="385"/>
      <c r="G1964" s="385"/>
      <c r="H1964" s="385"/>
    </row>
    <row r="1965" spans="1:8" x14ac:dyDescent="0.25">
      <c r="A1965" s="30"/>
      <c r="B1965" s="31"/>
      <c r="C1965" s="42"/>
      <c r="D1965" s="385"/>
      <c r="F1965" s="385"/>
      <c r="G1965" s="385"/>
      <c r="H1965" s="385"/>
    </row>
    <row r="1966" spans="1:8" x14ac:dyDescent="0.25">
      <c r="A1966" s="30"/>
      <c r="B1966" s="31"/>
      <c r="C1966" s="42"/>
      <c r="D1966" s="385"/>
      <c r="F1966" s="385"/>
      <c r="G1966" s="385"/>
      <c r="H1966" s="385"/>
    </row>
    <row r="1967" spans="1:8" x14ac:dyDescent="0.25">
      <c r="A1967" s="30"/>
      <c r="B1967" s="31"/>
      <c r="C1967" s="42"/>
      <c r="D1967" s="385"/>
      <c r="F1967" s="385"/>
      <c r="G1967" s="385"/>
      <c r="H1967" s="385"/>
    </row>
    <row r="1968" spans="1:8" x14ac:dyDescent="0.25">
      <c r="A1968" s="30"/>
      <c r="B1968" s="31"/>
      <c r="C1968" s="42"/>
      <c r="D1968" s="385"/>
      <c r="F1968" s="385"/>
      <c r="G1968" s="385"/>
      <c r="H1968" s="385"/>
    </row>
    <row r="1969" spans="1:8" x14ac:dyDescent="0.25">
      <c r="A1969" s="30"/>
      <c r="B1969" s="31"/>
      <c r="C1969" s="42"/>
      <c r="D1969" s="385"/>
      <c r="F1969" s="385"/>
      <c r="G1969" s="385"/>
      <c r="H1969" s="385"/>
    </row>
    <row r="1970" spans="1:8" x14ac:dyDescent="0.25">
      <c r="A1970" s="30"/>
      <c r="B1970" s="31"/>
      <c r="C1970" s="42"/>
      <c r="D1970" s="385"/>
      <c r="F1970" s="385"/>
      <c r="G1970" s="385"/>
      <c r="H1970" s="385"/>
    </row>
    <row r="1971" spans="1:8" x14ac:dyDescent="0.25">
      <c r="A1971" s="30"/>
      <c r="B1971" s="31"/>
      <c r="C1971" s="42"/>
      <c r="D1971" s="385"/>
      <c r="F1971" s="385"/>
      <c r="G1971" s="385"/>
      <c r="H1971" s="385"/>
    </row>
    <row r="1972" spans="1:8" x14ac:dyDescent="0.25">
      <c r="A1972" s="30"/>
      <c r="B1972" s="31"/>
      <c r="C1972" s="42"/>
      <c r="D1972" s="385"/>
      <c r="F1972" s="385"/>
      <c r="G1972" s="385"/>
      <c r="H1972" s="385"/>
    </row>
    <row r="1973" spans="1:8" x14ac:dyDescent="0.25">
      <c r="A1973" s="30"/>
      <c r="B1973" s="31"/>
      <c r="C1973" s="42"/>
      <c r="D1973" s="385"/>
      <c r="F1973" s="385"/>
      <c r="G1973" s="385"/>
      <c r="H1973" s="385"/>
    </row>
    <row r="1974" spans="1:8" x14ac:dyDescent="0.25">
      <c r="A1974" s="30"/>
      <c r="B1974" s="31"/>
      <c r="C1974" s="42"/>
      <c r="D1974" s="385"/>
      <c r="F1974" s="385"/>
      <c r="G1974" s="385"/>
      <c r="H1974" s="385"/>
    </row>
    <row r="1975" spans="1:8" x14ac:dyDescent="0.25">
      <c r="A1975" s="30"/>
      <c r="B1975" s="31"/>
      <c r="C1975" s="42"/>
      <c r="D1975" s="385"/>
      <c r="F1975" s="385"/>
      <c r="G1975" s="385"/>
      <c r="H1975" s="385"/>
    </row>
    <row r="1976" spans="1:8" x14ac:dyDescent="0.25">
      <c r="A1976" s="30"/>
      <c r="B1976" s="31"/>
      <c r="C1976" s="42"/>
      <c r="D1976" s="385"/>
      <c r="F1976" s="385"/>
      <c r="G1976" s="385"/>
      <c r="H1976" s="385"/>
    </row>
    <row r="1977" spans="1:8" x14ac:dyDescent="0.25">
      <c r="A1977" s="30"/>
      <c r="B1977" s="31"/>
      <c r="C1977" s="42"/>
      <c r="D1977" s="385"/>
      <c r="F1977" s="385"/>
      <c r="G1977" s="385"/>
      <c r="H1977" s="385"/>
    </row>
    <row r="1978" spans="1:8" x14ac:dyDescent="0.25">
      <c r="A1978" s="30"/>
      <c r="B1978" s="31"/>
      <c r="C1978" s="42"/>
      <c r="D1978" s="385"/>
      <c r="F1978" s="385"/>
      <c r="G1978" s="385"/>
      <c r="H1978" s="385"/>
    </row>
    <row r="1979" spans="1:8" x14ac:dyDescent="0.25">
      <c r="A1979" s="30"/>
      <c r="B1979" s="31"/>
      <c r="C1979" s="42"/>
      <c r="D1979" s="385"/>
      <c r="F1979" s="385"/>
      <c r="G1979" s="385"/>
      <c r="H1979" s="385"/>
    </row>
    <row r="1980" spans="1:8" x14ac:dyDescent="0.25">
      <c r="A1980" s="30"/>
      <c r="B1980" s="31"/>
      <c r="C1980" s="42"/>
      <c r="D1980" s="385"/>
      <c r="F1980" s="385"/>
      <c r="G1980" s="385"/>
      <c r="H1980" s="385"/>
    </row>
    <row r="1981" spans="1:8" x14ac:dyDescent="0.25">
      <c r="A1981" s="30"/>
      <c r="B1981" s="31"/>
      <c r="C1981" s="42"/>
      <c r="D1981" s="385"/>
      <c r="F1981" s="385"/>
      <c r="G1981" s="385"/>
      <c r="H1981" s="385"/>
    </row>
    <row r="1982" spans="1:8" x14ac:dyDescent="0.25">
      <c r="A1982" s="30"/>
      <c r="B1982" s="31"/>
      <c r="C1982" s="42"/>
      <c r="D1982" s="385"/>
      <c r="F1982" s="385"/>
      <c r="G1982" s="385"/>
      <c r="H1982" s="385"/>
    </row>
    <row r="1983" spans="1:8" x14ac:dyDescent="0.25">
      <c r="A1983" s="30"/>
      <c r="B1983" s="31"/>
      <c r="C1983" s="42"/>
      <c r="D1983" s="385"/>
      <c r="F1983" s="385"/>
      <c r="G1983" s="385"/>
      <c r="H1983" s="385"/>
    </row>
    <row r="1984" spans="1:8" x14ac:dyDescent="0.25">
      <c r="A1984" s="30"/>
      <c r="B1984" s="31"/>
      <c r="C1984" s="42"/>
      <c r="D1984" s="385"/>
      <c r="F1984" s="385"/>
      <c r="G1984" s="385"/>
      <c r="H1984" s="385"/>
    </row>
    <row r="1985" spans="1:8" x14ac:dyDescent="0.25">
      <c r="A1985" s="30"/>
      <c r="B1985" s="31"/>
      <c r="C1985" s="42"/>
      <c r="D1985" s="385"/>
      <c r="F1985" s="385"/>
      <c r="G1985" s="385"/>
      <c r="H1985" s="385"/>
    </row>
    <row r="1986" spans="1:8" x14ac:dyDescent="0.25">
      <c r="A1986" s="30"/>
      <c r="B1986" s="31"/>
      <c r="C1986" s="42"/>
      <c r="D1986" s="385"/>
      <c r="F1986" s="385"/>
      <c r="G1986" s="385"/>
      <c r="H1986" s="385"/>
    </row>
    <row r="1987" spans="1:8" x14ac:dyDescent="0.25">
      <c r="A1987" s="30"/>
      <c r="B1987" s="31"/>
      <c r="C1987" s="42"/>
      <c r="D1987" s="385"/>
      <c r="F1987" s="385"/>
      <c r="G1987" s="385"/>
      <c r="H1987" s="385"/>
    </row>
    <row r="1988" spans="1:8" x14ac:dyDescent="0.25">
      <c r="A1988" s="30"/>
      <c r="B1988" s="31"/>
      <c r="C1988" s="42"/>
      <c r="D1988" s="385"/>
      <c r="F1988" s="385"/>
      <c r="G1988" s="385"/>
      <c r="H1988" s="385"/>
    </row>
    <row r="1989" spans="1:8" x14ac:dyDescent="0.25">
      <c r="A1989" s="30"/>
      <c r="B1989" s="31"/>
      <c r="C1989" s="42"/>
      <c r="D1989" s="385"/>
      <c r="F1989" s="385"/>
      <c r="G1989" s="385"/>
      <c r="H1989" s="385"/>
    </row>
    <row r="1990" spans="1:8" x14ac:dyDescent="0.25">
      <c r="A1990" s="30"/>
      <c r="B1990" s="31"/>
      <c r="C1990" s="42"/>
      <c r="D1990" s="385"/>
      <c r="F1990" s="385"/>
      <c r="G1990" s="385"/>
      <c r="H1990" s="385"/>
    </row>
    <row r="1991" spans="1:8" x14ac:dyDescent="0.25">
      <c r="A1991" s="30"/>
      <c r="B1991" s="31"/>
      <c r="C1991" s="42"/>
      <c r="D1991" s="385"/>
      <c r="F1991" s="385"/>
      <c r="G1991" s="385"/>
      <c r="H1991" s="385"/>
    </row>
    <row r="1992" spans="1:8" x14ac:dyDescent="0.25">
      <c r="A1992" s="30"/>
      <c r="B1992" s="31"/>
      <c r="C1992" s="42"/>
      <c r="D1992" s="385"/>
      <c r="F1992" s="385"/>
      <c r="G1992" s="385"/>
      <c r="H1992" s="385"/>
    </row>
    <row r="1993" spans="1:8" x14ac:dyDescent="0.25">
      <c r="A1993" s="30"/>
      <c r="B1993" s="31"/>
      <c r="C1993" s="42"/>
      <c r="D1993" s="385"/>
      <c r="F1993" s="385"/>
      <c r="G1993" s="385"/>
      <c r="H1993" s="385"/>
    </row>
    <row r="1994" spans="1:8" x14ac:dyDescent="0.25">
      <c r="A1994" s="30"/>
      <c r="B1994" s="31"/>
      <c r="C1994" s="42"/>
      <c r="D1994" s="385"/>
      <c r="F1994" s="385"/>
      <c r="G1994" s="385"/>
      <c r="H1994" s="385"/>
    </row>
    <row r="1995" spans="1:8" x14ac:dyDescent="0.25">
      <c r="A1995" s="30"/>
      <c r="B1995" s="31"/>
      <c r="C1995" s="42"/>
      <c r="D1995" s="385"/>
      <c r="F1995" s="385"/>
      <c r="G1995" s="385"/>
      <c r="H1995" s="385"/>
    </row>
    <row r="1996" spans="1:8" x14ac:dyDescent="0.25">
      <c r="A1996" s="30"/>
      <c r="B1996" s="31"/>
      <c r="C1996" s="42"/>
      <c r="D1996" s="385"/>
      <c r="F1996" s="385"/>
      <c r="G1996" s="385"/>
      <c r="H1996" s="385"/>
    </row>
    <row r="1997" spans="1:8" x14ac:dyDescent="0.25">
      <c r="A1997" s="30"/>
      <c r="B1997" s="31"/>
      <c r="C1997" s="42"/>
      <c r="D1997" s="385"/>
      <c r="F1997" s="385"/>
      <c r="G1997" s="385"/>
      <c r="H1997" s="385"/>
    </row>
    <row r="1998" spans="1:8" x14ac:dyDescent="0.25">
      <c r="A1998" s="30"/>
      <c r="B1998" s="31"/>
      <c r="C1998" s="42"/>
      <c r="D1998" s="385"/>
      <c r="F1998" s="385"/>
      <c r="G1998" s="385"/>
      <c r="H1998" s="385"/>
    </row>
    <row r="1999" spans="1:8" x14ac:dyDescent="0.25">
      <c r="A1999" s="30"/>
      <c r="B1999" s="31"/>
      <c r="C1999" s="42"/>
      <c r="D1999" s="385"/>
      <c r="F1999" s="385"/>
      <c r="G1999" s="385"/>
      <c r="H1999" s="385"/>
    </row>
    <row r="2000" spans="1:8" x14ac:dyDescent="0.25">
      <c r="A2000" s="30"/>
      <c r="B2000" s="31"/>
      <c r="C2000" s="42"/>
      <c r="D2000" s="385"/>
      <c r="F2000" s="385"/>
      <c r="G2000" s="385"/>
      <c r="H2000" s="385"/>
    </row>
    <row r="2001" spans="1:8" x14ac:dyDescent="0.25">
      <c r="A2001" s="30"/>
      <c r="B2001" s="31"/>
      <c r="C2001" s="42"/>
      <c r="D2001" s="385"/>
      <c r="F2001" s="385"/>
      <c r="G2001" s="385"/>
      <c r="H2001" s="385"/>
    </row>
    <row r="2002" spans="1:8" x14ac:dyDescent="0.25">
      <c r="A2002" s="30"/>
      <c r="B2002" s="31"/>
      <c r="C2002" s="42"/>
      <c r="D2002" s="385"/>
      <c r="F2002" s="385"/>
      <c r="G2002" s="385"/>
      <c r="H2002" s="385"/>
    </row>
    <row r="2003" spans="1:8" x14ac:dyDescent="0.25">
      <c r="A2003" s="30"/>
      <c r="B2003" s="31"/>
      <c r="C2003" s="42"/>
      <c r="D2003" s="385"/>
      <c r="F2003" s="385"/>
      <c r="G2003" s="385"/>
      <c r="H2003" s="385"/>
    </row>
    <row r="2004" spans="1:8" x14ac:dyDescent="0.25">
      <c r="A2004" s="30"/>
      <c r="B2004" s="31"/>
      <c r="C2004" s="42"/>
      <c r="D2004" s="385"/>
      <c r="F2004" s="385"/>
      <c r="G2004" s="385"/>
      <c r="H2004" s="385"/>
    </row>
    <row r="2005" spans="1:8" x14ac:dyDescent="0.25">
      <c r="A2005" s="30"/>
      <c r="B2005" s="31"/>
      <c r="C2005" s="42"/>
      <c r="D2005" s="385"/>
      <c r="F2005" s="385"/>
      <c r="G2005" s="385"/>
      <c r="H2005" s="385"/>
    </row>
    <row r="2006" spans="1:8" x14ac:dyDescent="0.25">
      <c r="A2006" s="30"/>
      <c r="B2006" s="31"/>
      <c r="C2006" s="42"/>
      <c r="D2006" s="385"/>
      <c r="F2006" s="385"/>
      <c r="G2006" s="385"/>
      <c r="H2006" s="385"/>
    </row>
    <row r="2007" spans="1:8" x14ac:dyDescent="0.25">
      <c r="A2007" s="30"/>
      <c r="B2007" s="31"/>
      <c r="C2007" s="42"/>
      <c r="D2007" s="385"/>
      <c r="F2007" s="385"/>
      <c r="G2007" s="385"/>
      <c r="H2007" s="385"/>
    </row>
    <row r="2008" spans="1:8" x14ac:dyDescent="0.25">
      <c r="A2008" s="30"/>
      <c r="B2008" s="31"/>
      <c r="C2008" s="42"/>
      <c r="D2008" s="385"/>
      <c r="F2008" s="385"/>
      <c r="G2008" s="385"/>
      <c r="H2008" s="385"/>
    </row>
    <row r="2009" spans="1:8" x14ac:dyDescent="0.25">
      <c r="A2009" s="30"/>
      <c r="B2009" s="31"/>
      <c r="C2009" s="42"/>
      <c r="D2009" s="385"/>
      <c r="F2009" s="385"/>
      <c r="G2009" s="385"/>
      <c r="H2009" s="385"/>
    </row>
    <row r="2010" spans="1:8" x14ac:dyDescent="0.25">
      <c r="A2010" s="30"/>
      <c r="B2010" s="31"/>
      <c r="C2010" s="42"/>
      <c r="D2010" s="385"/>
      <c r="F2010" s="385"/>
      <c r="G2010" s="385"/>
      <c r="H2010" s="385"/>
    </row>
    <row r="2011" spans="1:8" x14ac:dyDescent="0.25">
      <c r="A2011" s="30"/>
      <c r="B2011" s="31"/>
      <c r="C2011" s="42"/>
      <c r="D2011" s="385"/>
      <c r="F2011" s="385"/>
      <c r="G2011" s="385"/>
      <c r="H2011" s="385"/>
    </row>
    <row r="2012" spans="1:8" x14ac:dyDescent="0.25">
      <c r="A2012" s="30"/>
      <c r="B2012" s="31"/>
      <c r="C2012" s="42"/>
      <c r="D2012" s="385"/>
      <c r="F2012" s="385"/>
      <c r="G2012" s="385"/>
      <c r="H2012" s="385"/>
    </row>
    <row r="2013" spans="1:8" x14ac:dyDescent="0.25">
      <c r="A2013" s="30"/>
      <c r="B2013" s="31"/>
      <c r="C2013" s="42"/>
      <c r="D2013" s="385"/>
      <c r="F2013" s="385"/>
      <c r="G2013" s="385"/>
      <c r="H2013" s="385"/>
    </row>
    <row r="2014" spans="1:8" x14ac:dyDescent="0.25">
      <c r="A2014" s="30"/>
      <c r="B2014" s="31"/>
      <c r="C2014" s="42"/>
      <c r="D2014" s="385"/>
      <c r="F2014" s="385"/>
      <c r="G2014" s="385"/>
      <c r="H2014" s="385"/>
    </row>
    <row r="2015" spans="1:8" x14ac:dyDescent="0.25">
      <c r="A2015" s="30"/>
      <c r="B2015" s="31"/>
      <c r="C2015" s="42"/>
      <c r="D2015" s="385"/>
      <c r="F2015" s="385"/>
      <c r="G2015" s="385"/>
      <c r="H2015" s="385"/>
    </row>
    <row r="2016" spans="1:8" x14ac:dyDescent="0.25">
      <c r="A2016" s="30"/>
      <c r="B2016" s="31"/>
      <c r="C2016" s="42"/>
      <c r="D2016" s="385"/>
      <c r="F2016" s="385"/>
      <c r="G2016" s="385"/>
      <c r="H2016" s="385"/>
    </row>
    <row r="2017" spans="1:8" x14ac:dyDescent="0.25">
      <c r="A2017" s="30"/>
      <c r="B2017" s="31"/>
      <c r="C2017" s="42"/>
      <c r="D2017" s="385"/>
      <c r="F2017" s="385"/>
      <c r="G2017" s="385"/>
      <c r="H2017" s="385"/>
    </row>
    <row r="2018" spans="1:8" x14ac:dyDescent="0.25">
      <c r="A2018" s="30"/>
      <c r="B2018" s="31"/>
      <c r="C2018" s="42"/>
      <c r="D2018" s="385"/>
      <c r="F2018" s="385"/>
      <c r="G2018" s="385"/>
      <c r="H2018" s="385"/>
    </row>
    <row r="2019" spans="1:8" x14ac:dyDescent="0.25">
      <c r="A2019" s="30"/>
      <c r="B2019" s="31"/>
      <c r="C2019" s="42"/>
      <c r="D2019" s="385"/>
      <c r="F2019" s="385"/>
      <c r="G2019" s="385"/>
      <c r="H2019" s="385"/>
    </row>
    <row r="2020" spans="1:8" x14ac:dyDescent="0.25">
      <c r="A2020" s="30"/>
      <c r="B2020" s="31"/>
      <c r="C2020" s="42"/>
      <c r="D2020" s="385"/>
      <c r="F2020" s="385"/>
      <c r="G2020" s="385"/>
      <c r="H2020" s="385"/>
    </row>
    <row r="2021" spans="1:8" x14ac:dyDescent="0.25">
      <c r="A2021" s="30"/>
      <c r="B2021" s="31"/>
      <c r="C2021" s="42"/>
      <c r="D2021" s="385"/>
      <c r="F2021" s="385"/>
      <c r="G2021" s="385"/>
      <c r="H2021" s="385"/>
    </row>
    <row r="2022" spans="1:8" x14ac:dyDescent="0.25">
      <c r="A2022" s="30"/>
      <c r="B2022" s="31"/>
      <c r="C2022" s="42"/>
      <c r="D2022" s="385"/>
      <c r="F2022" s="385"/>
      <c r="G2022" s="385"/>
      <c r="H2022" s="385"/>
    </row>
    <row r="2023" spans="1:8" x14ac:dyDescent="0.25">
      <c r="A2023" s="30"/>
      <c r="B2023" s="31"/>
      <c r="C2023" s="42"/>
      <c r="D2023" s="385"/>
      <c r="F2023" s="385"/>
      <c r="G2023" s="385"/>
      <c r="H2023" s="385"/>
    </row>
    <row r="2024" spans="1:8" x14ac:dyDescent="0.25">
      <c r="A2024" s="30"/>
      <c r="B2024" s="31"/>
      <c r="C2024" s="42"/>
      <c r="D2024" s="385"/>
      <c r="F2024" s="385"/>
      <c r="G2024" s="385"/>
      <c r="H2024" s="385"/>
    </row>
    <row r="2025" spans="1:8" x14ac:dyDescent="0.25">
      <c r="A2025" s="30"/>
      <c r="B2025" s="31"/>
      <c r="C2025" s="42"/>
      <c r="D2025" s="385"/>
      <c r="F2025" s="385"/>
      <c r="G2025" s="385"/>
      <c r="H2025" s="385"/>
    </row>
    <row r="2026" spans="1:8" x14ac:dyDescent="0.25">
      <c r="A2026" s="30"/>
      <c r="B2026" s="31"/>
      <c r="C2026" s="42"/>
      <c r="D2026" s="385"/>
      <c r="F2026" s="385"/>
      <c r="G2026" s="385"/>
      <c r="H2026" s="385"/>
    </row>
    <row r="2027" spans="1:8" x14ac:dyDescent="0.25">
      <c r="A2027" s="30"/>
      <c r="B2027" s="31"/>
      <c r="C2027" s="42"/>
      <c r="D2027" s="385"/>
      <c r="F2027" s="385"/>
      <c r="G2027" s="385"/>
      <c r="H2027" s="385"/>
    </row>
    <row r="2028" spans="1:8" x14ac:dyDescent="0.25">
      <c r="A2028" s="30"/>
      <c r="B2028" s="31"/>
      <c r="C2028" s="42"/>
      <c r="D2028" s="385"/>
      <c r="F2028" s="385"/>
      <c r="G2028" s="385"/>
      <c r="H2028" s="385"/>
    </row>
    <row r="2029" spans="1:8" x14ac:dyDescent="0.25">
      <c r="A2029" s="30"/>
      <c r="B2029" s="31"/>
      <c r="C2029" s="42"/>
      <c r="D2029" s="385"/>
      <c r="F2029" s="385"/>
      <c r="G2029" s="385"/>
      <c r="H2029" s="385"/>
    </row>
    <row r="2030" spans="1:8" x14ac:dyDescent="0.25">
      <c r="A2030" s="30"/>
      <c r="B2030" s="31"/>
      <c r="C2030" s="42"/>
      <c r="D2030" s="385"/>
      <c r="F2030" s="385"/>
      <c r="G2030" s="385"/>
      <c r="H2030" s="385"/>
    </row>
    <row r="2031" spans="1:8" x14ac:dyDescent="0.25">
      <c r="A2031" s="30"/>
      <c r="B2031" s="31"/>
      <c r="C2031" s="42"/>
      <c r="D2031" s="385"/>
      <c r="F2031" s="385"/>
      <c r="G2031" s="385"/>
      <c r="H2031" s="385"/>
    </row>
    <row r="2032" spans="1:8" x14ac:dyDescent="0.25">
      <c r="A2032" s="30"/>
      <c r="B2032" s="31"/>
      <c r="C2032" s="42"/>
      <c r="D2032" s="385"/>
      <c r="F2032" s="385"/>
      <c r="G2032" s="385"/>
      <c r="H2032" s="385"/>
    </row>
    <row r="2033" spans="1:8" x14ac:dyDescent="0.25">
      <c r="A2033" s="30"/>
      <c r="B2033" s="31"/>
      <c r="C2033" s="42"/>
      <c r="D2033" s="385"/>
      <c r="F2033" s="385"/>
      <c r="G2033" s="385"/>
      <c r="H2033" s="385"/>
    </row>
    <row r="2034" spans="1:8" x14ac:dyDescent="0.25">
      <c r="A2034" s="30"/>
      <c r="B2034" s="31"/>
      <c r="C2034" s="42"/>
      <c r="D2034" s="385"/>
      <c r="F2034" s="385"/>
      <c r="G2034" s="385"/>
      <c r="H2034" s="385"/>
    </row>
    <row r="2035" spans="1:8" x14ac:dyDescent="0.25">
      <c r="A2035" s="30"/>
      <c r="B2035" s="31"/>
      <c r="C2035" s="42"/>
      <c r="D2035" s="385"/>
      <c r="F2035" s="385"/>
      <c r="G2035" s="385"/>
      <c r="H2035" s="385"/>
    </row>
    <row r="2036" spans="1:8" x14ac:dyDescent="0.25">
      <c r="A2036" s="30"/>
      <c r="B2036" s="31"/>
      <c r="C2036" s="42"/>
      <c r="D2036" s="385"/>
      <c r="F2036" s="385"/>
      <c r="G2036" s="385"/>
      <c r="H2036" s="385"/>
    </row>
    <row r="2037" spans="1:8" x14ac:dyDescent="0.25">
      <c r="A2037" s="30"/>
      <c r="B2037" s="31"/>
      <c r="C2037" s="42"/>
      <c r="D2037" s="385"/>
      <c r="F2037" s="385"/>
      <c r="G2037" s="385"/>
      <c r="H2037" s="385"/>
    </row>
    <row r="2038" spans="1:8" x14ac:dyDescent="0.25">
      <c r="A2038" s="30"/>
      <c r="B2038" s="31"/>
      <c r="C2038" s="42"/>
      <c r="D2038" s="385"/>
      <c r="F2038" s="385"/>
      <c r="G2038" s="385"/>
      <c r="H2038" s="385"/>
    </row>
    <row r="2039" spans="1:8" x14ac:dyDescent="0.25">
      <c r="A2039" s="30"/>
      <c r="B2039" s="31"/>
      <c r="C2039" s="42"/>
      <c r="D2039" s="385"/>
      <c r="F2039" s="385"/>
      <c r="G2039" s="385"/>
      <c r="H2039" s="385"/>
    </row>
    <row r="2040" spans="1:8" x14ac:dyDescent="0.25">
      <c r="A2040" s="30"/>
      <c r="B2040" s="31"/>
      <c r="C2040" s="42"/>
      <c r="D2040" s="385"/>
      <c r="F2040" s="385"/>
      <c r="G2040" s="385"/>
      <c r="H2040" s="385"/>
    </row>
    <row r="2041" spans="1:8" x14ac:dyDescent="0.25">
      <c r="A2041" s="30"/>
      <c r="B2041" s="31"/>
      <c r="C2041" s="42"/>
      <c r="D2041" s="385"/>
      <c r="F2041" s="385"/>
      <c r="G2041" s="385"/>
      <c r="H2041" s="385"/>
    </row>
    <row r="2042" spans="1:8" x14ac:dyDescent="0.25">
      <c r="A2042" s="30"/>
      <c r="B2042" s="31"/>
      <c r="C2042" s="42"/>
      <c r="D2042" s="385"/>
      <c r="F2042" s="385"/>
      <c r="G2042" s="385"/>
      <c r="H2042" s="385"/>
    </row>
    <row r="2043" spans="1:8" x14ac:dyDescent="0.25">
      <c r="A2043" s="30"/>
      <c r="B2043" s="31"/>
      <c r="C2043" s="42"/>
      <c r="D2043" s="385"/>
      <c r="F2043" s="385"/>
      <c r="G2043" s="385"/>
      <c r="H2043" s="385"/>
    </row>
    <row r="2044" spans="1:8" x14ac:dyDescent="0.25">
      <c r="A2044" s="30"/>
      <c r="B2044" s="31"/>
      <c r="C2044" s="42"/>
      <c r="D2044" s="385"/>
      <c r="F2044" s="385"/>
      <c r="G2044" s="385"/>
      <c r="H2044" s="385"/>
    </row>
    <row r="2045" spans="1:8" x14ac:dyDescent="0.25">
      <c r="A2045" s="30"/>
      <c r="B2045" s="31"/>
      <c r="C2045" s="42"/>
      <c r="D2045" s="385"/>
      <c r="F2045" s="385"/>
      <c r="G2045" s="385"/>
      <c r="H2045" s="385"/>
    </row>
    <row r="2046" spans="1:8" x14ac:dyDescent="0.25">
      <c r="A2046" s="30"/>
      <c r="B2046" s="31"/>
      <c r="C2046" s="42"/>
      <c r="D2046" s="385"/>
      <c r="F2046" s="385"/>
      <c r="G2046" s="385"/>
      <c r="H2046" s="385"/>
    </row>
    <row r="2047" spans="1:8" x14ac:dyDescent="0.25">
      <c r="A2047" s="30"/>
      <c r="B2047" s="31"/>
      <c r="C2047" s="42"/>
      <c r="D2047" s="385"/>
      <c r="F2047" s="385"/>
      <c r="G2047" s="385"/>
      <c r="H2047" s="385"/>
    </row>
    <row r="2048" spans="1:8" x14ac:dyDescent="0.25">
      <c r="A2048" s="30"/>
      <c r="B2048" s="31"/>
      <c r="C2048" s="42"/>
      <c r="D2048" s="385"/>
      <c r="F2048" s="385"/>
      <c r="G2048" s="385"/>
      <c r="H2048" s="385"/>
    </row>
    <row r="2049" spans="1:8" x14ac:dyDescent="0.25">
      <c r="A2049" s="30"/>
      <c r="B2049" s="31"/>
      <c r="C2049" s="42"/>
      <c r="D2049" s="385"/>
      <c r="F2049" s="385"/>
      <c r="G2049" s="385"/>
      <c r="H2049" s="385"/>
    </row>
    <row r="2050" spans="1:8" x14ac:dyDescent="0.25">
      <c r="A2050" s="30"/>
      <c r="B2050" s="31"/>
      <c r="C2050" s="42"/>
      <c r="D2050" s="385"/>
      <c r="F2050" s="385"/>
      <c r="G2050" s="385"/>
      <c r="H2050" s="385"/>
    </row>
    <row r="2051" spans="1:8" x14ac:dyDescent="0.25">
      <c r="A2051" s="30"/>
      <c r="B2051" s="31"/>
      <c r="C2051" s="42"/>
      <c r="D2051" s="385"/>
      <c r="F2051" s="385"/>
      <c r="G2051" s="385"/>
      <c r="H2051" s="385"/>
    </row>
    <row r="2052" spans="1:8" x14ac:dyDescent="0.25">
      <c r="A2052" s="30"/>
      <c r="B2052" s="31"/>
      <c r="C2052" s="42"/>
      <c r="D2052" s="385"/>
      <c r="F2052" s="385"/>
      <c r="G2052" s="385"/>
      <c r="H2052" s="385"/>
    </row>
    <row r="2053" spans="1:8" x14ac:dyDescent="0.25">
      <c r="A2053" s="30"/>
      <c r="B2053" s="31"/>
      <c r="C2053" s="42"/>
      <c r="D2053" s="385"/>
      <c r="F2053" s="385"/>
      <c r="G2053" s="385"/>
      <c r="H2053" s="385"/>
    </row>
    <row r="2054" spans="1:8" x14ac:dyDescent="0.25">
      <c r="A2054" s="30"/>
      <c r="B2054" s="31"/>
      <c r="C2054" s="42"/>
      <c r="D2054" s="385"/>
      <c r="F2054" s="385"/>
      <c r="G2054" s="385"/>
      <c r="H2054" s="385"/>
    </row>
    <row r="2055" spans="1:8" x14ac:dyDescent="0.25">
      <c r="A2055" s="30"/>
      <c r="B2055" s="31"/>
      <c r="C2055" s="42"/>
      <c r="D2055" s="385"/>
      <c r="F2055" s="385"/>
      <c r="G2055" s="385"/>
      <c r="H2055" s="385"/>
    </row>
    <row r="2056" spans="1:8" x14ac:dyDescent="0.25">
      <c r="A2056" s="30"/>
      <c r="B2056" s="31"/>
      <c r="C2056" s="42"/>
      <c r="D2056" s="385"/>
      <c r="F2056" s="385"/>
      <c r="G2056" s="385"/>
      <c r="H2056" s="385"/>
    </row>
    <row r="2057" spans="1:8" x14ac:dyDescent="0.25">
      <c r="A2057" s="30"/>
      <c r="B2057" s="31"/>
      <c r="C2057" s="42"/>
      <c r="D2057" s="385"/>
      <c r="F2057" s="385"/>
      <c r="G2057" s="385"/>
      <c r="H2057" s="385"/>
    </row>
    <row r="2058" spans="1:8" x14ac:dyDescent="0.25">
      <c r="A2058" s="30"/>
      <c r="B2058" s="31"/>
      <c r="C2058" s="42"/>
      <c r="D2058" s="385"/>
      <c r="F2058" s="385"/>
      <c r="G2058" s="385"/>
      <c r="H2058" s="385"/>
    </row>
    <row r="2059" spans="1:8" x14ac:dyDescent="0.25">
      <c r="A2059" s="30"/>
      <c r="B2059" s="31"/>
      <c r="C2059" s="42"/>
      <c r="D2059" s="385"/>
      <c r="F2059" s="385"/>
      <c r="G2059" s="385"/>
      <c r="H2059" s="385"/>
    </row>
    <row r="2060" spans="1:8" x14ac:dyDescent="0.25">
      <c r="A2060" s="30"/>
      <c r="B2060" s="31"/>
      <c r="C2060" s="42"/>
      <c r="D2060" s="385"/>
      <c r="F2060" s="385"/>
      <c r="G2060" s="385"/>
      <c r="H2060" s="385"/>
    </row>
    <row r="2061" spans="1:8" x14ac:dyDescent="0.25">
      <c r="A2061" s="30"/>
      <c r="B2061" s="31"/>
      <c r="C2061" s="42"/>
      <c r="D2061" s="385"/>
      <c r="F2061" s="385"/>
      <c r="G2061" s="385"/>
      <c r="H2061" s="385"/>
    </row>
    <row r="2062" spans="1:8" x14ac:dyDescent="0.25">
      <c r="A2062" s="30"/>
      <c r="B2062" s="31"/>
      <c r="C2062" s="42"/>
      <c r="D2062" s="385"/>
      <c r="F2062" s="385"/>
      <c r="G2062" s="385"/>
      <c r="H2062" s="385"/>
    </row>
    <row r="2063" spans="1:8" x14ac:dyDescent="0.25">
      <c r="A2063" s="30"/>
      <c r="B2063" s="31"/>
      <c r="C2063" s="42"/>
      <c r="D2063" s="385"/>
      <c r="F2063" s="385"/>
      <c r="G2063" s="385"/>
      <c r="H2063" s="385"/>
    </row>
    <row r="2064" spans="1:8" x14ac:dyDescent="0.25">
      <c r="A2064" s="30"/>
      <c r="B2064" s="31"/>
      <c r="C2064" s="42"/>
      <c r="D2064" s="385"/>
      <c r="F2064" s="385"/>
      <c r="G2064" s="385"/>
      <c r="H2064" s="385"/>
    </row>
    <row r="2065" spans="1:8" x14ac:dyDescent="0.25">
      <c r="A2065" s="30"/>
      <c r="B2065" s="31"/>
      <c r="C2065" s="42"/>
      <c r="D2065" s="385"/>
      <c r="F2065" s="385"/>
      <c r="G2065" s="385"/>
      <c r="H2065" s="385"/>
    </row>
    <row r="2066" spans="1:8" x14ac:dyDescent="0.25">
      <c r="A2066" s="30"/>
      <c r="B2066" s="31"/>
      <c r="C2066" s="42"/>
      <c r="D2066" s="385"/>
      <c r="F2066" s="385"/>
      <c r="G2066" s="385"/>
      <c r="H2066" s="385"/>
    </row>
    <row r="2067" spans="1:8" x14ac:dyDescent="0.25">
      <c r="A2067" s="30"/>
      <c r="B2067" s="31"/>
      <c r="C2067" s="42"/>
      <c r="D2067" s="385"/>
      <c r="F2067" s="385"/>
      <c r="G2067" s="385"/>
      <c r="H2067" s="385"/>
    </row>
    <row r="2068" spans="1:8" x14ac:dyDescent="0.25">
      <c r="A2068" s="30"/>
      <c r="B2068" s="31"/>
      <c r="C2068" s="42"/>
      <c r="D2068" s="385"/>
      <c r="F2068" s="385"/>
      <c r="G2068" s="385"/>
      <c r="H2068" s="385"/>
    </row>
    <row r="2069" spans="1:8" x14ac:dyDescent="0.25">
      <c r="A2069" s="30"/>
      <c r="B2069" s="31"/>
      <c r="C2069" s="42"/>
      <c r="D2069" s="385"/>
      <c r="F2069" s="385"/>
      <c r="G2069" s="385"/>
      <c r="H2069" s="385"/>
    </row>
    <row r="2070" spans="1:8" x14ac:dyDescent="0.25">
      <c r="A2070" s="30"/>
      <c r="B2070" s="31"/>
      <c r="C2070" s="42"/>
      <c r="D2070" s="385"/>
      <c r="F2070" s="385"/>
      <c r="G2070" s="385"/>
      <c r="H2070" s="385"/>
    </row>
    <row r="2071" spans="1:8" x14ac:dyDescent="0.25">
      <c r="A2071" s="30"/>
      <c r="B2071" s="31"/>
      <c r="C2071" s="42"/>
      <c r="D2071" s="385"/>
      <c r="F2071" s="385"/>
      <c r="G2071" s="385"/>
      <c r="H2071" s="385"/>
    </row>
    <row r="2072" spans="1:8" x14ac:dyDescent="0.25">
      <c r="A2072" s="30"/>
      <c r="B2072" s="31"/>
      <c r="C2072" s="42"/>
      <c r="D2072" s="385"/>
      <c r="F2072" s="385"/>
      <c r="G2072" s="385"/>
      <c r="H2072" s="385"/>
    </row>
    <row r="2073" spans="1:8" x14ac:dyDescent="0.25">
      <c r="A2073" s="30"/>
      <c r="B2073" s="31"/>
      <c r="C2073" s="42"/>
      <c r="D2073" s="385"/>
      <c r="F2073" s="385"/>
      <c r="G2073" s="385"/>
      <c r="H2073" s="385"/>
    </row>
    <row r="2074" spans="1:8" x14ac:dyDescent="0.25">
      <c r="A2074" s="30"/>
      <c r="B2074" s="31"/>
      <c r="C2074" s="42"/>
      <c r="D2074" s="385"/>
      <c r="F2074" s="385"/>
      <c r="G2074" s="385"/>
      <c r="H2074" s="385"/>
    </row>
    <row r="2075" spans="1:8" x14ac:dyDescent="0.25">
      <c r="A2075" s="30"/>
      <c r="B2075" s="31"/>
      <c r="C2075" s="42"/>
      <c r="D2075" s="385"/>
      <c r="F2075" s="385"/>
      <c r="G2075" s="385"/>
      <c r="H2075" s="385"/>
    </row>
    <row r="2076" spans="1:8" x14ac:dyDescent="0.25">
      <c r="A2076" s="30"/>
      <c r="B2076" s="31"/>
      <c r="C2076" s="42"/>
      <c r="D2076" s="385"/>
      <c r="F2076" s="385"/>
      <c r="G2076" s="385"/>
      <c r="H2076" s="385"/>
    </row>
    <row r="2077" spans="1:8" x14ac:dyDescent="0.25">
      <c r="A2077" s="30"/>
      <c r="B2077" s="31"/>
      <c r="C2077" s="42"/>
      <c r="D2077" s="385"/>
      <c r="F2077" s="385"/>
      <c r="G2077" s="385"/>
      <c r="H2077" s="385"/>
    </row>
    <row r="2078" spans="1:8" x14ac:dyDescent="0.25">
      <c r="A2078" s="30"/>
      <c r="B2078" s="31"/>
      <c r="C2078" s="42"/>
      <c r="D2078" s="385"/>
      <c r="F2078" s="385"/>
      <c r="G2078" s="385"/>
      <c r="H2078" s="385"/>
    </row>
    <row r="2079" spans="1:8" x14ac:dyDescent="0.25">
      <c r="A2079" s="30"/>
      <c r="B2079" s="31"/>
      <c r="C2079" s="42"/>
      <c r="D2079" s="385"/>
      <c r="F2079" s="385"/>
      <c r="G2079" s="385"/>
      <c r="H2079" s="385"/>
    </row>
    <row r="2080" spans="1:8" x14ac:dyDescent="0.25">
      <c r="A2080" s="30"/>
      <c r="B2080" s="31"/>
      <c r="C2080" s="42"/>
      <c r="D2080" s="385"/>
      <c r="F2080" s="385"/>
      <c r="G2080" s="385"/>
      <c r="H2080" s="385"/>
    </row>
    <row r="2081" spans="1:8" x14ac:dyDescent="0.25">
      <c r="A2081" s="30"/>
      <c r="B2081" s="31"/>
      <c r="C2081" s="42"/>
      <c r="D2081" s="385"/>
      <c r="F2081" s="385"/>
      <c r="G2081" s="385"/>
      <c r="H2081" s="385"/>
    </row>
    <row r="2082" spans="1:8" x14ac:dyDescent="0.25">
      <c r="A2082" s="30"/>
      <c r="B2082" s="31"/>
      <c r="C2082" s="42"/>
      <c r="D2082" s="385"/>
      <c r="F2082" s="385"/>
      <c r="G2082" s="385"/>
      <c r="H2082" s="385"/>
    </row>
    <row r="2083" spans="1:8" x14ac:dyDescent="0.25">
      <c r="A2083" s="30"/>
      <c r="B2083" s="31"/>
      <c r="C2083" s="42"/>
      <c r="D2083" s="385"/>
      <c r="F2083" s="385"/>
      <c r="G2083" s="385"/>
      <c r="H2083" s="385"/>
    </row>
    <row r="2084" spans="1:8" x14ac:dyDescent="0.25">
      <c r="A2084" s="30"/>
      <c r="B2084" s="31"/>
      <c r="C2084" s="42"/>
      <c r="D2084" s="385"/>
      <c r="F2084" s="385"/>
      <c r="G2084" s="385"/>
      <c r="H2084" s="385"/>
    </row>
    <row r="2085" spans="1:8" x14ac:dyDescent="0.25">
      <c r="A2085" s="30"/>
      <c r="B2085" s="31"/>
      <c r="C2085" s="42"/>
      <c r="D2085" s="385"/>
      <c r="F2085" s="385"/>
      <c r="G2085" s="385"/>
      <c r="H2085" s="385"/>
    </row>
    <row r="2086" spans="1:8" x14ac:dyDescent="0.25">
      <c r="A2086" s="30"/>
      <c r="B2086" s="31"/>
      <c r="C2086" s="42"/>
      <c r="D2086" s="385"/>
      <c r="F2086" s="385"/>
      <c r="G2086" s="385"/>
      <c r="H2086" s="385"/>
    </row>
    <row r="2087" spans="1:8" x14ac:dyDescent="0.25">
      <c r="A2087" s="30"/>
      <c r="B2087" s="31"/>
      <c r="C2087" s="42"/>
      <c r="D2087" s="385"/>
      <c r="F2087" s="385"/>
      <c r="G2087" s="385"/>
      <c r="H2087" s="385"/>
    </row>
    <row r="2088" spans="1:8" x14ac:dyDescent="0.25">
      <c r="A2088" s="30"/>
      <c r="B2088" s="31"/>
      <c r="C2088" s="42"/>
      <c r="D2088" s="385"/>
      <c r="F2088" s="385"/>
      <c r="G2088" s="385"/>
      <c r="H2088" s="385"/>
    </row>
    <row r="2089" spans="1:8" x14ac:dyDescent="0.25">
      <c r="A2089" s="30"/>
      <c r="B2089" s="31"/>
      <c r="C2089" s="42"/>
      <c r="D2089" s="385"/>
      <c r="F2089" s="385"/>
      <c r="G2089" s="385"/>
      <c r="H2089" s="385"/>
    </row>
    <row r="2090" spans="1:8" x14ac:dyDescent="0.25">
      <c r="A2090" s="30"/>
      <c r="B2090" s="31"/>
      <c r="C2090" s="42"/>
      <c r="D2090" s="385"/>
      <c r="F2090" s="385"/>
      <c r="G2090" s="385"/>
      <c r="H2090" s="385"/>
    </row>
    <row r="2091" spans="1:8" x14ac:dyDescent="0.25">
      <c r="A2091" s="30"/>
      <c r="B2091" s="31"/>
      <c r="C2091" s="42"/>
      <c r="D2091" s="385"/>
      <c r="F2091" s="385"/>
      <c r="G2091" s="385"/>
      <c r="H2091" s="385"/>
    </row>
    <row r="2092" spans="1:8" x14ac:dyDescent="0.25">
      <c r="A2092" s="30"/>
      <c r="B2092" s="31"/>
      <c r="C2092" s="42"/>
      <c r="D2092" s="385"/>
      <c r="F2092" s="385"/>
      <c r="G2092" s="385"/>
      <c r="H2092" s="385"/>
    </row>
    <row r="2093" spans="1:8" x14ac:dyDescent="0.25">
      <c r="A2093" s="30"/>
      <c r="B2093" s="31"/>
      <c r="C2093" s="42"/>
      <c r="D2093" s="385"/>
      <c r="F2093" s="385"/>
      <c r="G2093" s="385"/>
      <c r="H2093" s="385"/>
    </row>
    <row r="2094" spans="1:8" x14ac:dyDescent="0.25">
      <c r="A2094" s="30"/>
      <c r="B2094" s="31"/>
      <c r="C2094" s="42"/>
      <c r="D2094" s="385"/>
      <c r="F2094" s="385"/>
      <c r="G2094" s="385"/>
      <c r="H2094" s="385"/>
    </row>
    <row r="2095" spans="1:8" x14ac:dyDescent="0.25">
      <c r="A2095" s="30"/>
      <c r="B2095" s="31"/>
      <c r="C2095" s="42"/>
      <c r="D2095" s="385"/>
      <c r="F2095" s="385"/>
      <c r="G2095" s="385"/>
      <c r="H2095" s="385"/>
    </row>
    <row r="2096" spans="1:8" x14ac:dyDescent="0.25">
      <c r="A2096" s="30"/>
      <c r="B2096" s="31"/>
      <c r="C2096" s="42"/>
      <c r="D2096" s="385"/>
      <c r="F2096" s="385"/>
      <c r="G2096" s="385"/>
      <c r="H2096" s="385"/>
    </row>
    <row r="2097" spans="1:8" x14ac:dyDescent="0.25">
      <c r="A2097" s="30"/>
      <c r="B2097" s="31"/>
      <c r="C2097" s="42"/>
      <c r="D2097" s="385"/>
      <c r="F2097" s="385"/>
      <c r="G2097" s="385"/>
      <c r="H2097" s="385"/>
    </row>
    <row r="2098" spans="1:8" x14ac:dyDescent="0.25">
      <c r="A2098" s="30"/>
      <c r="B2098" s="31"/>
      <c r="C2098" s="42"/>
      <c r="D2098" s="385"/>
      <c r="F2098" s="385"/>
      <c r="G2098" s="385"/>
      <c r="H2098" s="385"/>
    </row>
    <row r="2099" spans="1:8" x14ac:dyDescent="0.25">
      <c r="A2099" s="30"/>
      <c r="B2099" s="31"/>
      <c r="C2099" s="42"/>
      <c r="D2099" s="385"/>
      <c r="F2099" s="385"/>
      <c r="G2099" s="385"/>
      <c r="H2099" s="385"/>
    </row>
    <row r="2100" spans="1:8" x14ac:dyDescent="0.25">
      <c r="A2100" s="30"/>
      <c r="B2100" s="31"/>
      <c r="C2100" s="42"/>
      <c r="D2100" s="385"/>
      <c r="F2100" s="385"/>
      <c r="G2100" s="385"/>
      <c r="H2100" s="385"/>
    </row>
    <row r="2101" spans="1:8" x14ac:dyDescent="0.25">
      <c r="A2101" s="30"/>
      <c r="B2101" s="31"/>
      <c r="C2101" s="42"/>
      <c r="D2101" s="385"/>
      <c r="F2101" s="385"/>
      <c r="G2101" s="385"/>
      <c r="H2101" s="385"/>
    </row>
    <row r="2102" spans="1:8" x14ac:dyDescent="0.25">
      <c r="A2102" s="30"/>
      <c r="B2102" s="31"/>
      <c r="C2102" s="42"/>
      <c r="D2102" s="385"/>
      <c r="F2102" s="385"/>
      <c r="G2102" s="385"/>
      <c r="H2102" s="385"/>
    </row>
    <row r="2103" spans="1:8" x14ac:dyDescent="0.25">
      <c r="A2103" s="30"/>
      <c r="B2103" s="31"/>
      <c r="C2103" s="42"/>
      <c r="D2103" s="385"/>
      <c r="F2103" s="385"/>
      <c r="G2103" s="385"/>
      <c r="H2103" s="385"/>
    </row>
    <row r="2104" spans="1:8" x14ac:dyDescent="0.25">
      <c r="A2104" s="30"/>
      <c r="B2104" s="31"/>
      <c r="C2104" s="42"/>
      <c r="D2104" s="385"/>
      <c r="F2104" s="385"/>
      <c r="G2104" s="385"/>
      <c r="H2104" s="385"/>
    </row>
    <row r="2105" spans="1:8" x14ac:dyDescent="0.25">
      <c r="A2105" s="30"/>
      <c r="B2105" s="31"/>
      <c r="C2105" s="42"/>
      <c r="D2105" s="385"/>
      <c r="F2105" s="385"/>
      <c r="G2105" s="385"/>
      <c r="H2105" s="385"/>
    </row>
    <row r="2106" spans="1:8" x14ac:dyDescent="0.25">
      <c r="A2106" s="30"/>
      <c r="B2106" s="31"/>
      <c r="C2106" s="42"/>
      <c r="D2106" s="385"/>
      <c r="F2106" s="385"/>
      <c r="G2106" s="385"/>
      <c r="H2106" s="385"/>
    </row>
    <row r="2107" spans="1:8" x14ac:dyDescent="0.25">
      <c r="A2107" s="30"/>
      <c r="B2107" s="31"/>
      <c r="C2107" s="42"/>
      <c r="D2107" s="385"/>
      <c r="F2107" s="385"/>
      <c r="G2107" s="385"/>
      <c r="H2107" s="385"/>
    </row>
    <row r="2108" spans="1:8" x14ac:dyDescent="0.25">
      <c r="A2108" s="30"/>
      <c r="B2108" s="31"/>
      <c r="C2108" s="42"/>
      <c r="D2108" s="385"/>
      <c r="F2108" s="385"/>
      <c r="G2108" s="385"/>
      <c r="H2108" s="385"/>
    </row>
    <row r="2109" spans="1:8" x14ac:dyDescent="0.25">
      <c r="A2109" s="30"/>
      <c r="B2109" s="31"/>
      <c r="C2109" s="42"/>
      <c r="D2109" s="385"/>
      <c r="F2109" s="385"/>
      <c r="G2109" s="385"/>
      <c r="H2109" s="385"/>
    </row>
    <row r="2110" spans="1:8" x14ac:dyDescent="0.25">
      <c r="A2110" s="30"/>
      <c r="B2110" s="31"/>
      <c r="C2110" s="42"/>
      <c r="D2110" s="385"/>
      <c r="F2110" s="385"/>
      <c r="G2110" s="385"/>
      <c r="H2110" s="385"/>
    </row>
    <row r="2111" spans="1:8" x14ac:dyDescent="0.25">
      <c r="A2111" s="30"/>
      <c r="B2111" s="31"/>
      <c r="C2111" s="42"/>
      <c r="D2111" s="385"/>
      <c r="F2111" s="385"/>
      <c r="G2111" s="385"/>
      <c r="H2111" s="385"/>
    </row>
    <row r="2112" spans="1:8" x14ac:dyDescent="0.25">
      <c r="A2112" s="30"/>
      <c r="B2112" s="31"/>
      <c r="C2112" s="42"/>
      <c r="D2112" s="385"/>
      <c r="F2112" s="385"/>
      <c r="G2112" s="385"/>
      <c r="H2112" s="385"/>
    </row>
    <row r="2113" spans="1:8" x14ac:dyDescent="0.25">
      <c r="A2113" s="30"/>
      <c r="B2113" s="31"/>
      <c r="C2113" s="42"/>
      <c r="D2113" s="385"/>
      <c r="F2113" s="385"/>
      <c r="G2113" s="385"/>
      <c r="H2113" s="385"/>
    </row>
    <row r="2114" spans="1:8" x14ac:dyDescent="0.25">
      <c r="A2114" s="30"/>
      <c r="B2114" s="31"/>
      <c r="C2114" s="42"/>
      <c r="D2114" s="385"/>
      <c r="F2114" s="385"/>
      <c r="G2114" s="385"/>
      <c r="H2114" s="385"/>
    </row>
    <row r="2115" spans="1:8" x14ac:dyDescent="0.25">
      <c r="A2115" s="30"/>
      <c r="B2115" s="31"/>
      <c r="C2115" s="42"/>
      <c r="D2115" s="385"/>
      <c r="F2115" s="385"/>
      <c r="G2115" s="385"/>
      <c r="H2115" s="385"/>
    </row>
    <row r="2116" spans="1:8" x14ac:dyDescent="0.25">
      <c r="A2116" s="30"/>
      <c r="B2116" s="31"/>
      <c r="C2116" s="42"/>
      <c r="D2116" s="385"/>
      <c r="F2116" s="385"/>
      <c r="G2116" s="385"/>
      <c r="H2116" s="385"/>
    </row>
    <row r="2117" spans="1:8" x14ac:dyDescent="0.25">
      <c r="A2117" s="30"/>
      <c r="B2117" s="31"/>
      <c r="C2117" s="42"/>
      <c r="D2117" s="385"/>
      <c r="F2117" s="385"/>
      <c r="G2117" s="385"/>
      <c r="H2117" s="385"/>
    </row>
    <row r="2118" spans="1:8" x14ac:dyDescent="0.25">
      <c r="A2118" s="30"/>
      <c r="B2118" s="31"/>
      <c r="C2118" s="42"/>
      <c r="D2118" s="385"/>
      <c r="F2118" s="385"/>
      <c r="G2118" s="385"/>
      <c r="H2118" s="385"/>
    </row>
    <row r="2119" spans="1:8" x14ac:dyDescent="0.25">
      <c r="A2119" s="30"/>
      <c r="B2119" s="31"/>
      <c r="C2119" s="42"/>
      <c r="D2119" s="385"/>
      <c r="F2119" s="385"/>
      <c r="G2119" s="385"/>
      <c r="H2119" s="385"/>
    </row>
    <row r="2120" spans="1:8" x14ac:dyDescent="0.25">
      <c r="A2120" s="30"/>
      <c r="B2120" s="31"/>
      <c r="C2120" s="42"/>
      <c r="D2120" s="385"/>
      <c r="F2120" s="385"/>
      <c r="G2120" s="385"/>
      <c r="H2120" s="385"/>
    </row>
    <row r="2121" spans="1:8" x14ac:dyDescent="0.25">
      <c r="A2121" s="30"/>
      <c r="B2121" s="31"/>
      <c r="C2121" s="42"/>
      <c r="D2121" s="385"/>
      <c r="F2121" s="385"/>
      <c r="G2121" s="385"/>
      <c r="H2121" s="385"/>
    </row>
    <row r="2122" spans="1:8" x14ac:dyDescent="0.25">
      <c r="A2122" s="30"/>
      <c r="B2122" s="31"/>
      <c r="C2122" s="42"/>
      <c r="D2122" s="385"/>
      <c r="F2122" s="385"/>
      <c r="G2122" s="385"/>
      <c r="H2122" s="385"/>
    </row>
    <row r="2123" spans="1:8" x14ac:dyDescent="0.25">
      <c r="A2123" s="30"/>
      <c r="B2123" s="31"/>
      <c r="C2123" s="42"/>
      <c r="D2123" s="385"/>
      <c r="F2123" s="385"/>
      <c r="G2123" s="385"/>
      <c r="H2123" s="385"/>
    </row>
    <row r="2124" spans="1:8" x14ac:dyDescent="0.25">
      <c r="A2124" s="30"/>
      <c r="B2124" s="31"/>
      <c r="C2124" s="42"/>
      <c r="D2124" s="385"/>
      <c r="F2124" s="385"/>
      <c r="G2124" s="385"/>
      <c r="H2124" s="385"/>
    </row>
    <row r="2125" spans="1:8" x14ac:dyDescent="0.25">
      <c r="A2125" s="30"/>
      <c r="B2125" s="31"/>
      <c r="C2125" s="42"/>
      <c r="D2125" s="385"/>
      <c r="F2125" s="385"/>
      <c r="G2125" s="385"/>
      <c r="H2125" s="385"/>
    </row>
    <row r="2126" spans="1:8" x14ac:dyDescent="0.25">
      <c r="A2126" s="30"/>
      <c r="B2126" s="31"/>
      <c r="C2126" s="42"/>
      <c r="D2126" s="385"/>
      <c r="F2126" s="385"/>
      <c r="G2126" s="385"/>
      <c r="H2126" s="385"/>
    </row>
    <row r="2127" spans="1:8" x14ac:dyDescent="0.25">
      <c r="A2127" s="30"/>
      <c r="B2127" s="31"/>
      <c r="C2127" s="42"/>
      <c r="D2127" s="385"/>
      <c r="F2127" s="385"/>
      <c r="G2127" s="385"/>
      <c r="H2127" s="385"/>
    </row>
    <row r="2128" spans="1:8" x14ac:dyDescent="0.25">
      <c r="A2128" s="30"/>
      <c r="B2128" s="31"/>
      <c r="C2128" s="42"/>
      <c r="D2128" s="385"/>
      <c r="F2128" s="385"/>
      <c r="G2128" s="385"/>
      <c r="H2128" s="385"/>
    </row>
    <row r="2129" spans="1:8" x14ac:dyDescent="0.25">
      <c r="A2129" s="30"/>
      <c r="B2129" s="31"/>
      <c r="C2129" s="42"/>
      <c r="D2129" s="385"/>
      <c r="F2129" s="385"/>
      <c r="G2129" s="385"/>
      <c r="H2129" s="385"/>
    </row>
    <row r="2130" spans="1:8" x14ac:dyDescent="0.25">
      <c r="A2130" s="30"/>
      <c r="B2130" s="31"/>
      <c r="C2130" s="42"/>
      <c r="D2130" s="385"/>
      <c r="F2130" s="385"/>
      <c r="G2130" s="385"/>
      <c r="H2130" s="385"/>
    </row>
    <row r="2131" spans="1:8" x14ac:dyDescent="0.25">
      <c r="A2131" s="30"/>
      <c r="B2131" s="31"/>
      <c r="C2131" s="42"/>
      <c r="D2131" s="385"/>
      <c r="F2131" s="385"/>
      <c r="G2131" s="385"/>
      <c r="H2131" s="385"/>
    </row>
    <row r="2132" spans="1:8" x14ac:dyDescent="0.25">
      <c r="A2132" s="30"/>
      <c r="B2132" s="31"/>
      <c r="C2132" s="42"/>
      <c r="D2132" s="385"/>
      <c r="F2132" s="385"/>
      <c r="G2132" s="385"/>
      <c r="H2132" s="385"/>
    </row>
    <row r="2133" spans="1:8" x14ac:dyDescent="0.25">
      <c r="A2133" s="30"/>
      <c r="B2133" s="31"/>
      <c r="C2133" s="42"/>
      <c r="D2133" s="385"/>
      <c r="F2133" s="385"/>
      <c r="G2133" s="385"/>
      <c r="H2133" s="385"/>
    </row>
    <row r="2134" spans="1:8" x14ac:dyDescent="0.25">
      <c r="A2134" s="30"/>
      <c r="B2134" s="31"/>
      <c r="C2134" s="42"/>
      <c r="D2134" s="385"/>
      <c r="F2134" s="385"/>
      <c r="G2134" s="385"/>
      <c r="H2134" s="385"/>
    </row>
    <row r="2135" spans="1:8" x14ac:dyDescent="0.25">
      <c r="A2135" s="30"/>
      <c r="B2135" s="31"/>
      <c r="C2135" s="42"/>
      <c r="D2135" s="385"/>
      <c r="F2135" s="385"/>
      <c r="G2135" s="385"/>
      <c r="H2135" s="385"/>
    </row>
    <row r="2136" spans="1:8" x14ac:dyDescent="0.25">
      <c r="A2136" s="30"/>
      <c r="B2136" s="31"/>
      <c r="C2136" s="42"/>
      <c r="D2136" s="385"/>
      <c r="F2136" s="385"/>
      <c r="G2136" s="385"/>
      <c r="H2136" s="385"/>
    </row>
    <row r="2137" spans="1:8" x14ac:dyDescent="0.25">
      <c r="A2137" s="30"/>
      <c r="B2137" s="31"/>
      <c r="C2137" s="42"/>
      <c r="D2137" s="385"/>
      <c r="F2137" s="385"/>
      <c r="G2137" s="385"/>
      <c r="H2137" s="385"/>
    </row>
    <row r="2138" spans="1:8" x14ac:dyDescent="0.25">
      <c r="A2138" s="30"/>
      <c r="B2138" s="31"/>
      <c r="C2138" s="42"/>
      <c r="D2138" s="385"/>
      <c r="F2138" s="385"/>
      <c r="G2138" s="385"/>
      <c r="H2138" s="385"/>
    </row>
    <row r="2139" spans="1:8" x14ac:dyDescent="0.25">
      <c r="A2139" s="30"/>
      <c r="B2139" s="31"/>
      <c r="C2139" s="42"/>
      <c r="D2139" s="385"/>
      <c r="F2139" s="385"/>
      <c r="G2139" s="385"/>
      <c r="H2139" s="385"/>
    </row>
    <row r="2140" spans="1:8" x14ac:dyDescent="0.25">
      <c r="A2140" s="30"/>
      <c r="B2140" s="31"/>
      <c r="C2140" s="42"/>
      <c r="D2140" s="385"/>
      <c r="F2140" s="385"/>
      <c r="G2140" s="385"/>
      <c r="H2140" s="385"/>
    </row>
    <row r="2141" spans="1:8" x14ac:dyDescent="0.25">
      <c r="A2141" s="30"/>
      <c r="B2141" s="31"/>
      <c r="C2141" s="42"/>
      <c r="D2141" s="385"/>
      <c r="F2141" s="385"/>
      <c r="G2141" s="385"/>
      <c r="H2141" s="385"/>
    </row>
    <row r="2142" spans="1:8" x14ac:dyDescent="0.25">
      <c r="A2142" s="30"/>
      <c r="B2142" s="31"/>
      <c r="C2142" s="42"/>
      <c r="D2142" s="385"/>
      <c r="F2142" s="385"/>
      <c r="G2142" s="385"/>
      <c r="H2142" s="385"/>
    </row>
    <row r="2143" spans="1:8" x14ac:dyDescent="0.25">
      <c r="A2143" s="30"/>
      <c r="B2143" s="31"/>
      <c r="C2143" s="42"/>
      <c r="D2143" s="385"/>
      <c r="F2143" s="385"/>
      <c r="G2143" s="385"/>
      <c r="H2143" s="385"/>
    </row>
    <row r="2144" spans="1:8" x14ac:dyDescent="0.25">
      <c r="A2144" s="30"/>
      <c r="B2144" s="31"/>
      <c r="C2144" s="42"/>
      <c r="D2144" s="385"/>
      <c r="F2144" s="385"/>
      <c r="G2144" s="385"/>
      <c r="H2144" s="385"/>
    </row>
    <row r="2145" spans="1:8" x14ac:dyDescent="0.25">
      <c r="A2145" s="30"/>
      <c r="B2145" s="31"/>
      <c r="C2145" s="42"/>
      <c r="D2145" s="385"/>
      <c r="F2145" s="385"/>
      <c r="G2145" s="385"/>
      <c r="H2145" s="385"/>
    </row>
    <row r="2146" spans="1:8" x14ac:dyDescent="0.25">
      <c r="A2146" s="30"/>
      <c r="B2146" s="31"/>
      <c r="C2146" s="42"/>
      <c r="D2146" s="385"/>
      <c r="F2146" s="385"/>
      <c r="G2146" s="385"/>
      <c r="H2146" s="385"/>
    </row>
    <row r="2147" spans="1:8" x14ac:dyDescent="0.25">
      <c r="A2147" s="30"/>
      <c r="B2147" s="31"/>
      <c r="C2147" s="42"/>
      <c r="D2147" s="385"/>
      <c r="F2147" s="385"/>
      <c r="G2147" s="385"/>
      <c r="H2147" s="385"/>
    </row>
    <row r="2148" spans="1:8" x14ac:dyDescent="0.25">
      <c r="A2148" s="30"/>
      <c r="B2148" s="31"/>
      <c r="C2148" s="42"/>
      <c r="D2148" s="385"/>
      <c r="F2148" s="385"/>
      <c r="G2148" s="385"/>
      <c r="H2148" s="385"/>
    </row>
    <row r="2149" spans="1:8" x14ac:dyDescent="0.25">
      <c r="A2149" s="30"/>
      <c r="B2149" s="31"/>
      <c r="C2149" s="42"/>
      <c r="D2149" s="385"/>
      <c r="F2149" s="385"/>
      <c r="G2149" s="385"/>
      <c r="H2149" s="385"/>
    </row>
    <row r="2150" spans="1:8" x14ac:dyDescent="0.25">
      <c r="A2150" s="30"/>
      <c r="B2150" s="31"/>
      <c r="C2150" s="42"/>
      <c r="D2150" s="385"/>
      <c r="F2150" s="385"/>
      <c r="G2150" s="385"/>
      <c r="H2150" s="385"/>
    </row>
    <row r="2151" spans="1:8" x14ac:dyDescent="0.25">
      <c r="A2151" s="30"/>
      <c r="B2151" s="31"/>
      <c r="C2151" s="42"/>
      <c r="D2151" s="385"/>
      <c r="F2151" s="385"/>
      <c r="G2151" s="385"/>
      <c r="H2151" s="385"/>
    </row>
    <row r="2152" spans="1:8" x14ac:dyDescent="0.25">
      <c r="A2152" s="30"/>
      <c r="B2152" s="31"/>
      <c r="C2152" s="42"/>
      <c r="D2152" s="385"/>
      <c r="F2152" s="385"/>
      <c r="G2152" s="385"/>
      <c r="H2152" s="385"/>
    </row>
    <row r="2153" spans="1:8" x14ac:dyDescent="0.25">
      <c r="A2153" s="30"/>
      <c r="B2153" s="31"/>
      <c r="C2153" s="42"/>
      <c r="D2153" s="385"/>
      <c r="F2153" s="385"/>
      <c r="G2153" s="385"/>
      <c r="H2153" s="385"/>
    </row>
    <row r="2154" spans="1:8" x14ac:dyDescent="0.25">
      <c r="A2154" s="30"/>
      <c r="B2154" s="31"/>
      <c r="C2154" s="42"/>
      <c r="D2154" s="385"/>
      <c r="F2154" s="385"/>
      <c r="G2154" s="385"/>
      <c r="H2154" s="385"/>
    </row>
    <row r="2155" spans="1:8" x14ac:dyDescent="0.25">
      <c r="A2155" s="30"/>
      <c r="B2155" s="31"/>
      <c r="C2155" s="42"/>
      <c r="D2155" s="385"/>
      <c r="F2155" s="385"/>
      <c r="G2155" s="385"/>
      <c r="H2155" s="385"/>
    </row>
    <row r="2156" spans="1:8" x14ac:dyDescent="0.25">
      <c r="A2156" s="30"/>
      <c r="B2156" s="31"/>
      <c r="C2156" s="42"/>
      <c r="D2156" s="385"/>
      <c r="F2156" s="385"/>
      <c r="G2156" s="385"/>
      <c r="H2156" s="385"/>
    </row>
    <row r="2157" spans="1:8" x14ac:dyDescent="0.25">
      <c r="A2157" s="30"/>
      <c r="B2157" s="31"/>
      <c r="C2157" s="42"/>
      <c r="D2157" s="385"/>
      <c r="F2157" s="385"/>
      <c r="G2157" s="385"/>
      <c r="H2157" s="385"/>
    </row>
    <row r="2158" spans="1:8" x14ac:dyDescent="0.25">
      <c r="A2158" s="30"/>
      <c r="B2158" s="31"/>
      <c r="C2158" s="42"/>
      <c r="D2158" s="385"/>
      <c r="F2158" s="385"/>
      <c r="G2158" s="385"/>
      <c r="H2158" s="385"/>
    </row>
    <row r="2159" spans="1:8" x14ac:dyDescent="0.25">
      <c r="A2159" s="30"/>
      <c r="B2159" s="31"/>
      <c r="C2159" s="42"/>
      <c r="D2159" s="385"/>
      <c r="F2159" s="385"/>
      <c r="G2159" s="385"/>
      <c r="H2159" s="385"/>
    </row>
    <row r="2160" spans="1:8" x14ac:dyDescent="0.25">
      <c r="A2160" s="30"/>
      <c r="B2160" s="31"/>
      <c r="C2160" s="42"/>
      <c r="D2160" s="385"/>
      <c r="F2160" s="385"/>
      <c r="G2160" s="385"/>
      <c r="H2160" s="385"/>
    </row>
    <row r="2161" spans="1:8" x14ac:dyDescent="0.25">
      <c r="A2161" s="30"/>
      <c r="B2161" s="31"/>
      <c r="C2161" s="42"/>
      <c r="D2161" s="385"/>
      <c r="F2161" s="385"/>
      <c r="G2161" s="385"/>
      <c r="H2161" s="385"/>
    </row>
    <row r="2162" spans="1:8" x14ac:dyDescent="0.25">
      <c r="A2162" s="30"/>
      <c r="B2162" s="31"/>
      <c r="C2162" s="42"/>
      <c r="D2162" s="385"/>
      <c r="F2162" s="385"/>
      <c r="G2162" s="385"/>
      <c r="H2162" s="385"/>
    </row>
    <row r="2163" spans="1:8" x14ac:dyDescent="0.25">
      <c r="A2163" s="30"/>
      <c r="B2163" s="31"/>
      <c r="C2163" s="42"/>
      <c r="D2163" s="385"/>
      <c r="F2163" s="385"/>
      <c r="G2163" s="385"/>
      <c r="H2163" s="385"/>
    </row>
    <row r="2164" spans="1:8" x14ac:dyDescent="0.25">
      <c r="A2164" s="30"/>
      <c r="B2164" s="31"/>
      <c r="C2164" s="42"/>
      <c r="D2164" s="385"/>
      <c r="F2164" s="385"/>
      <c r="G2164" s="385"/>
      <c r="H2164" s="385"/>
    </row>
    <row r="2165" spans="1:8" x14ac:dyDescent="0.25">
      <c r="A2165" s="30"/>
      <c r="B2165" s="31"/>
      <c r="C2165" s="42"/>
      <c r="D2165" s="385"/>
      <c r="F2165" s="385"/>
      <c r="G2165" s="385"/>
      <c r="H2165" s="385"/>
    </row>
    <row r="2166" spans="1:8" x14ac:dyDescent="0.25">
      <c r="A2166" s="30"/>
      <c r="B2166" s="31"/>
      <c r="C2166" s="42"/>
      <c r="D2166" s="385"/>
      <c r="F2166" s="385"/>
      <c r="G2166" s="385"/>
      <c r="H2166" s="385"/>
    </row>
    <row r="2167" spans="1:8" x14ac:dyDescent="0.25">
      <c r="A2167" s="30"/>
      <c r="B2167" s="31"/>
      <c r="C2167" s="42"/>
      <c r="D2167" s="385"/>
      <c r="F2167" s="385"/>
      <c r="G2167" s="385"/>
      <c r="H2167" s="385"/>
    </row>
    <row r="2168" spans="1:8" x14ac:dyDescent="0.25">
      <c r="A2168" s="30"/>
      <c r="B2168" s="31"/>
      <c r="C2168" s="42"/>
      <c r="D2168" s="385"/>
      <c r="F2168" s="385"/>
      <c r="G2168" s="385"/>
      <c r="H2168" s="385"/>
    </row>
    <row r="2169" spans="1:8" x14ac:dyDescent="0.25">
      <c r="A2169" s="30"/>
      <c r="B2169" s="31"/>
      <c r="C2169" s="42"/>
      <c r="D2169" s="385"/>
      <c r="F2169" s="385"/>
      <c r="G2169" s="385"/>
      <c r="H2169" s="385"/>
    </row>
    <row r="2170" spans="1:8" x14ac:dyDescent="0.25">
      <c r="A2170" s="30"/>
      <c r="B2170" s="31"/>
      <c r="C2170" s="42"/>
      <c r="D2170" s="385"/>
      <c r="F2170" s="385"/>
      <c r="G2170" s="385"/>
      <c r="H2170" s="385"/>
    </row>
    <row r="2171" spans="1:8" x14ac:dyDescent="0.25">
      <c r="A2171" s="30"/>
      <c r="B2171" s="31"/>
      <c r="C2171" s="42"/>
      <c r="D2171" s="385"/>
      <c r="F2171" s="385"/>
      <c r="G2171" s="385"/>
      <c r="H2171" s="385"/>
    </row>
    <row r="2172" spans="1:8" x14ac:dyDescent="0.25">
      <c r="A2172" s="30"/>
      <c r="B2172" s="31"/>
      <c r="C2172" s="42"/>
      <c r="D2172" s="385"/>
      <c r="F2172" s="385"/>
      <c r="G2172" s="385"/>
      <c r="H2172" s="385"/>
    </row>
    <row r="2173" spans="1:8" x14ac:dyDescent="0.25">
      <c r="A2173" s="30"/>
      <c r="B2173" s="31"/>
      <c r="C2173" s="42"/>
      <c r="D2173" s="385"/>
      <c r="F2173" s="385"/>
      <c r="G2173" s="385"/>
      <c r="H2173" s="385"/>
    </row>
    <row r="2174" spans="1:8" x14ac:dyDescent="0.25">
      <c r="A2174" s="30"/>
      <c r="B2174" s="31"/>
      <c r="C2174" s="42"/>
      <c r="D2174" s="385"/>
      <c r="F2174" s="385"/>
      <c r="G2174" s="385"/>
      <c r="H2174" s="385"/>
    </row>
    <row r="2175" spans="1:8" x14ac:dyDescent="0.25">
      <c r="A2175" s="30"/>
      <c r="B2175" s="31"/>
      <c r="C2175" s="42"/>
      <c r="D2175" s="385"/>
      <c r="F2175" s="385"/>
      <c r="G2175" s="385"/>
      <c r="H2175" s="385"/>
    </row>
    <row r="2176" spans="1:8" x14ac:dyDescent="0.25">
      <c r="A2176" s="30"/>
      <c r="B2176" s="31"/>
      <c r="C2176" s="42"/>
      <c r="D2176" s="385"/>
      <c r="F2176" s="385"/>
      <c r="G2176" s="385"/>
      <c r="H2176" s="385"/>
    </row>
    <row r="2177" spans="1:8" x14ac:dyDescent="0.25">
      <c r="A2177" s="30"/>
      <c r="B2177" s="31"/>
      <c r="C2177" s="42"/>
      <c r="D2177" s="385"/>
      <c r="F2177" s="385"/>
      <c r="G2177" s="385"/>
      <c r="H2177" s="385"/>
    </row>
    <row r="2178" spans="1:8" x14ac:dyDescent="0.25">
      <c r="A2178" s="30"/>
      <c r="B2178" s="31"/>
      <c r="C2178" s="42"/>
      <c r="D2178" s="385"/>
      <c r="F2178" s="385"/>
      <c r="G2178" s="385"/>
      <c r="H2178" s="385"/>
    </row>
    <row r="2179" spans="1:8" x14ac:dyDescent="0.25">
      <c r="A2179" s="30"/>
      <c r="B2179" s="31"/>
      <c r="C2179" s="42"/>
      <c r="D2179" s="385"/>
      <c r="F2179" s="385"/>
      <c r="G2179" s="385"/>
      <c r="H2179" s="385"/>
    </row>
    <row r="2180" spans="1:8" x14ac:dyDescent="0.25">
      <c r="A2180" s="30"/>
      <c r="B2180" s="31"/>
      <c r="C2180" s="42"/>
      <c r="D2180" s="385"/>
      <c r="F2180" s="385"/>
      <c r="G2180" s="385"/>
      <c r="H2180" s="385"/>
    </row>
    <row r="2181" spans="1:8" x14ac:dyDescent="0.25">
      <c r="A2181" s="30"/>
      <c r="B2181" s="31"/>
      <c r="C2181" s="42"/>
      <c r="D2181" s="385"/>
      <c r="F2181" s="385"/>
      <c r="G2181" s="385"/>
      <c r="H2181" s="385"/>
    </row>
    <row r="2182" spans="1:8" x14ac:dyDescent="0.25">
      <c r="A2182" s="30"/>
      <c r="B2182" s="31"/>
      <c r="C2182" s="42"/>
      <c r="D2182" s="385"/>
      <c r="F2182" s="385"/>
      <c r="G2182" s="385"/>
      <c r="H2182" s="385"/>
    </row>
    <row r="2183" spans="1:8" x14ac:dyDescent="0.25">
      <c r="A2183" s="30"/>
      <c r="B2183" s="31"/>
      <c r="C2183" s="42"/>
      <c r="D2183" s="385"/>
      <c r="F2183" s="385"/>
      <c r="G2183" s="385"/>
      <c r="H2183" s="385"/>
    </row>
    <row r="2184" spans="1:8" x14ac:dyDescent="0.25">
      <c r="A2184" s="30"/>
      <c r="B2184" s="31"/>
      <c r="C2184" s="42"/>
      <c r="D2184" s="385"/>
      <c r="F2184" s="385"/>
      <c r="G2184" s="385"/>
      <c r="H2184" s="385"/>
    </row>
    <row r="2185" spans="1:8" x14ac:dyDescent="0.25">
      <c r="A2185" s="30"/>
      <c r="B2185" s="31"/>
      <c r="C2185" s="42"/>
      <c r="D2185" s="385"/>
      <c r="F2185" s="385"/>
      <c r="G2185" s="385"/>
      <c r="H2185" s="385"/>
    </row>
    <row r="2186" spans="1:8" x14ac:dyDescent="0.25">
      <c r="A2186" s="30"/>
      <c r="B2186" s="31"/>
      <c r="C2186" s="42"/>
      <c r="D2186" s="385"/>
      <c r="F2186" s="385"/>
      <c r="G2186" s="385"/>
      <c r="H2186" s="385"/>
    </row>
    <row r="2187" spans="1:8" x14ac:dyDescent="0.25">
      <c r="A2187" s="30"/>
      <c r="B2187" s="31"/>
      <c r="C2187" s="42"/>
      <c r="D2187" s="385"/>
      <c r="F2187" s="385"/>
      <c r="G2187" s="385"/>
      <c r="H2187" s="385"/>
    </row>
    <row r="2188" spans="1:8" x14ac:dyDescent="0.25">
      <c r="A2188" s="30"/>
      <c r="B2188" s="31"/>
      <c r="C2188" s="42"/>
      <c r="D2188" s="385"/>
      <c r="F2188" s="385"/>
      <c r="G2188" s="385"/>
      <c r="H2188" s="385"/>
    </row>
    <row r="2189" spans="1:8" x14ac:dyDescent="0.25">
      <c r="A2189" s="30"/>
      <c r="B2189" s="31"/>
      <c r="C2189" s="42"/>
      <c r="D2189" s="385"/>
      <c r="F2189" s="385"/>
      <c r="G2189" s="385"/>
      <c r="H2189" s="385"/>
    </row>
    <row r="2190" spans="1:8" x14ac:dyDescent="0.25">
      <c r="A2190" s="30"/>
      <c r="B2190" s="31"/>
      <c r="C2190" s="42"/>
      <c r="D2190" s="385"/>
      <c r="F2190" s="385"/>
      <c r="G2190" s="385"/>
      <c r="H2190" s="385"/>
    </row>
    <row r="2191" spans="1:8" x14ac:dyDescent="0.25">
      <c r="A2191" s="30"/>
      <c r="B2191" s="31"/>
      <c r="C2191" s="42"/>
      <c r="D2191" s="385"/>
      <c r="F2191" s="385"/>
      <c r="G2191" s="385"/>
      <c r="H2191" s="385"/>
    </row>
    <row r="2192" spans="1:8" x14ac:dyDescent="0.25">
      <c r="A2192" s="30"/>
      <c r="B2192" s="31"/>
      <c r="C2192" s="42"/>
      <c r="D2192" s="385"/>
      <c r="F2192" s="385"/>
      <c r="G2192" s="385"/>
      <c r="H2192" s="385"/>
    </row>
    <row r="2193" spans="1:8" x14ac:dyDescent="0.25">
      <c r="A2193" s="30"/>
      <c r="B2193" s="31"/>
      <c r="C2193" s="42"/>
      <c r="D2193" s="385"/>
      <c r="F2193" s="385"/>
      <c r="G2193" s="385"/>
      <c r="H2193" s="385"/>
    </row>
    <row r="2194" spans="1:8" x14ac:dyDescent="0.25">
      <c r="A2194" s="30"/>
      <c r="B2194" s="31"/>
      <c r="C2194" s="42"/>
      <c r="D2194" s="385"/>
      <c r="F2194" s="385"/>
      <c r="G2194" s="385"/>
      <c r="H2194" s="385"/>
    </row>
    <row r="2195" spans="1:8" x14ac:dyDescent="0.25">
      <c r="A2195" s="30"/>
      <c r="B2195" s="31"/>
      <c r="C2195" s="42"/>
      <c r="D2195" s="385"/>
      <c r="F2195" s="385"/>
      <c r="G2195" s="385"/>
      <c r="H2195" s="385"/>
    </row>
    <row r="2196" spans="1:8" x14ac:dyDescent="0.25">
      <c r="A2196" s="30"/>
      <c r="B2196" s="31"/>
      <c r="C2196" s="42"/>
      <c r="D2196" s="385"/>
      <c r="F2196" s="385"/>
      <c r="G2196" s="385"/>
      <c r="H2196" s="385"/>
    </row>
    <row r="2197" spans="1:8" x14ac:dyDescent="0.25">
      <c r="A2197" s="30"/>
      <c r="B2197" s="31"/>
      <c r="C2197" s="42"/>
      <c r="D2197" s="385"/>
      <c r="F2197" s="385"/>
      <c r="G2197" s="385"/>
      <c r="H2197" s="385"/>
    </row>
    <row r="2198" spans="1:8" x14ac:dyDescent="0.25">
      <c r="A2198" s="30"/>
      <c r="B2198" s="31"/>
      <c r="C2198" s="42"/>
      <c r="D2198" s="385"/>
      <c r="F2198" s="385"/>
      <c r="G2198" s="385"/>
      <c r="H2198" s="385"/>
    </row>
    <row r="2199" spans="1:8" x14ac:dyDescent="0.25">
      <c r="A2199" s="30"/>
      <c r="B2199" s="31"/>
      <c r="C2199" s="42"/>
      <c r="D2199" s="385"/>
      <c r="F2199" s="385"/>
      <c r="G2199" s="385"/>
      <c r="H2199" s="385"/>
    </row>
    <row r="2200" spans="1:8" x14ac:dyDescent="0.25">
      <c r="A2200" s="30"/>
      <c r="B2200" s="31"/>
      <c r="C2200" s="42"/>
      <c r="D2200" s="385"/>
      <c r="F2200" s="385"/>
      <c r="G2200" s="385"/>
      <c r="H2200" s="385"/>
    </row>
    <row r="2201" spans="1:8" x14ac:dyDescent="0.25">
      <c r="A2201" s="30"/>
      <c r="B2201" s="31"/>
      <c r="C2201" s="42"/>
      <c r="D2201" s="385"/>
      <c r="F2201" s="385"/>
      <c r="G2201" s="385"/>
      <c r="H2201" s="385"/>
    </row>
    <row r="2202" spans="1:8" x14ac:dyDescent="0.25">
      <c r="A2202" s="30"/>
      <c r="B2202" s="31"/>
      <c r="C2202" s="42"/>
      <c r="D2202" s="385"/>
      <c r="F2202" s="385"/>
      <c r="G2202" s="385"/>
      <c r="H2202" s="385"/>
    </row>
    <row r="2203" spans="1:8" x14ac:dyDescent="0.25">
      <c r="A2203" s="30"/>
      <c r="B2203" s="31"/>
      <c r="C2203" s="42"/>
      <c r="D2203" s="385"/>
      <c r="F2203" s="385"/>
      <c r="G2203" s="385"/>
      <c r="H2203" s="385"/>
    </row>
    <row r="2204" spans="1:8" x14ac:dyDescent="0.25">
      <c r="A2204" s="30"/>
      <c r="B2204" s="31"/>
      <c r="C2204" s="42"/>
      <c r="D2204" s="385"/>
      <c r="F2204" s="385"/>
      <c r="G2204" s="385"/>
      <c r="H2204" s="385"/>
    </row>
    <row r="2205" spans="1:8" x14ac:dyDescent="0.25">
      <c r="A2205" s="30"/>
      <c r="B2205" s="31"/>
      <c r="C2205" s="42"/>
      <c r="D2205" s="385"/>
      <c r="F2205" s="385"/>
      <c r="G2205" s="385"/>
      <c r="H2205" s="385"/>
    </row>
    <row r="2206" spans="1:8" x14ac:dyDescent="0.25">
      <c r="A2206" s="30"/>
      <c r="B2206" s="31"/>
      <c r="C2206" s="42"/>
      <c r="D2206" s="385"/>
      <c r="F2206" s="385"/>
      <c r="G2206" s="385"/>
      <c r="H2206" s="385"/>
    </row>
    <row r="2207" spans="1:8" x14ac:dyDescent="0.25">
      <c r="A2207" s="30"/>
      <c r="B2207" s="31"/>
      <c r="C2207" s="42"/>
      <c r="D2207" s="385"/>
      <c r="F2207" s="385"/>
      <c r="G2207" s="385"/>
      <c r="H2207" s="385"/>
    </row>
    <row r="2208" spans="1:8" x14ac:dyDescent="0.25">
      <c r="A2208" s="30"/>
      <c r="B2208" s="31"/>
      <c r="C2208" s="42"/>
      <c r="D2208" s="385"/>
      <c r="F2208" s="385"/>
      <c r="G2208" s="385"/>
      <c r="H2208" s="385"/>
    </row>
    <row r="2209" spans="1:8" x14ac:dyDescent="0.25">
      <c r="A2209" s="30"/>
      <c r="B2209" s="31"/>
      <c r="C2209" s="42"/>
      <c r="D2209" s="385"/>
      <c r="F2209" s="385"/>
      <c r="G2209" s="385"/>
      <c r="H2209" s="385"/>
    </row>
    <row r="2210" spans="1:8" x14ac:dyDescent="0.25">
      <c r="A2210" s="30"/>
      <c r="B2210" s="31"/>
      <c r="C2210" s="42"/>
      <c r="D2210" s="385"/>
      <c r="F2210" s="385"/>
      <c r="G2210" s="385"/>
      <c r="H2210" s="385"/>
    </row>
    <row r="2211" spans="1:8" x14ac:dyDescent="0.25">
      <c r="A2211" s="30"/>
      <c r="B2211" s="31"/>
      <c r="C2211" s="42"/>
      <c r="D2211" s="385"/>
      <c r="F2211" s="385"/>
      <c r="G2211" s="385"/>
      <c r="H2211" s="385"/>
    </row>
    <row r="2212" spans="1:8" x14ac:dyDescent="0.25">
      <c r="A2212" s="30"/>
      <c r="B2212" s="31"/>
      <c r="C2212" s="42"/>
      <c r="D2212" s="385"/>
      <c r="F2212" s="385"/>
      <c r="G2212" s="385"/>
      <c r="H2212" s="385"/>
    </row>
    <row r="2213" spans="1:8" x14ac:dyDescent="0.25">
      <c r="A2213" s="30"/>
      <c r="B2213" s="31"/>
      <c r="C2213" s="42"/>
      <c r="D2213" s="385"/>
      <c r="F2213" s="385"/>
      <c r="G2213" s="385"/>
      <c r="H2213" s="385"/>
    </row>
    <row r="2214" spans="1:8" x14ac:dyDescent="0.25">
      <c r="A2214" s="30"/>
      <c r="B2214" s="31"/>
      <c r="C2214" s="42"/>
      <c r="D2214" s="385"/>
      <c r="F2214" s="385"/>
      <c r="G2214" s="385"/>
      <c r="H2214" s="385"/>
    </row>
    <row r="2215" spans="1:8" x14ac:dyDescent="0.25">
      <c r="A2215" s="30"/>
      <c r="B2215" s="31"/>
      <c r="C2215" s="42"/>
      <c r="D2215" s="385"/>
      <c r="F2215" s="385"/>
      <c r="G2215" s="385"/>
      <c r="H2215" s="385"/>
    </row>
    <row r="2216" spans="1:8" x14ac:dyDescent="0.25">
      <c r="A2216" s="30"/>
      <c r="B2216" s="31"/>
      <c r="C2216" s="42"/>
      <c r="D2216" s="385"/>
      <c r="F2216" s="385"/>
      <c r="G2216" s="385"/>
      <c r="H2216" s="385"/>
    </row>
    <row r="2217" spans="1:8" x14ac:dyDescent="0.25">
      <c r="A2217" s="30"/>
      <c r="B2217" s="31"/>
      <c r="C2217" s="42"/>
      <c r="D2217" s="385"/>
      <c r="F2217" s="385"/>
      <c r="G2217" s="385"/>
      <c r="H2217" s="385"/>
    </row>
    <row r="2218" spans="1:8" x14ac:dyDescent="0.25">
      <c r="A2218" s="30"/>
      <c r="B2218" s="31"/>
      <c r="C2218" s="42"/>
      <c r="D2218" s="385"/>
      <c r="F2218" s="385"/>
      <c r="G2218" s="385"/>
      <c r="H2218" s="385"/>
    </row>
    <row r="2219" spans="1:8" x14ac:dyDescent="0.25">
      <c r="A2219" s="30"/>
      <c r="B2219" s="31"/>
      <c r="C2219" s="42"/>
      <c r="D2219" s="385"/>
      <c r="F2219" s="385"/>
      <c r="G2219" s="385"/>
      <c r="H2219" s="385"/>
    </row>
    <row r="2220" spans="1:8" x14ac:dyDescent="0.25">
      <c r="A2220" s="30"/>
      <c r="B2220" s="31"/>
      <c r="C2220" s="42"/>
      <c r="D2220" s="385"/>
      <c r="F2220" s="385"/>
      <c r="G2220" s="385"/>
      <c r="H2220" s="385"/>
    </row>
    <row r="2221" spans="1:8" x14ac:dyDescent="0.25">
      <c r="A2221" s="30"/>
      <c r="B2221" s="31"/>
      <c r="C2221" s="42"/>
      <c r="D2221" s="385"/>
      <c r="F2221" s="385"/>
      <c r="G2221" s="385"/>
      <c r="H2221" s="385"/>
    </row>
    <row r="2222" spans="1:8" x14ac:dyDescent="0.25">
      <c r="A2222" s="30"/>
      <c r="B2222" s="31"/>
      <c r="C2222" s="42"/>
      <c r="D2222" s="385"/>
      <c r="F2222" s="385"/>
      <c r="G2222" s="385"/>
      <c r="H2222" s="385"/>
    </row>
    <row r="2223" spans="1:8" x14ac:dyDescent="0.25">
      <c r="A2223" s="30"/>
      <c r="B2223" s="31"/>
      <c r="C2223" s="42"/>
      <c r="D2223" s="385"/>
      <c r="F2223" s="385"/>
      <c r="G2223" s="385"/>
      <c r="H2223" s="385"/>
    </row>
    <row r="2224" spans="1:8" x14ac:dyDescent="0.25">
      <c r="A2224" s="30"/>
      <c r="B2224" s="31"/>
      <c r="C2224" s="42"/>
      <c r="D2224" s="385"/>
      <c r="F2224" s="385"/>
      <c r="G2224" s="385"/>
      <c r="H2224" s="385"/>
    </row>
    <row r="2225" spans="1:8" x14ac:dyDescent="0.25">
      <c r="A2225" s="30"/>
      <c r="B2225" s="31"/>
      <c r="C2225" s="42"/>
      <c r="D2225" s="385"/>
      <c r="F2225" s="385"/>
      <c r="G2225" s="385"/>
      <c r="H2225" s="385"/>
    </row>
    <row r="2226" spans="1:8" x14ac:dyDescent="0.25">
      <c r="A2226" s="30"/>
      <c r="B2226" s="31"/>
      <c r="C2226" s="42"/>
      <c r="D2226" s="385"/>
      <c r="F2226" s="385"/>
      <c r="G2226" s="385"/>
      <c r="H2226" s="385"/>
    </row>
    <row r="2227" spans="1:8" x14ac:dyDescent="0.25">
      <c r="A2227" s="30"/>
      <c r="B2227" s="31"/>
      <c r="C2227" s="42"/>
      <c r="D2227" s="385"/>
      <c r="F2227" s="385"/>
      <c r="G2227" s="385"/>
      <c r="H2227" s="385"/>
    </row>
    <row r="2228" spans="1:8" x14ac:dyDescent="0.25">
      <c r="A2228" s="30"/>
      <c r="B2228" s="31"/>
      <c r="C2228" s="42"/>
      <c r="D2228" s="385"/>
      <c r="F2228" s="385"/>
      <c r="G2228" s="385"/>
      <c r="H2228" s="385"/>
    </row>
    <row r="2229" spans="1:8" x14ac:dyDescent="0.25">
      <c r="A2229" s="30"/>
      <c r="B2229" s="31"/>
      <c r="C2229" s="42"/>
      <c r="D2229" s="385"/>
      <c r="F2229" s="385"/>
      <c r="G2229" s="385"/>
      <c r="H2229" s="385"/>
    </row>
    <row r="2230" spans="1:8" x14ac:dyDescent="0.25">
      <c r="A2230" s="30"/>
      <c r="B2230" s="31"/>
      <c r="C2230" s="42"/>
      <c r="D2230" s="385"/>
      <c r="F2230" s="385"/>
      <c r="G2230" s="385"/>
      <c r="H2230" s="385"/>
    </row>
    <row r="2231" spans="1:8" x14ac:dyDescent="0.25">
      <c r="A2231" s="30"/>
      <c r="B2231" s="31"/>
      <c r="C2231" s="42"/>
      <c r="D2231" s="385"/>
      <c r="F2231" s="385"/>
      <c r="G2231" s="385"/>
      <c r="H2231" s="385"/>
    </row>
    <row r="2232" spans="1:8" x14ac:dyDescent="0.25">
      <c r="A2232" s="30"/>
      <c r="B2232" s="31"/>
      <c r="C2232" s="42"/>
      <c r="D2232" s="385"/>
      <c r="F2232" s="385"/>
      <c r="G2232" s="385"/>
      <c r="H2232" s="385"/>
    </row>
    <row r="2233" spans="1:8" x14ac:dyDescent="0.25">
      <c r="A2233" s="30"/>
      <c r="B2233" s="31"/>
      <c r="C2233" s="42"/>
      <c r="D2233" s="385"/>
      <c r="F2233" s="385"/>
      <c r="G2233" s="385"/>
      <c r="H2233" s="385"/>
    </row>
    <row r="2234" spans="1:8" x14ac:dyDescent="0.25">
      <c r="A2234" s="30"/>
      <c r="B2234" s="31"/>
      <c r="C2234" s="42"/>
      <c r="D2234" s="385"/>
      <c r="F2234" s="385"/>
      <c r="G2234" s="385"/>
      <c r="H2234" s="385"/>
    </row>
    <row r="2235" spans="1:8" x14ac:dyDescent="0.25">
      <c r="A2235" s="30"/>
      <c r="B2235" s="31"/>
      <c r="C2235" s="42"/>
      <c r="D2235" s="385"/>
      <c r="F2235" s="385"/>
      <c r="G2235" s="385"/>
      <c r="H2235" s="385"/>
    </row>
    <row r="2236" spans="1:8" x14ac:dyDescent="0.25">
      <c r="A2236" s="30"/>
      <c r="B2236" s="31"/>
      <c r="C2236" s="42"/>
      <c r="D2236" s="385"/>
      <c r="F2236" s="385"/>
      <c r="G2236" s="385"/>
      <c r="H2236" s="385"/>
    </row>
    <row r="2237" spans="1:8" x14ac:dyDescent="0.25">
      <c r="A2237" s="30"/>
      <c r="B2237" s="31"/>
      <c r="C2237" s="42"/>
      <c r="D2237" s="385"/>
      <c r="F2237" s="385"/>
      <c r="G2237" s="385"/>
      <c r="H2237" s="385"/>
    </row>
    <row r="2238" spans="1:8" x14ac:dyDescent="0.25">
      <c r="A2238" s="30"/>
      <c r="B2238" s="31"/>
      <c r="C2238" s="42"/>
      <c r="D2238" s="385"/>
      <c r="F2238" s="385"/>
      <c r="G2238" s="385"/>
      <c r="H2238" s="385"/>
    </row>
    <row r="2239" spans="1:8" x14ac:dyDescent="0.25">
      <c r="A2239" s="30"/>
      <c r="B2239" s="31"/>
      <c r="C2239" s="42"/>
      <c r="D2239" s="385"/>
      <c r="F2239" s="385"/>
      <c r="G2239" s="385"/>
      <c r="H2239" s="385"/>
    </row>
    <row r="2240" spans="1:8" x14ac:dyDescent="0.25">
      <c r="A2240" s="30"/>
      <c r="B2240" s="31"/>
      <c r="C2240" s="42"/>
      <c r="D2240" s="385"/>
      <c r="F2240" s="385"/>
      <c r="G2240" s="385"/>
      <c r="H2240" s="385"/>
    </row>
    <row r="2241" spans="1:8" x14ac:dyDescent="0.25">
      <c r="A2241" s="30"/>
      <c r="B2241" s="31"/>
      <c r="C2241" s="42"/>
      <c r="D2241" s="385"/>
      <c r="F2241" s="385"/>
      <c r="G2241" s="385"/>
      <c r="H2241" s="385"/>
    </row>
    <row r="2242" spans="1:8" x14ac:dyDescent="0.25">
      <c r="A2242" s="30"/>
      <c r="B2242" s="31"/>
      <c r="C2242" s="42"/>
      <c r="D2242" s="385"/>
      <c r="F2242" s="385"/>
      <c r="G2242" s="385"/>
      <c r="H2242" s="385"/>
    </row>
    <row r="2243" spans="1:8" x14ac:dyDescent="0.25">
      <c r="A2243" s="30"/>
      <c r="B2243" s="31"/>
      <c r="C2243" s="42"/>
      <c r="D2243" s="385"/>
      <c r="F2243" s="385"/>
      <c r="G2243" s="385"/>
      <c r="H2243" s="385"/>
    </row>
    <row r="2244" spans="1:8" x14ac:dyDescent="0.25">
      <c r="A2244" s="30"/>
      <c r="B2244" s="31"/>
      <c r="C2244" s="42"/>
      <c r="D2244" s="385"/>
      <c r="F2244" s="385"/>
      <c r="G2244" s="385"/>
      <c r="H2244" s="385"/>
    </row>
    <row r="2245" spans="1:8" x14ac:dyDescent="0.25">
      <c r="A2245" s="30"/>
      <c r="B2245" s="31"/>
      <c r="C2245" s="42"/>
      <c r="D2245" s="385"/>
      <c r="F2245" s="385"/>
      <c r="G2245" s="385"/>
      <c r="H2245" s="385"/>
    </row>
    <row r="2246" spans="1:8" x14ac:dyDescent="0.25">
      <c r="A2246" s="30"/>
      <c r="B2246" s="31"/>
      <c r="C2246" s="42"/>
      <c r="D2246" s="385"/>
      <c r="F2246" s="385"/>
      <c r="G2246" s="385"/>
      <c r="H2246" s="385"/>
    </row>
    <row r="2247" spans="1:8" x14ac:dyDescent="0.25">
      <c r="A2247" s="30"/>
      <c r="B2247" s="31"/>
      <c r="C2247" s="42"/>
      <c r="D2247" s="385"/>
      <c r="F2247" s="385"/>
      <c r="G2247" s="385"/>
      <c r="H2247" s="385"/>
    </row>
    <row r="2248" spans="1:8" x14ac:dyDescent="0.25">
      <c r="A2248" s="30"/>
      <c r="B2248" s="31"/>
      <c r="C2248" s="42"/>
      <c r="D2248" s="385"/>
      <c r="F2248" s="385"/>
      <c r="G2248" s="385"/>
      <c r="H2248" s="385"/>
    </row>
    <row r="2249" spans="1:8" x14ac:dyDescent="0.25">
      <c r="A2249" s="30"/>
      <c r="B2249" s="31"/>
      <c r="C2249" s="42"/>
      <c r="D2249" s="385"/>
      <c r="F2249" s="385"/>
      <c r="G2249" s="385"/>
      <c r="H2249" s="385"/>
    </row>
    <row r="2250" spans="1:8" x14ac:dyDescent="0.25">
      <c r="A2250" s="30"/>
      <c r="B2250" s="31"/>
      <c r="C2250" s="42"/>
      <c r="D2250" s="385"/>
      <c r="F2250" s="385"/>
      <c r="G2250" s="385"/>
      <c r="H2250" s="385"/>
    </row>
    <row r="2251" spans="1:8" x14ac:dyDescent="0.25">
      <c r="A2251" s="30"/>
      <c r="B2251" s="31"/>
      <c r="C2251" s="42"/>
      <c r="D2251" s="385"/>
      <c r="F2251" s="385"/>
      <c r="G2251" s="385"/>
      <c r="H2251" s="385"/>
    </row>
    <row r="2252" spans="1:8" x14ac:dyDescent="0.25">
      <c r="A2252" s="30"/>
      <c r="B2252" s="31"/>
      <c r="C2252" s="42"/>
      <c r="D2252" s="385"/>
      <c r="F2252" s="385"/>
      <c r="G2252" s="385"/>
      <c r="H2252" s="385"/>
    </row>
    <row r="2253" spans="1:8" x14ac:dyDescent="0.25">
      <c r="A2253" s="30"/>
      <c r="B2253" s="31"/>
      <c r="C2253" s="42"/>
      <c r="D2253" s="385"/>
      <c r="F2253" s="385"/>
      <c r="G2253" s="385"/>
      <c r="H2253" s="385"/>
    </row>
    <row r="2254" spans="1:8" x14ac:dyDescent="0.25">
      <c r="A2254" s="30"/>
      <c r="B2254" s="31"/>
      <c r="C2254" s="42"/>
      <c r="D2254" s="385"/>
      <c r="F2254" s="385"/>
      <c r="G2254" s="385"/>
      <c r="H2254" s="385"/>
    </row>
    <row r="2255" spans="1:8" x14ac:dyDescent="0.25">
      <c r="A2255" s="30"/>
      <c r="B2255" s="31"/>
      <c r="C2255" s="42"/>
      <c r="D2255" s="385"/>
      <c r="F2255" s="385"/>
      <c r="G2255" s="385"/>
      <c r="H2255" s="385"/>
    </row>
    <row r="2256" spans="1:8" x14ac:dyDescent="0.25">
      <c r="A2256" s="30"/>
      <c r="B2256" s="31"/>
      <c r="C2256" s="42"/>
      <c r="D2256" s="385"/>
      <c r="F2256" s="385"/>
      <c r="G2256" s="385"/>
      <c r="H2256" s="385"/>
    </row>
    <row r="2257" spans="1:8" x14ac:dyDescent="0.25">
      <c r="A2257" s="30"/>
      <c r="B2257" s="31"/>
      <c r="C2257" s="42"/>
      <c r="D2257" s="385"/>
      <c r="F2257" s="385"/>
      <c r="G2257" s="385"/>
      <c r="H2257" s="385"/>
    </row>
    <row r="2258" spans="1:8" x14ac:dyDescent="0.25">
      <c r="A2258" s="30"/>
      <c r="B2258" s="31"/>
      <c r="C2258" s="42"/>
      <c r="D2258" s="385"/>
      <c r="F2258" s="385"/>
      <c r="G2258" s="385"/>
      <c r="H2258" s="385"/>
    </row>
    <row r="2259" spans="1:8" x14ac:dyDescent="0.25">
      <c r="A2259" s="30"/>
      <c r="B2259" s="31"/>
      <c r="C2259" s="42"/>
      <c r="D2259" s="385"/>
      <c r="F2259" s="385"/>
      <c r="G2259" s="385"/>
      <c r="H2259" s="385"/>
    </row>
    <row r="2260" spans="1:8" x14ac:dyDescent="0.25">
      <c r="A2260" s="30"/>
      <c r="B2260" s="31"/>
      <c r="C2260" s="42"/>
      <c r="D2260" s="385"/>
      <c r="F2260" s="385"/>
      <c r="G2260" s="385"/>
      <c r="H2260" s="385"/>
    </row>
    <row r="2261" spans="1:8" x14ac:dyDescent="0.25">
      <c r="A2261" s="30"/>
      <c r="B2261" s="31"/>
      <c r="C2261" s="42"/>
      <c r="D2261" s="385"/>
      <c r="F2261" s="385"/>
      <c r="G2261" s="385"/>
      <c r="H2261" s="385"/>
    </row>
    <row r="2262" spans="1:8" x14ac:dyDescent="0.25">
      <c r="A2262" s="30"/>
      <c r="B2262" s="31"/>
      <c r="C2262" s="42"/>
      <c r="D2262" s="385"/>
      <c r="F2262" s="385"/>
      <c r="G2262" s="385"/>
      <c r="H2262" s="385"/>
    </row>
    <row r="2263" spans="1:8" x14ac:dyDescent="0.25">
      <c r="A2263" s="30"/>
      <c r="B2263" s="31"/>
      <c r="C2263" s="42"/>
      <c r="D2263" s="385"/>
      <c r="F2263" s="385"/>
      <c r="G2263" s="385"/>
      <c r="H2263" s="385"/>
    </row>
    <row r="2264" spans="1:8" x14ac:dyDescent="0.25">
      <c r="A2264" s="30"/>
      <c r="B2264" s="31"/>
      <c r="C2264" s="42"/>
      <c r="D2264" s="385"/>
      <c r="F2264" s="385"/>
      <c r="G2264" s="385"/>
      <c r="H2264" s="385"/>
    </row>
    <row r="2265" spans="1:8" x14ac:dyDescent="0.25">
      <c r="A2265" s="30"/>
      <c r="B2265" s="31"/>
      <c r="C2265" s="42"/>
      <c r="D2265" s="385"/>
      <c r="F2265" s="385"/>
      <c r="G2265" s="385"/>
      <c r="H2265" s="385"/>
    </row>
    <row r="2266" spans="1:8" x14ac:dyDescent="0.25">
      <c r="A2266" s="30"/>
      <c r="B2266" s="31"/>
      <c r="C2266" s="42"/>
      <c r="D2266" s="385"/>
      <c r="F2266" s="385"/>
      <c r="G2266" s="385"/>
      <c r="H2266" s="385"/>
    </row>
    <row r="2267" spans="1:8" x14ac:dyDescent="0.25">
      <c r="A2267" s="30"/>
      <c r="B2267" s="31"/>
      <c r="C2267" s="42"/>
      <c r="D2267" s="385"/>
      <c r="F2267" s="385"/>
      <c r="G2267" s="385"/>
      <c r="H2267" s="385"/>
    </row>
    <row r="2268" spans="1:8" x14ac:dyDescent="0.25">
      <c r="A2268" s="30"/>
      <c r="B2268" s="31"/>
      <c r="C2268" s="42"/>
      <c r="D2268" s="385"/>
      <c r="F2268" s="385"/>
      <c r="G2268" s="385"/>
      <c r="H2268" s="385"/>
    </row>
    <row r="2269" spans="1:8" x14ac:dyDescent="0.25">
      <c r="A2269" s="30"/>
      <c r="B2269" s="31"/>
      <c r="C2269" s="42"/>
      <c r="D2269" s="385"/>
      <c r="F2269" s="385"/>
      <c r="G2269" s="385"/>
      <c r="H2269" s="385"/>
    </row>
    <row r="2270" spans="1:8" x14ac:dyDescent="0.25">
      <c r="A2270" s="30"/>
      <c r="B2270" s="31"/>
      <c r="C2270" s="42"/>
      <c r="D2270" s="385"/>
      <c r="F2270" s="385"/>
      <c r="G2270" s="385"/>
      <c r="H2270" s="385"/>
    </row>
    <row r="2271" spans="1:8" x14ac:dyDescent="0.25">
      <c r="A2271" s="30"/>
      <c r="B2271" s="31"/>
      <c r="C2271" s="42"/>
      <c r="D2271" s="385"/>
      <c r="F2271" s="385"/>
      <c r="G2271" s="385"/>
      <c r="H2271" s="385"/>
    </row>
    <row r="2272" spans="1:8" x14ac:dyDescent="0.25">
      <c r="A2272" s="30"/>
      <c r="B2272" s="31"/>
      <c r="C2272" s="42"/>
      <c r="D2272" s="385"/>
      <c r="F2272" s="385"/>
      <c r="G2272" s="385"/>
      <c r="H2272" s="385"/>
    </row>
    <row r="2273" spans="1:8" x14ac:dyDescent="0.25">
      <c r="A2273" s="30"/>
      <c r="B2273" s="31"/>
      <c r="C2273" s="42"/>
      <c r="D2273" s="385"/>
      <c r="F2273" s="385"/>
      <c r="G2273" s="385"/>
      <c r="H2273" s="385"/>
    </row>
    <row r="2274" spans="1:8" x14ac:dyDescent="0.25">
      <c r="A2274" s="30"/>
      <c r="B2274" s="31"/>
      <c r="C2274" s="42"/>
      <c r="D2274" s="385"/>
      <c r="F2274" s="385"/>
      <c r="G2274" s="385"/>
      <c r="H2274" s="385"/>
    </row>
    <row r="2275" spans="1:8" x14ac:dyDescent="0.25">
      <c r="A2275" s="30"/>
      <c r="B2275" s="31"/>
      <c r="C2275" s="42"/>
      <c r="D2275" s="385"/>
      <c r="F2275" s="385"/>
      <c r="G2275" s="385"/>
      <c r="H2275" s="385"/>
    </row>
    <row r="2276" spans="1:8" x14ac:dyDescent="0.25">
      <c r="A2276" s="30"/>
      <c r="B2276" s="31"/>
      <c r="C2276" s="42"/>
      <c r="D2276" s="385"/>
      <c r="F2276" s="385"/>
      <c r="G2276" s="385"/>
      <c r="H2276" s="385"/>
    </row>
    <row r="2277" spans="1:8" x14ac:dyDescent="0.25">
      <c r="A2277" s="30"/>
      <c r="B2277" s="31"/>
      <c r="C2277" s="42"/>
      <c r="D2277" s="385"/>
      <c r="F2277" s="385"/>
      <c r="G2277" s="385"/>
      <c r="H2277" s="385"/>
    </row>
    <row r="2278" spans="1:8" x14ac:dyDescent="0.25">
      <c r="A2278" s="30"/>
      <c r="B2278" s="31"/>
      <c r="C2278" s="42"/>
      <c r="D2278" s="385"/>
      <c r="F2278" s="385"/>
      <c r="G2278" s="385"/>
      <c r="H2278" s="385"/>
    </row>
    <row r="2279" spans="1:8" x14ac:dyDescent="0.25">
      <c r="A2279" s="30"/>
      <c r="B2279" s="31"/>
      <c r="C2279" s="42"/>
      <c r="D2279" s="385"/>
      <c r="F2279" s="385"/>
      <c r="G2279" s="385"/>
      <c r="H2279" s="385"/>
    </row>
    <row r="2280" spans="1:8" x14ac:dyDescent="0.25">
      <c r="A2280" s="30"/>
      <c r="B2280" s="31"/>
      <c r="C2280" s="42"/>
      <c r="D2280" s="385"/>
      <c r="F2280" s="385"/>
      <c r="G2280" s="385"/>
      <c r="H2280" s="385"/>
    </row>
    <row r="2281" spans="1:8" x14ac:dyDescent="0.25">
      <c r="A2281" s="30"/>
      <c r="B2281" s="31"/>
      <c r="C2281" s="42"/>
      <c r="D2281" s="385"/>
      <c r="F2281" s="385"/>
      <c r="G2281" s="385"/>
      <c r="H2281" s="385"/>
    </row>
    <row r="2282" spans="1:8" x14ac:dyDescent="0.25">
      <c r="A2282" s="30"/>
      <c r="B2282" s="31"/>
      <c r="C2282" s="42"/>
      <c r="D2282" s="385"/>
      <c r="F2282" s="385"/>
      <c r="G2282" s="385"/>
      <c r="H2282" s="385"/>
    </row>
    <row r="2283" spans="1:8" x14ac:dyDescent="0.25">
      <c r="A2283" s="30"/>
      <c r="B2283" s="31"/>
      <c r="C2283" s="42"/>
      <c r="D2283" s="385"/>
      <c r="F2283" s="385"/>
      <c r="G2283" s="385"/>
      <c r="H2283" s="385"/>
    </row>
    <row r="2284" spans="1:8" x14ac:dyDescent="0.25">
      <c r="A2284" s="30"/>
      <c r="B2284" s="31"/>
      <c r="C2284" s="42"/>
      <c r="D2284" s="385"/>
      <c r="F2284" s="385"/>
      <c r="G2284" s="385"/>
      <c r="H2284" s="385"/>
    </row>
    <row r="2285" spans="1:8" x14ac:dyDescent="0.25">
      <c r="A2285" s="30"/>
      <c r="B2285" s="31"/>
      <c r="C2285" s="42"/>
      <c r="D2285" s="385"/>
      <c r="F2285" s="385"/>
      <c r="G2285" s="385"/>
      <c r="H2285" s="385"/>
    </row>
    <row r="2286" spans="1:8" x14ac:dyDescent="0.25">
      <c r="A2286" s="30"/>
      <c r="B2286" s="31"/>
      <c r="C2286" s="42"/>
      <c r="D2286" s="385"/>
      <c r="F2286" s="385"/>
      <c r="G2286" s="385"/>
      <c r="H2286" s="385"/>
    </row>
    <row r="2287" spans="1:8" x14ac:dyDescent="0.25">
      <c r="A2287" s="30"/>
      <c r="B2287" s="31"/>
      <c r="C2287" s="42"/>
      <c r="D2287" s="385"/>
      <c r="F2287" s="385"/>
      <c r="G2287" s="385"/>
      <c r="H2287" s="385"/>
    </row>
    <row r="2288" spans="1:8" x14ac:dyDescent="0.25">
      <c r="A2288" s="30"/>
      <c r="B2288" s="31"/>
      <c r="C2288" s="42"/>
      <c r="D2288" s="385"/>
      <c r="F2288" s="385"/>
      <c r="G2288" s="385"/>
      <c r="H2288" s="385"/>
    </row>
    <row r="2289" spans="1:8" x14ac:dyDescent="0.25">
      <c r="A2289" s="30"/>
      <c r="B2289" s="31"/>
      <c r="C2289" s="42"/>
      <c r="D2289" s="385"/>
      <c r="F2289" s="385"/>
      <c r="G2289" s="385"/>
      <c r="H2289" s="385"/>
    </row>
    <row r="2290" spans="1:8" x14ac:dyDescent="0.25">
      <c r="A2290" s="30"/>
      <c r="B2290" s="31"/>
      <c r="C2290" s="42"/>
      <c r="D2290" s="385"/>
      <c r="F2290" s="385"/>
      <c r="G2290" s="385"/>
      <c r="H2290" s="385"/>
    </row>
    <row r="2291" spans="1:8" x14ac:dyDescent="0.25">
      <c r="A2291" s="30"/>
      <c r="B2291" s="31"/>
      <c r="C2291" s="42"/>
      <c r="D2291" s="385"/>
      <c r="F2291" s="385"/>
      <c r="G2291" s="385"/>
      <c r="H2291" s="385"/>
    </row>
    <row r="2292" spans="1:8" x14ac:dyDescent="0.25">
      <c r="A2292" s="30"/>
      <c r="B2292" s="31"/>
      <c r="C2292" s="42"/>
      <c r="D2292" s="385"/>
      <c r="F2292" s="385"/>
      <c r="G2292" s="385"/>
      <c r="H2292" s="385"/>
    </row>
    <row r="2293" spans="1:8" x14ac:dyDescent="0.25">
      <c r="A2293" s="30"/>
      <c r="B2293" s="31"/>
      <c r="C2293" s="42"/>
      <c r="D2293" s="385"/>
      <c r="F2293" s="385"/>
      <c r="G2293" s="385"/>
      <c r="H2293" s="385"/>
    </row>
    <row r="2294" spans="1:8" x14ac:dyDescent="0.25">
      <c r="A2294" s="30"/>
      <c r="B2294" s="31"/>
      <c r="C2294" s="42"/>
      <c r="D2294" s="385"/>
      <c r="F2294" s="385"/>
      <c r="G2294" s="385"/>
      <c r="H2294" s="385"/>
    </row>
    <row r="2295" spans="1:8" x14ac:dyDescent="0.25">
      <c r="A2295" s="30"/>
      <c r="B2295" s="31"/>
      <c r="C2295" s="42"/>
      <c r="D2295" s="385"/>
      <c r="F2295" s="385"/>
      <c r="G2295" s="385"/>
      <c r="H2295" s="385"/>
    </row>
    <row r="2296" spans="1:8" x14ac:dyDescent="0.25">
      <c r="A2296" s="30"/>
      <c r="B2296" s="31"/>
      <c r="C2296" s="42"/>
      <c r="D2296" s="385"/>
      <c r="F2296" s="385"/>
      <c r="G2296" s="385"/>
      <c r="H2296" s="385"/>
    </row>
    <row r="2297" spans="1:8" x14ac:dyDescent="0.25">
      <c r="A2297" s="30"/>
      <c r="B2297" s="31"/>
      <c r="C2297" s="42"/>
      <c r="D2297" s="385"/>
      <c r="F2297" s="385"/>
      <c r="G2297" s="385"/>
      <c r="H2297" s="385"/>
    </row>
    <row r="2298" spans="1:8" x14ac:dyDescent="0.25">
      <c r="A2298" s="30"/>
      <c r="B2298" s="31"/>
      <c r="C2298" s="42"/>
      <c r="D2298" s="385"/>
      <c r="F2298" s="385"/>
      <c r="G2298" s="385"/>
      <c r="H2298" s="385"/>
    </row>
    <row r="2299" spans="1:8" x14ac:dyDescent="0.25">
      <c r="A2299" s="30"/>
      <c r="B2299" s="31"/>
      <c r="C2299" s="42"/>
      <c r="D2299" s="385"/>
      <c r="F2299" s="385"/>
      <c r="G2299" s="385"/>
      <c r="H2299" s="385"/>
    </row>
    <row r="2300" spans="1:8" x14ac:dyDescent="0.25">
      <c r="A2300" s="30"/>
      <c r="B2300" s="31"/>
      <c r="C2300" s="42"/>
      <c r="D2300" s="385"/>
      <c r="F2300" s="385"/>
      <c r="G2300" s="385"/>
      <c r="H2300" s="385"/>
    </row>
    <row r="2301" spans="1:8" x14ac:dyDescent="0.25">
      <c r="A2301" s="30"/>
      <c r="B2301" s="31"/>
      <c r="C2301" s="42"/>
      <c r="D2301" s="385"/>
      <c r="F2301" s="385"/>
      <c r="G2301" s="385"/>
      <c r="H2301" s="385"/>
    </row>
    <row r="2302" spans="1:8" x14ac:dyDescent="0.25">
      <c r="A2302" s="30"/>
      <c r="B2302" s="31"/>
      <c r="C2302" s="42"/>
      <c r="D2302" s="385"/>
      <c r="F2302" s="385"/>
      <c r="G2302" s="385"/>
      <c r="H2302" s="385"/>
    </row>
    <row r="2303" spans="1:8" x14ac:dyDescent="0.25">
      <c r="A2303" s="30"/>
      <c r="B2303" s="31"/>
      <c r="C2303" s="42"/>
      <c r="D2303" s="385"/>
      <c r="F2303" s="385"/>
      <c r="G2303" s="385"/>
      <c r="H2303" s="385"/>
    </row>
    <row r="2304" spans="1:8" x14ac:dyDescent="0.25">
      <c r="A2304" s="30"/>
      <c r="B2304" s="31"/>
      <c r="C2304" s="42"/>
      <c r="D2304" s="385"/>
      <c r="F2304" s="385"/>
      <c r="G2304" s="385"/>
      <c r="H2304" s="385"/>
    </row>
    <row r="2305" spans="1:8" x14ac:dyDescent="0.25">
      <c r="A2305" s="30"/>
      <c r="B2305" s="31"/>
      <c r="C2305" s="42"/>
      <c r="D2305" s="385"/>
      <c r="F2305" s="385"/>
      <c r="G2305" s="385"/>
      <c r="H2305" s="385"/>
    </row>
    <row r="2306" spans="1:8" x14ac:dyDescent="0.25">
      <c r="A2306" s="30"/>
      <c r="B2306" s="31"/>
      <c r="C2306" s="42"/>
      <c r="D2306" s="385"/>
      <c r="F2306" s="385"/>
      <c r="G2306" s="385"/>
      <c r="H2306" s="385"/>
    </row>
    <row r="2307" spans="1:8" x14ac:dyDescent="0.25">
      <c r="A2307" s="30"/>
      <c r="B2307" s="31"/>
      <c r="C2307" s="42"/>
      <c r="D2307" s="385"/>
      <c r="F2307" s="385"/>
      <c r="G2307" s="385"/>
      <c r="H2307" s="385"/>
    </row>
    <row r="2308" spans="1:8" x14ac:dyDescent="0.25">
      <c r="A2308" s="30"/>
      <c r="B2308" s="31"/>
      <c r="C2308" s="42"/>
      <c r="D2308" s="385"/>
      <c r="F2308" s="385"/>
      <c r="G2308" s="385"/>
      <c r="H2308" s="385"/>
    </row>
    <row r="2309" spans="1:8" x14ac:dyDescent="0.25">
      <c r="A2309" s="30"/>
      <c r="B2309" s="31"/>
      <c r="C2309" s="42"/>
      <c r="D2309" s="385"/>
      <c r="F2309" s="385"/>
      <c r="G2309" s="385"/>
      <c r="H2309" s="385"/>
    </row>
    <row r="2310" spans="1:8" x14ac:dyDescent="0.25">
      <c r="A2310" s="30"/>
      <c r="B2310" s="31"/>
      <c r="C2310" s="42"/>
      <c r="D2310" s="385"/>
      <c r="F2310" s="385"/>
      <c r="G2310" s="385"/>
      <c r="H2310" s="385"/>
    </row>
    <row r="2311" spans="1:8" x14ac:dyDescent="0.25">
      <c r="A2311" s="30"/>
      <c r="B2311" s="31"/>
      <c r="C2311" s="42"/>
      <c r="D2311" s="385"/>
      <c r="F2311" s="385"/>
      <c r="G2311" s="385"/>
      <c r="H2311" s="385"/>
    </row>
    <row r="2312" spans="1:8" x14ac:dyDescent="0.25">
      <c r="A2312" s="30"/>
      <c r="B2312" s="31"/>
      <c r="C2312" s="42"/>
      <c r="D2312" s="385"/>
      <c r="F2312" s="385"/>
      <c r="G2312" s="385"/>
      <c r="H2312" s="385"/>
    </row>
    <row r="2313" spans="1:8" x14ac:dyDescent="0.25">
      <c r="A2313" s="30"/>
      <c r="B2313" s="31"/>
      <c r="C2313" s="42"/>
      <c r="D2313" s="385"/>
      <c r="F2313" s="385"/>
      <c r="G2313" s="385"/>
      <c r="H2313" s="385"/>
    </row>
    <row r="2314" spans="1:8" x14ac:dyDescent="0.25">
      <c r="A2314" s="30"/>
      <c r="B2314" s="31"/>
      <c r="C2314" s="42"/>
      <c r="D2314" s="385"/>
      <c r="F2314" s="385"/>
      <c r="G2314" s="385"/>
      <c r="H2314" s="385"/>
    </row>
    <row r="2315" spans="1:8" x14ac:dyDescent="0.25">
      <c r="A2315" s="30"/>
      <c r="B2315" s="31"/>
      <c r="C2315" s="42"/>
      <c r="D2315" s="385"/>
      <c r="F2315" s="385"/>
      <c r="G2315" s="385"/>
      <c r="H2315" s="385"/>
    </row>
    <row r="2316" spans="1:8" x14ac:dyDescent="0.25">
      <c r="A2316" s="30"/>
      <c r="B2316" s="31"/>
      <c r="C2316" s="42"/>
      <c r="D2316" s="385"/>
      <c r="F2316" s="385"/>
      <c r="G2316" s="385"/>
      <c r="H2316" s="385"/>
    </row>
    <row r="2317" spans="1:8" x14ac:dyDescent="0.25">
      <c r="A2317" s="30"/>
      <c r="B2317" s="31"/>
      <c r="C2317" s="42"/>
      <c r="D2317" s="385"/>
      <c r="F2317" s="385"/>
      <c r="G2317" s="385"/>
      <c r="H2317" s="385"/>
    </row>
    <row r="2318" spans="1:8" x14ac:dyDescent="0.25">
      <c r="A2318" s="30"/>
      <c r="B2318" s="31"/>
      <c r="C2318" s="42"/>
      <c r="D2318" s="385"/>
      <c r="F2318" s="385"/>
      <c r="G2318" s="385"/>
      <c r="H2318" s="385"/>
    </row>
    <row r="2319" spans="1:8" x14ac:dyDescent="0.25">
      <c r="A2319" s="30"/>
      <c r="B2319" s="31"/>
      <c r="C2319" s="42"/>
      <c r="D2319" s="385"/>
      <c r="F2319" s="385"/>
      <c r="G2319" s="385"/>
      <c r="H2319" s="385"/>
    </row>
    <row r="2320" spans="1:8" x14ac:dyDescent="0.25">
      <c r="A2320" s="30"/>
      <c r="B2320" s="31"/>
      <c r="C2320" s="42"/>
      <c r="D2320" s="385"/>
      <c r="F2320" s="385"/>
      <c r="G2320" s="385"/>
      <c r="H2320" s="385"/>
    </row>
    <row r="2321" spans="1:8" x14ac:dyDescent="0.25">
      <c r="A2321" s="30"/>
      <c r="B2321" s="31"/>
      <c r="C2321" s="42"/>
      <c r="D2321" s="385"/>
      <c r="F2321" s="385"/>
      <c r="G2321" s="385"/>
      <c r="H2321" s="385"/>
    </row>
    <row r="2322" spans="1:8" x14ac:dyDescent="0.25">
      <c r="A2322" s="30"/>
      <c r="B2322" s="31"/>
      <c r="C2322" s="42"/>
      <c r="D2322" s="385"/>
      <c r="F2322" s="385"/>
      <c r="G2322" s="385"/>
      <c r="H2322" s="385"/>
    </row>
    <row r="2323" spans="1:8" x14ac:dyDescent="0.25">
      <c r="A2323" s="30"/>
      <c r="B2323" s="31"/>
      <c r="C2323" s="42"/>
      <c r="D2323" s="385"/>
      <c r="F2323" s="385"/>
      <c r="G2323" s="385"/>
      <c r="H2323" s="385"/>
    </row>
    <row r="2324" spans="1:8" x14ac:dyDescent="0.25">
      <c r="A2324" s="30"/>
      <c r="B2324" s="31"/>
      <c r="C2324" s="42"/>
      <c r="D2324" s="385"/>
      <c r="F2324" s="385"/>
      <c r="G2324" s="385"/>
      <c r="H2324" s="385"/>
    </row>
    <row r="2325" spans="1:8" x14ac:dyDescent="0.25">
      <c r="A2325" s="30"/>
      <c r="B2325" s="31"/>
      <c r="C2325" s="42"/>
      <c r="D2325" s="385"/>
      <c r="F2325" s="385"/>
      <c r="G2325" s="385"/>
      <c r="H2325" s="385"/>
    </row>
    <row r="2326" spans="1:8" x14ac:dyDescent="0.25">
      <c r="A2326" s="30"/>
      <c r="B2326" s="31"/>
      <c r="C2326" s="42"/>
      <c r="D2326" s="385"/>
      <c r="F2326" s="385"/>
      <c r="G2326" s="385"/>
      <c r="H2326" s="385"/>
    </row>
    <row r="2327" spans="1:8" x14ac:dyDescent="0.25">
      <c r="A2327" s="30"/>
      <c r="B2327" s="31"/>
      <c r="C2327" s="42"/>
      <c r="D2327" s="385"/>
      <c r="F2327" s="385"/>
      <c r="G2327" s="385"/>
      <c r="H2327" s="385"/>
    </row>
    <row r="2328" spans="1:8" x14ac:dyDescent="0.25">
      <c r="A2328" s="30"/>
      <c r="B2328" s="31"/>
      <c r="C2328" s="42"/>
      <c r="D2328" s="385"/>
      <c r="F2328" s="385"/>
      <c r="G2328" s="385"/>
      <c r="H2328" s="385"/>
    </row>
    <row r="2329" spans="1:8" x14ac:dyDescent="0.25">
      <c r="A2329" s="30"/>
      <c r="B2329" s="31"/>
      <c r="C2329" s="42"/>
      <c r="D2329" s="385"/>
      <c r="F2329" s="385"/>
      <c r="G2329" s="385"/>
      <c r="H2329" s="385"/>
    </row>
    <row r="2330" spans="1:8" x14ac:dyDescent="0.25">
      <c r="A2330" s="30"/>
      <c r="B2330" s="31"/>
      <c r="C2330" s="42"/>
      <c r="D2330" s="385"/>
      <c r="F2330" s="385"/>
      <c r="G2330" s="385"/>
      <c r="H2330" s="385"/>
    </row>
    <row r="2331" spans="1:8" x14ac:dyDescent="0.25">
      <c r="A2331" s="30"/>
      <c r="B2331" s="31"/>
      <c r="C2331" s="42"/>
      <c r="D2331" s="385"/>
      <c r="F2331" s="385"/>
      <c r="G2331" s="385"/>
      <c r="H2331" s="385"/>
    </row>
    <row r="2332" spans="1:8" x14ac:dyDescent="0.25">
      <c r="A2332" s="30"/>
      <c r="B2332" s="31"/>
      <c r="C2332" s="42"/>
      <c r="D2332" s="385"/>
      <c r="F2332" s="385"/>
      <c r="G2332" s="385"/>
      <c r="H2332" s="385"/>
    </row>
    <row r="2333" spans="1:8" x14ac:dyDescent="0.25">
      <c r="A2333" s="30"/>
      <c r="B2333" s="31"/>
      <c r="C2333" s="42"/>
      <c r="D2333" s="385"/>
      <c r="F2333" s="385"/>
      <c r="G2333" s="385"/>
      <c r="H2333" s="385"/>
    </row>
    <row r="2334" spans="1:8" x14ac:dyDescent="0.25">
      <c r="A2334" s="30"/>
      <c r="B2334" s="31"/>
      <c r="C2334" s="42"/>
      <c r="D2334" s="385"/>
      <c r="F2334" s="385"/>
      <c r="G2334" s="385"/>
      <c r="H2334" s="385"/>
    </row>
    <row r="2335" spans="1:8" x14ac:dyDescent="0.25">
      <c r="A2335" s="30"/>
      <c r="B2335" s="31"/>
      <c r="C2335" s="42"/>
      <c r="D2335" s="385"/>
      <c r="F2335" s="385"/>
      <c r="G2335" s="385"/>
      <c r="H2335" s="385"/>
    </row>
    <row r="2336" spans="1:8" x14ac:dyDescent="0.25">
      <c r="A2336" s="30"/>
      <c r="B2336" s="31"/>
      <c r="C2336" s="42"/>
      <c r="D2336" s="385"/>
      <c r="F2336" s="385"/>
      <c r="G2336" s="385"/>
      <c r="H2336" s="385"/>
    </row>
    <row r="2337" spans="1:8" x14ac:dyDescent="0.25">
      <c r="A2337" s="30"/>
      <c r="B2337" s="31"/>
      <c r="C2337" s="42"/>
      <c r="D2337" s="385"/>
      <c r="F2337" s="385"/>
      <c r="G2337" s="385"/>
      <c r="H2337" s="385"/>
    </row>
    <row r="2338" spans="1:8" x14ac:dyDescent="0.25">
      <c r="A2338" s="30"/>
      <c r="B2338" s="31"/>
      <c r="C2338" s="42"/>
      <c r="D2338" s="385"/>
      <c r="F2338" s="385"/>
      <c r="G2338" s="385"/>
      <c r="H2338" s="385"/>
    </row>
    <row r="2339" spans="1:8" x14ac:dyDescent="0.25">
      <c r="A2339" s="30"/>
      <c r="B2339" s="31"/>
      <c r="C2339" s="42"/>
      <c r="D2339" s="385"/>
      <c r="F2339" s="385"/>
      <c r="G2339" s="385"/>
      <c r="H2339" s="385"/>
    </row>
    <row r="2340" spans="1:8" x14ac:dyDescent="0.25">
      <c r="A2340" s="30"/>
      <c r="B2340" s="31"/>
      <c r="C2340" s="42"/>
      <c r="D2340" s="385"/>
      <c r="F2340" s="385"/>
      <c r="G2340" s="385"/>
      <c r="H2340" s="385"/>
    </row>
    <row r="2341" spans="1:8" x14ac:dyDescent="0.25">
      <c r="A2341" s="30"/>
      <c r="B2341" s="31"/>
      <c r="C2341" s="42"/>
      <c r="D2341" s="385"/>
      <c r="F2341" s="385"/>
      <c r="G2341" s="385"/>
      <c r="H2341" s="385"/>
    </row>
    <row r="2342" spans="1:8" x14ac:dyDescent="0.25">
      <c r="A2342" s="30"/>
      <c r="B2342" s="31"/>
      <c r="C2342" s="42"/>
      <c r="D2342" s="385"/>
      <c r="F2342" s="385"/>
      <c r="G2342" s="385"/>
      <c r="H2342" s="385"/>
    </row>
    <row r="2343" spans="1:8" x14ac:dyDescent="0.25">
      <c r="A2343" s="30"/>
      <c r="B2343" s="31"/>
      <c r="C2343" s="42"/>
      <c r="D2343" s="385"/>
      <c r="F2343" s="385"/>
      <c r="G2343" s="385"/>
      <c r="H2343" s="385"/>
    </row>
    <row r="2344" spans="1:8" x14ac:dyDescent="0.25">
      <c r="A2344" s="30"/>
      <c r="B2344" s="31"/>
      <c r="C2344" s="42"/>
      <c r="D2344" s="385"/>
      <c r="F2344" s="385"/>
      <c r="G2344" s="385"/>
      <c r="H2344" s="385"/>
    </row>
    <row r="2345" spans="1:8" x14ac:dyDescent="0.25">
      <c r="A2345" s="30"/>
      <c r="B2345" s="31"/>
      <c r="C2345" s="42"/>
      <c r="D2345" s="385"/>
      <c r="F2345" s="385"/>
      <c r="G2345" s="385"/>
      <c r="H2345" s="385"/>
    </row>
    <row r="2346" spans="1:8" x14ac:dyDescent="0.25">
      <c r="A2346" s="30"/>
      <c r="B2346" s="31"/>
      <c r="C2346" s="42"/>
      <c r="D2346" s="385"/>
      <c r="F2346" s="385"/>
      <c r="G2346" s="385"/>
      <c r="H2346" s="385"/>
    </row>
    <row r="2347" spans="1:8" x14ac:dyDescent="0.25">
      <c r="A2347" s="30"/>
      <c r="B2347" s="31"/>
      <c r="C2347" s="42"/>
      <c r="D2347" s="385"/>
      <c r="F2347" s="385"/>
      <c r="G2347" s="385"/>
      <c r="H2347" s="385"/>
    </row>
    <row r="2348" spans="1:8" x14ac:dyDescent="0.25">
      <c r="A2348" s="30"/>
      <c r="B2348" s="31"/>
      <c r="C2348" s="42"/>
      <c r="D2348" s="385"/>
      <c r="F2348" s="385"/>
      <c r="G2348" s="385"/>
      <c r="H2348" s="385"/>
    </row>
    <row r="2349" spans="1:8" x14ac:dyDescent="0.25">
      <c r="A2349" s="30"/>
      <c r="B2349" s="31"/>
      <c r="C2349" s="42"/>
      <c r="D2349" s="385"/>
      <c r="F2349" s="385"/>
      <c r="G2349" s="385"/>
      <c r="H2349" s="385"/>
    </row>
    <row r="2350" spans="1:8" x14ac:dyDescent="0.25">
      <c r="A2350" s="30"/>
      <c r="B2350" s="31"/>
      <c r="C2350" s="42"/>
      <c r="D2350" s="385"/>
      <c r="F2350" s="385"/>
      <c r="G2350" s="385"/>
      <c r="H2350" s="385"/>
    </row>
    <row r="2351" spans="1:8" x14ac:dyDescent="0.25">
      <c r="A2351" s="30"/>
      <c r="B2351" s="31"/>
      <c r="C2351" s="42"/>
      <c r="D2351" s="385"/>
      <c r="F2351" s="385"/>
      <c r="G2351" s="385"/>
      <c r="H2351" s="385"/>
    </row>
    <row r="2352" spans="1:8" x14ac:dyDescent="0.25">
      <c r="A2352" s="30"/>
      <c r="B2352" s="31"/>
      <c r="C2352" s="42"/>
      <c r="D2352" s="385"/>
      <c r="F2352" s="385"/>
      <c r="G2352" s="385"/>
      <c r="H2352" s="385"/>
    </row>
    <row r="2353" spans="1:8" x14ac:dyDescent="0.25">
      <c r="A2353" s="30"/>
      <c r="B2353" s="31"/>
      <c r="C2353" s="42"/>
      <c r="D2353" s="385"/>
      <c r="F2353" s="385"/>
      <c r="G2353" s="385"/>
      <c r="H2353" s="385"/>
    </row>
    <row r="2354" spans="1:8" x14ac:dyDescent="0.25">
      <c r="A2354" s="30"/>
      <c r="B2354" s="31"/>
      <c r="C2354" s="42"/>
      <c r="D2354" s="385"/>
      <c r="F2354" s="385"/>
      <c r="G2354" s="385"/>
      <c r="H2354" s="385"/>
    </row>
    <row r="2355" spans="1:8" x14ac:dyDescent="0.25">
      <c r="A2355" s="30"/>
      <c r="B2355" s="31"/>
      <c r="C2355" s="42"/>
      <c r="D2355" s="385"/>
      <c r="F2355" s="385"/>
      <c r="G2355" s="385"/>
      <c r="H2355" s="385"/>
    </row>
    <row r="2356" spans="1:8" x14ac:dyDescent="0.25">
      <c r="A2356" s="30"/>
      <c r="B2356" s="31"/>
      <c r="C2356" s="42"/>
      <c r="D2356" s="385"/>
      <c r="F2356" s="385"/>
      <c r="G2356" s="385"/>
      <c r="H2356" s="385"/>
    </row>
    <row r="2357" spans="1:8" x14ac:dyDescent="0.25">
      <c r="A2357" s="30"/>
      <c r="B2357" s="31"/>
      <c r="C2357" s="42"/>
      <c r="D2357" s="385"/>
      <c r="F2357" s="385"/>
      <c r="G2357" s="385"/>
      <c r="H2357" s="385"/>
    </row>
    <row r="2358" spans="1:8" x14ac:dyDescent="0.25">
      <c r="A2358" s="30"/>
      <c r="B2358" s="31"/>
      <c r="C2358" s="42"/>
      <c r="D2358" s="385"/>
      <c r="F2358" s="385"/>
      <c r="G2358" s="385"/>
      <c r="H2358" s="385"/>
    </row>
    <row r="2359" spans="1:8" x14ac:dyDescent="0.25">
      <c r="A2359" s="30"/>
      <c r="B2359" s="31"/>
      <c r="C2359" s="42"/>
      <c r="D2359" s="385"/>
      <c r="F2359" s="385"/>
      <c r="G2359" s="385"/>
      <c r="H2359" s="385"/>
    </row>
    <row r="2360" spans="1:8" x14ac:dyDescent="0.25">
      <c r="A2360" s="30"/>
      <c r="B2360" s="31"/>
      <c r="C2360" s="42"/>
      <c r="D2360" s="385"/>
      <c r="F2360" s="385"/>
      <c r="G2360" s="385"/>
      <c r="H2360" s="385"/>
    </row>
    <row r="2361" spans="1:8" x14ac:dyDescent="0.25">
      <c r="A2361" s="30"/>
      <c r="B2361" s="31"/>
      <c r="C2361" s="42"/>
      <c r="D2361" s="385"/>
      <c r="F2361" s="385"/>
      <c r="G2361" s="385"/>
      <c r="H2361" s="385"/>
    </row>
    <row r="2362" spans="1:8" x14ac:dyDescent="0.25">
      <c r="A2362" s="30"/>
      <c r="B2362" s="31"/>
      <c r="C2362" s="42"/>
      <c r="D2362" s="385"/>
      <c r="F2362" s="385"/>
      <c r="G2362" s="385"/>
      <c r="H2362" s="385"/>
    </row>
    <row r="2363" spans="1:8" x14ac:dyDescent="0.25">
      <c r="A2363" s="30"/>
      <c r="B2363" s="31"/>
      <c r="C2363" s="42"/>
      <c r="D2363" s="385"/>
      <c r="F2363" s="385"/>
      <c r="G2363" s="385"/>
      <c r="H2363" s="385"/>
    </row>
    <row r="2364" spans="1:8" x14ac:dyDescent="0.25">
      <c r="A2364" s="30"/>
      <c r="B2364" s="31"/>
      <c r="C2364" s="42"/>
      <c r="D2364" s="385"/>
      <c r="F2364" s="385"/>
      <c r="G2364" s="385"/>
      <c r="H2364" s="385"/>
    </row>
    <row r="2365" spans="1:8" x14ac:dyDescent="0.25">
      <c r="A2365" s="30"/>
      <c r="B2365" s="31"/>
      <c r="C2365" s="42"/>
      <c r="D2365" s="385"/>
      <c r="F2365" s="385"/>
      <c r="G2365" s="385"/>
      <c r="H2365" s="385"/>
    </row>
    <row r="2366" spans="1:8" x14ac:dyDescent="0.25">
      <c r="A2366" s="30"/>
      <c r="B2366" s="31"/>
      <c r="C2366" s="42"/>
      <c r="D2366" s="385"/>
      <c r="F2366" s="385"/>
      <c r="G2366" s="385"/>
      <c r="H2366" s="385"/>
    </row>
    <row r="2367" spans="1:8" x14ac:dyDescent="0.25">
      <c r="A2367" s="30"/>
      <c r="B2367" s="31"/>
      <c r="C2367" s="42"/>
      <c r="D2367" s="385"/>
      <c r="F2367" s="385"/>
      <c r="G2367" s="385"/>
      <c r="H2367" s="385"/>
    </row>
    <row r="2368" spans="1:8" x14ac:dyDescent="0.25">
      <c r="A2368" s="30"/>
      <c r="B2368" s="31"/>
      <c r="C2368" s="42"/>
      <c r="D2368" s="385"/>
      <c r="F2368" s="385"/>
      <c r="G2368" s="385"/>
      <c r="H2368" s="385"/>
    </row>
    <row r="2369" spans="1:8" x14ac:dyDescent="0.25">
      <c r="A2369" s="30"/>
      <c r="B2369" s="31"/>
      <c r="C2369" s="42"/>
      <c r="D2369" s="385"/>
      <c r="F2369" s="385"/>
      <c r="G2369" s="385"/>
      <c r="H2369" s="385"/>
    </row>
    <row r="2370" spans="1:8" x14ac:dyDescent="0.25">
      <c r="A2370" s="30"/>
      <c r="B2370" s="31"/>
      <c r="C2370" s="42"/>
      <c r="D2370" s="385"/>
      <c r="F2370" s="385"/>
      <c r="G2370" s="385"/>
      <c r="H2370" s="385"/>
    </row>
    <row r="2371" spans="1:8" x14ac:dyDescent="0.25">
      <c r="A2371" s="30"/>
      <c r="B2371" s="31"/>
      <c r="C2371" s="42"/>
      <c r="D2371" s="385"/>
      <c r="F2371" s="385"/>
      <c r="G2371" s="385"/>
      <c r="H2371" s="385"/>
    </row>
    <row r="2372" spans="1:8" x14ac:dyDescent="0.25">
      <c r="A2372" s="30"/>
      <c r="B2372" s="31"/>
      <c r="C2372" s="42"/>
      <c r="D2372" s="385"/>
      <c r="F2372" s="385"/>
      <c r="G2372" s="385"/>
      <c r="H2372" s="385"/>
    </row>
    <row r="2373" spans="1:8" x14ac:dyDescent="0.25">
      <c r="A2373" s="30"/>
      <c r="B2373" s="31"/>
      <c r="C2373" s="42"/>
      <c r="D2373" s="385"/>
      <c r="F2373" s="385"/>
      <c r="G2373" s="385"/>
      <c r="H2373" s="385"/>
    </row>
    <row r="2374" spans="1:8" x14ac:dyDescent="0.25">
      <c r="A2374" s="30"/>
      <c r="B2374" s="31"/>
      <c r="C2374" s="42"/>
      <c r="D2374" s="385"/>
      <c r="F2374" s="385"/>
      <c r="G2374" s="385"/>
      <c r="H2374" s="385"/>
    </row>
    <row r="2375" spans="1:8" x14ac:dyDescent="0.25">
      <c r="A2375" s="30"/>
      <c r="B2375" s="31"/>
      <c r="C2375" s="42"/>
      <c r="D2375" s="385"/>
      <c r="F2375" s="385"/>
      <c r="G2375" s="385"/>
      <c r="H2375" s="385"/>
    </row>
    <row r="2376" spans="1:8" x14ac:dyDescent="0.25">
      <c r="A2376" s="30"/>
      <c r="B2376" s="31"/>
      <c r="C2376" s="42"/>
      <c r="D2376" s="385"/>
      <c r="F2376" s="385"/>
      <c r="G2376" s="385"/>
      <c r="H2376" s="385"/>
    </row>
    <row r="2377" spans="1:8" x14ac:dyDescent="0.25">
      <c r="A2377" s="30"/>
      <c r="B2377" s="31"/>
      <c r="C2377" s="42"/>
      <c r="D2377" s="385"/>
      <c r="F2377" s="385"/>
      <c r="G2377" s="385"/>
      <c r="H2377" s="385"/>
    </row>
    <row r="2378" spans="1:8" x14ac:dyDescent="0.25">
      <c r="A2378" s="30"/>
      <c r="B2378" s="31"/>
      <c r="C2378" s="42"/>
      <c r="D2378" s="385"/>
      <c r="F2378" s="385"/>
      <c r="G2378" s="385"/>
      <c r="H2378" s="385"/>
    </row>
    <row r="2379" spans="1:8" x14ac:dyDescent="0.25">
      <c r="A2379" s="30"/>
      <c r="B2379" s="31"/>
      <c r="C2379" s="42"/>
      <c r="D2379" s="385"/>
      <c r="F2379" s="385"/>
      <c r="G2379" s="385"/>
      <c r="H2379" s="385"/>
    </row>
    <row r="2380" spans="1:8" x14ac:dyDescent="0.25">
      <c r="A2380" s="30"/>
      <c r="B2380" s="31"/>
      <c r="C2380" s="42"/>
      <c r="D2380" s="385"/>
      <c r="F2380" s="385"/>
      <c r="G2380" s="385"/>
      <c r="H2380" s="385"/>
    </row>
    <row r="2381" spans="1:8" x14ac:dyDescent="0.25">
      <c r="A2381" s="30"/>
      <c r="B2381" s="31"/>
      <c r="C2381" s="42"/>
      <c r="D2381" s="385"/>
      <c r="F2381" s="385"/>
      <c r="G2381" s="385"/>
      <c r="H2381" s="385"/>
    </row>
    <row r="2382" spans="1:8" x14ac:dyDescent="0.25">
      <c r="A2382" s="30"/>
      <c r="B2382" s="31"/>
      <c r="C2382" s="42"/>
      <c r="D2382" s="385"/>
      <c r="F2382" s="385"/>
      <c r="G2382" s="385"/>
      <c r="H2382" s="385"/>
    </row>
    <row r="2383" spans="1:8" x14ac:dyDescent="0.25">
      <c r="A2383" s="30"/>
      <c r="B2383" s="31"/>
      <c r="C2383" s="42"/>
      <c r="D2383" s="385"/>
      <c r="F2383" s="385"/>
      <c r="G2383" s="385"/>
      <c r="H2383" s="385"/>
    </row>
    <row r="2384" spans="1:8" x14ac:dyDescent="0.25">
      <c r="A2384" s="30"/>
      <c r="B2384" s="31"/>
      <c r="C2384" s="42"/>
      <c r="D2384" s="385"/>
      <c r="F2384" s="385"/>
      <c r="G2384" s="385"/>
      <c r="H2384" s="385"/>
    </row>
    <row r="2385" spans="1:8" x14ac:dyDescent="0.25">
      <c r="A2385" s="30"/>
      <c r="B2385" s="31"/>
      <c r="C2385" s="42"/>
      <c r="D2385" s="385"/>
      <c r="F2385" s="385"/>
      <c r="G2385" s="385"/>
      <c r="H2385" s="385"/>
    </row>
    <row r="2386" spans="1:8" x14ac:dyDescent="0.25">
      <c r="A2386" s="30"/>
      <c r="B2386" s="31"/>
      <c r="C2386" s="42"/>
      <c r="D2386" s="385"/>
      <c r="F2386" s="385"/>
      <c r="G2386" s="385"/>
      <c r="H2386" s="385"/>
    </row>
    <row r="2387" spans="1:8" x14ac:dyDescent="0.25">
      <c r="A2387" s="30"/>
      <c r="B2387" s="31"/>
      <c r="C2387" s="42"/>
      <c r="D2387" s="385"/>
      <c r="F2387" s="385"/>
      <c r="G2387" s="385"/>
      <c r="H2387" s="385"/>
    </row>
    <row r="2388" spans="1:8" x14ac:dyDescent="0.25">
      <c r="A2388" s="30"/>
      <c r="B2388" s="31"/>
      <c r="C2388" s="42"/>
      <c r="D2388" s="385"/>
      <c r="F2388" s="385"/>
      <c r="G2388" s="385"/>
      <c r="H2388" s="385"/>
    </row>
    <row r="2389" spans="1:8" x14ac:dyDescent="0.25">
      <c r="A2389" s="30"/>
      <c r="B2389" s="31"/>
      <c r="C2389" s="42"/>
      <c r="D2389" s="385"/>
      <c r="F2389" s="385"/>
      <c r="G2389" s="385"/>
      <c r="H2389" s="385"/>
    </row>
    <row r="2390" spans="1:8" x14ac:dyDescent="0.25">
      <c r="A2390" s="30"/>
      <c r="B2390" s="31"/>
      <c r="C2390" s="42"/>
      <c r="D2390" s="385"/>
      <c r="F2390" s="385"/>
      <c r="G2390" s="385"/>
      <c r="H2390" s="385"/>
    </row>
    <row r="2391" spans="1:8" x14ac:dyDescent="0.25">
      <c r="A2391" s="30"/>
      <c r="B2391" s="31"/>
      <c r="C2391" s="42"/>
      <c r="D2391" s="385"/>
      <c r="F2391" s="385"/>
      <c r="G2391" s="385"/>
      <c r="H2391" s="385"/>
    </row>
    <row r="2392" spans="1:8" x14ac:dyDescent="0.25">
      <c r="A2392" s="30"/>
      <c r="B2392" s="31"/>
      <c r="C2392" s="42"/>
      <c r="D2392" s="385"/>
      <c r="F2392" s="385"/>
      <c r="G2392" s="385"/>
      <c r="H2392" s="385"/>
    </row>
    <row r="2393" spans="1:8" x14ac:dyDescent="0.25">
      <c r="A2393" s="30"/>
      <c r="B2393" s="31"/>
      <c r="C2393" s="42"/>
      <c r="D2393" s="385"/>
      <c r="F2393" s="385"/>
      <c r="G2393" s="385"/>
      <c r="H2393" s="385"/>
    </row>
    <row r="2394" spans="1:8" x14ac:dyDescent="0.25">
      <c r="A2394" s="30"/>
      <c r="B2394" s="31"/>
      <c r="C2394" s="42"/>
      <c r="D2394" s="385"/>
      <c r="F2394" s="385"/>
      <c r="G2394" s="385"/>
      <c r="H2394" s="385"/>
    </row>
    <row r="2395" spans="1:8" x14ac:dyDescent="0.25">
      <c r="A2395" s="30"/>
      <c r="B2395" s="31"/>
      <c r="C2395" s="42"/>
      <c r="D2395" s="385"/>
      <c r="F2395" s="385"/>
      <c r="G2395" s="385"/>
      <c r="H2395" s="385"/>
    </row>
    <row r="2396" spans="1:8" x14ac:dyDescent="0.25">
      <c r="A2396" s="30"/>
      <c r="B2396" s="31"/>
      <c r="C2396" s="42"/>
      <c r="D2396" s="385"/>
      <c r="F2396" s="385"/>
      <c r="G2396" s="385"/>
      <c r="H2396" s="385"/>
    </row>
    <row r="2397" spans="1:8" x14ac:dyDescent="0.25">
      <c r="A2397" s="30"/>
      <c r="B2397" s="31"/>
      <c r="C2397" s="42"/>
      <c r="D2397" s="385"/>
      <c r="F2397" s="385"/>
      <c r="G2397" s="385"/>
      <c r="H2397" s="385"/>
    </row>
    <row r="2398" spans="1:8" x14ac:dyDescent="0.25">
      <c r="A2398" s="30"/>
      <c r="B2398" s="31"/>
      <c r="C2398" s="42"/>
      <c r="D2398" s="385"/>
      <c r="F2398" s="385"/>
      <c r="G2398" s="385"/>
      <c r="H2398" s="385"/>
    </row>
    <row r="2399" spans="1:8" x14ac:dyDescent="0.25">
      <c r="A2399" s="30"/>
      <c r="B2399" s="31"/>
      <c r="C2399" s="42"/>
      <c r="D2399" s="385"/>
      <c r="F2399" s="385"/>
      <c r="G2399" s="385"/>
      <c r="H2399" s="385"/>
    </row>
    <row r="2400" spans="1:8" x14ac:dyDescent="0.25">
      <c r="A2400" s="30"/>
      <c r="B2400" s="31"/>
      <c r="C2400" s="42"/>
      <c r="D2400" s="385"/>
      <c r="F2400" s="385"/>
      <c r="G2400" s="385"/>
      <c r="H2400" s="385"/>
    </row>
    <row r="2401" spans="1:8" x14ac:dyDescent="0.25">
      <c r="A2401" s="30"/>
      <c r="B2401" s="31"/>
      <c r="C2401" s="42"/>
      <c r="D2401" s="385"/>
      <c r="F2401" s="385"/>
      <c r="G2401" s="385"/>
      <c r="H2401" s="385"/>
    </row>
    <row r="2402" spans="1:8" x14ac:dyDescent="0.25">
      <c r="A2402" s="30"/>
      <c r="B2402" s="31"/>
      <c r="C2402" s="42"/>
      <c r="D2402" s="385"/>
      <c r="F2402" s="385"/>
      <c r="G2402" s="385"/>
      <c r="H2402" s="385"/>
    </row>
    <row r="2403" spans="1:8" x14ac:dyDescent="0.25">
      <c r="A2403" s="30"/>
      <c r="B2403" s="31"/>
      <c r="C2403" s="42"/>
      <c r="D2403" s="385"/>
      <c r="F2403" s="385"/>
      <c r="G2403" s="385"/>
      <c r="H2403" s="385"/>
    </row>
    <row r="2404" spans="1:8" x14ac:dyDescent="0.25">
      <c r="A2404" s="30"/>
      <c r="B2404" s="31"/>
      <c r="C2404" s="42"/>
      <c r="D2404" s="385"/>
      <c r="F2404" s="385"/>
      <c r="G2404" s="385"/>
      <c r="H2404" s="385"/>
    </row>
    <row r="2405" spans="1:8" x14ac:dyDescent="0.25">
      <c r="A2405" s="30"/>
      <c r="B2405" s="31"/>
      <c r="C2405" s="42"/>
      <c r="D2405" s="385"/>
      <c r="F2405" s="385"/>
      <c r="G2405" s="385"/>
      <c r="H2405" s="385"/>
    </row>
    <row r="2406" spans="1:8" x14ac:dyDescent="0.25">
      <c r="A2406" s="30"/>
      <c r="B2406" s="31"/>
      <c r="C2406" s="42"/>
      <c r="D2406" s="385"/>
      <c r="F2406" s="385"/>
      <c r="G2406" s="385"/>
      <c r="H2406" s="385"/>
    </row>
    <row r="2407" spans="1:8" x14ac:dyDescent="0.25">
      <c r="A2407" s="30"/>
      <c r="B2407" s="31"/>
      <c r="C2407" s="42"/>
      <c r="D2407" s="385"/>
      <c r="F2407" s="385"/>
      <c r="G2407" s="385"/>
      <c r="H2407" s="385"/>
    </row>
    <row r="2408" spans="1:8" x14ac:dyDescent="0.25">
      <c r="A2408" s="30"/>
      <c r="B2408" s="31"/>
      <c r="C2408" s="42"/>
      <c r="D2408" s="385"/>
      <c r="F2408" s="385"/>
      <c r="G2408" s="385"/>
      <c r="H2408" s="385"/>
    </row>
    <row r="2409" spans="1:8" x14ac:dyDescent="0.25">
      <c r="A2409" s="30"/>
      <c r="B2409" s="31"/>
      <c r="C2409" s="42"/>
      <c r="D2409" s="385"/>
      <c r="F2409" s="385"/>
      <c r="G2409" s="385"/>
      <c r="H2409" s="385"/>
    </row>
    <row r="2410" spans="1:8" x14ac:dyDescent="0.25">
      <c r="A2410" s="30"/>
      <c r="B2410" s="31"/>
      <c r="C2410" s="42"/>
      <c r="D2410" s="385"/>
      <c r="F2410" s="385"/>
      <c r="G2410" s="385"/>
      <c r="H2410" s="385"/>
    </row>
    <row r="2411" spans="1:8" x14ac:dyDescent="0.25">
      <c r="A2411" s="30"/>
      <c r="B2411" s="31"/>
      <c r="C2411" s="42"/>
      <c r="D2411" s="385"/>
      <c r="F2411" s="385"/>
      <c r="G2411" s="385"/>
      <c r="H2411" s="385"/>
    </row>
    <row r="2412" spans="1:8" x14ac:dyDescent="0.25">
      <c r="A2412" s="30"/>
      <c r="B2412" s="31"/>
      <c r="C2412" s="42"/>
      <c r="D2412" s="385"/>
      <c r="F2412" s="385"/>
      <c r="G2412" s="385"/>
      <c r="H2412" s="385"/>
    </row>
    <row r="2413" spans="1:8" x14ac:dyDescent="0.25">
      <c r="A2413" s="30"/>
      <c r="B2413" s="31"/>
      <c r="C2413" s="42"/>
      <c r="D2413" s="385"/>
      <c r="F2413" s="385"/>
      <c r="G2413" s="385"/>
      <c r="H2413" s="385"/>
    </row>
    <row r="2414" spans="1:8" x14ac:dyDescent="0.25">
      <c r="A2414" s="30"/>
      <c r="B2414" s="31"/>
      <c r="C2414" s="42"/>
      <c r="D2414" s="385"/>
      <c r="F2414" s="385"/>
      <c r="G2414" s="385"/>
      <c r="H2414" s="385"/>
    </row>
    <row r="2415" spans="1:8" x14ac:dyDescent="0.25">
      <c r="A2415" s="30"/>
      <c r="B2415" s="31"/>
      <c r="C2415" s="42"/>
      <c r="D2415" s="385"/>
      <c r="F2415" s="385"/>
      <c r="G2415" s="385"/>
      <c r="H2415" s="385"/>
    </row>
    <row r="2416" spans="1:8" x14ac:dyDescent="0.25">
      <c r="A2416" s="30"/>
      <c r="B2416" s="31"/>
      <c r="C2416" s="42"/>
      <c r="D2416" s="385"/>
      <c r="F2416" s="385"/>
      <c r="G2416" s="385"/>
      <c r="H2416" s="385"/>
    </row>
    <row r="2417" spans="1:8" x14ac:dyDescent="0.25">
      <c r="A2417" s="30"/>
      <c r="B2417" s="31"/>
      <c r="C2417" s="42"/>
      <c r="D2417" s="385"/>
      <c r="F2417" s="385"/>
      <c r="G2417" s="385"/>
      <c r="H2417" s="385"/>
    </row>
    <row r="2418" spans="1:8" x14ac:dyDescent="0.25">
      <c r="A2418" s="30"/>
      <c r="B2418" s="31"/>
      <c r="C2418" s="42"/>
      <c r="D2418" s="385"/>
      <c r="F2418" s="385"/>
      <c r="G2418" s="385"/>
      <c r="H2418" s="385"/>
    </row>
    <row r="2419" spans="1:8" x14ac:dyDescent="0.25">
      <c r="A2419" s="30"/>
      <c r="B2419" s="31"/>
      <c r="C2419" s="42"/>
      <c r="D2419" s="385"/>
      <c r="F2419" s="385"/>
      <c r="G2419" s="385"/>
      <c r="H2419" s="385"/>
    </row>
    <row r="2420" spans="1:8" x14ac:dyDescent="0.25">
      <c r="A2420" s="30"/>
      <c r="B2420" s="31"/>
      <c r="C2420" s="42"/>
      <c r="D2420" s="385"/>
      <c r="F2420" s="385"/>
      <c r="G2420" s="385"/>
      <c r="H2420" s="385"/>
    </row>
    <row r="2421" spans="1:8" x14ac:dyDescent="0.25">
      <c r="A2421" s="30"/>
      <c r="B2421" s="31"/>
      <c r="C2421" s="42"/>
      <c r="D2421" s="385"/>
      <c r="F2421" s="385"/>
      <c r="G2421" s="385"/>
      <c r="H2421" s="385"/>
    </row>
    <row r="2422" spans="1:8" x14ac:dyDescent="0.25">
      <c r="A2422" s="30"/>
      <c r="B2422" s="31"/>
      <c r="C2422" s="42"/>
      <c r="D2422" s="385"/>
      <c r="F2422" s="385"/>
      <c r="G2422" s="385"/>
      <c r="H2422" s="385"/>
    </row>
    <row r="2423" spans="1:8" x14ac:dyDescent="0.25">
      <c r="A2423" s="30"/>
      <c r="B2423" s="31"/>
      <c r="C2423" s="42"/>
      <c r="D2423" s="385"/>
      <c r="F2423" s="385"/>
      <c r="G2423" s="385"/>
      <c r="H2423" s="385"/>
    </row>
    <row r="2424" spans="1:8" x14ac:dyDescent="0.25">
      <c r="A2424" s="30"/>
      <c r="B2424" s="31"/>
      <c r="C2424" s="42"/>
      <c r="D2424" s="385"/>
      <c r="F2424" s="385"/>
      <c r="G2424" s="385"/>
      <c r="H2424" s="385"/>
    </row>
    <row r="2425" spans="1:8" x14ac:dyDescent="0.25">
      <c r="A2425" s="30"/>
      <c r="B2425" s="31"/>
      <c r="C2425" s="42"/>
      <c r="D2425" s="385"/>
      <c r="F2425" s="385"/>
      <c r="G2425" s="385"/>
      <c r="H2425" s="385"/>
    </row>
    <row r="2426" spans="1:8" x14ac:dyDescent="0.25">
      <c r="A2426" s="30"/>
      <c r="B2426" s="31"/>
      <c r="C2426" s="42"/>
      <c r="D2426" s="385"/>
      <c r="F2426" s="385"/>
      <c r="G2426" s="385"/>
      <c r="H2426" s="385"/>
    </row>
    <row r="2427" spans="1:8" x14ac:dyDescent="0.25">
      <c r="A2427" s="30"/>
      <c r="B2427" s="31"/>
      <c r="C2427" s="42"/>
      <c r="D2427" s="385"/>
      <c r="F2427" s="385"/>
      <c r="G2427" s="385"/>
      <c r="H2427" s="385"/>
    </row>
    <row r="2428" spans="1:8" x14ac:dyDescent="0.25">
      <c r="A2428" s="30"/>
      <c r="B2428" s="31"/>
      <c r="C2428" s="42"/>
      <c r="D2428" s="385"/>
      <c r="F2428" s="385"/>
      <c r="G2428" s="385"/>
      <c r="H2428" s="385"/>
    </row>
    <row r="2429" spans="1:8" x14ac:dyDescent="0.25">
      <c r="A2429" s="30"/>
      <c r="B2429" s="31"/>
      <c r="C2429" s="42"/>
      <c r="D2429" s="385"/>
      <c r="F2429" s="385"/>
      <c r="G2429" s="385"/>
      <c r="H2429" s="385"/>
    </row>
    <row r="2430" spans="1:8" x14ac:dyDescent="0.25">
      <c r="A2430" s="30"/>
      <c r="B2430" s="31"/>
      <c r="C2430" s="42"/>
      <c r="D2430" s="385"/>
      <c r="F2430" s="385"/>
      <c r="G2430" s="385"/>
      <c r="H2430" s="385"/>
    </row>
    <row r="2431" spans="1:8" x14ac:dyDescent="0.25">
      <c r="A2431" s="30"/>
      <c r="B2431" s="31"/>
      <c r="C2431" s="42"/>
      <c r="D2431" s="385"/>
      <c r="F2431" s="385"/>
      <c r="G2431" s="385"/>
      <c r="H2431" s="385"/>
    </row>
    <row r="2432" spans="1:8" x14ac:dyDescent="0.25">
      <c r="A2432" s="30"/>
      <c r="B2432" s="31"/>
      <c r="C2432" s="42"/>
      <c r="D2432" s="385"/>
      <c r="F2432" s="385"/>
      <c r="G2432" s="385"/>
      <c r="H2432" s="385"/>
    </row>
    <row r="2433" spans="1:8" x14ac:dyDescent="0.25">
      <c r="A2433" s="30"/>
      <c r="B2433" s="31"/>
      <c r="C2433" s="42"/>
      <c r="D2433" s="385"/>
      <c r="F2433" s="385"/>
      <c r="G2433" s="385"/>
      <c r="H2433" s="385"/>
    </row>
    <row r="2434" spans="1:8" x14ac:dyDescent="0.25">
      <c r="A2434" s="30"/>
      <c r="B2434" s="31"/>
      <c r="C2434" s="42"/>
      <c r="D2434" s="385"/>
      <c r="F2434" s="385"/>
      <c r="G2434" s="385"/>
      <c r="H2434" s="385"/>
    </row>
    <row r="2435" spans="1:8" x14ac:dyDescent="0.25">
      <c r="A2435" s="30"/>
      <c r="B2435" s="31"/>
      <c r="C2435" s="42"/>
      <c r="D2435" s="385"/>
      <c r="F2435" s="385"/>
      <c r="G2435" s="385"/>
      <c r="H2435" s="385"/>
    </row>
    <row r="2436" spans="1:8" x14ac:dyDescent="0.25">
      <c r="A2436" s="30"/>
      <c r="B2436" s="31"/>
      <c r="C2436" s="42"/>
      <c r="D2436" s="385"/>
      <c r="F2436" s="385"/>
      <c r="G2436" s="385"/>
      <c r="H2436" s="385"/>
    </row>
    <row r="2437" spans="1:8" x14ac:dyDescent="0.25">
      <c r="A2437" s="30"/>
      <c r="B2437" s="31"/>
      <c r="C2437" s="42"/>
      <c r="D2437" s="385"/>
      <c r="F2437" s="385"/>
      <c r="G2437" s="385"/>
      <c r="H2437" s="385"/>
    </row>
    <row r="2438" spans="1:8" x14ac:dyDescent="0.25">
      <c r="A2438" s="30"/>
      <c r="B2438" s="31"/>
      <c r="C2438" s="42"/>
      <c r="D2438" s="385"/>
      <c r="F2438" s="385"/>
      <c r="G2438" s="385"/>
      <c r="H2438" s="385"/>
    </row>
    <row r="2439" spans="1:8" x14ac:dyDescent="0.25">
      <c r="A2439" s="30"/>
      <c r="B2439" s="31"/>
      <c r="C2439" s="42"/>
      <c r="D2439" s="385"/>
      <c r="F2439" s="385"/>
      <c r="G2439" s="385"/>
      <c r="H2439" s="385"/>
    </row>
    <row r="2440" spans="1:8" x14ac:dyDescent="0.25">
      <c r="A2440" s="30"/>
      <c r="B2440" s="31"/>
      <c r="C2440" s="42"/>
      <c r="D2440" s="385"/>
      <c r="F2440" s="385"/>
      <c r="G2440" s="385"/>
      <c r="H2440" s="385"/>
    </row>
    <row r="2441" spans="1:8" x14ac:dyDescent="0.25">
      <c r="A2441" s="30"/>
      <c r="B2441" s="31"/>
      <c r="C2441" s="42"/>
      <c r="D2441" s="385"/>
      <c r="F2441" s="385"/>
      <c r="G2441" s="385"/>
      <c r="H2441" s="385"/>
    </row>
    <row r="2442" spans="1:8" x14ac:dyDescent="0.25">
      <c r="A2442" s="30"/>
      <c r="B2442" s="31"/>
      <c r="C2442" s="42"/>
      <c r="D2442" s="385"/>
      <c r="F2442" s="385"/>
      <c r="G2442" s="385"/>
      <c r="H2442" s="385"/>
    </row>
    <row r="2443" spans="1:8" x14ac:dyDescent="0.25">
      <c r="A2443" s="30"/>
      <c r="B2443" s="31"/>
      <c r="C2443" s="42"/>
      <c r="D2443" s="385"/>
      <c r="F2443" s="385"/>
      <c r="G2443" s="385"/>
      <c r="H2443" s="385"/>
    </row>
    <row r="2444" spans="1:8" x14ac:dyDescent="0.25">
      <c r="A2444" s="30"/>
      <c r="B2444" s="31"/>
      <c r="C2444" s="42"/>
      <c r="D2444" s="385"/>
      <c r="F2444" s="385"/>
      <c r="G2444" s="385"/>
      <c r="H2444" s="385"/>
    </row>
    <row r="2445" spans="1:8" x14ac:dyDescent="0.25">
      <c r="A2445" s="30"/>
      <c r="B2445" s="31"/>
      <c r="C2445" s="42"/>
      <c r="D2445" s="385"/>
      <c r="F2445" s="385"/>
      <c r="G2445" s="385"/>
      <c r="H2445" s="385"/>
    </row>
    <row r="2446" spans="1:8" x14ac:dyDescent="0.25">
      <c r="A2446" s="30"/>
      <c r="B2446" s="31"/>
      <c r="C2446" s="42"/>
      <c r="D2446" s="385"/>
      <c r="F2446" s="385"/>
      <c r="G2446" s="385"/>
      <c r="H2446" s="385"/>
    </row>
    <row r="2447" spans="1:8" x14ac:dyDescent="0.25">
      <c r="A2447" s="30"/>
      <c r="B2447" s="31"/>
      <c r="C2447" s="42"/>
      <c r="D2447" s="385"/>
      <c r="F2447" s="385"/>
      <c r="G2447" s="385"/>
      <c r="H2447" s="385"/>
    </row>
    <row r="2448" spans="1:8" x14ac:dyDescent="0.25">
      <c r="A2448" s="30"/>
      <c r="B2448" s="31"/>
      <c r="C2448" s="42"/>
      <c r="D2448" s="385"/>
      <c r="F2448" s="385"/>
      <c r="G2448" s="385"/>
      <c r="H2448" s="385"/>
    </row>
    <row r="2449" spans="1:8" x14ac:dyDescent="0.25">
      <c r="A2449" s="30"/>
      <c r="B2449" s="31"/>
      <c r="C2449" s="42"/>
      <c r="D2449" s="385"/>
      <c r="F2449" s="385"/>
      <c r="G2449" s="385"/>
      <c r="H2449" s="385"/>
    </row>
    <row r="2450" spans="1:8" x14ac:dyDescent="0.25">
      <c r="A2450" s="30"/>
      <c r="B2450" s="31"/>
      <c r="C2450" s="42"/>
      <c r="D2450" s="385"/>
      <c r="F2450" s="385"/>
      <c r="G2450" s="385"/>
      <c r="H2450" s="385"/>
    </row>
    <row r="2451" spans="1:8" x14ac:dyDescent="0.25">
      <c r="A2451" s="30"/>
      <c r="B2451" s="31"/>
      <c r="C2451" s="42"/>
      <c r="D2451" s="385"/>
      <c r="F2451" s="385"/>
      <c r="G2451" s="385"/>
      <c r="H2451" s="385"/>
    </row>
    <row r="2452" spans="1:8" x14ac:dyDescent="0.25">
      <c r="A2452" s="30"/>
      <c r="B2452" s="31"/>
      <c r="C2452" s="42"/>
      <c r="D2452" s="385"/>
      <c r="F2452" s="385"/>
      <c r="G2452" s="385"/>
      <c r="H2452" s="385"/>
    </row>
    <row r="2453" spans="1:8" x14ac:dyDescent="0.25">
      <c r="A2453" s="30"/>
      <c r="B2453" s="31"/>
      <c r="C2453" s="42"/>
      <c r="D2453" s="385"/>
      <c r="F2453" s="385"/>
      <c r="G2453" s="385"/>
      <c r="H2453" s="385"/>
    </row>
    <row r="2454" spans="1:8" x14ac:dyDescent="0.25">
      <c r="A2454" s="30"/>
      <c r="B2454" s="31"/>
      <c r="C2454" s="42"/>
      <c r="D2454" s="385"/>
      <c r="F2454" s="385"/>
      <c r="G2454" s="385"/>
      <c r="H2454" s="385"/>
    </row>
    <row r="2455" spans="1:8" x14ac:dyDescent="0.25">
      <c r="A2455" s="30"/>
      <c r="B2455" s="31"/>
      <c r="C2455" s="42"/>
      <c r="D2455" s="385"/>
      <c r="F2455" s="385"/>
      <c r="G2455" s="385"/>
      <c r="H2455" s="385"/>
    </row>
    <row r="2456" spans="1:8" x14ac:dyDescent="0.25">
      <c r="A2456" s="30"/>
      <c r="B2456" s="31"/>
      <c r="C2456" s="42"/>
      <c r="D2456" s="385"/>
      <c r="F2456" s="385"/>
      <c r="G2456" s="385"/>
      <c r="H2456" s="385"/>
    </row>
    <row r="2457" spans="1:8" x14ac:dyDescent="0.25">
      <c r="A2457" s="30"/>
      <c r="B2457" s="31"/>
      <c r="C2457" s="42"/>
      <c r="D2457" s="385"/>
      <c r="F2457" s="385"/>
      <c r="G2457" s="385"/>
      <c r="H2457" s="385"/>
    </row>
    <row r="2458" spans="1:8" x14ac:dyDescent="0.25">
      <c r="A2458" s="30"/>
      <c r="B2458" s="31"/>
      <c r="C2458" s="42"/>
      <c r="D2458" s="385"/>
      <c r="F2458" s="385"/>
      <c r="G2458" s="385"/>
      <c r="H2458" s="385"/>
    </row>
    <row r="2459" spans="1:8" x14ac:dyDescent="0.25">
      <c r="A2459" s="30"/>
      <c r="B2459" s="31"/>
      <c r="C2459" s="42"/>
      <c r="D2459" s="385"/>
      <c r="F2459" s="385"/>
      <c r="G2459" s="385"/>
      <c r="H2459" s="385"/>
    </row>
    <row r="2460" spans="1:8" x14ac:dyDescent="0.25">
      <c r="A2460" s="30"/>
      <c r="B2460" s="31"/>
      <c r="C2460" s="42"/>
      <c r="D2460" s="385"/>
      <c r="F2460" s="385"/>
      <c r="G2460" s="385"/>
      <c r="H2460" s="385"/>
    </row>
    <row r="2461" spans="1:8" x14ac:dyDescent="0.25">
      <c r="A2461" s="30"/>
      <c r="B2461" s="31"/>
      <c r="C2461" s="42"/>
      <c r="D2461" s="385"/>
      <c r="F2461" s="385"/>
      <c r="G2461" s="385"/>
      <c r="H2461" s="385"/>
    </row>
    <row r="2462" spans="1:8" x14ac:dyDescent="0.25">
      <c r="A2462" s="30"/>
      <c r="B2462" s="31"/>
      <c r="C2462" s="42"/>
      <c r="D2462" s="385"/>
      <c r="F2462" s="385"/>
      <c r="G2462" s="385"/>
      <c r="H2462" s="385"/>
    </row>
    <row r="2463" spans="1:8" x14ac:dyDescent="0.25">
      <c r="A2463" s="30"/>
      <c r="B2463" s="31"/>
      <c r="C2463" s="42"/>
      <c r="D2463" s="385"/>
      <c r="F2463" s="385"/>
      <c r="G2463" s="385"/>
      <c r="H2463" s="385"/>
    </row>
    <row r="2464" spans="1:8" x14ac:dyDescent="0.25">
      <c r="A2464" s="30"/>
      <c r="B2464" s="31"/>
      <c r="C2464" s="42"/>
      <c r="D2464" s="385"/>
      <c r="F2464" s="385"/>
      <c r="G2464" s="385"/>
      <c r="H2464" s="385"/>
    </row>
    <row r="2465" spans="1:8" x14ac:dyDescent="0.25">
      <c r="A2465" s="30"/>
      <c r="B2465" s="31"/>
      <c r="C2465" s="42"/>
      <c r="D2465" s="385"/>
      <c r="F2465" s="385"/>
      <c r="G2465" s="385"/>
      <c r="H2465" s="385"/>
    </row>
    <row r="2466" spans="1:8" x14ac:dyDescent="0.25">
      <c r="A2466" s="30"/>
      <c r="B2466" s="31"/>
      <c r="C2466" s="42"/>
      <c r="D2466" s="385"/>
      <c r="F2466" s="385"/>
      <c r="G2466" s="385"/>
      <c r="H2466" s="385"/>
    </row>
    <row r="2467" spans="1:8" x14ac:dyDescent="0.25">
      <c r="A2467" s="30"/>
      <c r="B2467" s="31"/>
      <c r="C2467" s="42"/>
      <c r="D2467" s="385"/>
      <c r="F2467" s="385"/>
      <c r="G2467" s="385"/>
      <c r="H2467" s="385"/>
    </row>
    <row r="2468" spans="1:8" x14ac:dyDescent="0.25">
      <c r="A2468" s="30"/>
      <c r="B2468" s="31"/>
      <c r="C2468" s="42"/>
      <c r="D2468" s="385"/>
      <c r="F2468" s="385"/>
      <c r="G2468" s="385"/>
      <c r="H2468" s="385"/>
    </row>
    <row r="2469" spans="1:8" x14ac:dyDescent="0.25">
      <c r="A2469" s="30"/>
      <c r="B2469" s="31"/>
      <c r="C2469" s="42"/>
      <c r="D2469" s="385"/>
      <c r="F2469" s="385"/>
      <c r="G2469" s="385"/>
      <c r="H2469" s="385"/>
    </row>
    <row r="2470" spans="1:8" x14ac:dyDescent="0.25">
      <c r="A2470" s="30"/>
      <c r="B2470" s="31"/>
      <c r="C2470" s="42"/>
      <c r="D2470" s="385"/>
      <c r="F2470" s="385"/>
      <c r="G2470" s="385"/>
      <c r="H2470" s="385"/>
    </row>
    <row r="2471" spans="1:8" x14ac:dyDescent="0.25">
      <c r="A2471" s="30"/>
      <c r="B2471" s="31"/>
      <c r="C2471" s="42"/>
      <c r="D2471" s="385"/>
      <c r="F2471" s="385"/>
      <c r="G2471" s="385"/>
      <c r="H2471" s="385"/>
    </row>
    <row r="2472" spans="1:8" x14ac:dyDescent="0.25">
      <c r="A2472" s="30"/>
      <c r="B2472" s="31"/>
      <c r="C2472" s="42"/>
      <c r="D2472" s="385"/>
      <c r="F2472" s="385"/>
      <c r="G2472" s="385"/>
      <c r="H2472" s="385"/>
    </row>
    <row r="2473" spans="1:8" x14ac:dyDescent="0.25">
      <c r="A2473" s="30"/>
      <c r="B2473" s="31"/>
      <c r="C2473" s="42"/>
      <c r="D2473" s="385"/>
      <c r="F2473" s="385"/>
      <c r="G2473" s="385"/>
      <c r="H2473" s="385"/>
    </row>
    <row r="2474" spans="1:8" x14ac:dyDescent="0.25">
      <c r="A2474" s="30"/>
      <c r="B2474" s="31"/>
      <c r="C2474" s="42"/>
      <c r="D2474" s="385"/>
      <c r="F2474" s="385"/>
      <c r="G2474" s="385"/>
      <c r="H2474" s="385"/>
    </row>
    <row r="2475" spans="1:8" x14ac:dyDescent="0.25">
      <c r="A2475" s="30"/>
      <c r="B2475" s="31"/>
      <c r="C2475" s="42"/>
      <c r="D2475" s="385"/>
      <c r="F2475" s="385"/>
      <c r="G2475" s="385"/>
      <c r="H2475" s="385"/>
    </row>
    <row r="2476" spans="1:8" x14ac:dyDescent="0.25">
      <c r="A2476" s="30"/>
      <c r="B2476" s="31"/>
      <c r="C2476" s="42"/>
      <c r="D2476" s="385"/>
      <c r="F2476" s="385"/>
      <c r="G2476" s="385"/>
      <c r="H2476" s="385"/>
    </row>
    <row r="2477" spans="1:8" x14ac:dyDescent="0.25">
      <c r="A2477" s="30"/>
      <c r="B2477" s="31"/>
      <c r="C2477" s="42"/>
      <c r="D2477" s="385"/>
      <c r="F2477" s="385"/>
      <c r="G2477" s="385"/>
      <c r="H2477" s="385"/>
    </row>
    <row r="2478" spans="1:8" x14ac:dyDescent="0.25">
      <c r="A2478" s="30"/>
      <c r="B2478" s="31"/>
      <c r="C2478" s="42"/>
      <c r="D2478" s="385"/>
      <c r="F2478" s="385"/>
      <c r="G2478" s="385"/>
      <c r="H2478" s="385"/>
    </row>
    <row r="2479" spans="1:8" x14ac:dyDescent="0.25">
      <c r="A2479" s="30"/>
      <c r="B2479" s="31"/>
      <c r="C2479" s="42"/>
      <c r="D2479" s="385"/>
      <c r="F2479" s="385"/>
      <c r="G2479" s="385"/>
      <c r="H2479" s="385"/>
    </row>
    <row r="2480" spans="1:8" x14ac:dyDescent="0.25">
      <c r="A2480" s="30"/>
      <c r="B2480" s="31"/>
      <c r="C2480" s="42"/>
      <c r="D2480" s="385"/>
      <c r="F2480" s="385"/>
      <c r="G2480" s="385"/>
      <c r="H2480" s="385"/>
    </row>
    <row r="2481" spans="1:8" x14ac:dyDescent="0.25">
      <c r="A2481" s="30"/>
      <c r="B2481" s="31"/>
      <c r="C2481" s="42"/>
      <c r="D2481" s="385"/>
      <c r="F2481" s="385"/>
      <c r="G2481" s="385"/>
      <c r="H2481" s="385"/>
    </row>
    <row r="2482" spans="1:8" x14ac:dyDescent="0.25">
      <c r="A2482" s="30"/>
      <c r="B2482" s="31"/>
      <c r="C2482" s="42"/>
      <c r="D2482" s="385"/>
      <c r="F2482" s="385"/>
      <c r="G2482" s="385"/>
      <c r="H2482" s="385"/>
    </row>
    <row r="2483" spans="1:8" x14ac:dyDescent="0.25">
      <c r="A2483" s="30"/>
      <c r="B2483" s="31"/>
      <c r="C2483" s="42"/>
      <c r="D2483" s="385"/>
      <c r="F2483" s="385"/>
      <c r="G2483" s="385"/>
      <c r="H2483" s="385"/>
    </row>
    <row r="2484" spans="1:8" x14ac:dyDescent="0.25">
      <c r="A2484" s="30"/>
      <c r="B2484" s="31"/>
      <c r="C2484" s="42"/>
      <c r="D2484" s="385"/>
      <c r="F2484" s="385"/>
      <c r="G2484" s="385"/>
      <c r="H2484" s="385"/>
    </row>
    <row r="2485" spans="1:8" x14ac:dyDescent="0.25">
      <c r="A2485" s="30"/>
      <c r="B2485" s="31"/>
      <c r="C2485" s="42"/>
      <c r="D2485" s="385"/>
      <c r="F2485" s="385"/>
      <c r="G2485" s="385"/>
      <c r="H2485" s="385"/>
    </row>
    <row r="2486" spans="1:8" x14ac:dyDescent="0.25">
      <c r="A2486" s="30"/>
      <c r="B2486" s="31"/>
      <c r="C2486" s="42"/>
      <c r="D2486" s="385"/>
      <c r="F2486" s="385"/>
      <c r="G2486" s="385"/>
      <c r="H2486" s="385"/>
    </row>
    <row r="2487" spans="1:8" x14ac:dyDescent="0.25">
      <c r="A2487" s="30"/>
      <c r="B2487" s="31"/>
      <c r="C2487" s="42"/>
      <c r="D2487" s="385"/>
      <c r="F2487" s="385"/>
      <c r="G2487" s="385"/>
      <c r="H2487" s="385"/>
    </row>
    <row r="2488" spans="1:8" x14ac:dyDescent="0.25">
      <c r="A2488" s="30"/>
      <c r="B2488" s="31"/>
      <c r="C2488" s="42"/>
      <c r="D2488" s="385"/>
      <c r="F2488" s="385"/>
      <c r="G2488" s="385"/>
      <c r="H2488" s="385"/>
    </row>
    <row r="2489" spans="1:8" x14ac:dyDescent="0.25">
      <c r="A2489" s="30"/>
      <c r="B2489" s="31"/>
      <c r="C2489" s="42"/>
      <c r="D2489" s="385"/>
      <c r="F2489" s="385"/>
      <c r="G2489" s="385"/>
      <c r="H2489" s="385"/>
    </row>
    <row r="2490" spans="1:8" x14ac:dyDescent="0.25">
      <c r="A2490" s="30"/>
      <c r="B2490" s="31"/>
      <c r="C2490" s="42"/>
      <c r="D2490" s="385"/>
      <c r="F2490" s="385"/>
      <c r="G2490" s="385"/>
      <c r="H2490" s="385"/>
    </row>
    <row r="2491" spans="1:8" x14ac:dyDescent="0.25">
      <c r="A2491" s="30"/>
      <c r="B2491" s="31"/>
      <c r="C2491" s="42"/>
      <c r="D2491" s="385"/>
      <c r="F2491" s="385"/>
      <c r="G2491" s="385"/>
      <c r="H2491" s="385"/>
    </row>
    <row r="2492" spans="1:8" x14ac:dyDescent="0.25">
      <c r="A2492" s="30"/>
      <c r="B2492" s="31"/>
      <c r="C2492" s="42"/>
      <c r="D2492" s="385"/>
      <c r="F2492" s="385"/>
      <c r="G2492" s="385"/>
      <c r="H2492" s="385"/>
    </row>
    <row r="2493" spans="1:8" x14ac:dyDescent="0.25">
      <c r="A2493" s="30"/>
      <c r="B2493" s="31"/>
      <c r="C2493" s="42"/>
      <c r="D2493" s="385"/>
      <c r="F2493" s="385"/>
      <c r="G2493" s="385"/>
      <c r="H2493" s="385"/>
    </row>
    <row r="2494" spans="1:8" x14ac:dyDescent="0.25">
      <c r="A2494" s="30"/>
      <c r="B2494" s="31"/>
      <c r="C2494" s="42"/>
      <c r="D2494" s="385"/>
      <c r="F2494" s="385"/>
      <c r="G2494" s="385"/>
      <c r="H2494" s="385"/>
    </row>
    <row r="2495" spans="1:8" x14ac:dyDescent="0.25">
      <c r="A2495" s="30"/>
      <c r="B2495" s="31"/>
      <c r="C2495" s="42"/>
      <c r="D2495" s="385"/>
      <c r="F2495" s="385"/>
      <c r="G2495" s="385"/>
      <c r="H2495" s="385"/>
    </row>
    <row r="2496" spans="1:8" x14ac:dyDescent="0.25">
      <c r="A2496" s="30"/>
      <c r="B2496" s="31"/>
      <c r="C2496" s="42"/>
      <c r="D2496" s="385"/>
      <c r="F2496" s="385"/>
      <c r="G2496" s="385"/>
      <c r="H2496" s="385"/>
    </row>
    <row r="2497" spans="1:8" x14ac:dyDescent="0.25">
      <c r="A2497" s="30"/>
      <c r="B2497" s="31"/>
      <c r="C2497" s="42"/>
      <c r="D2497" s="385"/>
      <c r="F2497" s="385"/>
      <c r="G2497" s="385"/>
      <c r="H2497" s="385"/>
    </row>
    <row r="2498" spans="1:8" x14ac:dyDescent="0.25">
      <c r="A2498" s="30"/>
      <c r="B2498" s="31"/>
      <c r="C2498" s="42"/>
      <c r="D2498" s="385"/>
      <c r="F2498" s="385"/>
      <c r="G2498" s="385"/>
      <c r="H2498" s="385"/>
    </row>
    <row r="2499" spans="1:8" x14ac:dyDescent="0.25">
      <c r="A2499" s="30"/>
      <c r="B2499" s="31"/>
      <c r="C2499" s="42"/>
      <c r="D2499" s="385"/>
      <c r="F2499" s="385"/>
      <c r="G2499" s="385"/>
      <c r="H2499" s="385"/>
    </row>
    <row r="2500" spans="1:8" x14ac:dyDescent="0.25">
      <c r="A2500" s="30"/>
      <c r="B2500" s="31"/>
      <c r="C2500" s="42"/>
      <c r="D2500" s="385"/>
      <c r="F2500" s="385"/>
      <c r="G2500" s="385"/>
      <c r="H2500" s="385"/>
    </row>
    <row r="2501" spans="1:8" x14ac:dyDescent="0.25">
      <c r="A2501" s="30"/>
      <c r="B2501" s="31"/>
      <c r="C2501" s="42"/>
      <c r="D2501" s="385"/>
      <c r="F2501" s="385"/>
      <c r="G2501" s="385"/>
      <c r="H2501" s="385"/>
    </row>
    <row r="2502" spans="1:8" x14ac:dyDescent="0.25">
      <c r="A2502" s="30"/>
      <c r="B2502" s="31"/>
      <c r="C2502" s="42"/>
      <c r="D2502" s="385"/>
      <c r="F2502" s="385"/>
      <c r="G2502" s="385"/>
      <c r="H2502" s="385"/>
    </row>
    <row r="2503" spans="1:8" x14ac:dyDescent="0.25">
      <c r="A2503" s="30"/>
      <c r="B2503" s="31"/>
      <c r="C2503" s="42"/>
      <c r="D2503" s="385"/>
      <c r="F2503" s="385"/>
      <c r="G2503" s="385"/>
      <c r="H2503" s="385"/>
    </row>
    <row r="2504" spans="1:8" x14ac:dyDescent="0.25">
      <c r="A2504" s="30"/>
      <c r="B2504" s="31"/>
      <c r="C2504" s="42"/>
      <c r="D2504" s="385"/>
      <c r="F2504" s="385"/>
      <c r="G2504" s="385"/>
      <c r="H2504" s="385"/>
    </row>
    <row r="2505" spans="1:8" x14ac:dyDescent="0.25">
      <c r="A2505" s="30"/>
      <c r="B2505" s="31"/>
      <c r="C2505" s="42"/>
      <c r="D2505" s="385"/>
      <c r="F2505" s="385"/>
      <c r="G2505" s="385"/>
      <c r="H2505" s="385"/>
    </row>
    <row r="2506" spans="1:8" x14ac:dyDescent="0.25">
      <c r="A2506" s="30"/>
      <c r="B2506" s="31"/>
      <c r="C2506" s="42"/>
      <c r="D2506" s="385"/>
      <c r="F2506" s="385"/>
      <c r="G2506" s="385"/>
      <c r="H2506" s="385"/>
    </row>
    <row r="2507" spans="1:8" x14ac:dyDescent="0.25">
      <c r="A2507" s="30"/>
      <c r="B2507" s="31"/>
      <c r="C2507" s="42"/>
      <c r="D2507" s="385"/>
      <c r="F2507" s="385"/>
      <c r="G2507" s="385"/>
      <c r="H2507" s="385"/>
    </row>
    <row r="2508" spans="1:8" x14ac:dyDescent="0.25">
      <c r="A2508" s="30"/>
      <c r="B2508" s="31"/>
      <c r="C2508" s="42"/>
      <c r="D2508" s="385"/>
      <c r="F2508" s="385"/>
      <c r="G2508" s="385"/>
      <c r="H2508" s="385"/>
    </row>
    <row r="2509" spans="1:8" x14ac:dyDescent="0.25">
      <c r="A2509" s="30"/>
      <c r="B2509" s="31"/>
      <c r="C2509" s="42"/>
      <c r="D2509" s="385"/>
      <c r="F2509" s="385"/>
      <c r="G2509" s="385"/>
      <c r="H2509" s="385"/>
    </row>
    <row r="2510" spans="1:8" x14ac:dyDescent="0.25">
      <c r="A2510" s="30"/>
      <c r="B2510" s="31"/>
      <c r="C2510" s="42"/>
      <c r="D2510" s="385"/>
      <c r="F2510" s="385"/>
      <c r="G2510" s="385"/>
      <c r="H2510" s="385"/>
    </row>
    <row r="2511" spans="1:8" x14ac:dyDescent="0.25">
      <c r="A2511" s="30"/>
      <c r="B2511" s="31"/>
      <c r="C2511" s="42"/>
      <c r="D2511" s="385"/>
      <c r="F2511" s="385"/>
      <c r="G2511" s="385"/>
      <c r="H2511" s="385"/>
    </row>
    <row r="2512" spans="1:8" x14ac:dyDescent="0.25">
      <c r="A2512" s="30"/>
      <c r="B2512" s="31"/>
      <c r="C2512" s="42"/>
      <c r="D2512" s="385"/>
      <c r="F2512" s="385"/>
      <c r="G2512" s="385"/>
      <c r="H2512" s="385"/>
    </row>
    <row r="2513" spans="1:8" x14ac:dyDescent="0.25">
      <c r="A2513" s="30"/>
      <c r="B2513" s="31"/>
      <c r="C2513" s="42"/>
      <c r="D2513" s="385"/>
      <c r="F2513" s="385"/>
      <c r="G2513" s="385"/>
      <c r="H2513" s="385"/>
    </row>
    <row r="2514" spans="1:8" x14ac:dyDescent="0.25">
      <c r="A2514" s="30"/>
      <c r="B2514" s="31"/>
      <c r="C2514" s="42"/>
      <c r="D2514" s="385"/>
      <c r="F2514" s="385"/>
      <c r="G2514" s="385"/>
      <c r="H2514" s="385"/>
    </row>
    <row r="2515" spans="1:8" x14ac:dyDescent="0.25">
      <c r="A2515" s="30"/>
      <c r="B2515" s="31"/>
      <c r="C2515" s="42"/>
      <c r="D2515" s="385"/>
      <c r="F2515" s="385"/>
      <c r="G2515" s="385"/>
      <c r="H2515" s="385"/>
    </row>
    <row r="2516" spans="1:8" x14ac:dyDescent="0.25">
      <c r="A2516" s="30"/>
      <c r="B2516" s="31"/>
      <c r="C2516" s="42"/>
      <c r="D2516" s="385"/>
      <c r="F2516" s="385"/>
      <c r="G2516" s="385"/>
      <c r="H2516" s="385"/>
    </row>
    <row r="2517" spans="1:8" x14ac:dyDescent="0.25">
      <c r="A2517" s="30"/>
      <c r="B2517" s="31"/>
      <c r="C2517" s="42"/>
      <c r="D2517" s="385"/>
      <c r="F2517" s="385"/>
      <c r="G2517" s="385"/>
      <c r="H2517" s="385"/>
    </row>
    <row r="2518" spans="1:8" x14ac:dyDescent="0.25">
      <c r="A2518" s="30"/>
      <c r="B2518" s="31"/>
      <c r="C2518" s="42"/>
      <c r="D2518" s="385"/>
      <c r="F2518" s="385"/>
      <c r="G2518" s="385"/>
      <c r="H2518" s="385"/>
    </row>
    <row r="2519" spans="1:8" x14ac:dyDescent="0.25">
      <c r="A2519" s="30"/>
      <c r="B2519" s="31"/>
      <c r="C2519" s="42"/>
      <c r="D2519" s="385"/>
      <c r="F2519" s="385"/>
      <c r="G2519" s="385"/>
      <c r="H2519" s="385"/>
    </row>
    <row r="2520" spans="1:8" x14ac:dyDescent="0.25">
      <c r="A2520" s="30"/>
      <c r="B2520" s="31"/>
      <c r="C2520" s="42"/>
      <c r="D2520" s="385"/>
      <c r="F2520" s="385"/>
      <c r="G2520" s="385"/>
      <c r="H2520" s="385"/>
    </row>
    <row r="2521" spans="1:8" x14ac:dyDescent="0.25">
      <c r="A2521" s="30"/>
      <c r="B2521" s="31"/>
      <c r="C2521" s="42"/>
      <c r="D2521" s="385"/>
      <c r="F2521" s="385"/>
      <c r="G2521" s="385"/>
      <c r="H2521" s="385"/>
    </row>
    <row r="2522" spans="1:8" x14ac:dyDescent="0.25">
      <c r="A2522" s="30"/>
      <c r="B2522" s="31"/>
      <c r="C2522" s="42"/>
      <c r="D2522" s="385"/>
      <c r="F2522" s="385"/>
      <c r="G2522" s="385"/>
      <c r="H2522" s="385"/>
    </row>
    <row r="2523" spans="1:8" x14ac:dyDescent="0.25">
      <c r="A2523" s="30"/>
      <c r="B2523" s="31"/>
      <c r="C2523" s="42"/>
      <c r="D2523" s="385"/>
      <c r="F2523" s="385"/>
      <c r="G2523" s="385"/>
      <c r="H2523" s="385"/>
    </row>
    <row r="2524" spans="1:8" x14ac:dyDescent="0.25">
      <c r="A2524" s="30"/>
      <c r="B2524" s="31"/>
      <c r="C2524" s="42"/>
      <c r="D2524" s="385"/>
      <c r="F2524" s="385"/>
      <c r="G2524" s="385"/>
      <c r="H2524" s="385"/>
    </row>
    <row r="2525" spans="1:8" x14ac:dyDescent="0.25">
      <c r="A2525" s="30"/>
      <c r="B2525" s="31"/>
      <c r="C2525" s="42"/>
      <c r="D2525" s="385"/>
      <c r="F2525" s="385"/>
      <c r="G2525" s="385"/>
      <c r="H2525" s="385"/>
    </row>
    <row r="2526" spans="1:8" x14ac:dyDescent="0.25">
      <c r="A2526" s="30"/>
      <c r="B2526" s="31"/>
      <c r="C2526" s="42"/>
      <c r="D2526" s="385"/>
      <c r="F2526" s="385"/>
      <c r="G2526" s="385"/>
      <c r="H2526" s="385"/>
    </row>
    <row r="2527" spans="1:8" x14ac:dyDescent="0.25">
      <c r="A2527" s="30"/>
      <c r="B2527" s="31"/>
      <c r="C2527" s="42"/>
      <c r="D2527" s="385"/>
      <c r="F2527" s="385"/>
      <c r="G2527" s="385"/>
      <c r="H2527" s="385"/>
    </row>
    <row r="2528" spans="1:8" x14ac:dyDescent="0.25">
      <c r="A2528" s="30"/>
      <c r="B2528" s="31"/>
      <c r="C2528" s="42"/>
      <c r="D2528" s="385"/>
      <c r="F2528" s="385"/>
      <c r="G2528" s="385"/>
      <c r="H2528" s="385"/>
    </row>
    <row r="2529" spans="1:8" x14ac:dyDescent="0.25">
      <c r="A2529" s="30"/>
      <c r="B2529" s="31"/>
      <c r="C2529" s="42"/>
      <c r="D2529" s="385"/>
      <c r="F2529" s="385"/>
      <c r="G2529" s="385"/>
      <c r="H2529" s="385"/>
    </row>
    <row r="2530" spans="1:8" x14ac:dyDescent="0.25">
      <c r="A2530" s="30"/>
      <c r="B2530" s="31"/>
      <c r="C2530" s="42"/>
      <c r="D2530" s="385"/>
      <c r="F2530" s="385"/>
      <c r="G2530" s="385"/>
      <c r="H2530" s="385"/>
    </row>
    <row r="2531" spans="1:8" x14ac:dyDescent="0.25">
      <c r="A2531" s="30"/>
      <c r="B2531" s="31"/>
      <c r="C2531" s="42"/>
      <c r="D2531" s="385"/>
      <c r="F2531" s="385"/>
      <c r="G2531" s="385"/>
      <c r="H2531" s="385"/>
    </row>
    <row r="2532" spans="1:8" x14ac:dyDescent="0.25">
      <c r="A2532" s="30"/>
      <c r="B2532" s="31"/>
      <c r="C2532" s="42"/>
      <c r="D2532" s="385"/>
      <c r="F2532" s="385"/>
      <c r="G2532" s="385"/>
      <c r="H2532" s="385"/>
    </row>
    <row r="2533" spans="1:8" x14ac:dyDescent="0.25">
      <c r="A2533" s="30"/>
      <c r="B2533" s="31"/>
      <c r="C2533" s="42"/>
      <c r="D2533" s="385"/>
      <c r="F2533" s="385"/>
      <c r="G2533" s="385"/>
      <c r="H2533" s="385"/>
    </row>
    <row r="2534" spans="1:8" x14ac:dyDescent="0.25">
      <c r="A2534" s="30"/>
      <c r="B2534" s="31"/>
      <c r="C2534" s="42"/>
      <c r="D2534" s="385"/>
      <c r="F2534" s="385"/>
      <c r="G2534" s="385"/>
      <c r="H2534" s="385"/>
    </row>
    <row r="2535" spans="1:8" x14ac:dyDescent="0.25">
      <c r="A2535" s="30"/>
      <c r="B2535" s="31"/>
      <c r="C2535" s="42"/>
      <c r="D2535" s="385"/>
      <c r="F2535" s="385"/>
      <c r="G2535" s="385"/>
      <c r="H2535" s="385"/>
    </row>
    <row r="2536" spans="1:8" x14ac:dyDescent="0.25">
      <c r="A2536" s="30"/>
      <c r="B2536" s="31"/>
      <c r="C2536" s="42"/>
      <c r="D2536" s="385"/>
      <c r="F2536" s="385"/>
      <c r="G2536" s="385"/>
      <c r="H2536" s="385"/>
    </row>
    <row r="2537" spans="1:8" x14ac:dyDescent="0.25">
      <c r="A2537" s="30"/>
      <c r="B2537" s="31"/>
      <c r="C2537" s="42"/>
      <c r="D2537" s="385"/>
      <c r="F2537" s="385"/>
      <c r="G2537" s="385"/>
      <c r="H2537" s="385"/>
    </row>
    <row r="2538" spans="1:8" x14ac:dyDescent="0.25">
      <c r="A2538" s="30"/>
      <c r="B2538" s="31"/>
      <c r="C2538" s="42"/>
      <c r="D2538" s="385"/>
      <c r="F2538" s="385"/>
      <c r="G2538" s="385"/>
      <c r="H2538" s="385"/>
    </row>
    <row r="2539" spans="1:8" x14ac:dyDescent="0.25">
      <c r="A2539" s="30"/>
      <c r="B2539" s="31"/>
      <c r="C2539" s="42"/>
      <c r="D2539" s="385"/>
      <c r="F2539" s="385"/>
      <c r="G2539" s="385"/>
      <c r="H2539" s="385"/>
    </row>
    <row r="2540" spans="1:8" x14ac:dyDescent="0.25">
      <c r="A2540" s="30"/>
      <c r="B2540" s="31"/>
      <c r="C2540" s="42"/>
      <c r="D2540" s="385"/>
      <c r="F2540" s="385"/>
      <c r="G2540" s="385"/>
      <c r="H2540" s="385"/>
    </row>
    <row r="2541" spans="1:8" x14ac:dyDescent="0.25">
      <c r="A2541" s="30"/>
      <c r="B2541" s="31"/>
      <c r="C2541" s="42"/>
      <c r="D2541" s="385"/>
      <c r="F2541" s="385"/>
      <c r="G2541" s="385"/>
      <c r="H2541" s="385"/>
    </row>
    <row r="2542" spans="1:8" x14ac:dyDescent="0.25">
      <c r="A2542" s="30"/>
      <c r="B2542" s="31"/>
      <c r="C2542" s="42"/>
      <c r="D2542" s="385"/>
      <c r="F2542" s="385"/>
      <c r="G2542" s="385"/>
      <c r="H2542" s="385"/>
    </row>
    <row r="2543" spans="1:8" x14ac:dyDescent="0.25">
      <c r="A2543" s="30"/>
      <c r="B2543" s="31"/>
      <c r="C2543" s="42"/>
      <c r="D2543" s="385"/>
      <c r="F2543" s="385"/>
      <c r="G2543" s="385"/>
      <c r="H2543" s="385"/>
    </row>
    <row r="2544" spans="1:8" x14ac:dyDescent="0.25">
      <c r="A2544" s="30"/>
      <c r="B2544" s="31"/>
      <c r="C2544" s="42"/>
      <c r="D2544" s="385"/>
      <c r="F2544" s="385"/>
      <c r="G2544" s="385"/>
      <c r="H2544" s="385"/>
    </row>
    <row r="2545" spans="1:8" x14ac:dyDescent="0.25">
      <c r="A2545" s="30"/>
      <c r="B2545" s="31"/>
      <c r="C2545" s="42"/>
      <c r="D2545" s="385"/>
      <c r="F2545" s="385"/>
      <c r="G2545" s="385"/>
      <c r="H2545" s="385"/>
    </row>
    <row r="2546" spans="1:8" x14ac:dyDescent="0.25">
      <c r="A2546" s="30"/>
      <c r="B2546" s="31"/>
      <c r="C2546" s="42"/>
      <c r="D2546" s="385"/>
      <c r="F2546" s="385"/>
      <c r="G2546" s="385"/>
      <c r="H2546" s="385"/>
    </row>
    <row r="2547" spans="1:8" x14ac:dyDescent="0.25">
      <c r="A2547" s="30"/>
      <c r="B2547" s="31"/>
      <c r="C2547" s="42"/>
      <c r="D2547" s="385"/>
      <c r="F2547" s="385"/>
      <c r="G2547" s="385"/>
      <c r="H2547" s="385"/>
    </row>
    <row r="2548" spans="1:8" x14ac:dyDescent="0.25">
      <c r="A2548" s="30"/>
      <c r="B2548" s="31"/>
      <c r="C2548" s="42"/>
      <c r="D2548" s="385"/>
      <c r="F2548" s="385"/>
      <c r="G2548" s="385"/>
      <c r="H2548" s="385"/>
    </row>
    <row r="2549" spans="1:8" x14ac:dyDescent="0.25">
      <c r="A2549" s="30"/>
      <c r="B2549" s="31"/>
      <c r="C2549" s="42"/>
      <c r="D2549" s="385"/>
      <c r="F2549" s="385"/>
      <c r="G2549" s="385"/>
      <c r="H2549" s="385"/>
    </row>
    <row r="2550" spans="1:8" x14ac:dyDescent="0.25">
      <c r="A2550" s="30"/>
      <c r="B2550" s="31"/>
      <c r="C2550" s="42"/>
      <c r="D2550" s="385"/>
      <c r="F2550" s="385"/>
      <c r="G2550" s="385"/>
      <c r="H2550" s="385"/>
    </row>
    <row r="2551" spans="1:8" x14ac:dyDescent="0.25">
      <c r="A2551" s="30"/>
      <c r="B2551" s="31"/>
      <c r="C2551" s="42"/>
      <c r="D2551" s="385"/>
      <c r="F2551" s="385"/>
      <c r="G2551" s="385"/>
      <c r="H2551" s="385"/>
    </row>
    <row r="2552" spans="1:8" x14ac:dyDescent="0.25">
      <c r="A2552" s="30"/>
      <c r="B2552" s="31"/>
      <c r="C2552" s="42"/>
      <c r="D2552" s="385"/>
      <c r="F2552" s="385"/>
      <c r="G2552" s="385"/>
      <c r="H2552" s="385"/>
    </row>
    <row r="2553" spans="1:8" x14ac:dyDescent="0.25">
      <c r="A2553" s="30"/>
      <c r="B2553" s="31"/>
      <c r="C2553" s="42"/>
      <c r="D2553" s="385"/>
      <c r="F2553" s="385"/>
      <c r="G2553" s="385"/>
      <c r="H2553" s="385"/>
    </row>
    <row r="2554" spans="1:8" x14ac:dyDescent="0.25">
      <c r="A2554" s="30"/>
      <c r="B2554" s="31"/>
      <c r="C2554" s="42"/>
      <c r="D2554" s="385"/>
      <c r="F2554" s="385"/>
      <c r="G2554" s="385"/>
      <c r="H2554" s="385"/>
    </row>
    <row r="2555" spans="1:8" x14ac:dyDescent="0.25">
      <c r="A2555" s="30"/>
      <c r="B2555" s="31"/>
      <c r="C2555" s="42"/>
      <c r="D2555" s="385"/>
      <c r="F2555" s="385"/>
      <c r="G2555" s="385"/>
      <c r="H2555" s="385"/>
    </row>
    <row r="2556" spans="1:8" x14ac:dyDescent="0.25">
      <c r="A2556" s="30"/>
      <c r="B2556" s="31"/>
      <c r="C2556" s="42"/>
      <c r="D2556" s="385"/>
      <c r="F2556" s="385"/>
      <c r="G2556" s="385"/>
      <c r="H2556" s="385"/>
    </row>
    <row r="2557" spans="1:8" x14ac:dyDescent="0.25">
      <c r="A2557" s="30"/>
      <c r="B2557" s="31"/>
      <c r="C2557" s="42"/>
      <c r="D2557" s="385"/>
      <c r="F2557" s="385"/>
      <c r="G2557" s="385"/>
      <c r="H2557" s="385"/>
    </row>
    <row r="2558" spans="1:8" x14ac:dyDescent="0.25">
      <c r="A2558" s="30"/>
      <c r="B2558" s="31"/>
      <c r="C2558" s="42"/>
      <c r="D2558" s="385"/>
      <c r="F2558" s="385"/>
      <c r="G2558" s="385"/>
      <c r="H2558" s="385"/>
    </row>
    <row r="2559" spans="1:8" x14ac:dyDescent="0.25">
      <c r="A2559" s="30"/>
      <c r="B2559" s="31"/>
      <c r="C2559" s="42"/>
      <c r="D2559" s="385"/>
      <c r="F2559" s="385"/>
      <c r="G2559" s="385"/>
      <c r="H2559" s="385"/>
    </row>
    <row r="2560" spans="1:8" x14ac:dyDescent="0.25">
      <c r="A2560" s="30"/>
      <c r="B2560" s="31"/>
      <c r="C2560" s="42"/>
      <c r="D2560" s="385"/>
      <c r="F2560" s="385"/>
      <c r="G2560" s="385"/>
      <c r="H2560" s="385"/>
    </row>
    <row r="2561" spans="1:8" x14ac:dyDescent="0.25">
      <c r="A2561" s="30"/>
      <c r="B2561" s="31"/>
      <c r="C2561" s="42"/>
      <c r="D2561" s="385"/>
      <c r="F2561" s="385"/>
      <c r="G2561" s="385"/>
      <c r="H2561" s="385"/>
    </row>
    <row r="2562" spans="1:8" x14ac:dyDescent="0.25">
      <c r="A2562" s="30"/>
      <c r="B2562" s="31"/>
      <c r="C2562" s="42"/>
      <c r="D2562" s="385"/>
      <c r="F2562" s="385"/>
      <c r="G2562" s="385"/>
      <c r="H2562" s="385"/>
    </row>
    <row r="2563" spans="1:8" x14ac:dyDescent="0.25">
      <c r="A2563" s="30"/>
      <c r="B2563" s="31"/>
      <c r="C2563" s="42"/>
      <c r="D2563" s="385"/>
      <c r="F2563" s="385"/>
      <c r="G2563" s="385"/>
      <c r="H2563" s="385"/>
    </row>
    <row r="2564" spans="1:8" x14ac:dyDescent="0.25">
      <c r="A2564" s="30"/>
      <c r="B2564" s="31"/>
      <c r="C2564" s="42"/>
      <c r="D2564" s="385"/>
      <c r="F2564" s="385"/>
      <c r="G2564" s="385"/>
      <c r="H2564" s="385"/>
    </row>
    <row r="2565" spans="1:8" x14ac:dyDescent="0.25">
      <c r="A2565" s="30"/>
      <c r="B2565" s="31"/>
      <c r="C2565" s="42"/>
      <c r="D2565" s="385"/>
      <c r="F2565" s="385"/>
      <c r="G2565" s="385"/>
      <c r="H2565" s="385"/>
    </row>
    <row r="2566" spans="1:8" x14ac:dyDescent="0.25">
      <c r="A2566" s="30"/>
      <c r="B2566" s="31"/>
      <c r="C2566" s="42"/>
      <c r="D2566" s="385"/>
      <c r="F2566" s="385"/>
      <c r="G2566" s="385"/>
      <c r="H2566" s="385"/>
    </row>
    <row r="2567" spans="1:8" x14ac:dyDescent="0.25">
      <c r="A2567" s="30"/>
      <c r="B2567" s="31"/>
      <c r="C2567" s="42"/>
      <c r="D2567" s="385"/>
      <c r="F2567" s="385"/>
      <c r="G2567" s="385"/>
      <c r="H2567" s="385"/>
    </row>
    <row r="2568" spans="1:8" x14ac:dyDescent="0.25">
      <c r="A2568" s="30"/>
      <c r="B2568" s="31"/>
      <c r="C2568" s="42"/>
      <c r="D2568" s="385"/>
      <c r="F2568" s="385"/>
      <c r="G2568" s="385"/>
      <c r="H2568" s="385"/>
    </row>
    <row r="2569" spans="1:8" x14ac:dyDescent="0.25">
      <c r="A2569" s="30"/>
      <c r="B2569" s="31"/>
      <c r="C2569" s="42"/>
      <c r="D2569" s="385"/>
      <c r="F2569" s="385"/>
      <c r="G2569" s="385"/>
      <c r="H2569" s="385"/>
    </row>
    <row r="2570" spans="1:8" x14ac:dyDescent="0.25">
      <c r="A2570" s="30"/>
      <c r="B2570" s="31"/>
      <c r="C2570" s="42"/>
      <c r="D2570" s="385"/>
      <c r="F2570" s="385"/>
      <c r="G2570" s="385"/>
      <c r="H2570" s="385"/>
    </row>
    <row r="2571" spans="1:8" x14ac:dyDescent="0.25">
      <c r="A2571" s="30"/>
      <c r="B2571" s="31"/>
      <c r="C2571" s="42"/>
      <c r="D2571" s="385"/>
      <c r="F2571" s="385"/>
      <c r="G2571" s="385"/>
      <c r="H2571" s="385"/>
    </row>
    <row r="2572" spans="1:8" x14ac:dyDescent="0.25">
      <c r="A2572" s="30"/>
      <c r="B2572" s="31"/>
      <c r="C2572" s="42"/>
      <c r="D2572" s="385"/>
      <c r="F2572" s="385"/>
      <c r="G2572" s="385"/>
      <c r="H2572" s="385"/>
    </row>
    <row r="2573" spans="1:8" x14ac:dyDescent="0.25">
      <c r="A2573" s="30"/>
      <c r="B2573" s="31"/>
      <c r="C2573" s="42"/>
      <c r="D2573" s="385"/>
      <c r="F2573" s="385"/>
      <c r="G2573" s="385"/>
      <c r="H2573" s="385"/>
    </row>
    <row r="2574" spans="1:8" x14ac:dyDescent="0.25">
      <c r="A2574" s="30"/>
      <c r="B2574" s="31"/>
      <c r="C2574" s="42"/>
      <c r="D2574" s="385"/>
      <c r="F2574" s="385"/>
      <c r="G2574" s="385"/>
      <c r="H2574" s="385"/>
    </row>
    <row r="2575" spans="1:8" x14ac:dyDescent="0.25">
      <c r="A2575" s="30"/>
      <c r="B2575" s="31"/>
      <c r="C2575" s="42"/>
      <c r="D2575" s="385"/>
      <c r="F2575" s="385"/>
      <c r="G2575" s="385"/>
      <c r="H2575" s="385"/>
    </row>
    <row r="2576" spans="1:8" x14ac:dyDescent="0.25">
      <c r="A2576" s="30"/>
      <c r="B2576" s="31"/>
      <c r="C2576" s="42"/>
      <c r="D2576" s="385"/>
      <c r="F2576" s="385"/>
      <c r="G2576" s="385"/>
      <c r="H2576" s="385"/>
    </row>
    <row r="2577" spans="1:8" x14ac:dyDescent="0.25">
      <c r="A2577" s="30"/>
      <c r="B2577" s="31"/>
      <c r="C2577" s="42"/>
      <c r="D2577" s="385"/>
      <c r="F2577" s="385"/>
      <c r="G2577" s="385"/>
      <c r="H2577" s="385"/>
    </row>
    <row r="2578" spans="1:8" x14ac:dyDescent="0.25">
      <c r="A2578" s="30"/>
      <c r="B2578" s="31"/>
      <c r="C2578" s="42"/>
      <c r="D2578" s="385"/>
      <c r="F2578" s="385"/>
      <c r="G2578" s="385"/>
      <c r="H2578" s="385"/>
    </row>
    <row r="2579" spans="1:8" x14ac:dyDescent="0.25">
      <c r="A2579" s="30"/>
      <c r="B2579" s="31"/>
      <c r="C2579" s="42"/>
      <c r="D2579" s="385"/>
      <c r="F2579" s="385"/>
      <c r="G2579" s="385"/>
      <c r="H2579" s="385"/>
    </row>
    <row r="2580" spans="1:8" x14ac:dyDescent="0.25">
      <c r="A2580" s="30"/>
      <c r="B2580" s="31"/>
      <c r="C2580" s="42"/>
      <c r="D2580" s="385"/>
      <c r="F2580" s="385"/>
      <c r="G2580" s="385"/>
      <c r="H2580" s="385"/>
    </row>
    <row r="2581" spans="1:8" x14ac:dyDescent="0.25">
      <c r="A2581" s="30"/>
      <c r="B2581" s="31"/>
      <c r="C2581" s="42"/>
      <c r="D2581" s="385"/>
      <c r="F2581" s="385"/>
      <c r="G2581" s="385"/>
      <c r="H2581" s="385"/>
    </row>
    <row r="2582" spans="1:8" x14ac:dyDescent="0.25">
      <c r="A2582" s="30"/>
      <c r="B2582" s="31"/>
      <c r="C2582" s="42"/>
      <c r="D2582" s="385"/>
      <c r="F2582" s="385"/>
      <c r="G2582" s="385"/>
      <c r="H2582" s="385"/>
    </row>
    <row r="2583" spans="1:8" x14ac:dyDescent="0.25">
      <c r="A2583" s="30"/>
      <c r="B2583" s="31"/>
      <c r="C2583" s="42"/>
      <c r="D2583" s="385"/>
      <c r="F2583" s="385"/>
      <c r="G2583" s="385"/>
      <c r="H2583" s="385"/>
    </row>
    <row r="2584" spans="1:8" x14ac:dyDescent="0.25">
      <c r="A2584" s="30"/>
      <c r="B2584" s="31"/>
      <c r="C2584" s="42"/>
      <c r="D2584" s="385"/>
      <c r="F2584" s="385"/>
      <c r="G2584" s="385"/>
      <c r="H2584" s="385"/>
    </row>
    <row r="2585" spans="1:8" x14ac:dyDescent="0.25">
      <c r="A2585" s="30"/>
      <c r="B2585" s="31"/>
      <c r="C2585" s="42"/>
      <c r="D2585" s="385"/>
      <c r="F2585" s="385"/>
      <c r="G2585" s="385"/>
      <c r="H2585" s="385"/>
    </row>
    <row r="2586" spans="1:8" x14ac:dyDescent="0.25">
      <c r="A2586" s="30"/>
      <c r="B2586" s="31"/>
      <c r="C2586" s="42"/>
      <c r="D2586" s="385"/>
      <c r="F2586" s="385"/>
      <c r="G2586" s="385"/>
      <c r="H2586" s="385"/>
    </row>
    <row r="2587" spans="1:8" x14ac:dyDescent="0.25">
      <c r="A2587" s="30"/>
      <c r="B2587" s="31"/>
      <c r="C2587" s="42"/>
      <c r="D2587" s="385"/>
      <c r="F2587" s="385"/>
      <c r="G2587" s="385"/>
      <c r="H2587" s="385"/>
    </row>
    <row r="2588" spans="1:8" x14ac:dyDescent="0.25">
      <c r="A2588" s="30"/>
      <c r="B2588" s="31"/>
      <c r="C2588" s="42"/>
      <c r="D2588" s="385"/>
      <c r="F2588" s="385"/>
      <c r="G2588" s="385"/>
      <c r="H2588" s="385"/>
    </row>
    <row r="2589" spans="1:8" x14ac:dyDescent="0.25">
      <c r="A2589" s="30"/>
      <c r="B2589" s="31"/>
      <c r="C2589" s="42"/>
      <c r="D2589" s="385"/>
      <c r="F2589" s="385"/>
      <c r="G2589" s="385"/>
      <c r="H2589" s="385"/>
    </row>
    <row r="2590" spans="1:8" x14ac:dyDescent="0.25">
      <c r="A2590" s="30"/>
      <c r="B2590" s="31"/>
      <c r="C2590" s="42"/>
      <c r="D2590" s="385"/>
      <c r="F2590" s="385"/>
      <c r="G2590" s="385"/>
      <c r="H2590" s="385"/>
    </row>
    <row r="2591" spans="1:8" x14ac:dyDescent="0.25">
      <c r="A2591" s="30"/>
      <c r="B2591" s="31"/>
      <c r="C2591" s="42"/>
      <c r="D2591" s="385"/>
      <c r="F2591" s="385"/>
      <c r="G2591" s="385"/>
      <c r="H2591" s="385"/>
    </row>
    <row r="2592" spans="1:8" x14ac:dyDescent="0.25">
      <c r="A2592" s="30"/>
      <c r="B2592" s="31"/>
      <c r="C2592" s="42"/>
      <c r="D2592" s="385"/>
      <c r="F2592" s="385"/>
      <c r="G2592" s="385"/>
      <c r="H2592" s="385"/>
    </row>
    <row r="2593" spans="1:8" x14ac:dyDescent="0.25">
      <c r="A2593" s="30"/>
      <c r="B2593" s="31"/>
      <c r="C2593" s="42"/>
      <c r="D2593" s="385"/>
      <c r="F2593" s="385"/>
      <c r="G2593" s="385"/>
      <c r="H2593" s="385"/>
    </row>
    <row r="2594" spans="1:8" x14ac:dyDescent="0.25">
      <c r="A2594" s="30"/>
      <c r="B2594" s="31"/>
      <c r="C2594" s="42"/>
      <c r="D2594" s="385"/>
      <c r="F2594" s="385"/>
      <c r="G2594" s="385"/>
      <c r="H2594" s="385"/>
    </row>
    <row r="2595" spans="1:8" x14ac:dyDescent="0.25">
      <c r="A2595" s="30"/>
      <c r="B2595" s="31"/>
      <c r="C2595" s="42"/>
      <c r="D2595" s="385"/>
      <c r="F2595" s="385"/>
      <c r="G2595" s="385"/>
      <c r="H2595" s="385"/>
    </row>
    <row r="2596" spans="1:8" x14ac:dyDescent="0.25">
      <c r="A2596" s="30"/>
      <c r="B2596" s="31"/>
      <c r="C2596" s="42"/>
      <c r="D2596" s="385"/>
      <c r="F2596" s="385"/>
      <c r="G2596" s="385"/>
      <c r="H2596" s="385"/>
    </row>
    <row r="2597" spans="1:8" x14ac:dyDescent="0.25">
      <c r="A2597" s="30"/>
      <c r="B2597" s="31"/>
      <c r="C2597" s="42"/>
      <c r="D2597" s="385"/>
      <c r="F2597" s="385"/>
      <c r="G2597" s="385"/>
      <c r="H2597" s="385"/>
    </row>
    <row r="2598" spans="1:8" x14ac:dyDescent="0.25">
      <c r="A2598" s="30"/>
      <c r="B2598" s="31"/>
      <c r="C2598" s="42"/>
      <c r="D2598" s="385"/>
      <c r="F2598" s="385"/>
      <c r="G2598" s="385"/>
      <c r="H2598" s="385"/>
    </row>
    <row r="2599" spans="1:8" x14ac:dyDescent="0.25">
      <c r="A2599" s="30"/>
      <c r="B2599" s="31"/>
      <c r="C2599" s="42"/>
      <c r="D2599" s="385"/>
      <c r="F2599" s="385"/>
      <c r="G2599" s="385"/>
      <c r="H2599" s="385"/>
    </row>
    <row r="2600" spans="1:8" x14ac:dyDescent="0.25">
      <c r="A2600" s="30"/>
      <c r="B2600" s="31"/>
      <c r="C2600" s="42"/>
      <c r="D2600" s="385"/>
      <c r="F2600" s="385"/>
      <c r="G2600" s="385"/>
      <c r="H2600" s="385"/>
    </row>
    <row r="2601" spans="1:8" x14ac:dyDescent="0.25">
      <c r="A2601" s="30"/>
      <c r="B2601" s="31"/>
      <c r="C2601" s="42"/>
      <c r="D2601" s="385"/>
      <c r="F2601" s="385"/>
      <c r="G2601" s="385"/>
      <c r="H2601" s="385"/>
    </row>
    <row r="2602" spans="1:8" x14ac:dyDescent="0.25">
      <c r="A2602" s="30"/>
      <c r="B2602" s="31"/>
      <c r="C2602" s="42"/>
      <c r="D2602" s="385"/>
      <c r="F2602" s="385"/>
      <c r="G2602" s="385"/>
      <c r="H2602" s="385"/>
    </row>
    <row r="2603" spans="1:8" x14ac:dyDescent="0.25">
      <c r="A2603" s="30"/>
      <c r="B2603" s="31"/>
      <c r="C2603" s="42"/>
      <c r="D2603" s="385"/>
      <c r="F2603" s="385"/>
      <c r="G2603" s="385"/>
      <c r="H2603" s="385"/>
    </row>
    <row r="2604" spans="1:8" x14ac:dyDescent="0.25">
      <c r="A2604" s="30"/>
      <c r="B2604" s="31"/>
      <c r="C2604" s="42"/>
      <c r="D2604" s="385"/>
      <c r="F2604" s="385"/>
      <c r="G2604" s="385"/>
      <c r="H2604" s="385"/>
    </row>
    <row r="2605" spans="1:8" x14ac:dyDescent="0.25">
      <c r="A2605" s="30"/>
      <c r="B2605" s="31"/>
      <c r="C2605" s="42"/>
      <c r="D2605" s="385"/>
      <c r="F2605" s="385"/>
      <c r="G2605" s="385"/>
      <c r="H2605" s="385"/>
    </row>
    <row r="2606" spans="1:8" x14ac:dyDescent="0.25">
      <c r="A2606" s="30"/>
      <c r="B2606" s="31"/>
      <c r="C2606" s="42"/>
      <c r="D2606" s="385"/>
      <c r="F2606" s="385"/>
      <c r="G2606" s="385"/>
      <c r="H2606" s="385"/>
    </row>
    <row r="2607" spans="1:8" x14ac:dyDescent="0.25">
      <c r="A2607" s="30"/>
      <c r="B2607" s="31"/>
      <c r="C2607" s="42"/>
      <c r="D2607" s="385"/>
      <c r="F2607" s="385"/>
      <c r="G2607" s="385"/>
      <c r="H2607" s="385"/>
    </row>
    <row r="2608" spans="1:8" x14ac:dyDescent="0.25">
      <c r="A2608" s="30"/>
      <c r="B2608" s="31"/>
      <c r="C2608" s="42"/>
      <c r="D2608" s="385"/>
      <c r="F2608" s="385"/>
      <c r="G2608" s="385"/>
      <c r="H2608" s="385"/>
    </row>
    <row r="2609" spans="1:8" x14ac:dyDescent="0.25">
      <c r="A2609" s="30"/>
      <c r="B2609" s="31"/>
      <c r="C2609" s="42"/>
      <c r="D2609" s="385"/>
      <c r="F2609" s="385"/>
      <c r="G2609" s="385"/>
      <c r="H2609" s="385"/>
    </row>
    <row r="2610" spans="1:8" x14ac:dyDescent="0.25">
      <c r="A2610" s="30"/>
      <c r="B2610" s="31"/>
      <c r="C2610" s="42"/>
      <c r="D2610" s="385"/>
      <c r="F2610" s="385"/>
      <c r="G2610" s="385"/>
      <c r="H2610" s="385"/>
    </row>
    <row r="2611" spans="1:8" x14ac:dyDescent="0.25">
      <c r="A2611" s="30"/>
      <c r="B2611" s="31"/>
      <c r="C2611" s="42"/>
      <c r="D2611" s="385"/>
      <c r="F2611" s="385"/>
      <c r="G2611" s="385"/>
      <c r="H2611" s="385"/>
    </row>
    <row r="2612" spans="1:8" x14ac:dyDescent="0.25">
      <c r="A2612" s="30"/>
      <c r="B2612" s="31"/>
      <c r="C2612" s="42"/>
      <c r="D2612" s="385"/>
      <c r="F2612" s="385"/>
      <c r="G2612" s="385"/>
      <c r="H2612" s="385"/>
    </row>
    <row r="2613" spans="1:8" x14ac:dyDescent="0.25">
      <c r="A2613" s="30"/>
      <c r="B2613" s="31"/>
      <c r="C2613" s="42"/>
      <c r="D2613" s="385"/>
      <c r="F2613" s="385"/>
      <c r="G2613" s="385"/>
      <c r="H2613" s="385"/>
    </row>
    <row r="2614" spans="1:8" x14ac:dyDescent="0.25">
      <c r="A2614" s="30"/>
      <c r="B2614" s="31"/>
      <c r="C2614" s="42"/>
      <c r="D2614" s="385"/>
      <c r="F2614" s="385"/>
      <c r="G2614" s="385"/>
      <c r="H2614" s="385"/>
    </row>
    <row r="2615" spans="1:8" x14ac:dyDescent="0.25">
      <c r="A2615" s="30"/>
      <c r="B2615" s="31"/>
      <c r="C2615" s="42"/>
      <c r="D2615" s="385"/>
      <c r="F2615" s="385"/>
      <c r="G2615" s="385"/>
      <c r="H2615" s="385"/>
    </row>
    <row r="2616" spans="1:8" x14ac:dyDescent="0.25">
      <c r="A2616" s="30"/>
      <c r="B2616" s="31"/>
      <c r="C2616" s="42"/>
      <c r="D2616" s="385"/>
      <c r="F2616" s="385"/>
      <c r="G2616" s="385"/>
      <c r="H2616" s="385"/>
    </row>
    <row r="2617" spans="1:8" x14ac:dyDescent="0.25">
      <c r="A2617" s="30"/>
      <c r="B2617" s="31"/>
      <c r="C2617" s="42"/>
      <c r="D2617" s="385"/>
      <c r="F2617" s="385"/>
      <c r="G2617" s="385"/>
      <c r="H2617" s="385"/>
    </row>
    <row r="2618" spans="1:8" x14ac:dyDescent="0.25">
      <c r="A2618" s="30"/>
      <c r="B2618" s="31"/>
      <c r="C2618" s="42"/>
      <c r="D2618" s="385"/>
      <c r="F2618" s="385"/>
      <c r="G2618" s="385"/>
      <c r="H2618" s="385"/>
    </row>
    <row r="2619" spans="1:8" x14ac:dyDescent="0.25">
      <c r="A2619" s="30"/>
      <c r="B2619" s="31"/>
      <c r="C2619" s="42"/>
      <c r="D2619" s="385"/>
      <c r="F2619" s="385"/>
      <c r="G2619" s="385"/>
      <c r="H2619" s="385"/>
    </row>
    <row r="2620" spans="1:8" x14ac:dyDescent="0.25">
      <c r="A2620" s="30"/>
      <c r="B2620" s="31"/>
      <c r="C2620" s="42"/>
      <c r="D2620" s="385"/>
      <c r="F2620" s="385"/>
      <c r="G2620" s="385"/>
      <c r="H2620" s="385"/>
    </row>
    <row r="2621" spans="1:8" x14ac:dyDescent="0.25">
      <c r="A2621" s="30"/>
      <c r="B2621" s="31"/>
      <c r="C2621" s="42"/>
      <c r="D2621" s="385"/>
      <c r="F2621" s="385"/>
      <c r="G2621" s="385"/>
      <c r="H2621" s="385"/>
    </row>
    <row r="2622" spans="1:8" x14ac:dyDescent="0.25">
      <c r="A2622" s="30"/>
      <c r="B2622" s="31"/>
      <c r="C2622" s="42"/>
      <c r="D2622" s="385"/>
      <c r="F2622" s="385"/>
      <c r="G2622" s="385"/>
      <c r="H2622" s="385"/>
    </row>
    <row r="2623" spans="1:8" x14ac:dyDescent="0.25">
      <c r="A2623" s="30"/>
      <c r="B2623" s="31"/>
      <c r="C2623" s="42"/>
      <c r="D2623" s="385"/>
      <c r="F2623" s="385"/>
      <c r="G2623" s="385"/>
      <c r="H2623" s="385"/>
    </row>
    <row r="2624" spans="1:8" x14ac:dyDescent="0.25">
      <c r="A2624" s="30"/>
      <c r="B2624" s="31"/>
      <c r="C2624" s="42"/>
      <c r="D2624" s="385"/>
      <c r="F2624" s="385"/>
      <c r="G2624" s="385"/>
      <c r="H2624" s="385"/>
    </row>
    <row r="2625" spans="1:8" x14ac:dyDescent="0.25">
      <c r="A2625" s="30"/>
      <c r="B2625" s="31"/>
      <c r="C2625" s="42"/>
      <c r="D2625" s="385"/>
      <c r="F2625" s="385"/>
      <c r="G2625" s="385"/>
      <c r="H2625" s="385"/>
    </row>
    <row r="2626" spans="1:8" x14ac:dyDescent="0.25">
      <c r="A2626" s="30"/>
      <c r="B2626" s="31"/>
      <c r="C2626" s="42"/>
      <c r="D2626" s="385"/>
      <c r="F2626" s="385"/>
      <c r="G2626" s="385"/>
      <c r="H2626" s="385"/>
    </row>
    <row r="2627" spans="1:8" x14ac:dyDescent="0.25">
      <c r="A2627" s="30"/>
      <c r="B2627" s="31"/>
      <c r="C2627" s="42"/>
      <c r="D2627" s="385"/>
      <c r="F2627" s="385"/>
      <c r="G2627" s="385"/>
      <c r="H2627" s="385"/>
    </row>
    <row r="2628" spans="1:8" x14ac:dyDescent="0.25">
      <c r="A2628" s="30"/>
      <c r="B2628" s="31"/>
      <c r="C2628" s="42"/>
      <c r="D2628" s="385"/>
      <c r="F2628" s="385"/>
      <c r="G2628" s="385"/>
      <c r="H2628" s="385"/>
    </row>
    <row r="2629" spans="1:8" x14ac:dyDescent="0.25">
      <c r="A2629" s="30"/>
      <c r="B2629" s="31"/>
      <c r="C2629" s="42"/>
      <c r="D2629" s="385"/>
      <c r="F2629" s="385"/>
      <c r="G2629" s="385"/>
      <c r="H2629" s="385"/>
    </row>
    <row r="2630" spans="1:8" x14ac:dyDescent="0.25">
      <c r="A2630" s="30"/>
      <c r="B2630" s="31"/>
      <c r="C2630" s="42"/>
      <c r="D2630" s="385"/>
      <c r="F2630" s="385"/>
      <c r="G2630" s="385"/>
      <c r="H2630" s="385"/>
    </row>
    <row r="2631" spans="1:8" x14ac:dyDescent="0.25">
      <c r="A2631" s="30"/>
      <c r="B2631" s="31"/>
      <c r="C2631" s="42"/>
      <c r="D2631" s="385"/>
      <c r="F2631" s="385"/>
      <c r="G2631" s="385"/>
      <c r="H2631" s="385"/>
    </row>
    <row r="2632" spans="1:8" x14ac:dyDescent="0.25">
      <c r="A2632" s="30"/>
      <c r="B2632" s="31"/>
      <c r="C2632" s="42"/>
      <c r="D2632" s="385"/>
      <c r="F2632" s="385"/>
      <c r="G2632" s="385"/>
      <c r="H2632" s="385"/>
    </row>
    <row r="2633" spans="1:8" x14ac:dyDescent="0.25">
      <c r="A2633" s="30"/>
      <c r="B2633" s="31"/>
      <c r="C2633" s="42"/>
      <c r="D2633" s="385"/>
      <c r="F2633" s="385"/>
      <c r="G2633" s="385"/>
      <c r="H2633" s="385"/>
    </row>
    <row r="2634" spans="1:8" x14ac:dyDescent="0.25">
      <c r="A2634" s="30"/>
      <c r="B2634" s="31"/>
      <c r="C2634" s="42"/>
      <c r="D2634" s="385"/>
      <c r="F2634" s="385"/>
      <c r="G2634" s="385"/>
      <c r="H2634" s="385"/>
    </row>
    <row r="2635" spans="1:8" x14ac:dyDescent="0.25">
      <c r="A2635" s="30"/>
      <c r="B2635" s="31"/>
      <c r="C2635" s="42"/>
      <c r="D2635" s="385"/>
      <c r="F2635" s="385"/>
      <c r="G2635" s="385"/>
      <c r="H2635" s="385"/>
    </row>
    <row r="2636" spans="1:8" x14ac:dyDescent="0.25">
      <c r="A2636" s="30"/>
      <c r="B2636" s="31"/>
      <c r="C2636" s="42"/>
      <c r="D2636" s="385"/>
      <c r="F2636" s="385"/>
      <c r="G2636" s="385"/>
      <c r="H2636" s="385"/>
    </row>
    <row r="2637" spans="1:8" x14ac:dyDescent="0.25">
      <c r="A2637" s="30"/>
      <c r="B2637" s="31"/>
      <c r="C2637" s="42"/>
      <c r="D2637" s="385"/>
      <c r="F2637" s="385"/>
      <c r="G2637" s="385"/>
      <c r="H2637" s="385"/>
    </row>
    <row r="2638" spans="1:8" x14ac:dyDescent="0.25">
      <c r="A2638" s="30"/>
      <c r="B2638" s="31"/>
      <c r="C2638" s="42"/>
      <c r="D2638" s="385"/>
      <c r="F2638" s="385"/>
      <c r="G2638" s="385"/>
      <c r="H2638" s="385"/>
    </row>
    <row r="2639" spans="1:8" x14ac:dyDescent="0.25">
      <c r="A2639" s="30"/>
      <c r="B2639" s="31"/>
      <c r="C2639" s="42"/>
      <c r="D2639" s="385"/>
      <c r="F2639" s="385"/>
      <c r="G2639" s="385"/>
      <c r="H2639" s="385"/>
    </row>
    <row r="2640" spans="1:8" x14ac:dyDescent="0.25">
      <c r="A2640" s="30"/>
      <c r="B2640" s="31"/>
      <c r="C2640" s="42"/>
      <c r="D2640" s="385"/>
      <c r="F2640" s="385"/>
      <c r="G2640" s="385"/>
      <c r="H2640" s="385"/>
    </row>
    <row r="2641" spans="1:8" x14ac:dyDescent="0.25">
      <c r="A2641" s="30"/>
      <c r="B2641" s="31"/>
      <c r="C2641" s="42"/>
      <c r="D2641" s="385"/>
      <c r="F2641" s="385"/>
      <c r="G2641" s="385"/>
      <c r="H2641" s="385"/>
    </row>
    <row r="2642" spans="1:8" x14ac:dyDescent="0.25">
      <c r="A2642" s="30"/>
      <c r="B2642" s="31"/>
      <c r="C2642" s="42"/>
      <c r="D2642" s="385"/>
      <c r="F2642" s="385"/>
      <c r="G2642" s="385"/>
      <c r="H2642" s="385"/>
    </row>
    <row r="2643" spans="1:8" x14ac:dyDescent="0.25">
      <c r="A2643" s="30"/>
      <c r="B2643" s="31"/>
      <c r="C2643" s="42"/>
      <c r="D2643" s="385"/>
      <c r="F2643" s="385"/>
      <c r="G2643" s="385"/>
      <c r="H2643" s="385"/>
    </row>
    <row r="2644" spans="1:8" x14ac:dyDescent="0.25">
      <c r="A2644" s="30"/>
      <c r="B2644" s="31"/>
      <c r="C2644" s="42"/>
      <c r="D2644" s="385"/>
      <c r="F2644" s="385"/>
      <c r="G2644" s="385"/>
      <c r="H2644" s="385"/>
    </row>
    <row r="2645" spans="1:8" x14ac:dyDescent="0.25">
      <c r="A2645" s="30"/>
      <c r="B2645" s="31"/>
      <c r="C2645" s="42"/>
      <c r="D2645" s="385"/>
      <c r="F2645" s="385"/>
      <c r="G2645" s="385"/>
      <c r="H2645" s="385"/>
    </row>
    <row r="2646" spans="1:8" x14ac:dyDescent="0.25">
      <c r="A2646" s="30"/>
      <c r="B2646" s="31"/>
      <c r="C2646" s="42"/>
      <c r="D2646" s="385"/>
      <c r="F2646" s="385"/>
      <c r="G2646" s="385"/>
      <c r="H2646" s="385"/>
    </row>
    <row r="2647" spans="1:8" x14ac:dyDescent="0.25">
      <c r="A2647" s="30"/>
      <c r="B2647" s="31"/>
      <c r="C2647" s="42"/>
      <c r="D2647" s="385"/>
      <c r="F2647" s="385"/>
      <c r="G2647" s="385"/>
      <c r="H2647" s="385"/>
    </row>
    <row r="2648" spans="1:8" x14ac:dyDescent="0.25">
      <c r="A2648" s="30"/>
      <c r="B2648" s="31"/>
      <c r="C2648" s="42"/>
      <c r="D2648" s="385"/>
      <c r="F2648" s="385"/>
      <c r="G2648" s="385"/>
      <c r="H2648" s="385"/>
    </row>
    <row r="2649" spans="1:8" x14ac:dyDescent="0.25">
      <c r="A2649" s="30"/>
      <c r="B2649" s="31"/>
      <c r="C2649" s="42"/>
      <c r="D2649" s="385"/>
      <c r="F2649" s="385"/>
      <c r="G2649" s="385"/>
      <c r="H2649" s="385"/>
    </row>
    <row r="2650" spans="1:8" x14ac:dyDescent="0.25">
      <c r="A2650" s="30"/>
      <c r="B2650" s="31"/>
      <c r="C2650" s="42"/>
      <c r="D2650" s="385"/>
      <c r="F2650" s="385"/>
      <c r="G2650" s="385"/>
      <c r="H2650" s="385"/>
    </row>
    <row r="2651" spans="1:8" x14ac:dyDescent="0.25">
      <c r="A2651" s="30"/>
      <c r="B2651" s="31"/>
      <c r="C2651" s="42"/>
      <c r="D2651" s="385"/>
      <c r="F2651" s="385"/>
      <c r="G2651" s="385"/>
      <c r="H2651" s="385"/>
    </row>
    <row r="2652" spans="1:8" x14ac:dyDescent="0.25">
      <c r="A2652" s="30"/>
      <c r="B2652" s="31"/>
      <c r="C2652" s="42"/>
      <c r="D2652" s="385"/>
      <c r="F2652" s="385"/>
      <c r="G2652" s="385"/>
      <c r="H2652" s="385"/>
    </row>
    <row r="2653" spans="1:8" x14ac:dyDescent="0.25">
      <c r="A2653" s="30"/>
      <c r="B2653" s="31"/>
      <c r="C2653" s="42"/>
      <c r="D2653" s="385"/>
      <c r="F2653" s="385"/>
      <c r="G2653" s="385"/>
      <c r="H2653" s="385"/>
    </row>
    <row r="2654" spans="1:8" x14ac:dyDescent="0.25">
      <c r="A2654" s="30"/>
      <c r="B2654" s="31"/>
      <c r="C2654" s="42"/>
      <c r="D2654" s="385"/>
      <c r="F2654" s="385"/>
      <c r="G2654" s="385"/>
      <c r="H2654" s="385"/>
    </row>
    <row r="2655" spans="1:8" x14ac:dyDescent="0.25">
      <c r="A2655" s="30"/>
      <c r="B2655" s="31"/>
      <c r="C2655" s="42"/>
      <c r="D2655" s="385"/>
      <c r="F2655" s="385"/>
      <c r="G2655" s="385"/>
      <c r="H2655" s="385"/>
    </row>
    <row r="2656" spans="1:8" x14ac:dyDescent="0.25">
      <c r="A2656" s="30"/>
      <c r="B2656" s="31"/>
      <c r="C2656" s="42"/>
      <c r="D2656" s="385"/>
      <c r="F2656" s="385"/>
      <c r="G2656" s="385"/>
      <c r="H2656" s="385"/>
    </row>
    <row r="2657" spans="1:8" x14ac:dyDescent="0.25">
      <c r="A2657" s="30"/>
      <c r="B2657" s="31"/>
      <c r="C2657" s="42"/>
      <c r="D2657" s="385"/>
      <c r="F2657" s="385"/>
      <c r="G2657" s="385"/>
      <c r="H2657" s="385"/>
    </row>
    <row r="2658" spans="1:8" x14ac:dyDescent="0.25">
      <c r="A2658" s="30"/>
      <c r="B2658" s="31"/>
      <c r="C2658" s="42"/>
      <c r="D2658" s="385"/>
      <c r="F2658" s="385"/>
      <c r="G2658" s="385"/>
      <c r="H2658" s="385"/>
    </row>
    <row r="2659" spans="1:8" x14ac:dyDescent="0.25">
      <c r="A2659" s="30"/>
      <c r="B2659" s="31"/>
      <c r="C2659" s="42"/>
      <c r="D2659" s="385"/>
      <c r="F2659" s="385"/>
      <c r="G2659" s="385"/>
      <c r="H2659" s="385"/>
    </row>
    <row r="2660" spans="1:8" x14ac:dyDescent="0.25">
      <c r="A2660" s="30"/>
      <c r="B2660" s="31"/>
      <c r="C2660" s="42"/>
      <c r="D2660" s="385"/>
      <c r="F2660" s="385"/>
      <c r="G2660" s="385"/>
      <c r="H2660" s="385"/>
    </row>
    <row r="2661" spans="1:8" x14ac:dyDescent="0.25">
      <c r="A2661" s="30"/>
      <c r="B2661" s="31"/>
      <c r="C2661" s="42"/>
      <c r="D2661" s="385"/>
      <c r="F2661" s="385"/>
      <c r="G2661" s="385"/>
      <c r="H2661" s="385"/>
    </row>
    <row r="2662" spans="1:8" x14ac:dyDescent="0.25">
      <c r="A2662" s="30"/>
      <c r="B2662" s="31"/>
      <c r="C2662" s="42"/>
      <c r="D2662" s="385"/>
      <c r="F2662" s="385"/>
      <c r="G2662" s="385"/>
      <c r="H2662" s="385"/>
    </row>
    <row r="2663" spans="1:8" x14ac:dyDescent="0.25">
      <c r="A2663" s="30"/>
      <c r="B2663" s="31"/>
      <c r="C2663" s="42"/>
      <c r="D2663" s="385"/>
      <c r="F2663" s="385"/>
      <c r="G2663" s="385"/>
      <c r="H2663" s="385"/>
    </row>
    <row r="2664" spans="1:8" x14ac:dyDescent="0.25">
      <c r="A2664" s="30"/>
      <c r="B2664" s="31"/>
      <c r="C2664" s="42"/>
      <c r="D2664" s="385"/>
      <c r="F2664" s="385"/>
      <c r="G2664" s="385"/>
      <c r="H2664" s="385"/>
    </row>
    <row r="2665" spans="1:8" x14ac:dyDescent="0.25">
      <c r="A2665" s="30"/>
      <c r="B2665" s="31"/>
      <c r="C2665" s="42"/>
      <c r="D2665" s="385"/>
      <c r="F2665" s="385"/>
      <c r="G2665" s="385"/>
      <c r="H2665" s="385"/>
    </row>
    <row r="2666" spans="1:8" x14ac:dyDescent="0.25">
      <c r="A2666" s="30"/>
      <c r="B2666" s="31"/>
      <c r="C2666" s="42"/>
      <c r="D2666" s="385"/>
      <c r="F2666" s="385"/>
      <c r="G2666" s="385"/>
      <c r="H2666" s="385"/>
    </row>
    <row r="2667" spans="1:8" x14ac:dyDescent="0.25">
      <c r="A2667" s="30"/>
      <c r="B2667" s="31"/>
      <c r="C2667" s="42"/>
      <c r="D2667" s="385"/>
      <c r="F2667" s="385"/>
      <c r="G2667" s="385"/>
      <c r="H2667" s="385"/>
    </row>
    <row r="2668" spans="1:8" x14ac:dyDescent="0.25">
      <c r="A2668" s="30"/>
      <c r="B2668" s="31"/>
      <c r="C2668" s="42"/>
      <c r="D2668" s="385"/>
      <c r="F2668" s="385"/>
      <c r="G2668" s="385"/>
      <c r="H2668" s="385"/>
    </row>
    <row r="2669" spans="1:8" x14ac:dyDescent="0.25">
      <c r="A2669" s="30"/>
      <c r="B2669" s="31"/>
      <c r="C2669" s="42"/>
      <c r="D2669" s="385"/>
      <c r="F2669" s="385"/>
      <c r="G2669" s="385"/>
      <c r="H2669" s="385"/>
    </row>
    <row r="2670" spans="1:8" x14ac:dyDescent="0.25">
      <c r="A2670" s="30"/>
      <c r="B2670" s="31"/>
      <c r="C2670" s="42"/>
      <c r="D2670" s="385"/>
      <c r="F2670" s="385"/>
      <c r="G2670" s="385"/>
      <c r="H2670" s="385"/>
    </row>
    <row r="2671" spans="1:8" x14ac:dyDescent="0.25">
      <c r="A2671" s="30"/>
      <c r="B2671" s="31"/>
      <c r="C2671" s="42"/>
      <c r="D2671" s="385"/>
      <c r="F2671" s="385"/>
      <c r="G2671" s="385"/>
      <c r="H2671" s="385"/>
    </row>
    <row r="2672" spans="1:8" x14ac:dyDescent="0.25">
      <c r="A2672" s="30"/>
      <c r="B2672" s="31"/>
      <c r="C2672" s="42"/>
      <c r="D2672" s="385"/>
      <c r="F2672" s="385"/>
      <c r="G2672" s="385"/>
      <c r="H2672" s="385"/>
    </row>
    <row r="2673" spans="1:8" x14ac:dyDescent="0.25">
      <c r="A2673" s="30"/>
      <c r="B2673" s="31"/>
      <c r="C2673" s="42"/>
      <c r="D2673" s="385"/>
      <c r="F2673" s="385"/>
      <c r="G2673" s="385"/>
      <c r="H2673" s="385"/>
    </row>
    <row r="2674" spans="1:8" x14ac:dyDescent="0.25">
      <c r="A2674" s="30"/>
      <c r="B2674" s="31"/>
      <c r="C2674" s="42"/>
      <c r="D2674" s="385"/>
      <c r="F2674" s="385"/>
      <c r="G2674" s="385"/>
      <c r="H2674" s="385"/>
    </row>
    <row r="2675" spans="1:8" x14ac:dyDescent="0.25">
      <c r="A2675" s="30"/>
      <c r="B2675" s="31"/>
      <c r="C2675" s="42"/>
      <c r="D2675" s="385"/>
      <c r="F2675" s="385"/>
      <c r="G2675" s="385"/>
      <c r="H2675" s="385"/>
    </row>
    <row r="2676" spans="1:8" x14ac:dyDescent="0.25">
      <c r="A2676" s="30"/>
      <c r="B2676" s="31"/>
      <c r="C2676" s="42"/>
      <c r="D2676" s="385"/>
      <c r="F2676" s="385"/>
      <c r="G2676" s="385"/>
      <c r="H2676" s="385"/>
    </row>
    <row r="2677" spans="1:8" x14ac:dyDescent="0.25">
      <c r="A2677" s="30"/>
      <c r="B2677" s="31"/>
      <c r="C2677" s="42"/>
      <c r="D2677" s="385"/>
      <c r="F2677" s="385"/>
      <c r="G2677" s="385"/>
      <c r="H2677" s="385"/>
    </row>
    <row r="2678" spans="1:8" x14ac:dyDescent="0.25">
      <c r="A2678" s="30"/>
      <c r="B2678" s="31"/>
      <c r="C2678" s="42"/>
      <c r="D2678" s="385"/>
      <c r="F2678" s="385"/>
      <c r="G2678" s="385"/>
      <c r="H2678" s="385"/>
    </row>
    <row r="2679" spans="1:8" x14ac:dyDescent="0.25">
      <c r="A2679" s="30"/>
      <c r="B2679" s="31"/>
      <c r="C2679" s="42"/>
      <c r="D2679" s="385"/>
      <c r="F2679" s="385"/>
      <c r="G2679" s="385"/>
      <c r="H2679" s="385"/>
    </row>
    <row r="2680" spans="1:8" x14ac:dyDescent="0.25">
      <c r="A2680" s="30"/>
      <c r="B2680" s="31"/>
      <c r="C2680" s="42"/>
      <c r="D2680" s="385"/>
      <c r="F2680" s="385"/>
      <c r="G2680" s="385"/>
      <c r="H2680" s="385"/>
    </row>
    <row r="2681" spans="1:8" x14ac:dyDescent="0.25">
      <c r="A2681" s="30"/>
      <c r="B2681" s="31"/>
      <c r="C2681" s="42"/>
      <c r="D2681" s="385"/>
      <c r="F2681" s="385"/>
      <c r="G2681" s="385"/>
      <c r="H2681" s="385"/>
    </row>
    <row r="2682" spans="1:8" x14ac:dyDescent="0.25">
      <c r="A2682" s="30"/>
      <c r="B2682" s="31"/>
      <c r="C2682" s="42"/>
      <c r="D2682" s="385"/>
      <c r="F2682" s="385"/>
      <c r="G2682" s="385"/>
      <c r="H2682" s="385"/>
    </row>
    <row r="2683" spans="1:8" x14ac:dyDescent="0.25">
      <c r="A2683" s="30"/>
      <c r="B2683" s="31"/>
      <c r="C2683" s="42"/>
      <c r="D2683" s="385"/>
      <c r="F2683" s="385"/>
      <c r="G2683" s="385"/>
      <c r="H2683" s="385"/>
    </row>
    <row r="2684" spans="1:8" x14ac:dyDescent="0.25">
      <c r="A2684" s="30"/>
      <c r="B2684" s="31"/>
      <c r="C2684" s="42"/>
      <c r="D2684" s="385"/>
      <c r="F2684" s="385"/>
      <c r="G2684" s="385"/>
      <c r="H2684" s="385"/>
    </row>
    <row r="2685" spans="1:8" x14ac:dyDescent="0.25">
      <c r="A2685" s="30"/>
      <c r="B2685" s="31"/>
      <c r="C2685" s="42"/>
      <c r="D2685" s="385"/>
      <c r="F2685" s="385"/>
      <c r="G2685" s="385"/>
      <c r="H2685" s="385"/>
    </row>
    <row r="2686" spans="1:8" x14ac:dyDescent="0.25">
      <c r="A2686" s="30"/>
      <c r="B2686" s="31"/>
      <c r="C2686" s="42"/>
      <c r="D2686" s="385"/>
      <c r="F2686" s="385"/>
      <c r="G2686" s="385"/>
      <c r="H2686" s="385"/>
    </row>
    <row r="2687" spans="1:8" x14ac:dyDescent="0.25">
      <c r="A2687" s="30"/>
      <c r="B2687" s="31"/>
      <c r="C2687" s="42"/>
      <c r="D2687" s="385"/>
      <c r="F2687" s="385"/>
      <c r="G2687" s="385"/>
      <c r="H2687" s="385"/>
    </row>
    <row r="2688" spans="1:8" x14ac:dyDescent="0.25">
      <c r="A2688" s="30"/>
      <c r="B2688" s="31"/>
      <c r="C2688" s="42"/>
      <c r="D2688" s="385"/>
      <c r="F2688" s="385"/>
      <c r="G2688" s="385"/>
      <c r="H2688" s="385"/>
    </row>
    <row r="2689" spans="1:8" x14ac:dyDescent="0.25">
      <c r="A2689" s="30"/>
      <c r="B2689" s="31"/>
      <c r="C2689" s="42"/>
      <c r="D2689" s="385"/>
      <c r="F2689" s="385"/>
      <c r="G2689" s="385"/>
      <c r="H2689" s="385"/>
    </row>
    <row r="2690" spans="1:8" x14ac:dyDescent="0.25">
      <c r="A2690" s="30"/>
      <c r="B2690" s="31"/>
      <c r="C2690" s="42"/>
      <c r="D2690" s="385"/>
      <c r="F2690" s="385"/>
      <c r="G2690" s="385"/>
      <c r="H2690" s="385"/>
    </row>
    <row r="2691" spans="1:8" x14ac:dyDescent="0.25">
      <c r="A2691" s="30"/>
      <c r="B2691" s="31"/>
      <c r="C2691" s="42"/>
      <c r="D2691" s="385"/>
      <c r="F2691" s="385"/>
      <c r="G2691" s="385"/>
      <c r="H2691" s="385"/>
    </row>
    <row r="2692" spans="1:8" x14ac:dyDescent="0.25">
      <c r="A2692" s="30"/>
      <c r="B2692" s="31"/>
      <c r="C2692" s="42"/>
      <c r="D2692" s="385"/>
      <c r="F2692" s="385"/>
      <c r="G2692" s="385"/>
      <c r="H2692" s="385"/>
    </row>
    <row r="2693" spans="1:8" x14ac:dyDescent="0.25">
      <c r="A2693" s="30"/>
      <c r="B2693" s="31"/>
      <c r="C2693" s="42"/>
      <c r="D2693" s="385"/>
      <c r="F2693" s="385"/>
      <c r="G2693" s="385"/>
      <c r="H2693" s="385"/>
    </row>
    <row r="2694" spans="1:8" x14ac:dyDescent="0.25">
      <c r="A2694" s="30"/>
      <c r="B2694" s="31"/>
      <c r="C2694" s="42"/>
      <c r="D2694" s="385"/>
      <c r="F2694" s="385"/>
      <c r="G2694" s="385"/>
      <c r="H2694" s="385"/>
    </row>
    <row r="2695" spans="1:8" x14ac:dyDescent="0.25">
      <c r="A2695" s="30"/>
      <c r="B2695" s="31"/>
      <c r="C2695" s="42"/>
      <c r="D2695" s="385"/>
      <c r="F2695" s="385"/>
      <c r="G2695" s="385"/>
      <c r="H2695" s="385"/>
    </row>
    <row r="2696" spans="1:8" x14ac:dyDescent="0.25">
      <c r="A2696" s="30"/>
      <c r="B2696" s="31"/>
      <c r="C2696" s="42"/>
      <c r="D2696" s="385"/>
      <c r="F2696" s="385"/>
      <c r="G2696" s="385"/>
      <c r="H2696" s="385"/>
    </row>
    <row r="2697" spans="1:8" x14ac:dyDescent="0.25">
      <c r="A2697" s="30"/>
      <c r="B2697" s="31"/>
      <c r="C2697" s="42"/>
      <c r="D2697" s="385"/>
      <c r="F2697" s="385"/>
      <c r="G2697" s="385"/>
      <c r="H2697" s="385"/>
    </row>
    <row r="2698" spans="1:8" x14ac:dyDescent="0.25">
      <c r="A2698" s="30"/>
      <c r="B2698" s="31"/>
      <c r="C2698" s="42"/>
      <c r="D2698" s="385"/>
      <c r="F2698" s="385"/>
      <c r="G2698" s="385"/>
      <c r="H2698" s="385"/>
    </row>
    <row r="2699" spans="1:8" x14ac:dyDescent="0.25">
      <c r="A2699" s="30"/>
      <c r="B2699" s="31"/>
      <c r="C2699" s="42"/>
      <c r="D2699" s="385"/>
      <c r="F2699" s="385"/>
      <c r="G2699" s="385"/>
      <c r="H2699" s="385"/>
    </row>
    <row r="2700" spans="1:8" x14ac:dyDescent="0.25">
      <c r="A2700" s="30"/>
      <c r="B2700" s="31"/>
      <c r="C2700" s="42"/>
      <c r="D2700" s="385"/>
      <c r="F2700" s="385"/>
      <c r="G2700" s="385"/>
      <c r="H2700" s="385"/>
    </row>
    <row r="2701" spans="1:8" x14ac:dyDescent="0.25">
      <c r="A2701" s="30"/>
      <c r="B2701" s="31"/>
      <c r="C2701" s="42"/>
      <c r="D2701" s="385"/>
      <c r="F2701" s="385"/>
      <c r="G2701" s="385"/>
      <c r="H2701" s="385"/>
    </row>
    <row r="2702" spans="1:8" x14ac:dyDescent="0.25">
      <c r="A2702" s="30"/>
      <c r="B2702" s="31"/>
      <c r="C2702" s="42"/>
      <c r="D2702" s="385"/>
      <c r="F2702" s="385"/>
      <c r="G2702" s="385"/>
      <c r="H2702" s="385"/>
    </row>
    <row r="2703" spans="1:8" x14ac:dyDescent="0.25">
      <c r="A2703" s="30"/>
      <c r="B2703" s="31"/>
      <c r="C2703" s="42"/>
      <c r="D2703" s="385"/>
      <c r="F2703" s="385"/>
      <c r="G2703" s="385"/>
      <c r="H2703" s="385"/>
    </row>
    <row r="2704" spans="1:8" x14ac:dyDescent="0.25">
      <c r="A2704" s="30"/>
      <c r="B2704" s="31"/>
      <c r="C2704" s="42"/>
      <c r="D2704" s="385"/>
      <c r="F2704" s="385"/>
      <c r="G2704" s="385"/>
      <c r="H2704" s="385"/>
    </row>
    <row r="2705" spans="1:8" x14ac:dyDescent="0.25">
      <c r="A2705" s="30"/>
      <c r="B2705" s="31"/>
      <c r="C2705" s="42"/>
      <c r="D2705" s="385"/>
      <c r="F2705" s="385"/>
      <c r="G2705" s="385"/>
      <c r="H2705" s="385"/>
    </row>
    <row r="2706" spans="1:8" x14ac:dyDescent="0.25">
      <c r="A2706" s="30"/>
      <c r="B2706" s="31"/>
      <c r="C2706" s="42"/>
      <c r="D2706" s="385"/>
      <c r="F2706" s="385"/>
      <c r="G2706" s="385"/>
      <c r="H2706" s="385"/>
    </row>
    <row r="2707" spans="1:8" x14ac:dyDescent="0.25">
      <c r="A2707" s="30"/>
      <c r="B2707" s="31"/>
      <c r="C2707" s="42"/>
      <c r="D2707" s="385"/>
      <c r="F2707" s="385"/>
      <c r="G2707" s="385"/>
      <c r="H2707" s="385"/>
    </row>
    <row r="2708" spans="1:8" x14ac:dyDescent="0.25">
      <c r="A2708" s="30"/>
      <c r="B2708" s="31"/>
      <c r="C2708" s="42"/>
      <c r="D2708" s="385"/>
      <c r="F2708" s="385"/>
      <c r="G2708" s="385"/>
      <c r="H2708" s="385"/>
    </row>
    <row r="2709" spans="1:8" x14ac:dyDescent="0.25">
      <c r="A2709" s="30"/>
      <c r="B2709" s="31"/>
      <c r="C2709" s="42"/>
      <c r="D2709" s="385"/>
      <c r="F2709" s="385"/>
      <c r="G2709" s="385"/>
      <c r="H2709" s="385"/>
    </row>
    <row r="2710" spans="1:8" x14ac:dyDescent="0.25">
      <c r="A2710" s="30"/>
      <c r="B2710" s="31"/>
      <c r="C2710" s="42"/>
      <c r="D2710" s="385"/>
      <c r="F2710" s="385"/>
      <c r="G2710" s="385"/>
      <c r="H2710" s="385"/>
    </row>
    <row r="2711" spans="1:8" x14ac:dyDescent="0.25">
      <c r="A2711" s="30"/>
      <c r="B2711" s="31"/>
      <c r="C2711" s="42"/>
      <c r="D2711" s="385"/>
      <c r="F2711" s="385"/>
      <c r="G2711" s="385"/>
      <c r="H2711" s="385"/>
    </row>
    <row r="2712" spans="1:8" x14ac:dyDescent="0.25">
      <c r="A2712" s="30"/>
      <c r="B2712" s="31"/>
      <c r="C2712" s="42"/>
      <c r="D2712" s="385"/>
      <c r="F2712" s="385"/>
      <c r="G2712" s="385"/>
      <c r="H2712" s="385"/>
    </row>
    <row r="2713" spans="1:8" x14ac:dyDescent="0.25">
      <c r="A2713" s="30"/>
      <c r="B2713" s="31"/>
      <c r="C2713" s="42"/>
      <c r="D2713" s="385"/>
      <c r="F2713" s="385"/>
      <c r="G2713" s="385"/>
      <c r="H2713" s="385"/>
    </row>
    <row r="2714" spans="1:8" x14ac:dyDescent="0.25">
      <c r="A2714" s="30"/>
      <c r="B2714" s="31"/>
      <c r="C2714" s="42"/>
      <c r="D2714" s="385"/>
      <c r="F2714" s="385"/>
      <c r="G2714" s="385"/>
      <c r="H2714" s="385"/>
    </row>
    <row r="2715" spans="1:8" x14ac:dyDescent="0.25">
      <c r="A2715" s="30"/>
      <c r="B2715" s="31"/>
      <c r="C2715" s="42"/>
      <c r="D2715" s="385"/>
      <c r="F2715" s="385"/>
      <c r="G2715" s="385"/>
      <c r="H2715" s="385"/>
    </row>
    <row r="2716" spans="1:8" x14ac:dyDescent="0.25">
      <c r="A2716" s="30"/>
      <c r="B2716" s="31"/>
      <c r="C2716" s="42"/>
      <c r="D2716" s="385"/>
      <c r="F2716" s="385"/>
      <c r="G2716" s="385"/>
      <c r="H2716" s="385"/>
    </row>
    <row r="2717" spans="1:8" x14ac:dyDescent="0.25">
      <c r="A2717" s="30"/>
      <c r="B2717" s="31"/>
      <c r="C2717" s="42"/>
      <c r="D2717" s="385"/>
      <c r="F2717" s="385"/>
      <c r="G2717" s="385"/>
      <c r="H2717" s="385"/>
    </row>
    <row r="2718" spans="1:8" x14ac:dyDescent="0.25">
      <c r="A2718" s="30"/>
      <c r="B2718" s="31"/>
      <c r="C2718" s="42"/>
      <c r="D2718" s="385"/>
      <c r="F2718" s="385"/>
      <c r="G2718" s="385"/>
      <c r="H2718" s="385"/>
    </row>
    <row r="2719" spans="1:8" x14ac:dyDescent="0.25">
      <c r="A2719" s="30"/>
      <c r="B2719" s="31"/>
      <c r="C2719" s="42"/>
      <c r="D2719" s="385"/>
      <c r="F2719" s="385"/>
      <c r="G2719" s="385"/>
      <c r="H2719" s="385"/>
    </row>
    <row r="2720" spans="1:8" x14ac:dyDescent="0.25">
      <c r="A2720" s="30"/>
      <c r="B2720" s="31"/>
      <c r="C2720" s="42"/>
      <c r="D2720" s="385"/>
      <c r="F2720" s="385"/>
      <c r="G2720" s="385"/>
      <c r="H2720" s="385"/>
    </row>
    <row r="2721" spans="1:8" x14ac:dyDescent="0.25">
      <c r="A2721" s="30"/>
      <c r="B2721" s="31"/>
      <c r="C2721" s="42"/>
      <c r="D2721" s="385"/>
      <c r="F2721" s="385"/>
      <c r="G2721" s="385"/>
      <c r="H2721" s="385"/>
    </row>
    <row r="2722" spans="1:8" x14ac:dyDescent="0.25">
      <c r="A2722" s="30"/>
      <c r="B2722" s="31"/>
      <c r="C2722" s="42"/>
      <c r="D2722" s="385"/>
      <c r="F2722" s="385"/>
      <c r="G2722" s="385"/>
      <c r="H2722" s="385"/>
    </row>
    <row r="2723" spans="1:8" x14ac:dyDescent="0.25">
      <c r="A2723" s="30"/>
      <c r="B2723" s="31"/>
      <c r="C2723" s="42"/>
      <c r="D2723" s="385"/>
      <c r="F2723" s="385"/>
      <c r="G2723" s="385"/>
      <c r="H2723" s="385"/>
    </row>
    <row r="2724" spans="1:8" x14ac:dyDescent="0.25">
      <c r="A2724" s="30"/>
      <c r="B2724" s="31"/>
      <c r="C2724" s="42"/>
      <c r="D2724" s="385"/>
      <c r="F2724" s="385"/>
      <c r="G2724" s="385"/>
      <c r="H2724" s="385"/>
    </row>
    <row r="2725" spans="1:8" x14ac:dyDescent="0.25">
      <c r="A2725" s="30"/>
      <c r="B2725" s="31"/>
      <c r="C2725" s="42"/>
      <c r="D2725" s="385"/>
      <c r="F2725" s="385"/>
      <c r="G2725" s="385"/>
      <c r="H2725" s="385"/>
    </row>
    <row r="2726" spans="1:8" x14ac:dyDescent="0.25">
      <c r="A2726" s="30"/>
      <c r="B2726" s="31"/>
      <c r="C2726" s="42"/>
      <c r="D2726" s="385"/>
      <c r="F2726" s="385"/>
      <c r="G2726" s="385"/>
      <c r="H2726" s="385"/>
    </row>
    <row r="2727" spans="1:8" x14ac:dyDescent="0.25">
      <c r="A2727" s="30"/>
      <c r="B2727" s="31"/>
      <c r="C2727" s="42"/>
      <c r="D2727" s="385"/>
      <c r="F2727" s="385"/>
      <c r="G2727" s="385"/>
      <c r="H2727" s="385"/>
    </row>
    <row r="2728" spans="1:8" x14ac:dyDescent="0.25">
      <c r="A2728" s="30"/>
      <c r="B2728" s="31"/>
      <c r="C2728" s="42"/>
      <c r="D2728" s="385"/>
      <c r="F2728" s="385"/>
      <c r="G2728" s="385"/>
      <c r="H2728" s="385"/>
    </row>
    <row r="2729" spans="1:8" x14ac:dyDescent="0.25">
      <c r="A2729" s="30"/>
      <c r="B2729" s="31"/>
      <c r="C2729" s="42"/>
      <c r="D2729" s="385"/>
      <c r="F2729" s="385"/>
      <c r="G2729" s="385"/>
      <c r="H2729" s="385"/>
    </row>
    <row r="2730" spans="1:8" x14ac:dyDescent="0.25">
      <c r="A2730" s="30"/>
      <c r="B2730" s="31"/>
      <c r="C2730" s="42"/>
      <c r="D2730" s="385"/>
      <c r="F2730" s="385"/>
      <c r="G2730" s="385"/>
      <c r="H2730" s="385"/>
    </row>
    <row r="2731" spans="1:8" x14ac:dyDescent="0.25">
      <c r="A2731" s="30"/>
      <c r="B2731" s="31"/>
      <c r="C2731" s="42"/>
      <c r="D2731" s="385"/>
      <c r="F2731" s="385"/>
      <c r="G2731" s="385"/>
      <c r="H2731" s="385"/>
    </row>
    <row r="2732" spans="1:8" x14ac:dyDescent="0.25">
      <c r="A2732" s="30"/>
      <c r="B2732" s="31"/>
      <c r="C2732" s="42"/>
      <c r="D2732" s="385"/>
      <c r="F2732" s="385"/>
      <c r="G2732" s="385"/>
      <c r="H2732" s="385"/>
    </row>
    <row r="2733" spans="1:8" x14ac:dyDescent="0.25">
      <c r="A2733" s="30"/>
      <c r="B2733" s="31"/>
      <c r="C2733" s="42"/>
      <c r="D2733" s="385"/>
      <c r="F2733" s="385"/>
      <c r="G2733" s="385"/>
      <c r="H2733" s="385"/>
    </row>
    <row r="2734" spans="1:8" x14ac:dyDescent="0.25">
      <c r="A2734" s="30"/>
      <c r="B2734" s="31"/>
      <c r="C2734" s="42"/>
      <c r="D2734" s="385"/>
      <c r="F2734" s="385"/>
      <c r="G2734" s="385"/>
      <c r="H2734" s="385"/>
    </row>
    <row r="2735" spans="1:8" x14ac:dyDescent="0.25">
      <c r="A2735" s="30"/>
      <c r="B2735" s="31"/>
      <c r="C2735" s="42"/>
      <c r="D2735" s="385"/>
      <c r="F2735" s="385"/>
      <c r="G2735" s="385"/>
      <c r="H2735" s="385"/>
    </row>
    <row r="2736" spans="1:8" x14ac:dyDescent="0.25">
      <c r="A2736" s="30"/>
      <c r="B2736" s="31"/>
      <c r="C2736" s="42"/>
      <c r="D2736" s="385"/>
      <c r="F2736" s="385"/>
      <c r="G2736" s="385"/>
      <c r="H2736" s="385"/>
    </row>
    <row r="2737" spans="1:8" x14ac:dyDescent="0.25">
      <c r="A2737" s="30"/>
      <c r="B2737" s="31"/>
      <c r="C2737" s="42"/>
      <c r="D2737" s="385"/>
      <c r="F2737" s="385"/>
      <c r="G2737" s="385"/>
      <c r="H2737" s="385"/>
    </row>
    <row r="2738" spans="1:8" x14ac:dyDescent="0.25">
      <c r="A2738" s="30"/>
      <c r="B2738" s="31"/>
      <c r="C2738" s="42"/>
      <c r="D2738" s="385"/>
      <c r="F2738" s="385"/>
      <c r="G2738" s="385"/>
      <c r="H2738" s="385"/>
    </row>
    <row r="2739" spans="1:8" x14ac:dyDescent="0.25">
      <c r="A2739" s="30"/>
      <c r="B2739" s="31"/>
      <c r="C2739" s="42"/>
      <c r="D2739" s="385"/>
      <c r="F2739" s="385"/>
      <c r="G2739" s="385"/>
      <c r="H2739" s="385"/>
    </row>
    <row r="2740" spans="1:8" x14ac:dyDescent="0.25">
      <c r="A2740" s="30"/>
      <c r="B2740" s="31"/>
      <c r="C2740" s="42"/>
      <c r="D2740" s="385"/>
      <c r="F2740" s="385"/>
      <c r="G2740" s="385"/>
      <c r="H2740" s="385"/>
    </row>
    <row r="2741" spans="1:8" x14ac:dyDescent="0.25">
      <c r="A2741" s="30"/>
      <c r="B2741" s="31"/>
      <c r="C2741" s="42"/>
      <c r="D2741" s="385"/>
      <c r="F2741" s="385"/>
      <c r="G2741" s="385"/>
      <c r="H2741" s="385"/>
    </row>
    <row r="2742" spans="1:8" x14ac:dyDescent="0.25">
      <c r="A2742" s="30"/>
      <c r="B2742" s="31"/>
      <c r="C2742" s="42"/>
      <c r="D2742" s="385"/>
      <c r="F2742" s="385"/>
      <c r="G2742" s="385"/>
      <c r="H2742" s="385"/>
    </row>
    <row r="2743" spans="1:8" x14ac:dyDescent="0.25">
      <c r="A2743" s="30"/>
      <c r="B2743" s="31"/>
      <c r="C2743" s="42"/>
      <c r="D2743" s="385"/>
      <c r="F2743" s="385"/>
      <c r="G2743" s="385"/>
      <c r="H2743" s="385"/>
    </row>
    <row r="2744" spans="1:8" x14ac:dyDescent="0.25">
      <c r="A2744" s="30"/>
      <c r="B2744" s="31"/>
      <c r="C2744" s="42"/>
      <c r="D2744" s="385"/>
      <c r="F2744" s="385"/>
      <c r="G2744" s="385"/>
      <c r="H2744" s="385"/>
    </row>
    <row r="2745" spans="1:8" x14ac:dyDescent="0.25">
      <c r="A2745" s="30"/>
      <c r="B2745" s="31"/>
      <c r="C2745" s="42"/>
      <c r="D2745" s="385"/>
      <c r="F2745" s="385"/>
      <c r="G2745" s="385"/>
      <c r="H2745" s="385"/>
    </row>
    <row r="2746" spans="1:8" x14ac:dyDescent="0.25">
      <c r="A2746" s="30"/>
      <c r="B2746" s="31"/>
      <c r="C2746" s="42"/>
      <c r="D2746" s="385"/>
      <c r="F2746" s="385"/>
      <c r="G2746" s="385"/>
      <c r="H2746" s="385"/>
    </row>
    <row r="2747" spans="1:8" x14ac:dyDescent="0.25">
      <c r="A2747" s="30"/>
      <c r="B2747" s="31"/>
      <c r="C2747" s="42"/>
      <c r="D2747" s="385"/>
      <c r="F2747" s="385"/>
      <c r="G2747" s="385"/>
      <c r="H2747" s="385"/>
    </row>
    <row r="2748" spans="1:8" x14ac:dyDescent="0.25">
      <c r="A2748" s="30"/>
      <c r="B2748" s="31"/>
      <c r="C2748" s="42"/>
      <c r="D2748" s="385"/>
      <c r="F2748" s="385"/>
      <c r="G2748" s="385"/>
      <c r="H2748" s="385"/>
    </row>
    <row r="2749" spans="1:8" x14ac:dyDescent="0.25">
      <c r="A2749" s="30"/>
      <c r="B2749" s="31"/>
      <c r="C2749" s="42"/>
      <c r="D2749" s="385"/>
      <c r="F2749" s="385"/>
      <c r="G2749" s="385"/>
      <c r="H2749" s="385"/>
    </row>
    <row r="2750" spans="1:8" x14ac:dyDescent="0.25">
      <c r="A2750" s="30"/>
      <c r="B2750" s="31"/>
      <c r="C2750" s="42"/>
      <c r="D2750" s="385"/>
      <c r="F2750" s="385"/>
      <c r="G2750" s="385"/>
      <c r="H2750" s="385"/>
    </row>
    <row r="2751" spans="1:8" x14ac:dyDescent="0.25">
      <c r="A2751" s="30"/>
      <c r="B2751" s="31"/>
      <c r="C2751" s="42"/>
      <c r="D2751" s="385"/>
      <c r="F2751" s="385"/>
      <c r="G2751" s="385"/>
      <c r="H2751" s="385"/>
    </row>
    <row r="2752" spans="1:8" x14ac:dyDescent="0.25">
      <c r="A2752" s="30"/>
      <c r="B2752" s="31"/>
      <c r="C2752" s="42"/>
      <c r="D2752" s="385"/>
      <c r="F2752" s="385"/>
      <c r="G2752" s="385"/>
      <c r="H2752" s="385"/>
    </row>
    <row r="2753" spans="1:8" x14ac:dyDescent="0.25">
      <c r="A2753" s="30"/>
      <c r="B2753" s="31"/>
      <c r="C2753" s="42"/>
      <c r="D2753" s="385"/>
      <c r="F2753" s="385"/>
      <c r="G2753" s="385"/>
      <c r="H2753" s="385"/>
    </row>
    <row r="2754" spans="1:8" x14ac:dyDescent="0.25">
      <c r="A2754" s="30"/>
      <c r="B2754" s="31"/>
      <c r="C2754" s="42"/>
      <c r="D2754" s="385"/>
      <c r="F2754" s="385"/>
      <c r="G2754" s="385"/>
      <c r="H2754" s="385"/>
    </row>
    <row r="2755" spans="1:8" x14ac:dyDescent="0.25">
      <c r="A2755" s="30"/>
      <c r="B2755" s="31"/>
      <c r="C2755" s="42"/>
      <c r="D2755" s="385"/>
      <c r="F2755" s="385"/>
      <c r="G2755" s="385"/>
      <c r="H2755" s="385"/>
    </row>
    <row r="2756" spans="1:8" x14ac:dyDescent="0.25">
      <c r="A2756" s="30"/>
      <c r="B2756" s="31"/>
      <c r="C2756" s="42"/>
      <c r="D2756" s="385"/>
      <c r="F2756" s="385"/>
      <c r="G2756" s="385"/>
      <c r="H2756" s="385"/>
    </row>
    <row r="2757" spans="1:8" x14ac:dyDescent="0.25">
      <c r="A2757" s="30"/>
      <c r="B2757" s="31"/>
      <c r="C2757" s="42"/>
      <c r="D2757" s="385"/>
      <c r="F2757" s="385"/>
      <c r="G2757" s="385"/>
      <c r="H2757" s="385"/>
    </row>
    <row r="2758" spans="1:8" x14ac:dyDescent="0.25">
      <c r="A2758" s="30"/>
      <c r="B2758" s="31"/>
      <c r="C2758" s="42"/>
      <c r="D2758" s="385"/>
      <c r="F2758" s="385"/>
      <c r="G2758" s="385"/>
      <c r="H2758" s="385"/>
    </row>
    <row r="2759" spans="1:8" x14ac:dyDescent="0.25">
      <c r="A2759" s="30"/>
      <c r="B2759" s="31"/>
      <c r="C2759" s="42"/>
      <c r="D2759" s="385"/>
      <c r="F2759" s="385"/>
      <c r="G2759" s="385"/>
      <c r="H2759" s="385"/>
    </row>
    <row r="2760" spans="1:8" x14ac:dyDescent="0.25">
      <c r="A2760" s="30"/>
      <c r="B2760" s="31"/>
      <c r="C2760" s="42"/>
      <c r="D2760" s="385"/>
      <c r="F2760" s="385"/>
      <c r="G2760" s="385"/>
      <c r="H2760" s="385"/>
    </row>
    <row r="2761" spans="1:8" x14ac:dyDescent="0.25">
      <c r="A2761" s="30"/>
      <c r="B2761" s="31"/>
      <c r="C2761" s="42"/>
      <c r="D2761" s="385"/>
      <c r="F2761" s="385"/>
      <c r="G2761" s="385"/>
      <c r="H2761" s="385"/>
    </row>
    <row r="2762" spans="1:8" x14ac:dyDescent="0.25">
      <c r="A2762" s="30"/>
      <c r="B2762" s="31"/>
      <c r="C2762" s="42"/>
      <c r="D2762" s="385"/>
      <c r="F2762" s="385"/>
      <c r="G2762" s="385"/>
      <c r="H2762" s="385"/>
    </row>
    <row r="2763" spans="1:8" x14ac:dyDescent="0.25">
      <c r="A2763" s="30"/>
      <c r="B2763" s="31"/>
      <c r="C2763" s="42"/>
      <c r="D2763" s="385"/>
      <c r="F2763" s="385"/>
      <c r="G2763" s="385"/>
      <c r="H2763" s="385"/>
    </row>
    <row r="2764" spans="1:8" x14ac:dyDescent="0.25">
      <c r="A2764" s="30"/>
      <c r="B2764" s="31"/>
      <c r="C2764" s="42"/>
      <c r="D2764" s="385"/>
      <c r="F2764" s="385"/>
      <c r="G2764" s="385"/>
      <c r="H2764" s="385"/>
    </row>
    <row r="2765" spans="1:8" x14ac:dyDescent="0.25">
      <c r="A2765" s="30"/>
      <c r="B2765" s="31"/>
      <c r="C2765" s="42"/>
      <c r="D2765" s="385"/>
      <c r="F2765" s="385"/>
      <c r="G2765" s="385"/>
      <c r="H2765" s="385"/>
    </row>
    <row r="2766" spans="1:8" x14ac:dyDescent="0.25">
      <c r="A2766" s="30"/>
      <c r="B2766" s="31"/>
      <c r="C2766" s="42"/>
      <c r="D2766" s="385"/>
      <c r="F2766" s="385"/>
      <c r="G2766" s="385"/>
      <c r="H2766" s="385"/>
    </row>
    <row r="2767" spans="1:8" x14ac:dyDescent="0.25">
      <c r="A2767" s="30"/>
      <c r="B2767" s="31"/>
      <c r="C2767" s="42"/>
      <c r="D2767" s="385"/>
      <c r="F2767" s="385"/>
      <c r="G2767" s="385"/>
      <c r="H2767" s="385"/>
    </row>
    <row r="2768" spans="1:8" x14ac:dyDescent="0.25">
      <c r="A2768" s="30"/>
      <c r="B2768" s="31"/>
      <c r="C2768" s="42"/>
      <c r="D2768" s="385"/>
      <c r="F2768" s="385"/>
      <c r="G2768" s="385"/>
      <c r="H2768" s="385"/>
    </row>
    <row r="2769" spans="1:8" x14ac:dyDescent="0.25">
      <c r="A2769" s="30"/>
      <c r="B2769" s="31"/>
      <c r="C2769" s="42"/>
      <c r="D2769" s="385"/>
      <c r="F2769" s="385"/>
      <c r="G2769" s="385"/>
      <c r="H2769" s="385"/>
    </row>
    <row r="2770" spans="1:8" x14ac:dyDescent="0.25">
      <c r="A2770" s="30"/>
      <c r="B2770" s="31"/>
      <c r="C2770" s="42"/>
      <c r="D2770" s="385"/>
      <c r="F2770" s="385"/>
      <c r="G2770" s="385"/>
      <c r="H2770" s="385"/>
    </row>
    <row r="2771" spans="1:8" x14ac:dyDescent="0.25">
      <c r="A2771" s="30"/>
      <c r="B2771" s="31"/>
      <c r="C2771" s="42"/>
      <c r="D2771" s="385"/>
      <c r="F2771" s="385"/>
      <c r="G2771" s="385"/>
      <c r="H2771" s="385"/>
    </row>
    <row r="2772" spans="1:8" x14ac:dyDescent="0.25">
      <c r="A2772" s="30"/>
      <c r="B2772" s="31"/>
      <c r="C2772" s="42"/>
      <c r="D2772" s="385"/>
      <c r="F2772" s="385"/>
      <c r="G2772" s="385"/>
      <c r="H2772" s="385"/>
    </row>
    <row r="2773" spans="1:8" x14ac:dyDescent="0.25">
      <c r="A2773" s="30"/>
      <c r="B2773" s="31"/>
      <c r="C2773" s="42"/>
      <c r="D2773" s="385"/>
      <c r="F2773" s="385"/>
      <c r="G2773" s="385"/>
      <c r="H2773" s="385"/>
    </row>
    <row r="2774" spans="1:8" x14ac:dyDescent="0.25">
      <c r="A2774" s="30"/>
      <c r="B2774" s="31"/>
      <c r="C2774" s="42"/>
      <c r="D2774" s="385"/>
      <c r="F2774" s="385"/>
      <c r="G2774" s="385"/>
      <c r="H2774" s="385"/>
    </row>
    <row r="2775" spans="1:8" x14ac:dyDescent="0.25">
      <c r="A2775" s="30"/>
      <c r="B2775" s="31"/>
      <c r="C2775" s="42"/>
      <c r="D2775" s="385"/>
      <c r="F2775" s="385"/>
      <c r="G2775" s="385"/>
      <c r="H2775" s="385"/>
    </row>
    <row r="2776" spans="1:8" x14ac:dyDescent="0.25">
      <c r="A2776" s="30"/>
      <c r="B2776" s="31"/>
      <c r="C2776" s="42"/>
      <c r="D2776" s="385"/>
      <c r="F2776" s="385"/>
      <c r="G2776" s="385"/>
      <c r="H2776" s="385"/>
    </row>
    <row r="2777" spans="1:8" x14ac:dyDescent="0.25">
      <c r="A2777" s="30"/>
      <c r="B2777" s="31"/>
      <c r="C2777" s="42"/>
      <c r="D2777" s="385"/>
      <c r="F2777" s="385"/>
      <c r="G2777" s="385"/>
      <c r="H2777" s="385"/>
    </row>
    <row r="2778" spans="1:8" x14ac:dyDescent="0.25">
      <c r="A2778" s="30"/>
      <c r="B2778" s="31"/>
      <c r="C2778" s="42"/>
      <c r="D2778" s="385"/>
      <c r="F2778" s="385"/>
      <c r="G2778" s="385"/>
      <c r="H2778" s="385"/>
    </row>
    <row r="2779" spans="1:8" x14ac:dyDescent="0.25">
      <c r="A2779" s="30"/>
      <c r="B2779" s="31"/>
      <c r="C2779" s="42"/>
      <c r="D2779" s="385"/>
      <c r="F2779" s="385"/>
      <c r="G2779" s="385"/>
      <c r="H2779" s="385"/>
    </row>
    <row r="2780" spans="1:8" x14ac:dyDescent="0.25">
      <c r="A2780" s="30"/>
      <c r="B2780" s="31"/>
      <c r="C2780" s="42"/>
      <c r="D2780" s="385"/>
      <c r="F2780" s="385"/>
      <c r="G2780" s="385"/>
      <c r="H2780" s="385"/>
    </row>
    <row r="2781" spans="1:8" x14ac:dyDescent="0.25">
      <c r="A2781" s="30"/>
      <c r="B2781" s="31"/>
      <c r="C2781" s="42"/>
      <c r="D2781" s="385"/>
      <c r="F2781" s="385"/>
      <c r="G2781" s="385"/>
      <c r="H2781" s="385"/>
    </row>
    <row r="2782" spans="1:8" x14ac:dyDescent="0.25">
      <c r="A2782" s="30"/>
      <c r="B2782" s="31"/>
      <c r="C2782" s="42"/>
      <c r="D2782" s="385"/>
      <c r="F2782" s="385"/>
      <c r="G2782" s="385"/>
      <c r="H2782" s="385"/>
    </row>
    <row r="2783" spans="1:8" x14ac:dyDescent="0.25">
      <c r="A2783" s="30"/>
      <c r="B2783" s="31"/>
      <c r="C2783" s="42"/>
      <c r="D2783" s="385"/>
      <c r="F2783" s="385"/>
      <c r="G2783" s="385"/>
      <c r="H2783" s="385"/>
    </row>
    <row r="2784" spans="1:8" x14ac:dyDescent="0.25">
      <c r="A2784" s="30"/>
      <c r="B2784" s="31"/>
      <c r="C2784" s="42"/>
      <c r="D2784" s="385"/>
      <c r="F2784" s="385"/>
      <c r="G2784" s="385"/>
      <c r="H2784" s="385"/>
    </row>
    <row r="2785" spans="1:8" x14ac:dyDescent="0.25">
      <c r="A2785" s="30"/>
      <c r="B2785" s="31"/>
      <c r="C2785" s="42"/>
      <c r="D2785" s="385"/>
      <c r="F2785" s="385"/>
      <c r="G2785" s="385"/>
      <c r="H2785" s="385"/>
    </row>
    <row r="2786" spans="1:8" x14ac:dyDescent="0.25">
      <c r="A2786" s="30"/>
      <c r="B2786" s="31"/>
      <c r="C2786" s="42"/>
      <c r="D2786" s="385"/>
      <c r="F2786" s="385"/>
      <c r="G2786" s="385"/>
      <c r="H2786" s="385"/>
    </row>
    <row r="2787" spans="1:8" x14ac:dyDescent="0.25">
      <c r="A2787" s="30"/>
      <c r="B2787" s="31"/>
      <c r="C2787" s="42"/>
      <c r="D2787" s="385"/>
      <c r="F2787" s="385"/>
      <c r="G2787" s="385"/>
      <c r="H2787" s="385"/>
    </row>
    <row r="2788" spans="1:8" x14ac:dyDescent="0.25">
      <c r="A2788" s="30"/>
      <c r="B2788" s="31"/>
      <c r="C2788" s="42"/>
      <c r="D2788" s="385"/>
      <c r="F2788" s="385"/>
      <c r="G2788" s="385"/>
      <c r="H2788" s="385"/>
    </row>
    <row r="2789" spans="1:8" x14ac:dyDescent="0.25">
      <c r="A2789" s="30"/>
      <c r="B2789" s="31"/>
      <c r="C2789" s="42"/>
      <c r="D2789" s="385"/>
      <c r="F2789" s="385"/>
      <c r="G2789" s="385"/>
      <c r="H2789" s="385"/>
    </row>
    <row r="2790" spans="1:8" x14ac:dyDescent="0.25">
      <c r="A2790" s="30"/>
      <c r="B2790" s="31"/>
      <c r="C2790" s="42"/>
      <c r="D2790" s="385"/>
      <c r="F2790" s="385"/>
      <c r="G2790" s="385"/>
      <c r="H2790" s="385"/>
    </row>
    <row r="2791" spans="1:8" x14ac:dyDescent="0.25">
      <c r="A2791" s="30"/>
      <c r="B2791" s="31"/>
      <c r="C2791" s="42"/>
      <c r="D2791" s="385"/>
      <c r="F2791" s="385"/>
      <c r="G2791" s="385"/>
      <c r="H2791" s="385"/>
    </row>
    <row r="2792" spans="1:8" x14ac:dyDescent="0.25">
      <c r="A2792" s="30"/>
      <c r="B2792" s="31"/>
      <c r="C2792" s="42"/>
      <c r="D2792" s="385"/>
      <c r="F2792" s="385"/>
      <c r="G2792" s="385"/>
      <c r="H2792" s="385"/>
    </row>
    <row r="2793" spans="1:8" x14ac:dyDescent="0.25">
      <c r="A2793" s="30"/>
      <c r="B2793" s="31"/>
      <c r="C2793" s="42"/>
      <c r="D2793" s="385"/>
      <c r="F2793" s="385"/>
      <c r="G2793" s="385"/>
      <c r="H2793" s="385"/>
    </row>
    <row r="2794" spans="1:8" x14ac:dyDescent="0.25">
      <c r="A2794" s="30"/>
      <c r="B2794" s="31"/>
      <c r="C2794" s="42"/>
      <c r="D2794" s="385"/>
      <c r="F2794" s="385"/>
      <c r="G2794" s="385"/>
      <c r="H2794" s="385"/>
    </row>
    <row r="2795" spans="1:8" x14ac:dyDescent="0.25">
      <c r="A2795" s="30"/>
      <c r="B2795" s="31"/>
      <c r="C2795" s="42"/>
      <c r="D2795" s="385"/>
      <c r="F2795" s="385"/>
      <c r="G2795" s="385"/>
      <c r="H2795" s="385"/>
    </row>
    <row r="2796" spans="1:8" x14ac:dyDescent="0.25">
      <c r="A2796" s="30"/>
      <c r="B2796" s="31"/>
      <c r="C2796" s="42"/>
      <c r="D2796" s="385"/>
      <c r="F2796" s="385"/>
      <c r="G2796" s="385"/>
      <c r="H2796" s="385"/>
    </row>
    <row r="2797" spans="1:8" x14ac:dyDescent="0.25">
      <c r="A2797" s="30"/>
      <c r="B2797" s="31"/>
      <c r="C2797" s="42"/>
      <c r="D2797" s="385"/>
      <c r="F2797" s="385"/>
      <c r="G2797" s="385"/>
      <c r="H2797" s="385"/>
    </row>
    <row r="2798" spans="1:8" x14ac:dyDescent="0.25">
      <c r="A2798" s="30"/>
      <c r="B2798" s="31"/>
      <c r="C2798" s="42"/>
      <c r="D2798" s="385"/>
      <c r="F2798" s="385"/>
      <c r="G2798" s="385"/>
      <c r="H2798" s="385"/>
    </row>
    <row r="2799" spans="1:8" x14ac:dyDescent="0.25">
      <c r="A2799" s="30"/>
      <c r="B2799" s="31"/>
      <c r="C2799" s="42"/>
      <c r="D2799" s="385"/>
      <c r="F2799" s="385"/>
      <c r="G2799" s="385"/>
      <c r="H2799" s="385"/>
    </row>
    <row r="2800" spans="1:8" x14ac:dyDescent="0.25">
      <c r="A2800" s="30"/>
      <c r="B2800" s="31"/>
      <c r="C2800" s="42"/>
      <c r="D2800" s="385"/>
      <c r="F2800" s="385"/>
      <c r="G2800" s="385"/>
      <c r="H2800" s="385"/>
    </row>
    <row r="2801" spans="1:8" x14ac:dyDescent="0.25">
      <c r="A2801" s="30"/>
      <c r="B2801" s="31"/>
      <c r="C2801" s="42"/>
      <c r="D2801" s="385"/>
      <c r="F2801" s="385"/>
      <c r="G2801" s="385"/>
      <c r="H2801" s="385"/>
    </row>
    <row r="2802" spans="1:8" x14ac:dyDescent="0.25">
      <c r="A2802" s="30"/>
      <c r="B2802" s="31"/>
      <c r="C2802" s="42"/>
      <c r="D2802" s="385"/>
      <c r="F2802" s="385"/>
      <c r="G2802" s="385"/>
      <c r="H2802" s="385"/>
    </row>
    <row r="2803" spans="1:8" x14ac:dyDescent="0.25">
      <c r="A2803" s="30"/>
      <c r="B2803" s="31"/>
      <c r="C2803" s="42"/>
      <c r="D2803" s="385"/>
      <c r="F2803" s="385"/>
      <c r="G2803" s="385"/>
      <c r="H2803" s="385"/>
    </row>
    <row r="2804" spans="1:8" x14ac:dyDescent="0.25">
      <c r="A2804" s="30"/>
      <c r="B2804" s="31"/>
      <c r="C2804" s="42"/>
      <c r="D2804" s="385"/>
      <c r="F2804" s="385"/>
      <c r="G2804" s="385"/>
      <c r="H2804" s="385"/>
    </row>
    <row r="2805" spans="1:8" x14ac:dyDescent="0.25">
      <c r="A2805" s="30"/>
      <c r="B2805" s="31"/>
      <c r="C2805" s="42"/>
      <c r="D2805" s="385"/>
      <c r="F2805" s="385"/>
      <c r="G2805" s="385"/>
      <c r="H2805" s="385"/>
    </row>
    <row r="2806" spans="1:8" x14ac:dyDescent="0.25">
      <c r="A2806" s="30"/>
      <c r="B2806" s="31"/>
      <c r="C2806" s="42"/>
      <c r="D2806" s="385"/>
      <c r="F2806" s="385"/>
      <c r="G2806" s="385"/>
      <c r="H2806" s="385"/>
    </row>
    <row r="2807" spans="1:8" x14ac:dyDescent="0.25">
      <c r="A2807" s="30"/>
      <c r="B2807" s="31"/>
      <c r="C2807" s="42"/>
      <c r="D2807" s="385"/>
      <c r="F2807" s="385"/>
      <c r="G2807" s="385"/>
      <c r="H2807" s="385"/>
    </row>
    <row r="2808" spans="1:8" x14ac:dyDescent="0.25">
      <c r="A2808" s="30"/>
      <c r="B2808" s="31"/>
      <c r="C2808" s="42"/>
      <c r="D2808" s="385"/>
      <c r="F2808" s="385"/>
      <c r="G2808" s="385"/>
      <c r="H2808" s="385"/>
    </row>
    <row r="2809" spans="1:8" x14ac:dyDescent="0.25">
      <c r="A2809" s="30"/>
      <c r="B2809" s="31"/>
      <c r="C2809" s="42"/>
      <c r="D2809" s="385"/>
      <c r="F2809" s="385"/>
      <c r="G2809" s="385"/>
      <c r="H2809" s="385"/>
    </row>
    <row r="2810" spans="1:8" x14ac:dyDescent="0.25">
      <c r="A2810" s="30"/>
      <c r="B2810" s="31"/>
      <c r="C2810" s="42"/>
      <c r="D2810" s="385"/>
      <c r="F2810" s="385"/>
      <c r="G2810" s="385"/>
      <c r="H2810" s="385"/>
    </row>
    <row r="2811" spans="1:8" x14ac:dyDescent="0.25">
      <c r="A2811" s="30"/>
      <c r="B2811" s="31"/>
      <c r="C2811" s="42"/>
      <c r="D2811" s="385"/>
      <c r="F2811" s="385"/>
      <c r="G2811" s="385"/>
      <c r="H2811" s="385"/>
    </row>
    <row r="2812" spans="1:8" x14ac:dyDescent="0.25">
      <c r="A2812" s="30"/>
      <c r="B2812" s="31"/>
      <c r="C2812" s="42"/>
      <c r="D2812" s="385"/>
      <c r="F2812" s="385"/>
      <c r="G2812" s="385"/>
      <c r="H2812" s="385"/>
    </row>
    <row r="2813" spans="1:8" x14ac:dyDescent="0.25">
      <c r="A2813" s="30"/>
      <c r="B2813" s="31"/>
      <c r="C2813" s="42"/>
      <c r="D2813" s="385"/>
      <c r="F2813" s="385"/>
      <c r="G2813" s="385"/>
      <c r="H2813" s="385"/>
    </row>
    <row r="2814" spans="1:8" x14ac:dyDescent="0.25">
      <c r="A2814" s="30"/>
      <c r="B2814" s="31"/>
      <c r="C2814" s="42"/>
      <c r="D2814" s="385"/>
      <c r="F2814" s="385"/>
      <c r="G2814" s="385"/>
      <c r="H2814" s="385"/>
    </row>
    <row r="2815" spans="1:8" x14ac:dyDescent="0.25">
      <c r="A2815" s="30"/>
      <c r="B2815" s="31"/>
      <c r="C2815" s="42"/>
      <c r="D2815" s="385"/>
      <c r="F2815" s="385"/>
      <c r="G2815" s="385"/>
      <c r="H2815" s="385"/>
    </row>
    <row r="2816" spans="1:8" x14ac:dyDescent="0.25">
      <c r="A2816" s="30"/>
      <c r="B2816" s="31"/>
      <c r="C2816" s="42"/>
      <c r="D2816" s="385"/>
      <c r="F2816" s="385"/>
      <c r="G2816" s="385"/>
      <c r="H2816" s="385"/>
    </row>
    <row r="2817" spans="1:8" x14ac:dyDescent="0.25">
      <c r="A2817" s="30"/>
      <c r="B2817" s="31"/>
      <c r="C2817" s="42"/>
      <c r="D2817" s="385"/>
      <c r="F2817" s="385"/>
      <c r="G2817" s="385"/>
      <c r="H2817" s="385"/>
    </row>
    <row r="2818" spans="1:8" x14ac:dyDescent="0.25">
      <c r="A2818" s="30"/>
      <c r="B2818" s="31"/>
      <c r="C2818" s="42"/>
      <c r="D2818" s="385"/>
      <c r="F2818" s="385"/>
      <c r="G2818" s="385"/>
      <c r="H2818" s="385"/>
    </row>
    <row r="2819" spans="1:8" x14ac:dyDescent="0.25">
      <c r="A2819" s="30"/>
      <c r="B2819" s="31"/>
      <c r="C2819" s="42"/>
      <c r="D2819" s="385"/>
      <c r="F2819" s="385"/>
      <c r="G2819" s="385"/>
      <c r="H2819" s="385"/>
    </row>
    <row r="2820" spans="1:8" x14ac:dyDescent="0.25">
      <c r="A2820" s="30"/>
      <c r="B2820" s="31"/>
      <c r="C2820" s="42"/>
      <c r="D2820" s="385"/>
      <c r="F2820" s="385"/>
      <c r="G2820" s="385"/>
      <c r="H2820" s="385"/>
    </row>
    <row r="2821" spans="1:8" x14ac:dyDescent="0.25">
      <c r="A2821" s="30"/>
      <c r="B2821" s="31"/>
      <c r="C2821" s="42"/>
      <c r="D2821" s="385"/>
      <c r="F2821" s="385"/>
      <c r="G2821" s="385"/>
      <c r="H2821" s="385"/>
    </row>
    <row r="2822" spans="1:8" x14ac:dyDescent="0.25">
      <c r="A2822" s="30"/>
      <c r="B2822" s="31"/>
      <c r="C2822" s="42"/>
      <c r="D2822" s="385"/>
      <c r="F2822" s="385"/>
      <c r="G2822" s="385"/>
      <c r="H2822" s="385"/>
    </row>
    <row r="2823" spans="1:8" x14ac:dyDescent="0.25">
      <c r="A2823" s="30"/>
      <c r="B2823" s="31"/>
      <c r="C2823" s="42"/>
      <c r="D2823" s="385"/>
      <c r="F2823" s="385"/>
      <c r="G2823" s="385"/>
      <c r="H2823" s="385"/>
    </row>
    <row r="2824" spans="1:8" x14ac:dyDescent="0.25">
      <c r="A2824" s="30"/>
      <c r="B2824" s="31"/>
      <c r="C2824" s="42"/>
      <c r="D2824" s="385"/>
      <c r="F2824" s="385"/>
      <c r="G2824" s="385"/>
      <c r="H2824" s="385"/>
    </row>
    <row r="2825" spans="1:8" x14ac:dyDescent="0.25">
      <c r="A2825" s="30"/>
      <c r="B2825" s="31"/>
      <c r="C2825" s="42"/>
      <c r="D2825" s="385"/>
      <c r="F2825" s="385"/>
      <c r="G2825" s="385"/>
      <c r="H2825" s="385"/>
    </row>
    <row r="2826" spans="1:8" x14ac:dyDescent="0.25">
      <c r="A2826" s="30"/>
      <c r="B2826" s="31"/>
      <c r="C2826" s="42"/>
      <c r="D2826" s="385"/>
      <c r="F2826" s="385"/>
      <c r="G2826" s="385"/>
      <c r="H2826" s="385"/>
    </row>
    <row r="2827" spans="1:8" x14ac:dyDescent="0.25">
      <c r="A2827" s="30"/>
      <c r="B2827" s="31"/>
      <c r="C2827" s="42"/>
      <c r="D2827" s="385"/>
      <c r="F2827" s="385"/>
      <c r="G2827" s="385"/>
      <c r="H2827" s="385"/>
    </row>
    <row r="2828" spans="1:8" x14ac:dyDescent="0.25">
      <c r="A2828" s="30"/>
      <c r="B2828" s="31"/>
      <c r="C2828" s="42"/>
      <c r="D2828" s="385"/>
      <c r="F2828" s="385"/>
      <c r="G2828" s="385"/>
      <c r="H2828" s="385"/>
    </row>
    <row r="2829" spans="1:8" x14ac:dyDescent="0.25">
      <c r="A2829" s="30"/>
      <c r="B2829" s="31"/>
      <c r="C2829" s="42"/>
      <c r="D2829" s="385"/>
      <c r="F2829" s="385"/>
      <c r="G2829" s="385"/>
      <c r="H2829" s="385"/>
    </row>
    <row r="2830" spans="1:8" x14ac:dyDescent="0.25">
      <c r="A2830" s="30"/>
      <c r="B2830" s="31"/>
      <c r="C2830" s="42"/>
      <c r="D2830" s="385"/>
      <c r="F2830" s="385"/>
      <c r="G2830" s="385"/>
      <c r="H2830" s="385"/>
    </row>
    <row r="2831" spans="1:8" x14ac:dyDescent="0.25">
      <c r="A2831" s="30"/>
      <c r="B2831" s="31"/>
      <c r="C2831" s="42"/>
      <c r="D2831" s="385"/>
      <c r="F2831" s="385"/>
      <c r="G2831" s="385"/>
      <c r="H2831" s="385"/>
    </row>
    <row r="2832" spans="1:8" x14ac:dyDescent="0.25">
      <c r="A2832" s="30"/>
      <c r="B2832" s="31"/>
      <c r="C2832" s="42"/>
      <c r="D2832" s="385"/>
      <c r="F2832" s="385"/>
      <c r="G2832" s="385"/>
      <c r="H2832" s="385"/>
    </row>
    <row r="2833" spans="1:8" x14ac:dyDescent="0.25">
      <c r="A2833" s="30"/>
      <c r="B2833" s="31"/>
      <c r="C2833" s="42"/>
      <c r="D2833" s="385"/>
      <c r="F2833" s="385"/>
      <c r="G2833" s="385"/>
      <c r="H2833" s="385"/>
    </row>
    <row r="2834" spans="1:8" x14ac:dyDescent="0.25">
      <c r="A2834" s="30"/>
      <c r="B2834" s="31"/>
      <c r="C2834" s="42"/>
      <c r="D2834" s="385"/>
      <c r="F2834" s="385"/>
      <c r="G2834" s="385"/>
      <c r="H2834" s="385"/>
    </row>
    <row r="2835" spans="1:8" x14ac:dyDescent="0.25">
      <c r="A2835" s="30"/>
      <c r="B2835" s="31"/>
      <c r="C2835" s="42"/>
      <c r="D2835" s="385"/>
      <c r="F2835" s="385"/>
      <c r="G2835" s="385"/>
      <c r="H2835" s="385"/>
    </row>
    <row r="2836" spans="1:8" x14ac:dyDescent="0.25">
      <c r="A2836" s="30"/>
      <c r="B2836" s="31"/>
      <c r="C2836" s="42"/>
      <c r="D2836" s="385"/>
      <c r="F2836" s="385"/>
      <c r="G2836" s="385"/>
      <c r="H2836" s="385"/>
    </row>
    <row r="2837" spans="1:8" x14ac:dyDescent="0.25">
      <c r="A2837" s="30"/>
      <c r="B2837" s="31"/>
      <c r="C2837" s="42"/>
      <c r="D2837" s="385"/>
      <c r="F2837" s="385"/>
      <c r="G2837" s="385"/>
      <c r="H2837" s="385"/>
    </row>
    <row r="2838" spans="1:8" x14ac:dyDescent="0.25">
      <c r="A2838" s="30"/>
      <c r="B2838" s="31"/>
      <c r="C2838" s="42"/>
      <c r="D2838" s="385"/>
      <c r="F2838" s="385"/>
      <c r="G2838" s="385"/>
      <c r="H2838" s="385"/>
    </row>
    <row r="2839" spans="1:8" x14ac:dyDescent="0.25">
      <c r="A2839" s="30"/>
      <c r="B2839" s="31"/>
      <c r="C2839" s="42"/>
      <c r="D2839" s="385"/>
      <c r="F2839" s="385"/>
      <c r="G2839" s="385"/>
      <c r="H2839" s="385"/>
    </row>
    <row r="2840" spans="1:8" x14ac:dyDescent="0.25">
      <c r="A2840" s="30"/>
      <c r="B2840" s="31"/>
      <c r="C2840" s="42"/>
      <c r="D2840" s="385"/>
      <c r="F2840" s="385"/>
      <c r="G2840" s="385"/>
      <c r="H2840" s="385"/>
    </row>
    <row r="2841" spans="1:8" x14ac:dyDescent="0.25">
      <c r="A2841" s="30"/>
      <c r="B2841" s="31"/>
      <c r="C2841" s="42"/>
      <c r="D2841" s="385"/>
      <c r="F2841" s="385"/>
      <c r="G2841" s="385"/>
      <c r="H2841" s="385"/>
    </row>
    <row r="2842" spans="1:8" x14ac:dyDescent="0.25">
      <c r="A2842" s="30"/>
      <c r="B2842" s="31"/>
      <c r="C2842" s="42"/>
      <c r="D2842" s="385"/>
      <c r="F2842" s="385"/>
      <c r="G2842" s="385"/>
      <c r="H2842" s="385"/>
    </row>
    <row r="2843" spans="1:8" x14ac:dyDescent="0.25">
      <c r="A2843" s="30"/>
      <c r="B2843" s="31"/>
      <c r="C2843" s="42"/>
      <c r="D2843" s="385"/>
      <c r="F2843" s="385"/>
      <c r="G2843" s="385"/>
      <c r="H2843" s="385"/>
    </row>
    <row r="2844" spans="1:8" x14ac:dyDescent="0.25">
      <c r="A2844" s="30"/>
      <c r="B2844" s="31"/>
      <c r="C2844" s="42"/>
      <c r="D2844" s="385"/>
      <c r="F2844" s="385"/>
      <c r="G2844" s="385"/>
      <c r="H2844" s="385"/>
    </row>
    <row r="2845" spans="1:8" x14ac:dyDescent="0.25">
      <c r="A2845" s="30"/>
      <c r="B2845" s="31"/>
      <c r="C2845" s="42"/>
      <c r="D2845" s="385"/>
      <c r="F2845" s="385"/>
      <c r="G2845" s="385"/>
      <c r="H2845" s="385"/>
    </row>
    <row r="2846" spans="1:8" x14ac:dyDescent="0.25">
      <c r="A2846" s="30"/>
      <c r="B2846" s="31"/>
      <c r="C2846" s="42"/>
      <c r="D2846" s="385"/>
      <c r="F2846" s="385"/>
      <c r="G2846" s="385"/>
      <c r="H2846" s="385"/>
    </row>
    <row r="2847" spans="1:8" x14ac:dyDescent="0.25">
      <c r="A2847" s="30"/>
      <c r="B2847" s="31"/>
      <c r="C2847" s="42"/>
      <c r="D2847" s="385"/>
      <c r="F2847" s="385"/>
      <c r="G2847" s="385"/>
      <c r="H2847" s="385"/>
    </row>
    <row r="2848" spans="1:8" x14ac:dyDescent="0.25">
      <c r="A2848" s="30"/>
      <c r="B2848" s="31"/>
      <c r="C2848" s="42"/>
      <c r="D2848" s="385"/>
      <c r="F2848" s="385"/>
      <c r="G2848" s="385"/>
      <c r="H2848" s="385"/>
    </row>
    <row r="2849" spans="1:8" x14ac:dyDescent="0.25">
      <c r="A2849" s="30"/>
      <c r="B2849" s="31"/>
      <c r="C2849" s="42"/>
      <c r="D2849" s="385"/>
      <c r="F2849" s="385"/>
      <c r="G2849" s="385"/>
      <c r="H2849" s="385"/>
    </row>
    <row r="2850" spans="1:8" x14ac:dyDescent="0.25">
      <c r="A2850" s="30"/>
      <c r="B2850" s="31"/>
      <c r="C2850" s="42"/>
      <c r="D2850" s="385"/>
      <c r="F2850" s="385"/>
      <c r="G2850" s="385"/>
      <c r="H2850" s="385"/>
    </row>
    <row r="2851" spans="1:8" x14ac:dyDescent="0.25">
      <c r="A2851" s="30"/>
      <c r="B2851" s="31"/>
      <c r="C2851" s="42"/>
      <c r="D2851" s="385"/>
      <c r="F2851" s="385"/>
      <c r="G2851" s="385"/>
      <c r="H2851" s="385"/>
    </row>
    <row r="2852" spans="1:8" x14ac:dyDescent="0.25">
      <c r="A2852" s="30"/>
      <c r="B2852" s="31"/>
      <c r="C2852" s="42"/>
      <c r="D2852" s="385"/>
      <c r="F2852" s="385"/>
      <c r="G2852" s="385"/>
      <c r="H2852" s="385"/>
    </row>
    <row r="2853" spans="1:8" x14ac:dyDescent="0.25">
      <c r="A2853" s="30"/>
      <c r="B2853" s="31"/>
      <c r="C2853" s="42"/>
      <c r="D2853" s="385"/>
      <c r="F2853" s="385"/>
      <c r="G2853" s="385"/>
      <c r="H2853" s="385"/>
    </row>
    <row r="2854" spans="1:8" x14ac:dyDescent="0.25">
      <c r="A2854" s="30"/>
      <c r="B2854" s="31"/>
      <c r="C2854" s="42"/>
      <c r="D2854" s="385"/>
      <c r="F2854" s="385"/>
      <c r="G2854" s="385"/>
      <c r="H2854" s="385"/>
    </row>
    <row r="2855" spans="1:8" x14ac:dyDescent="0.25">
      <c r="A2855" s="30"/>
      <c r="B2855" s="31"/>
      <c r="C2855" s="42"/>
      <c r="D2855" s="385"/>
      <c r="F2855" s="385"/>
      <c r="G2855" s="385"/>
      <c r="H2855" s="385"/>
    </row>
    <row r="2856" spans="1:8" x14ac:dyDescent="0.25">
      <c r="A2856" s="30"/>
      <c r="B2856" s="31"/>
      <c r="C2856" s="42"/>
      <c r="D2856" s="385"/>
      <c r="F2856" s="385"/>
      <c r="G2856" s="385"/>
      <c r="H2856" s="385"/>
    </row>
    <row r="2857" spans="1:8" x14ac:dyDescent="0.25">
      <c r="A2857" s="30"/>
      <c r="B2857" s="31"/>
      <c r="C2857" s="42"/>
      <c r="D2857" s="385"/>
      <c r="F2857" s="385"/>
      <c r="G2857" s="385"/>
      <c r="H2857" s="385"/>
    </row>
    <row r="2858" spans="1:8" x14ac:dyDescent="0.25">
      <c r="A2858" s="30"/>
      <c r="B2858" s="31"/>
      <c r="C2858" s="42"/>
      <c r="D2858" s="385"/>
      <c r="F2858" s="385"/>
      <c r="G2858" s="385"/>
      <c r="H2858" s="385"/>
    </row>
    <row r="2859" spans="1:8" x14ac:dyDescent="0.25">
      <c r="A2859" s="30"/>
      <c r="B2859" s="31"/>
      <c r="C2859" s="42"/>
      <c r="D2859" s="385"/>
      <c r="F2859" s="385"/>
      <c r="G2859" s="385"/>
      <c r="H2859" s="385"/>
    </row>
    <row r="2860" spans="1:8" x14ac:dyDescent="0.25">
      <c r="A2860" s="30"/>
      <c r="B2860" s="31"/>
      <c r="C2860" s="42"/>
      <c r="D2860" s="385"/>
      <c r="F2860" s="385"/>
      <c r="G2860" s="385"/>
      <c r="H2860" s="385"/>
    </row>
    <row r="2861" spans="1:8" x14ac:dyDescent="0.25">
      <c r="A2861" s="30"/>
      <c r="B2861" s="31"/>
      <c r="C2861" s="42"/>
      <c r="D2861" s="385"/>
      <c r="F2861" s="385"/>
      <c r="G2861" s="385"/>
      <c r="H2861" s="385"/>
    </row>
    <row r="2862" spans="1:8" x14ac:dyDescent="0.25">
      <c r="A2862" s="30"/>
      <c r="B2862" s="31"/>
      <c r="C2862" s="42"/>
      <c r="D2862" s="385"/>
      <c r="F2862" s="385"/>
      <c r="G2862" s="385"/>
      <c r="H2862" s="385"/>
    </row>
    <row r="2863" spans="1:8" x14ac:dyDescent="0.25">
      <c r="A2863" s="30"/>
      <c r="B2863" s="31"/>
      <c r="C2863" s="42"/>
      <c r="D2863" s="385"/>
      <c r="F2863" s="385"/>
      <c r="G2863" s="385"/>
      <c r="H2863" s="385"/>
    </row>
    <row r="2864" spans="1:8" x14ac:dyDescent="0.25">
      <c r="A2864" s="30"/>
      <c r="B2864" s="31"/>
      <c r="C2864" s="42"/>
      <c r="D2864" s="385"/>
      <c r="F2864" s="385"/>
      <c r="G2864" s="385"/>
      <c r="H2864" s="385"/>
    </row>
    <row r="2865" spans="1:8" x14ac:dyDescent="0.25">
      <c r="A2865" s="30"/>
      <c r="B2865" s="31"/>
      <c r="C2865" s="42"/>
      <c r="D2865" s="385"/>
      <c r="F2865" s="385"/>
      <c r="G2865" s="385"/>
      <c r="H2865" s="385"/>
    </row>
    <row r="2866" spans="1:8" x14ac:dyDescent="0.25">
      <c r="A2866" s="30"/>
      <c r="B2866" s="31"/>
      <c r="C2866" s="42"/>
      <c r="D2866" s="385"/>
      <c r="F2866" s="385"/>
      <c r="G2866" s="385"/>
      <c r="H2866" s="385"/>
    </row>
    <row r="2867" spans="1:8" x14ac:dyDescent="0.25">
      <c r="A2867" s="30"/>
      <c r="B2867" s="31"/>
      <c r="C2867" s="42"/>
      <c r="D2867" s="385"/>
      <c r="F2867" s="385"/>
      <c r="G2867" s="385"/>
      <c r="H2867" s="385"/>
    </row>
    <row r="2868" spans="1:8" x14ac:dyDescent="0.25">
      <c r="A2868" s="30"/>
      <c r="B2868" s="31"/>
      <c r="C2868" s="42"/>
      <c r="D2868" s="385"/>
      <c r="F2868" s="385"/>
      <c r="G2868" s="385"/>
      <c r="H2868" s="385"/>
    </row>
    <row r="2869" spans="1:8" x14ac:dyDescent="0.25">
      <c r="A2869" s="30"/>
      <c r="B2869" s="31"/>
      <c r="C2869" s="42"/>
      <c r="D2869" s="385"/>
      <c r="F2869" s="385"/>
      <c r="G2869" s="385"/>
      <c r="H2869" s="385"/>
    </row>
    <row r="2870" spans="1:8" x14ac:dyDescent="0.25">
      <c r="A2870" s="30"/>
      <c r="B2870" s="31"/>
      <c r="C2870" s="42"/>
      <c r="D2870" s="385"/>
      <c r="F2870" s="385"/>
      <c r="G2870" s="385"/>
      <c r="H2870" s="385"/>
    </row>
    <row r="2871" spans="1:8" x14ac:dyDescent="0.25">
      <c r="A2871" s="30"/>
      <c r="B2871" s="31"/>
      <c r="C2871" s="42"/>
      <c r="D2871" s="385"/>
      <c r="F2871" s="385"/>
      <c r="G2871" s="385"/>
      <c r="H2871" s="385"/>
    </row>
    <row r="2872" spans="1:8" x14ac:dyDescent="0.25">
      <c r="A2872" s="30"/>
      <c r="B2872" s="31"/>
      <c r="C2872" s="42"/>
      <c r="D2872" s="385"/>
      <c r="F2872" s="385"/>
      <c r="G2872" s="385"/>
      <c r="H2872" s="385"/>
    </row>
    <row r="2873" spans="1:8" x14ac:dyDescent="0.25">
      <c r="A2873" s="30"/>
      <c r="B2873" s="31"/>
      <c r="C2873" s="42"/>
      <c r="D2873" s="385"/>
      <c r="F2873" s="385"/>
      <c r="G2873" s="385"/>
      <c r="H2873" s="385"/>
    </row>
    <row r="2874" spans="1:8" x14ac:dyDescent="0.25">
      <c r="A2874" s="30"/>
      <c r="B2874" s="31"/>
      <c r="C2874" s="42"/>
      <c r="D2874" s="385"/>
      <c r="F2874" s="385"/>
      <c r="G2874" s="385"/>
      <c r="H2874" s="385"/>
    </row>
    <row r="2875" spans="1:8" x14ac:dyDescent="0.25">
      <c r="A2875" s="30"/>
      <c r="B2875" s="31"/>
      <c r="C2875" s="42"/>
      <c r="D2875" s="385"/>
      <c r="F2875" s="385"/>
      <c r="G2875" s="385"/>
      <c r="H2875" s="385"/>
    </row>
    <row r="2876" spans="1:8" x14ac:dyDescent="0.25">
      <c r="A2876" s="30"/>
      <c r="B2876" s="31"/>
      <c r="C2876" s="42"/>
      <c r="D2876" s="385"/>
      <c r="F2876" s="385"/>
      <c r="G2876" s="385"/>
      <c r="H2876" s="385"/>
    </row>
    <row r="2877" spans="1:8" x14ac:dyDescent="0.25">
      <c r="A2877" s="30"/>
      <c r="B2877" s="31"/>
      <c r="C2877" s="42"/>
      <c r="D2877" s="385"/>
      <c r="F2877" s="385"/>
      <c r="G2877" s="385"/>
      <c r="H2877" s="385"/>
    </row>
    <row r="2878" spans="1:8" x14ac:dyDescent="0.25">
      <c r="A2878" s="30"/>
      <c r="B2878" s="31"/>
      <c r="C2878" s="42"/>
      <c r="D2878" s="385"/>
      <c r="F2878" s="385"/>
      <c r="G2878" s="385"/>
      <c r="H2878" s="385"/>
    </row>
    <row r="2879" spans="1:8" x14ac:dyDescent="0.25">
      <c r="A2879" s="30"/>
      <c r="B2879" s="31"/>
      <c r="C2879" s="42"/>
      <c r="D2879" s="385"/>
      <c r="F2879" s="385"/>
      <c r="G2879" s="385"/>
      <c r="H2879" s="385"/>
    </row>
    <row r="2880" spans="1:8" x14ac:dyDescent="0.25">
      <c r="A2880" s="30"/>
      <c r="B2880" s="31"/>
      <c r="C2880" s="42"/>
      <c r="D2880" s="385"/>
      <c r="F2880" s="385"/>
      <c r="G2880" s="385"/>
      <c r="H2880" s="385"/>
    </row>
    <row r="2881" spans="1:8" x14ac:dyDescent="0.25">
      <c r="A2881" s="30"/>
      <c r="B2881" s="31"/>
      <c r="C2881" s="42"/>
      <c r="D2881" s="385"/>
      <c r="F2881" s="385"/>
      <c r="G2881" s="385"/>
      <c r="H2881" s="385"/>
    </row>
    <row r="2882" spans="1:8" x14ac:dyDescent="0.25">
      <c r="A2882" s="30"/>
      <c r="B2882" s="31"/>
      <c r="C2882" s="42"/>
      <c r="D2882" s="385"/>
      <c r="F2882" s="385"/>
      <c r="G2882" s="385"/>
      <c r="H2882" s="385"/>
    </row>
    <row r="2883" spans="1:8" x14ac:dyDescent="0.25">
      <c r="A2883" s="30"/>
      <c r="B2883" s="31"/>
      <c r="C2883" s="42"/>
      <c r="D2883" s="385"/>
      <c r="F2883" s="385"/>
      <c r="G2883" s="385"/>
      <c r="H2883" s="385"/>
    </row>
    <row r="2884" spans="1:8" x14ac:dyDescent="0.25">
      <c r="A2884" s="30"/>
      <c r="B2884" s="31"/>
      <c r="C2884" s="42"/>
      <c r="D2884" s="385"/>
      <c r="F2884" s="385"/>
      <c r="G2884" s="385"/>
      <c r="H2884" s="385"/>
    </row>
    <row r="2885" spans="1:8" x14ac:dyDescent="0.25">
      <c r="A2885" s="30"/>
      <c r="B2885" s="31"/>
      <c r="C2885" s="42"/>
      <c r="D2885" s="385"/>
      <c r="F2885" s="385"/>
      <c r="G2885" s="385"/>
      <c r="H2885" s="385"/>
    </row>
    <row r="2886" spans="1:8" x14ac:dyDescent="0.25">
      <c r="A2886" s="30"/>
      <c r="B2886" s="31"/>
      <c r="C2886" s="42"/>
      <c r="D2886" s="385"/>
      <c r="F2886" s="385"/>
      <c r="G2886" s="385"/>
      <c r="H2886" s="385"/>
    </row>
    <row r="2887" spans="1:8" x14ac:dyDescent="0.25">
      <c r="A2887" s="30"/>
      <c r="B2887" s="31"/>
      <c r="C2887" s="42"/>
      <c r="D2887" s="385"/>
      <c r="F2887" s="385"/>
      <c r="G2887" s="385"/>
      <c r="H2887" s="385"/>
    </row>
    <row r="2888" spans="1:8" x14ac:dyDescent="0.25">
      <c r="A2888" s="30"/>
      <c r="B2888" s="31"/>
      <c r="C2888" s="42"/>
      <c r="D2888" s="385"/>
      <c r="F2888" s="385"/>
      <c r="G2888" s="385"/>
      <c r="H2888" s="385"/>
    </row>
    <row r="2889" spans="1:8" x14ac:dyDescent="0.25">
      <c r="A2889" s="30"/>
      <c r="B2889" s="31"/>
      <c r="C2889" s="42"/>
      <c r="D2889" s="385"/>
      <c r="F2889" s="385"/>
      <c r="G2889" s="385"/>
      <c r="H2889" s="385"/>
    </row>
    <row r="2890" spans="1:8" x14ac:dyDescent="0.25">
      <c r="A2890" s="30"/>
      <c r="B2890" s="31"/>
      <c r="C2890" s="42"/>
      <c r="D2890" s="385"/>
      <c r="F2890" s="385"/>
      <c r="G2890" s="385"/>
      <c r="H2890" s="385"/>
    </row>
    <row r="2891" spans="1:8" x14ac:dyDescent="0.25">
      <c r="A2891" s="30"/>
      <c r="B2891" s="31"/>
      <c r="C2891" s="42"/>
      <c r="D2891" s="385"/>
      <c r="F2891" s="385"/>
      <c r="G2891" s="385"/>
      <c r="H2891" s="385"/>
    </row>
    <row r="2892" spans="1:8" x14ac:dyDescent="0.25">
      <c r="A2892" s="30"/>
      <c r="B2892" s="31"/>
      <c r="C2892" s="42"/>
      <c r="D2892" s="385"/>
      <c r="F2892" s="385"/>
      <c r="G2892" s="385"/>
      <c r="H2892" s="385"/>
    </row>
    <row r="2893" spans="1:8" x14ac:dyDescent="0.25">
      <c r="A2893" s="30"/>
      <c r="B2893" s="31"/>
      <c r="C2893" s="42"/>
      <c r="D2893" s="385"/>
      <c r="F2893" s="385"/>
      <c r="G2893" s="385"/>
      <c r="H2893" s="385"/>
    </row>
    <row r="2894" spans="1:8" x14ac:dyDescent="0.25">
      <c r="A2894" s="30"/>
      <c r="B2894" s="31"/>
      <c r="C2894" s="42"/>
      <c r="D2894" s="385"/>
      <c r="F2894" s="385"/>
      <c r="G2894" s="385"/>
      <c r="H2894" s="385"/>
    </row>
    <row r="2895" spans="1:8" x14ac:dyDescent="0.25">
      <c r="A2895" s="30"/>
      <c r="B2895" s="31"/>
      <c r="C2895" s="42"/>
      <c r="D2895" s="385"/>
      <c r="F2895" s="385"/>
      <c r="G2895" s="385"/>
      <c r="H2895" s="385"/>
    </row>
    <row r="2896" spans="1:8" x14ac:dyDescent="0.25">
      <c r="A2896" s="30"/>
      <c r="B2896" s="31"/>
      <c r="C2896" s="42"/>
      <c r="D2896" s="385"/>
      <c r="F2896" s="385"/>
      <c r="G2896" s="385"/>
      <c r="H2896" s="385"/>
    </row>
    <row r="2897" spans="1:8" x14ac:dyDescent="0.25">
      <c r="A2897" s="30"/>
      <c r="B2897" s="31"/>
      <c r="C2897" s="42"/>
      <c r="D2897" s="385"/>
      <c r="F2897" s="385"/>
      <c r="G2897" s="385"/>
      <c r="H2897" s="385"/>
    </row>
    <row r="2898" spans="1:8" x14ac:dyDescent="0.25">
      <c r="A2898" s="30"/>
      <c r="B2898" s="31"/>
      <c r="C2898" s="42"/>
      <c r="D2898" s="385"/>
      <c r="F2898" s="385"/>
      <c r="G2898" s="385"/>
      <c r="H2898" s="385"/>
    </row>
    <row r="2899" spans="1:8" x14ac:dyDescent="0.25">
      <c r="A2899" s="30"/>
      <c r="B2899" s="31"/>
      <c r="C2899" s="42"/>
      <c r="D2899" s="385"/>
      <c r="F2899" s="385"/>
      <c r="G2899" s="385"/>
      <c r="H2899" s="385"/>
    </row>
    <row r="2900" spans="1:8" x14ac:dyDescent="0.25">
      <c r="A2900" s="30"/>
      <c r="B2900" s="31"/>
      <c r="C2900" s="42"/>
      <c r="D2900" s="385"/>
      <c r="F2900" s="385"/>
      <c r="G2900" s="385"/>
      <c r="H2900" s="385"/>
    </row>
    <row r="2901" spans="1:8" x14ac:dyDescent="0.25">
      <c r="A2901" s="30"/>
      <c r="B2901" s="31"/>
      <c r="C2901" s="42"/>
      <c r="D2901" s="385"/>
      <c r="F2901" s="385"/>
      <c r="G2901" s="385"/>
      <c r="H2901" s="385"/>
    </row>
    <row r="2902" spans="1:8" x14ac:dyDescent="0.25">
      <c r="A2902" s="30"/>
      <c r="B2902" s="31"/>
      <c r="C2902" s="42"/>
      <c r="D2902" s="385"/>
      <c r="F2902" s="385"/>
      <c r="G2902" s="385"/>
      <c r="H2902" s="385"/>
    </row>
    <row r="2903" spans="1:8" x14ac:dyDescent="0.25">
      <c r="A2903" s="30"/>
      <c r="B2903" s="31"/>
      <c r="C2903" s="42"/>
      <c r="D2903" s="385"/>
      <c r="F2903" s="385"/>
      <c r="G2903" s="385"/>
      <c r="H2903" s="385"/>
    </row>
    <row r="2904" spans="1:8" x14ac:dyDescent="0.25">
      <c r="A2904" s="30"/>
      <c r="B2904" s="31"/>
      <c r="C2904" s="42"/>
      <c r="D2904" s="385"/>
      <c r="F2904" s="385"/>
      <c r="G2904" s="385"/>
      <c r="H2904" s="385"/>
    </row>
    <row r="2905" spans="1:8" x14ac:dyDescent="0.25">
      <c r="A2905" s="30"/>
      <c r="B2905" s="31"/>
      <c r="C2905" s="42"/>
      <c r="D2905" s="385"/>
      <c r="F2905" s="385"/>
      <c r="G2905" s="385"/>
      <c r="H2905" s="385"/>
    </row>
    <row r="2906" spans="1:8" x14ac:dyDescent="0.25">
      <c r="A2906" s="30"/>
      <c r="B2906" s="31"/>
      <c r="C2906" s="42"/>
      <c r="D2906" s="385"/>
      <c r="F2906" s="385"/>
      <c r="G2906" s="385"/>
      <c r="H2906" s="385"/>
    </row>
    <row r="2907" spans="1:8" x14ac:dyDescent="0.25">
      <c r="A2907" s="30"/>
      <c r="B2907" s="31"/>
      <c r="C2907" s="42"/>
      <c r="D2907" s="385"/>
      <c r="F2907" s="385"/>
      <c r="G2907" s="385"/>
      <c r="H2907" s="385"/>
    </row>
    <row r="2908" spans="1:8" x14ac:dyDescent="0.25">
      <c r="A2908" s="30"/>
      <c r="B2908" s="31"/>
      <c r="C2908" s="42"/>
      <c r="D2908" s="385"/>
      <c r="F2908" s="385"/>
      <c r="G2908" s="385"/>
      <c r="H2908" s="385"/>
    </row>
    <row r="2909" spans="1:8" x14ac:dyDescent="0.25">
      <c r="A2909" s="30"/>
      <c r="B2909" s="31"/>
      <c r="C2909" s="42"/>
      <c r="D2909" s="385"/>
      <c r="F2909" s="385"/>
      <c r="G2909" s="385"/>
      <c r="H2909" s="385"/>
    </row>
    <row r="2910" spans="1:8" x14ac:dyDescent="0.25">
      <c r="A2910" s="30"/>
      <c r="B2910" s="31"/>
      <c r="C2910" s="42"/>
      <c r="D2910" s="385"/>
      <c r="F2910" s="385"/>
      <c r="G2910" s="385"/>
      <c r="H2910" s="385"/>
    </row>
    <row r="2911" spans="1:8" x14ac:dyDescent="0.25">
      <c r="A2911" s="30"/>
      <c r="B2911" s="31"/>
      <c r="C2911" s="42"/>
      <c r="D2911" s="385"/>
      <c r="F2911" s="385"/>
      <c r="G2911" s="385"/>
      <c r="H2911" s="385"/>
    </row>
    <row r="2912" spans="1:8" x14ac:dyDescent="0.25">
      <c r="A2912" s="30"/>
      <c r="B2912" s="31"/>
      <c r="C2912" s="42"/>
      <c r="D2912" s="385"/>
      <c r="F2912" s="385"/>
      <c r="G2912" s="385"/>
      <c r="H2912" s="385"/>
    </row>
    <row r="2913" spans="1:8" x14ac:dyDescent="0.25">
      <c r="A2913" s="30"/>
      <c r="B2913" s="31"/>
      <c r="C2913" s="42"/>
      <c r="D2913" s="385"/>
      <c r="F2913" s="385"/>
      <c r="G2913" s="385"/>
      <c r="H2913" s="385"/>
    </row>
    <row r="2914" spans="1:8" x14ac:dyDescent="0.25">
      <c r="A2914" s="30"/>
      <c r="B2914" s="31"/>
      <c r="C2914" s="42"/>
      <c r="D2914" s="385"/>
      <c r="F2914" s="385"/>
      <c r="G2914" s="385"/>
      <c r="H2914" s="385"/>
    </row>
    <row r="2915" spans="1:8" x14ac:dyDescent="0.25">
      <c r="A2915" s="30"/>
      <c r="B2915" s="31"/>
      <c r="C2915" s="42"/>
      <c r="D2915" s="385"/>
      <c r="F2915" s="385"/>
      <c r="G2915" s="385"/>
      <c r="H2915" s="385"/>
    </row>
    <row r="2916" spans="1:8" x14ac:dyDescent="0.25">
      <c r="A2916" s="30"/>
      <c r="B2916" s="31"/>
      <c r="C2916" s="42"/>
      <c r="D2916" s="385"/>
      <c r="F2916" s="385"/>
      <c r="G2916" s="385"/>
      <c r="H2916" s="385"/>
    </row>
    <row r="2917" spans="1:8" x14ac:dyDescent="0.25">
      <c r="A2917" s="30"/>
      <c r="B2917" s="31"/>
      <c r="C2917" s="42"/>
      <c r="D2917" s="385"/>
      <c r="F2917" s="385"/>
      <c r="G2917" s="385"/>
      <c r="H2917" s="385"/>
    </row>
    <row r="2918" spans="1:8" x14ac:dyDescent="0.25">
      <c r="A2918" s="30"/>
      <c r="B2918" s="31"/>
      <c r="C2918" s="42"/>
      <c r="D2918" s="385"/>
      <c r="F2918" s="385"/>
      <c r="G2918" s="385"/>
      <c r="H2918" s="385"/>
    </row>
    <row r="2919" spans="1:8" x14ac:dyDescent="0.25">
      <c r="A2919" s="30"/>
      <c r="B2919" s="31"/>
      <c r="C2919" s="42"/>
      <c r="D2919" s="385"/>
      <c r="F2919" s="385"/>
      <c r="G2919" s="385"/>
      <c r="H2919" s="385"/>
    </row>
    <row r="2920" spans="1:8" x14ac:dyDescent="0.25">
      <c r="A2920" s="30"/>
      <c r="B2920" s="31"/>
      <c r="C2920" s="42"/>
      <c r="D2920" s="385"/>
      <c r="F2920" s="385"/>
      <c r="G2920" s="385"/>
      <c r="H2920" s="385"/>
    </row>
    <row r="2921" spans="1:8" x14ac:dyDescent="0.25">
      <c r="A2921" s="30"/>
      <c r="B2921" s="31"/>
      <c r="C2921" s="42"/>
      <c r="D2921" s="385"/>
      <c r="F2921" s="385"/>
      <c r="G2921" s="385"/>
      <c r="H2921" s="385"/>
    </row>
    <row r="2922" spans="1:8" x14ac:dyDescent="0.25">
      <c r="A2922" s="30"/>
      <c r="B2922" s="31"/>
      <c r="C2922" s="42"/>
      <c r="D2922" s="385"/>
      <c r="F2922" s="385"/>
      <c r="G2922" s="385"/>
      <c r="H2922" s="385"/>
    </row>
    <row r="2923" spans="1:8" x14ac:dyDescent="0.25">
      <c r="A2923" s="30"/>
      <c r="B2923" s="31"/>
      <c r="C2923" s="42"/>
      <c r="D2923" s="385"/>
      <c r="F2923" s="385"/>
      <c r="G2923" s="385"/>
      <c r="H2923" s="385"/>
    </row>
    <row r="2924" spans="1:8" x14ac:dyDescent="0.25">
      <c r="A2924" s="30"/>
      <c r="B2924" s="31"/>
      <c r="C2924" s="42"/>
      <c r="D2924" s="385"/>
      <c r="F2924" s="385"/>
      <c r="G2924" s="385"/>
      <c r="H2924" s="385"/>
    </row>
    <row r="2925" spans="1:8" x14ac:dyDescent="0.25">
      <c r="A2925" s="30"/>
      <c r="B2925" s="31"/>
      <c r="C2925" s="42"/>
      <c r="D2925" s="385"/>
      <c r="F2925" s="385"/>
      <c r="G2925" s="385"/>
      <c r="H2925" s="385"/>
    </row>
    <row r="2926" spans="1:8" x14ac:dyDescent="0.25">
      <c r="A2926" s="30"/>
      <c r="B2926" s="31"/>
      <c r="C2926" s="42"/>
      <c r="D2926" s="385"/>
      <c r="F2926" s="385"/>
      <c r="G2926" s="385"/>
      <c r="H2926" s="385"/>
    </row>
    <row r="2927" spans="1:8" x14ac:dyDescent="0.25">
      <c r="A2927" s="30"/>
      <c r="B2927" s="31"/>
      <c r="C2927" s="42"/>
      <c r="D2927" s="385"/>
      <c r="F2927" s="385"/>
      <c r="G2927" s="385"/>
      <c r="H2927" s="385"/>
    </row>
    <row r="2928" spans="1:8" x14ac:dyDescent="0.25">
      <c r="A2928" s="30"/>
      <c r="B2928" s="31"/>
      <c r="C2928" s="42"/>
      <c r="D2928" s="385"/>
      <c r="F2928" s="385"/>
      <c r="G2928" s="385"/>
      <c r="H2928" s="385"/>
    </row>
    <row r="2929" spans="1:8" x14ac:dyDescent="0.25">
      <c r="A2929" s="30"/>
      <c r="B2929" s="31"/>
      <c r="C2929" s="42"/>
      <c r="D2929" s="385"/>
      <c r="F2929" s="385"/>
      <c r="G2929" s="385"/>
      <c r="H2929" s="385"/>
    </row>
    <row r="2930" spans="1:8" x14ac:dyDescent="0.25">
      <c r="A2930" s="30"/>
      <c r="B2930" s="31"/>
      <c r="C2930" s="42"/>
      <c r="D2930" s="385"/>
      <c r="F2930" s="385"/>
      <c r="G2930" s="385"/>
      <c r="H2930" s="385"/>
    </row>
    <row r="2931" spans="1:8" x14ac:dyDescent="0.25">
      <c r="A2931" s="30"/>
      <c r="B2931" s="31"/>
      <c r="C2931" s="42"/>
      <c r="D2931" s="385"/>
      <c r="F2931" s="385"/>
      <c r="G2931" s="385"/>
      <c r="H2931" s="385"/>
    </row>
    <row r="2932" spans="1:8" x14ac:dyDescent="0.25">
      <c r="A2932" s="30"/>
      <c r="B2932" s="31"/>
      <c r="C2932" s="42"/>
      <c r="D2932" s="385"/>
      <c r="F2932" s="385"/>
      <c r="G2932" s="385"/>
      <c r="H2932" s="385"/>
    </row>
    <row r="2933" spans="1:8" x14ac:dyDescent="0.25">
      <c r="A2933" s="30"/>
      <c r="B2933" s="31"/>
      <c r="C2933" s="42"/>
      <c r="D2933" s="385"/>
      <c r="F2933" s="385"/>
      <c r="G2933" s="385"/>
      <c r="H2933" s="385"/>
    </row>
    <row r="2934" spans="1:8" x14ac:dyDescent="0.25">
      <c r="A2934" s="30"/>
      <c r="B2934" s="31"/>
      <c r="C2934" s="42"/>
      <c r="D2934" s="385"/>
      <c r="F2934" s="385"/>
      <c r="G2934" s="385"/>
      <c r="H2934" s="385"/>
    </row>
    <row r="2935" spans="1:8" x14ac:dyDescent="0.25">
      <c r="A2935" s="30"/>
      <c r="B2935" s="31"/>
      <c r="C2935" s="42"/>
      <c r="D2935" s="385"/>
      <c r="F2935" s="385"/>
      <c r="G2935" s="385"/>
      <c r="H2935" s="385"/>
    </row>
    <row r="2936" spans="1:8" x14ac:dyDescent="0.25">
      <c r="A2936" s="30"/>
      <c r="B2936" s="31"/>
      <c r="C2936" s="42"/>
      <c r="D2936" s="385"/>
      <c r="F2936" s="385"/>
      <c r="G2936" s="385"/>
      <c r="H2936" s="385"/>
    </row>
    <row r="2937" spans="1:8" x14ac:dyDescent="0.25">
      <c r="A2937" s="30"/>
      <c r="B2937" s="31"/>
      <c r="C2937" s="42"/>
      <c r="D2937" s="385"/>
      <c r="F2937" s="385"/>
      <c r="G2937" s="385"/>
      <c r="H2937" s="385"/>
    </row>
    <row r="2938" spans="1:8" x14ac:dyDescent="0.25">
      <c r="A2938" s="30"/>
      <c r="B2938" s="31"/>
      <c r="C2938" s="42"/>
      <c r="D2938" s="385"/>
      <c r="F2938" s="385"/>
      <c r="G2938" s="385"/>
      <c r="H2938" s="385"/>
    </row>
    <row r="2939" spans="1:8" x14ac:dyDescent="0.25">
      <c r="A2939" s="30"/>
      <c r="B2939" s="31"/>
      <c r="C2939" s="42"/>
      <c r="D2939" s="385"/>
      <c r="F2939" s="385"/>
      <c r="G2939" s="385"/>
      <c r="H2939" s="385"/>
    </row>
    <row r="2940" spans="1:8" x14ac:dyDescent="0.25">
      <c r="A2940" s="30"/>
      <c r="B2940" s="31"/>
      <c r="C2940" s="42"/>
      <c r="D2940" s="385"/>
      <c r="F2940" s="385"/>
      <c r="G2940" s="385"/>
      <c r="H2940" s="385"/>
    </row>
    <row r="2941" spans="1:8" x14ac:dyDescent="0.25">
      <c r="A2941" s="30"/>
      <c r="B2941" s="31"/>
      <c r="C2941" s="42"/>
      <c r="D2941" s="385"/>
      <c r="F2941" s="385"/>
      <c r="G2941" s="385"/>
      <c r="H2941" s="385"/>
    </row>
    <row r="2942" spans="1:8" x14ac:dyDescent="0.25">
      <c r="A2942" s="30"/>
      <c r="B2942" s="31"/>
      <c r="C2942" s="42"/>
      <c r="D2942" s="385"/>
      <c r="F2942" s="385"/>
      <c r="G2942" s="385"/>
      <c r="H2942" s="385"/>
    </row>
    <row r="2943" spans="1:8" x14ac:dyDescent="0.25">
      <c r="A2943" s="30"/>
      <c r="B2943" s="31"/>
      <c r="C2943" s="42"/>
      <c r="D2943" s="385"/>
      <c r="F2943" s="385"/>
      <c r="G2943" s="385"/>
      <c r="H2943" s="385"/>
    </row>
    <row r="2944" spans="1:8" x14ac:dyDescent="0.25">
      <c r="A2944" s="30"/>
      <c r="B2944" s="31"/>
      <c r="C2944" s="42"/>
      <c r="D2944" s="385"/>
      <c r="F2944" s="385"/>
      <c r="G2944" s="385"/>
      <c r="H2944" s="385"/>
    </row>
    <row r="2945" spans="1:8" x14ac:dyDescent="0.25">
      <c r="A2945" s="30"/>
      <c r="B2945" s="31"/>
      <c r="C2945" s="42"/>
      <c r="D2945" s="385"/>
      <c r="F2945" s="385"/>
      <c r="G2945" s="385"/>
      <c r="H2945" s="385"/>
    </row>
    <row r="2946" spans="1:8" x14ac:dyDescent="0.25">
      <c r="A2946" s="30"/>
      <c r="B2946" s="31"/>
      <c r="C2946" s="42"/>
      <c r="D2946" s="385"/>
      <c r="F2946" s="385"/>
      <c r="G2946" s="385"/>
      <c r="H2946" s="385"/>
    </row>
    <row r="2947" spans="1:8" x14ac:dyDescent="0.25">
      <c r="A2947" s="30"/>
      <c r="B2947" s="31"/>
      <c r="C2947" s="42"/>
      <c r="D2947" s="385"/>
      <c r="F2947" s="385"/>
      <c r="G2947" s="385"/>
      <c r="H2947" s="385"/>
    </row>
    <row r="2948" spans="1:8" x14ac:dyDescent="0.25">
      <c r="A2948" s="30"/>
      <c r="B2948" s="31"/>
      <c r="C2948" s="42"/>
      <c r="D2948" s="385"/>
      <c r="F2948" s="385"/>
      <c r="G2948" s="385"/>
      <c r="H2948" s="385"/>
    </row>
    <row r="2949" spans="1:8" x14ac:dyDescent="0.25">
      <c r="A2949" s="30"/>
      <c r="B2949" s="31"/>
      <c r="C2949" s="42"/>
      <c r="D2949" s="385"/>
      <c r="F2949" s="385"/>
      <c r="G2949" s="385"/>
      <c r="H2949" s="385"/>
    </row>
    <row r="2950" spans="1:8" x14ac:dyDescent="0.25">
      <c r="A2950" s="30"/>
      <c r="B2950" s="31"/>
      <c r="C2950" s="42"/>
      <c r="D2950" s="385"/>
      <c r="F2950" s="385"/>
      <c r="G2950" s="385"/>
      <c r="H2950" s="385"/>
    </row>
    <row r="2951" spans="1:8" x14ac:dyDescent="0.25">
      <c r="A2951" s="30"/>
      <c r="B2951" s="31"/>
      <c r="C2951" s="42"/>
      <c r="D2951" s="385"/>
      <c r="F2951" s="385"/>
      <c r="G2951" s="385"/>
      <c r="H2951" s="385"/>
    </row>
    <row r="2952" spans="1:8" x14ac:dyDescent="0.25">
      <c r="A2952" s="30"/>
      <c r="B2952" s="31"/>
      <c r="C2952" s="42"/>
      <c r="D2952" s="385"/>
      <c r="F2952" s="385"/>
      <c r="G2952" s="385"/>
      <c r="H2952" s="385"/>
    </row>
    <row r="2953" spans="1:8" x14ac:dyDescent="0.25">
      <c r="A2953" s="30"/>
      <c r="B2953" s="31"/>
      <c r="C2953" s="42"/>
      <c r="D2953" s="385"/>
      <c r="F2953" s="385"/>
      <c r="G2953" s="385"/>
      <c r="H2953" s="385"/>
    </row>
    <row r="2954" spans="1:8" x14ac:dyDescent="0.25">
      <c r="A2954" s="30"/>
      <c r="B2954" s="31"/>
      <c r="C2954" s="42"/>
      <c r="D2954" s="385"/>
      <c r="F2954" s="385"/>
      <c r="G2954" s="385"/>
      <c r="H2954" s="385"/>
    </row>
    <row r="2955" spans="1:8" x14ac:dyDescent="0.25">
      <c r="A2955" s="30"/>
      <c r="B2955" s="31"/>
      <c r="C2955" s="42"/>
      <c r="D2955" s="385"/>
      <c r="F2955" s="385"/>
      <c r="G2955" s="385"/>
      <c r="H2955" s="385"/>
    </row>
    <row r="2956" spans="1:8" x14ac:dyDescent="0.25">
      <c r="A2956" s="30"/>
      <c r="B2956" s="31"/>
      <c r="C2956" s="42"/>
      <c r="D2956" s="385"/>
      <c r="F2956" s="385"/>
      <c r="G2956" s="385"/>
      <c r="H2956" s="385"/>
    </row>
    <row r="2957" spans="1:8" x14ac:dyDescent="0.25">
      <c r="A2957" s="30"/>
      <c r="B2957" s="31"/>
      <c r="C2957" s="42"/>
      <c r="D2957" s="385"/>
      <c r="F2957" s="385"/>
      <c r="G2957" s="385"/>
      <c r="H2957" s="385"/>
    </row>
    <row r="2958" spans="1:8" x14ac:dyDescent="0.25">
      <c r="A2958" s="30"/>
      <c r="B2958" s="31"/>
      <c r="C2958" s="42"/>
      <c r="D2958" s="385"/>
      <c r="F2958" s="385"/>
      <c r="G2958" s="385"/>
      <c r="H2958" s="385"/>
    </row>
    <row r="2959" spans="1:8" x14ac:dyDescent="0.25">
      <c r="A2959" s="30"/>
      <c r="B2959" s="31"/>
      <c r="C2959" s="42"/>
      <c r="D2959" s="385"/>
      <c r="F2959" s="385"/>
      <c r="G2959" s="385"/>
      <c r="H2959" s="385"/>
    </row>
    <row r="2960" spans="1:8" x14ac:dyDescent="0.25">
      <c r="A2960" s="30"/>
      <c r="B2960" s="31"/>
      <c r="C2960" s="42"/>
      <c r="D2960" s="385"/>
      <c r="F2960" s="385"/>
      <c r="G2960" s="385"/>
      <c r="H2960" s="385"/>
    </row>
    <row r="2961" spans="1:8" x14ac:dyDescent="0.25">
      <c r="A2961" s="30"/>
      <c r="B2961" s="31"/>
      <c r="C2961" s="42"/>
      <c r="D2961" s="385"/>
      <c r="F2961" s="385"/>
      <c r="G2961" s="385"/>
      <c r="H2961" s="385"/>
    </row>
    <row r="2962" spans="1:8" x14ac:dyDescent="0.25">
      <c r="A2962" s="30"/>
      <c r="B2962" s="31"/>
      <c r="C2962" s="42"/>
      <c r="D2962" s="385"/>
      <c r="F2962" s="385"/>
      <c r="G2962" s="385"/>
      <c r="H2962" s="385"/>
    </row>
    <row r="2963" spans="1:8" x14ac:dyDescent="0.25">
      <c r="A2963" s="30"/>
      <c r="B2963" s="31"/>
      <c r="C2963" s="42"/>
      <c r="D2963" s="385"/>
      <c r="F2963" s="385"/>
      <c r="G2963" s="385"/>
      <c r="H2963" s="385"/>
    </row>
    <row r="2964" spans="1:8" x14ac:dyDescent="0.25">
      <c r="A2964" s="30"/>
      <c r="B2964" s="31"/>
      <c r="C2964" s="42"/>
      <c r="D2964" s="385"/>
      <c r="F2964" s="385"/>
      <c r="G2964" s="385"/>
      <c r="H2964" s="385"/>
    </row>
    <row r="2965" spans="1:8" x14ac:dyDescent="0.25">
      <c r="A2965" s="30"/>
      <c r="B2965" s="31"/>
      <c r="C2965" s="42"/>
      <c r="D2965" s="385"/>
      <c r="F2965" s="385"/>
      <c r="G2965" s="385"/>
      <c r="H2965" s="385"/>
    </row>
    <row r="2966" spans="1:8" x14ac:dyDescent="0.25">
      <c r="A2966" s="30"/>
      <c r="B2966" s="31"/>
      <c r="C2966" s="42"/>
      <c r="D2966" s="385"/>
      <c r="F2966" s="385"/>
      <c r="G2966" s="385"/>
      <c r="H2966" s="385"/>
    </row>
    <row r="2967" spans="1:8" x14ac:dyDescent="0.25">
      <c r="A2967" s="30"/>
      <c r="B2967" s="31"/>
      <c r="C2967" s="42"/>
      <c r="D2967" s="385"/>
      <c r="F2967" s="385"/>
      <c r="G2967" s="385"/>
      <c r="H2967" s="385"/>
    </row>
    <row r="2968" spans="1:8" x14ac:dyDescent="0.25">
      <c r="A2968" s="30"/>
      <c r="B2968" s="31"/>
      <c r="C2968" s="42"/>
      <c r="D2968" s="385"/>
      <c r="F2968" s="385"/>
      <c r="G2968" s="385"/>
      <c r="H2968" s="385"/>
    </row>
    <row r="2969" spans="1:8" x14ac:dyDescent="0.25">
      <c r="A2969" s="30"/>
      <c r="B2969" s="31"/>
      <c r="C2969" s="42"/>
      <c r="D2969" s="385"/>
      <c r="F2969" s="385"/>
      <c r="G2969" s="385"/>
      <c r="H2969" s="385"/>
    </row>
    <row r="2970" spans="1:8" x14ac:dyDescent="0.25">
      <c r="A2970" s="30"/>
      <c r="B2970" s="31"/>
      <c r="C2970" s="42"/>
      <c r="D2970" s="385"/>
      <c r="F2970" s="385"/>
      <c r="G2970" s="385"/>
      <c r="H2970" s="385"/>
    </row>
    <row r="2971" spans="1:8" x14ac:dyDescent="0.25">
      <c r="A2971" s="30"/>
      <c r="B2971" s="31"/>
      <c r="C2971" s="42"/>
      <c r="D2971" s="385"/>
      <c r="F2971" s="385"/>
      <c r="G2971" s="385"/>
      <c r="H2971" s="385"/>
    </row>
    <row r="2972" spans="1:8" x14ac:dyDescent="0.25">
      <c r="A2972" s="30"/>
      <c r="B2972" s="31"/>
      <c r="C2972" s="42"/>
      <c r="D2972" s="385"/>
      <c r="F2972" s="385"/>
      <c r="G2972" s="385"/>
      <c r="H2972" s="385"/>
    </row>
    <row r="2973" spans="1:8" x14ac:dyDescent="0.25">
      <c r="A2973" s="30"/>
      <c r="B2973" s="31"/>
      <c r="C2973" s="42"/>
      <c r="D2973" s="385"/>
      <c r="F2973" s="385"/>
      <c r="G2973" s="385"/>
      <c r="H2973" s="385"/>
    </row>
    <row r="2974" spans="1:8" x14ac:dyDescent="0.25">
      <c r="A2974" s="30"/>
      <c r="B2974" s="31"/>
      <c r="C2974" s="42"/>
      <c r="D2974" s="385"/>
      <c r="F2974" s="385"/>
      <c r="G2974" s="385"/>
      <c r="H2974" s="385"/>
    </row>
    <row r="2975" spans="1:8" x14ac:dyDescent="0.25">
      <c r="A2975" s="30"/>
      <c r="B2975" s="31"/>
      <c r="C2975" s="42"/>
      <c r="D2975" s="385"/>
      <c r="F2975" s="385"/>
      <c r="G2975" s="385"/>
      <c r="H2975" s="385"/>
    </row>
    <row r="2976" spans="1:8" x14ac:dyDescent="0.25">
      <c r="A2976" s="30"/>
      <c r="B2976" s="31"/>
      <c r="C2976" s="42"/>
      <c r="D2976" s="385"/>
      <c r="F2976" s="385"/>
      <c r="G2976" s="385"/>
      <c r="H2976" s="385"/>
    </row>
    <row r="2977" spans="1:8" x14ac:dyDescent="0.25">
      <c r="A2977" s="30"/>
      <c r="B2977" s="31"/>
      <c r="C2977" s="42"/>
      <c r="D2977" s="385"/>
      <c r="F2977" s="385"/>
      <c r="G2977" s="385"/>
      <c r="H2977" s="385"/>
    </row>
    <row r="2978" spans="1:8" x14ac:dyDescent="0.25">
      <c r="A2978" s="30"/>
      <c r="B2978" s="31"/>
      <c r="C2978" s="42"/>
      <c r="D2978" s="385"/>
      <c r="F2978" s="385"/>
      <c r="G2978" s="385"/>
      <c r="H2978" s="385"/>
    </row>
    <row r="2979" spans="1:8" x14ac:dyDescent="0.25">
      <c r="A2979" s="30"/>
      <c r="B2979" s="31"/>
      <c r="C2979" s="42"/>
      <c r="D2979" s="385"/>
      <c r="F2979" s="385"/>
      <c r="G2979" s="385"/>
      <c r="H2979" s="385"/>
    </row>
    <row r="2980" spans="1:8" x14ac:dyDescent="0.25">
      <c r="A2980" s="30"/>
      <c r="B2980" s="31"/>
      <c r="C2980" s="42"/>
      <c r="D2980" s="385"/>
      <c r="F2980" s="385"/>
      <c r="G2980" s="385"/>
      <c r="H2980" s="385"/>
    </row>
    <row r="2981" spans="1:8" x14ac:dyDescent="0.25">
      <c r="A2981" s="30"/>
      <c r="B2981" s="31"/>
      <c r="C2981" s="42"/>
      <c r="D2981" s="385"/>
      <c r="F2981" s="385"/>
      <c r="G2981" s="385"/>
      <c r="H2981" s="385"/>
    </row>
    <row r="2982" spans="1:8" x14ac:dyDescent="0.25">
      <c r="A2982" s="30"/>
      <c r="B2982" s="31"/>
      <c r="C2982" s="42"/>
      <c r="D2982" s="385"/>
      <c r="F2982" s="385"/>
      <c r="G2982" s="385"/>
      <c r="H2982" s="385"/>
    </row>
    <row r="2983" spans="1:8" x14ac:dyDescent="0.25">
      <c r="A2983" s="30"/>
      <c r="B2983" s="31"/>
      <c r="C2983" s="42"/>
      <c r="D2983" s="385"/>
      <c r="F2983" s="385"/>
      <c r="G2983" s="385"/>
      <c r="H2983" s="385"/>
    </row>
    <row r="2984" spans="1:8" x14ac:dyDescent="0.25">
      <c r="A2984" s="30"/>
      <c r="B2984" s="31"/>
      <c r="C2984" s="42"/>
      <c r="D2984" s="385"/>
      <c r="F2984" s="385"/>
      <c r="G2984" s="385"/>
      <c r="H2984" s="385"/>
    </row>
    <row r="2985" spans="1:8" x14ac:dyDescent="0.25">
      <c r="A2985" s="30"/>
      <c r="B2985" s="31"/>
      <c r="C2985" s="42"/>
      <c r="D2985" s="385"/>
      <c r="F2985" s="385"/>
      <c r="G2985" s="385"/>
      <c r="H2985" s="385"/>
    </row>
    <row r="2986" spans="1:8" x14ac:dyDescent="0.25">
      <c r="A2986" s="30"/>
      <c r="B2986" s="31"/>
      <c r="C2986" s="42"/>
      <c r="D2986" s="385"/>
      <c r="F2986" s="385"/>
      <c r="G2986" s="385"/>
      <c r="H2986" s="385"/>
    </row>
    <row r="2987" spans="1:8" x14ac:dyDescent="0.25">
      <c r="A2987" s="30"/>
      <c r="B2987" s="31"/>
      <c r="C2987" s="42"/>
      <c r="D2987" s="385"/>
      <c r="F2987" s="385"/>
      <c r="G2987" s="385"/>
      <c r="H2987" s="385"/>
    </row>
    <row r="2988" spans="1:8" x14ac:dyDescent="0.25">
      <c r="A2988" s="30"/>
      <c r="B2988" s="31"/>
      <c r="C2988" s="42"/>
      <c r="D2988" s="385"/>
      <c r="F2988" s="385"/>
      <c r="G2988" s="385"/>
      <c r="H2988" s="385"/>
    </row>
    <row r="2989" spans="1:8" x14ac:dyDescent="0.25">
      <c r="A2989" s="30"/>
      <c r="B2989" s="31"/>
      <c r="C2989" s="42"/>
      <c r="D2989" s="385"/>
      <c r="F2989" s="385"/>
      <c r="G2989" s="385"/>
      <c r="H2989" s="385"/>
    </row>
    <row r="2990" spans="1:8" x14ac:dyDescent="0.25">
      <c r="A2990" s="30"/>
      <c r="B2990" s="31"/>
      <c r="C2990" s="42"/>
      <c r="D2990" s="385"/>
      <c r="F2990" s="385"/>
      <c r="G2990" s="385"/>
      <c r="H2990" s="385"/>
    </row>
    <row r="2991" spans="1:8" x14ac:dyDescent="0.25">
      <c r="A2991" s="30"/>
      <c r="B2991" s="31"/>
      <c r="C2991" s="42"/>
      <c r="D2991" s="385"/>
      <c r="F2991" s="385"/>
      <c r="G2991" s="385"/>
      <c r="H2991" s="385"/>
    </row>
    <row r="2992" spans="1:8" x14ac:dyDescent="0.25">
      <c r="A2992" s="30"/>
      <c r="B2992" s="31"/>
      <c r="C2992" s="42"/>
      <c r="D2992" s="385"/>
      <c r="F2992" s="385"/>
      <c r="G2992" s="385"/>
      <c r="H2992" s="385"/>
    </row>
    <row r="2993" spans="1:8" x14ac:dyDescent="0.25">
      <c r="A2993" s="30"/>
      <c r="B2993" s="31"/>
      <c r="C2993" s="42"/>
      <c r="D2993" s="385"/>
      <c r="F2993" s="385"/>
      <c r="G2993" s="385"/>
      <c r="H2993" s="385"/>
    </row>
    <row r="2994" spans="1:8" x14ac:dyDescent="0.25">
      <c r="A2994" s="30"/>
      <c r="B2994" s="31"/>
      <c r="C2994" s="42"/>
      <c r="D2994" s="385"/>
      <c r="F2994" s="385"/>
      <c r="G2994" s="385"/>
      <c r="H2994" s="385"/>
    </row>
    <row r="2995" spans="1:8" x14ac:dyDescent="0.25">
      <c r="A2995" s="30"/>
      <c r="B2995" s="31"/>
      <c r="C2995" s="42"/>
      <c r="D2995" s="385"/>
      <c r="F2995" s="385"/>
      <c r="G2995" s="385"/>
      <c r="H2995" s="385"/>
    </row>
    <row r="2996" spans="1:8" x14ac:dyDescent="0.25">
      <c r="A2996" s="30"/>
      <c r="B2996" s="31"/>
      <c r="C2996" s="42"/>
      <c r="D2996" s="385"/>
      <c r="F2996" s="385"/>
      <c r="G2996" s="385"/>
      <c r="H2996" s="385"/>
    </row>
    <row r="2997" spans="1:8" x14ac:dyDescent="0.25">
      <c r="A2997" s="30"/>
      <c r="B2997" s="31"/>
      <c r="C2997" s="42"/>
      <c r="D2997" s="385"/>
      <c r="F2997" s="385"/>
      <c r="G2997" s="385"/>
      <c r="H2997" s="385"/>
    </row>
    <row r="2998" spans="1:8" x14ac:dyDescent="0.25">
      <c r="A2998" s="30"/>
      <c r="B2998" s="31"/>
      <c r="C2998" s="42"/>
      <c r="D2998" s="385"/>
      <c r="F2998" s="385"/>
      <c r="G2998" s="385"/>
      <c r="H2998" s="385"/>
    </row>
    <row r="2999" spans="1:8" x14ac:dyDescent="0.25">
      <c r="A2999" s="30"/>
      <c r="B2999" s="31"/>
      <c r="C2999" s="42"/>
      <c r="D2999" s="385"/>
      <c r="F2999" s="385"/>
      <c r="G2999" s="385"/>
      <c r="H2999" s="385"/>
    </row>
    <row r="3000" spans="1:8" x14ac:dyDescent="0.25">
      <c r="A3000" s="30"/>
      <c r="B3000" s="31"/>
      <c r="C3000" s="42"/>
      <c r="D3000" s="385"/>
      <c r="F3000" s="385"/>
      <c r="G3000" s="385"/>
      <c r="H3000" s="385"/>
    </row>
    <row r="3001" spans="1:8" x14ac:dyDescent="0.25">
      <c r="A3001" s="30"/>
      <c r="B3001" s="31"/>
      <c r="C3001" s="42"/>
      <c r="D3001" s="385"/>
      <c r="F3001" s="385"/>
      <c r="G3001" s="385"/>
      <c r="H3001" s="385"/>
    </row>
    <row r="3002" spans="1:8" x14ac:dyDescent="0.25">
      <c r="A3002" s="30"/>
      <c r="B3002" s="31"/>
      <c r="C3002" s="42"/>
      <c r="D3002" s="385"/>
      <c r="F3002" s="385"/>
      <c r="G3002" s="385"/>
      <c r="H3002" s="385"/>
    </row>
    <row r="3003" spans="1:8" x14ac:dyDescent="0.25">
      <c r="A3003" s="30"/>
      <c r="B3003" s="31"/>
      <c r="C3003" s="42"/>
      <c r="D3003" s="385"/>
      <c r="F3003" s="385"/>
      <c r="G3003" s="385"/>
      <c r="H3003" s="385"/>
    </row>
    <row r="3004" spans="1:8" x14ac:dyDescent="0.25">
      <c r="A3004" s="30"/>
      <c r="B3004" s="31"/>
      <c r="C3004" s="42"/>
      <c r="D3004" s="385"/>
      <c r="F3004" s="385"/>
      <c r="G3004" s="385"/>
      <c r="H3004" s="385"/>
    </row>
    <row r="3005" spans="1:8" x14ac:dyDescent="0.25">
      <c r="A3005" s="30"/>
      <c r="B3005" s="31"/>
      <c r="C3005" s="42"/>
      <c r="D3005" s="385"/>
      <c r="F3005" s="385"/>
      <c r="G3005" s="385"/>
      <c r="H3005" s="385"/>
    </row>
    <row r="3006" spans="1:8" x14ac:dyDescent="0.25">
      <c r="A3006" s="30"/>
      <c r="B3006" s="31"/>
      <c r="C3006" s="42"/>
      <c r="D3006" s="385"/>
      <c r="F3006" s="385"/>
      <c r="G3006" s="385"/>
      <c r="H3006" s="385"/>
    </row>
    <row r="3007" spans="1:8" x14ac:dyDescent="0.25">
      <c r="A3007" s="30"/>
      <c r="B3007" s="31"/>
      <c r="C3007" s="42"/>
      <c r="D3007" s="385"/>
      <c r="F3007" s="385"/>
      <c r="G3007" s="385"/>
      <c r="H3007" s="385"/>
    </row>
    <row r="3008" spans="1:8" x14ac:dyDescent="0.25">
      <c r="A3008" s="30"/>
      <c r="B3008" s="31"/>
      <c r="C3008" s="42"/>
      <c r="D3008" s="385"/>
      <c r="F3008" s="385"/>
      <c r="G3008" s="385"/>
      <c r="H3008" s="385"/>
    </row>
    <row r="3009" spans="1:8" x14ac:dyDescent="0.25">
      <c r="A3009" s="30"/>
      <c r="B3009" s="31"/>
      <c r="C3009" s="42"/>
      <c r="D3009" s="385"/>
      <c r="F3009" s="385"/>
      <c r="G3009" s="385"/>
      <c r="H3009" s="385"/>
    </row>
    <row r="3010" spans="1:8" x14ac:dyDescent="0.25">
      <c r="A3010" s="30"/>
      <c r="B3010" s="31"/>
      <c r="C3010" s="42"/>
      <c r="D3010" s="385"/>
      <c r="F3010" s="385"/>
      <c r="G3010" s="385"/>
      <c r="H3010" s="385"/>
    </row>
    <row r="3011" spans="1:8" x14ac:dyDescent="0.25">
      <c r="A3011" s="30"/>
      <c r="B3011" s="31"/>
      <c r="C3011" s="42"/>
      <c r="D3011" s="385"/>
      <c r="F3011" s="385"/>
      <c r="G3011" s="385"/>
      <c r="H3011" s="385"/>
    </row>
    <row r="3012" spans="1:8" x14ac:dyDescent="0.25">
      <c r="A3012" s="30"/>
      <c r="B3012" s="31"/>
      <c r="C3012" s="42"/>
      <c r="D3012" s="385"/>
      <c r="F3012" s="385"/>
      <c r="G3012" s="385"/>
      <c r="H3012" s="385"/>
    </row>
    <row r="3013" spans="1:8" x14ac:dyDescent="0.25">
      <c r="A3013" s="30"/>
      <c r="B3013" s="31"/>
      <c r="C3013" s="42"/>
      <c r="D3013" s="385"/>
      <c r="F3013" s="385"/>
      <c r="G3013" s="385"/>
      <c r="H3013" s="385"/>
    </row>
    <row r="3014" spans="1:8" x14ac:dyDescent="0.25">
      <c r="A3014" s="30"/>
      <c r="B3014" s="31"/>
      <c r="C3014" s="42"/>
      <c r="D3014" s="385"/>
      <c r="F3014" s="385"/>
      <c r="G3014" s="385"/>
      <c r="H3014" s="385"/>
    </row>
    <row r="3015" spans="1:8" x14ac:dyDescent="0.25">
      <c r="A3015" s="30"/>
      <c r="B3015" s="31"/>
      <c r="C3015" s="42"/>
      <c r="D3015" s="385"/>
      <c r="F3015" s="385"/>
      <c r="G3015" s="385"/>
      <c r="H3015" s="385"/>
    </row>
    <row r="3016" spans="1:8" x14ac:dyDescent="0.25">
      <c r="A3016" s="30"/>
      <c r="B3016" s="31"/>
      <c r="C3016" s="42"/>
      <c r="D3016" s="385"/>
      <c r="F3016" s="385"/>
      <c r="G3016" s="385"/>
      <c r="H3016" s="385"/>
    </row>
    <row r="3017" spans="1:8" x14ac:dyDescent="0.25">
      <c r="A3017" s="30"/>
      <c r="B3017" s="31"/>
      <c r="C3017" s="42"/>
      <c r="D3017" s="385"/>
      <c r="F3017" s="385"/>
      <c r="G3017" s="385"/>
      <c r="H3017" s="385"/>
    </row>
    <row r="3018" spans="1:8" x14ac:dyDescent="0.25">
      <c r="A3018" s="30"/>
      <c r="B3018" s="31"/>
      <c r="C3018" s="42"/>
      <c r="D3018" s="385"/>
      <c r="F3018" s="385"/>
      <c r="G3018" s="385"/>
      <c r="H3018" s="385"/>
    </row>
    <row r="3019" spans="1:8" x14ac:dyDescent="0.25">
      <c r="A3019" s="30"/>
      <c r="B3019" s="31"/>
      <c r="C3019" s="42"/>
      <c r="D3019" s="385"/>
      <c r="F3019" s="385"/>
      <c r="G3019" s="385"/>
      <c r="H3019" s="385"/>
    </row>
    <row r="3020" spans="1:8" x14ac:dyDescent="0.25">
      <c r="A3020" s="30"/>
      <c r="B3020" s="31"/>
      <c r="C3020" s="42"/>
      <c r="D3020" s="385"/>
      <c r="F3020" s="385"/>
      <c r="G3020" s="385"/>
      <c r="H3020" s="385"/>
    </row>
    <row r="3021" spans="1:8" x14ac:dyDescent="0.25">
      <c r="A3021" s="30"/>
      <c r="B3021" s="31"/>
      <c r="C3021" s="42"/>
      <c r="D3021" s="385"/>
      <c r="F3021" s="385"/>
      <c r="G3021" s="385"/>
      <c r="H3021" s="385"/>
    </row>
    <row r="3022" spans="1:8" x14ac:dyDescent="0.25">
      <c r="A3022" s="30"/>
      <c r="B3022" s="31"/>
      <c r="C3022" s="42"/>
      <c r="D3022" s="385"/>
      <c r="F3022" s="385"/>
      <c r="G3022" s="385"/>
      <c r="H3022" s="385"/>
    </row>
    <row r="3023" spans="1:8" x14ac:dyDescent="0.25">
      <c r="A3023" s="30"/>
      <c r="B3023" s="31"/>
      <c r="C3023" s="42"/>
      <c r="D3023" s="385"/>
      <c r="F3023" s="385"/>
      <c r="G3023" s="385"/>
      <c r="H3023" s="385"/>
    </row>
    <row r="3024" spans="1:8" x14ac:dyDescent="0.25">
      <c r="A3024" s="30"/>
      <c r="B3024" s="31"/>
      <c r="C3024" s="42"/>
      <c r="D3024" s="385"/>
      <c r="F3024" s="385"/>
      <c r="G3024" s="385"/>
      <c r="H3024" s="385"/>
    </row>
    <row r="3025" spans="1:8" x14ac:dyDescent="0.25">
      <c r="A3025" s="30"/>
      <c r="B3025" s="31"/>
      <c r="C3025" s="42"/>
      <c r="D3025" s="385"/>
      <c r="F3025" s="385"/>
      <c r="G3025" s="385"/>
      <c r="H3025" s="385"/>
    </row>
    <row r="3026" spans="1:8" x14ac:dyDescent="0.25">
      <c r="A3026" s="30"/>
      <c r="B3026" s="31"/>
      <c r="C3026" s="42"/>
      <c r="D3026" s="385"/>
      <c r="F3026" s="385"/>
      <c r="G3026" s="385"/>
      <c r="H3026" s="385"/>
    </row>
    <row r="3027" spans="1:8" x14ac:dyDescent="0.25">
      <c r="A3027" s="30"/>
      <c r="B3027" s="31"/>
      <c r="C3027" s="42"/>
      <c r="D3027" s="385"/>
      <c r="F3027" s="385"/>
      <c r="G3027" s="385"/>
      <c r="H3027" s="385"/>
    </row>
    <row r="3028" spans="1:8" x14ac:dyDescent="0.25">
      <c r="A3028" s="30"/>
      <c r="B3028" s="31"/>
      <c r="C3028" s="42"/>
      <c r="D3028" s="385"/>
      <c r="F3028" s="385"/>
      <c r="G3028" s="385"/>
      <c r="H3028" s="385"/>
    </row>
    <row r="3029" spans="1:8" x14ac:dyDescent="0.25">
      <c r="A3029" s="30"/>
      <c r="B3029" s="31"/>
      <c r="C3029" s="42"/>
      <c r="D3029" s="385"/>
      <c r="F3029" s="385"/>
      <c r="G3029" s="385"/>
      <c r="H3029" s="385"/>
    </row>
    <row r="3030" spans="1:8" x14ac:dyDescent="0.25">
      <c r="A3030" s="30"/>
      <c r="B3030" s="31"/>
      <c r="C3030" s="42"/>
      <c r="D3030" s="385"/>
      <c r="F3030" s="385"/>
      <c r="G3030" s="385"/>
      <c r="H3030" s="385"/>
    </row>
    <row r="3031" spans="1:8" x14ac:dyDescent="0.25">
      <c r="A3031" s="30"/>
      <c r="B3031" s="31"/>
      <c r="C3031" s="42"/>
      <c r="D3031" s="385"/>
      <c r="F3031" s="385"/>
      <c r="G3031" s="385"/>
      <c r="H3031" s="385"/>
    </row>
    <row r="3032" spans="1:8" x14ac:dyDescent="0.25">
      <c r="A3032" s="30"/>
      <c r="B3032" s="31"/>
      <c r="C3032" s="42"/>
      <c r="D3032" s="385"/>
      <c r="F3032" s="385"/>
      <c r="G3032" s="385"/>
      <c r="H3032" s="385"/>
    </row>
    <row r="3033" spans="1:8" x14ac:dyDescent="0.25">
      <c r="A3033" s="30"/>
      <c r="B3033" s="31"/>
      <c r="C3033" s="42"/>
      <c r="D3033" s="385"/>
      <c r="F3033" s="385"/>
      <c r="G3033" s="385"/>
      <c r="H3033" s="385"/>
    </row>
    <row r="3034" spans="1:8" x14ac:dyDescent="0.25">
      <c r="A3034" s="30"/>
      <c r="B3034" s="31"/>
      <c r="C3034" s="42"/>
      <c r="D3034" s="385"/>
      <c r="F3034" s="385"/>
      <c r="G3034" s="385"/>
      <c r="H3034" s="385"/>
    </row>
    <row r="3035" spans="1:8" x14ac:dyDescent="0.25">
      <c r="A3035" s="30"/>
      <c r="B3035" s="31"/>
      <c r="C3035" s="42"/>
      <c r="D3035" s="385"/>
      <c r="F3035" s="385"/>
      <c r="G3035" s="385"/>
      <c r="H3035" s="385"/>
    </row>
    <row r="3036" spans="1:8" x14ac:dyDescent="0.25">
      <c r="A3036" s="30"/>
      <c r="B3036" s="31"/>
      <c r="C3036" s="42"/>
      <c r="D3036" s="385"/>
      <c r="F3036" s="385"/>
      <c r="G3036" s="385"/>
      <c r="H3036" s="385"/>
    </row>
    <row r="3037" spans="1:8" x14ac:dyDescent="0.25">
      <c r="A3037" s="30"/>
      <c r="B3037" s="31"/>
      <c r="C3037" s="42"/>
      <c r="D3037" s="385"/>
      <c r="F3037" s="385"/>
      <c r="G3037" s="385"/>
      <c r="H3037" s="385"/>
    </row>
    <row r="3038" spans="1:8" x14ac:dyDescent="0.25">
      <c r="A3038" s="30"/>
      <c r="B3038" s="31"/>
      <c r="C3038" s="42"/>
      <c r="D3038" s="385"/>
      <c r="F3038" s="385"/>
      <c r="G3038" s="385"/>
      <c r="H3038" s="385"/>
    </row>
    <row r="3039" spans="1:8" x14ac:dyDescent="0.25">
      <c r="A3039" s="30"/>
      <c r="B3039" s="31"/>
      <c r="C3039" s="42"/>
      <c r="D3039" s="385"/>
      <c r="F3039" s="385"/>
      <c r="G3039" s="385"/>
      <c r="H3039" s="385"/>
    </row>
    <row r="3040" spans="1:8" x14ac:dyDescent="0.25">
      <c r="A3040" s="30"/>
      <c r="B3040" s="31"/>
      <c r="C3040" s="42"/>
      <c r="D3040" s="385"/>
      <c r="F3040" s="385"/>
      <c r="G3040" s="385"/>
      <c r="H3040" s="385"/>
    </row>
    <row r="3041" spans="1:8" x14ac:dyDescent="0.25">
      <c r="A3041" s="30"/>
      <c r="B3041" s="31"/>
      <c r="C3041" s="42"/>
      <c r="D3041" s="385"/>
      <c r="F3041" s="385"/>
      <c r="G3041" s="385"/>
      <c r="H3041" s="385"/>
    </row>
    <row r="3042" spans="1:8" x14ac:dyDescent="0.25">
      <c r="A3042" s="30"/>
      <c r="B3042" s="31"/>
      <c r="C3042" s="42"/>
      <c r="D3042" s="385"/>
      <c r="F3042" s="385"/>
      <c r="G3042" s="385"/>
      <c r="H3042" s="385"/>
    </row>
    <row r="3043" spans="1:8" x14ac:dyDescent="0.25">
      <c r="A3043" s="30"/>
      <c r="B3043" s="31"/>
      <c r="C3043" s="42"/>
      <c r="D3043" s="385"/>
      <c r="F3043" s="385"/>
      <c r="G3043" s="385"/>
      <c r="H3043" s="385"/>
    </row>
    <row r="3044" spans="1:8" x14ac:dyDescent="0.25">
      <c r="A3044" s="30"/>
      <c r="B3044" s="31"/>
      <c r="C3044" s="42"/>
      <c r="D3044" s="385"/>
      <c r="F3044" s="385"/>
      <c r="G3044" s="385"/>
      <c r="H3044" s="385"/>
    </row>
    <row r="3045" spans="1:8" x14ac:dyDescent="0.25">
      <c r="A3045" s="30"/>
      <c r="B3045" s="31"/>
      <c r="C3045" s="42"/>
      <c r="D3045" s="385"/>
      <c r="F3045" s="385"/>
      <c r="G3045" s="385"/>
      <c r="H3045" s="385"/>
    </row>
    <row r="3046" spans="1:8" x14ac:dyDescent="0.25">
      <c r="A3046" s="30"/>
      <c r="B3046" s="31"/>
      <c r="C3046" s="42"/>
      <c r="D3046" s="385"/>
      <c r="F3046" s="385"/>
      <c r="G3046" s="385"/>
      <c r="H3046" s="385"/>
    </row>
    <row r="3047" spans="1:8" x14ac:dyDescent="0.25">
      <c r="A3047" s="30"/>
      <c r="B3047" s="31"/>
      <c r="C3047" s="42"/>
      <c r="D3047" s="385"/>
      <c r="F3047" s="385"/>
      <c r="G3047" s="385"/>
      <c r="H3047" s="385"/>
    </row>
    <row r="3048" spans="1:8" x14ac:dyDescent="0.25">
      <c r="A3048" s="30"/>
      <c r="B3048" s="31"/>
      <c r="C3048" s="42"/>
      <c r="D3048" s="385"/>
      <c r="F3048" s="385"/>
      <c r="G3048" s="385"/>
      <c r="H3048" s="385"/>
    </row>
    <row r="3049" spans="1:8" x14ac:dyDescent="0.25">
      <c r="A3049" s="30"/>
      <c r="B3049" s="31"/>
      <c r="C3049" s="42"/>
      <c r="D3049" s="385"/>
      <c r="F3049" s="385"/>
      <c r="G3049" s="385"/>
      <c r="H3049" s="385"/>
    </row>
    <row r="3050" spans="1:8" x14ac:dyDescent="0.25">
      <c r="A3050" s="30"/>
      <c r="B3050" s="31"/>
      <c r="C3050" s="42"/>
      <c r="D3050" s="385"/>
      <c r="F3050" s="385"/>
      <c r="G3050" s="385"/>
      <c r="H3050" s="385"/>
    </row>
    <row r="3051" spans="1:8" x14ac:dyDescent="0.25">
      <c r="A3051" s="30"/>
      <c r="B3051" s="31"/>
      <c r="C3051" s="42"/>
      <c r="D3051" s="385"/>
      <c r="F3051" s="385"/>
      <c r="G3051" s="385"/>
      <c r="H3051" s="385"/>
    </row>
    <row r="3052" spans="1:8" x14ac:dyDescent="0.25">
      <c r="A3052" s="30"/>
      <c r="B3052" s="31"/>
      <c r="C3052" s="42"/>
      <c r="D3052" s="385"/>
      <c r="F3052" s="385"/>
      <c r="G3052" s="385"/>
      <c r="H3052" s="385"/>
    </row>
    <row r="3053" spans="1:8" x14ac:dyDescent="0.25">
      <c r="A3053" s="30"/>
      <c r="B3053" s="31"/>
      <c r="C3053" s="42"/>
      <c r="D3053" s="385"/>
      <c r="F3053" s="385"/>
      <c r="G3053" s="385"/>
      <c r="H3053" s="385"/>
    </row>
    <row r="3054" spans="1:8" x14ac:dyDescent="0.25">
      <c r="A3054" s="30"/>
      <c r="B3054" s="31"/>
      <c r="C3054" s="42"/>
      <c r="D3054" s="385"/>
      <c r="F3054" s="385"/>
      <c r="G3054" s="385"/>
      <c r="H3054" s="385"/>
    </row>
    <row r="3055" spans="1:8" x14ac:dyDescent="0.25">
      <c r="A3055" s="30"/>
      <c r="B3055" s="31"/>
      <c r="C3055" s="42"/>
      <c r="D3055" s="385"/>
      <c r="F3055" s="385"/>
      <c r="G3055" s="385"/>
      <c r="H3055" s="385"/>
    </row>
    <row r="3056" spans="1:8" x14ac:dyDescent="0.25">
      <c r="A3056" s="30"/>
      <c r="B3056" s="31"/>
      <c r="C3056" s="42"/>
      <c r="D3056" s="385"/>
      <c r="F3056" s="385"/>
      <c r="G3056" s="385"/>
      <c r="H3056" s="385"/>
    </row>
    <row r="3057" spans="1:8" x14ac:dyDescent="0.25">
      <c r="A3057" s="30"/>
      <c r="B3057" s="31"/>
      <c r="C3057" s="42"/>
      <c r="D3057" s="385"/>
      <c r="F3057" s="385"/>
      <c r="G3057" s="385"/>
      <c r="H3057" s="385"/>
    </row>
    <row r="3058" spans="1:8" x14ac:dyDescent="0.25">
      <c r="A3058" s="30"/>
      <c r="B3058" s="31"/>
      <c r="C3058" s="42"/>
      <c r="D3058" s="385"/>
      <c r="F3058" s="385"/>
      <c r="G3058" s="385"/>
      <c r="H3058" s="385"/>
    </row>
    <row r="3059" spans="1:8" x14ac:dyDescent="0.25">
      <c r="A3059" s="30"/>
      <c r="B3059" s="31"/>
      <c r="C3059" s="42"/>
      <c r="D3059" s="385"/>
      <c r="F3059" s="385"/>
      <c r="G3059" s="385"/>
      <c r="H3059" s="385"/>
    </row>
    <row r="3060" spans="1:8" x14ac:dyDescent="0.25">
      <c r="A3060" s="30"/>
      <c r="B3060" s="31"/>
      <c r="C3060" s="42"/>
      <c r="D3060" s="385"/>
      <c r="F3060" s="385"/>
      <c r="G3060" s="385"/>
      <c r="H3060" s="385"/>
    </row>
    <row r="3061" spans="1:8" x14ac:dyDescent="0.25">
      <c r="A3061" s="30"/>
      <c r="B3061" s="31"/>
      <c r="C3061" s="42"/>
      <c r="D3061" s="385"/>
      <c r="F3061" s="385"/>
      <c r="G3061" s="385"/>
      <c r="H3061" s="385"/>
    </row>
    <row r="3062" spans="1:8" x14ac:dyDescent="0.25">
      <c r="A3062" s="30"/>
      <c r="B3062" s="31"/>
      <c r="C3062" s="42"/>
      <c r="D3062" s="385"/>
      <c r="F3062" s="385"/>
      <c r="G3062" s="385"/>
      <c r="H3062" s="385"/>
    </row>
    <row r="3063" spans="1:8" x14ac:dyDescent="0.25">
      <c r="A3063" s="30"/>
      <c r="B3063" s="31"/>
      <c r="C3063" s="42"/>
      <c r="D3063" s="385"/>
      <c r="F3063" s="385"/>
      <c r="G3063" s="385"/>
      <c r="H3063" s="385"/>
    </row>
    <row r="3064" spans="1:8" x14ac:dyDescent="0.25">
      <c r="A3064" s="30"/>
      <c r="B3064" s="31"/>
      <c r="C3064" s="42"/>
      <c r="D3064" s="385"/>
      <c r="F3064" s="385"/>
      <c r="G3064" s="385"/>
      <c r="H3064" s="385"/>
    </row>
    <row r="3065" spans="1:8" x14ac:dyDescent="0.25">
      <c r="A3065" s="30"/>
      <c r="B3065" s="31"/>
      <c r="C3065" s="42"/>
      <c r="D3065" s="385"/>
      <c r="F3065" s="385"/>
      <c r="G3065" s="385"/>
      <c r="H3065" s="385"/>
    </row>
    <row r="3066" spans="1:8" x14ac:dyDescent="0.25">
      <c r="A3066" s="30"/>
      <c r="B3066" s="31"/>
      <c r="C3066" s="42"/>
      <c r="D3066" s="385"/>
      <c r="F3066" s="385"/>
      <c r="G3066" s="385"/>
      <c r="H3066" s="385"/>
    </row>
    <row r="3067" spans="1:8" x14ac:dyDescent="0.25">
      <c r="A3067" s="30"/>
      <c r="B3067" s="31"/>
      <c r="C3067" s="42"/>
      <c r="D3067" s="385"/>
      <c r="F3067" s="385"/>
      <c r="G3067" s="385"/>
      <c r="H3067" s="385"/>
    </row>
    <row r="3068" spans="1:8" x14ac:dyDescent="0.25">
      <c r="A3068" s="30"/>
      <c r="B3068" s="31"/>
      <c r="C3068" s="42"/>
      <c r="D3068" s="385"/>
      <c r="F3068" s="385"/>
      <c r="G3068" s="385"/>
      <c r="H3068" s="385"/>
    </row>
    <row r="3069" spans="1:8" x14ac:dyDescent="0.25">
      <c r="A3069" s="30"/>
      <c r="B3069" s="31"/>
      <c r="C3069" s="42"/>
      <c r="D3069" s="385"/>
      <c r="F3069" s="385"/>
      <c r="G3069" s="385"/>
      <c r="H3069" s="385"/>
    </row>
    <row r="3070" spans="1:8" x14ac:dyDescent="0.25">
      <c r="A3070" s="30"/>
      <c r="B3070" s="31"/>
      <c r="C3070" s="42"/>
      <c r="D3070" s="385"/>
      <c r="F3070" s="385"/>
      <c r="G3070" s="385"/>
      <c r="H3070" s="385"/>
    </row>
    <row r="3071" spans="1:8" x14ac:dyDescent="0.25">
      <c r="A3071" s="30"/>
      <c r="B3071" s="31"/>
      <c r="C3071" s="42"/>
      <c r="D3071" s="385"/>
      <c r="F3071" s="385"/>
      <c r="G3071" s="385"/>
      <c r="H3071" s="385"/>
    </row>
    <row r="3072" spans="1:8" x14ac:dyDescent="0.25">
      <c r="A3072" s="30"/>
      <c r="B3072" s="31"/>
      <c r="C3072" s="42"/>
      <c r="D3072" s="385"/>
      <c r="F3072" s="385"/>
      <c r="G3072" s="385"/>
      <c r="H3072" s="385"/>
    </row>
    <row r="3073" spans="1:8" x14ac:dyDescent="0.25">
      <c r="A3073" s="30"/>
      <c r="B3073" s="31"/>
      <c r="C3073" s="42"/>
      <c r="D3073" s="385"/>
      <c r="F3073" s="385"/>
      <c r="G3073" s="385"/>
      <c r="H3073" s="385"/>
    </row>
    <row r="3074" spans="1:8" x14ac:dyDescent="0.25">
      <c r="A3074" s="30"/>
      <c r="B3074" s="31"/>
      <c r="C3074" s="42"/>
      <c r="D3074" s="385"/>
      <c r="F3074" s="385"/>
      <c r="G3074" s="385"/>
      <c r="H3074" s="385"/>
    </row>
    <row r="3075" spans="1:8" x14ac:dyDescent="0.25">
      <c r="A3075" s="30"/>
      <c r="B3075" s="31"/>
      <c r="C3075" s="42"/>
      <c r="D3075" s="385"/>
      <c r="F3075" s="385"/>
      <c r="G3075" s="385"/>
      <c r="H3075" s="385"/>
    </row>
    <row r="3076" spans="1:8" x14ac:dyDescent="0.25">
      <c r="A3076" s="30"/>
      <c r="B3076" s="31"/>
      <c r="C3076" s="42"/>
      <c r="D3076" s="385"/>
      <c r="F3076" s="385"/>
      <c r="G3076" s="385"/>
      <c r="H3076" s="385"/>
    </row>
    <row r="3077" spans="1:8" x14ac:dyDescent="0.25">
      <c r="A3077" s="30"/>
      <c r="B3077" s="31"/>
      <c r="C3077" s="42"/>
      <c r="D3077" s="385"/>
      <c r="F3077" s="385"/>
      <c r="G3077" s="385"/>
      <c r="H3077" s="385"/>
    </row>
    <row r="3078" spans="1:8" x14ac:dyDescent="0.25">
      <c r="A3078" s="30"/>
      <c r="B3078" s="31"/>
      <c r="C3078" s="42"/>
      <c r="D3078" s="385"/>
      <c r="F3078" s="385"/>
      <c r="G3078" s="385"/>
      <c r="H3078" s="385"/>
    </row>
    <row r="3079" spans="1:8" x14ac:dyDescent="0.25">
      <c r="A3079" s="30"/>
      <c r="B3079" s="31"/>
      <c r="C3079" s="42"/>
      <c r="D3079" s="385"/>
      <c r="F3079" s="385"/>
      <c r="G3079" s="385"/>
      <c r="H3079" s="385"/>
    </row>
    <row r="3080" spans="1:8" x14ac:dyDescent="0.25">
      <c r="A3080" s="30"/>
      <c r="B3080" s="31"/>
      <c r="C3080" s="42"/>
      <c r="D3080" s="385"/>
      <c r="F3080" s="385"/>
      <c r="G3080" s="385"/>
      <c r="H3080" s="385"/>
    </row>
    <row r="3081" spans="1:8" x14ac:dyDescent="0.25">
      <c r="A3081" s="30"/>
      <c r="B3081" s="31"/>
      <c r="C3081" s="42"/>
      <c r="D3081" s="385"/>
      <c r="F3081" s="385"/>
      <c r="G3081" s="385"/>
      <c r="H3081" s="385"/>
    </row>
    <row r="3082" spans="1:8" x14ac:dyDescent="0.25">
      <c r="A3082" s="30"/>
      <c r="B3082" s="31"/>
      <c r="C3082" s="42"/>
      <c r="D3082" s="385"/>
      <c r="F3082" s="385"/>
      <c r="G3082" s="385"/>
      <c r="H3082" s="385"/>
    </row>
    <row r="3083" spans="1:8" x14ac:dyDescent="0.25">
      <c r="A3083" s="30"/>
      <c r="B3083" s="31"/>
      <c r="C3083" s="42"/>
      <c r="D3083" s="385"/>
      <c r="F3083" s="385"/>
      <c r="G3083" s="385"/>
      <c r="H3083" s="385"/>
    </row>
    <row r="3084" spans="1:8" x14ac:dyDescent="0.25">
      <c r="A3084" s="30"/>
      <c r="B3084" s="31"/>
      <c r="C3084" s="42"/>
      <c r="D3084" s="385"/>
      <c r="F3084" s="385"/>
      <c r="G3084" s="385"/>
      <c r="H3084" s="385"/>
    </row>
    <row r="3085" spans="1:8" x14ac:dyDescent="0.25">
      <c r="A3085" s="30"/>
      <c r="B3085" s="31"/>
      <c r="C3085" s="42"/>
      <c r="D3085" s="385"/>
      <c r="F3085" s="385"/>
      <c r="G3085" s="385"/>
      <c r="H3085" s="385"/>
    </row>
    <row r="3086" spans="1:8" x14ac:dyDescent="0.25">
      <c r="A3086" s="30"/>
      <c r="B3086" s="31"/>
      <c r="C3086" s="42"/>
      <c r="D3086" s="385"/>
      <c r="F3086" s="385"/>
      <c r="G3086" s="385"/>
      <c r="H3086" s="385"/>
    </row>
    <row r="3087" spans="1:8" x14ac:dyDescent="0.25">
      <c r="A3087" s="30"/>
      <c r="B3087" s="31"/>
      <c r="C3087" s="42"/>
      <c r="D3087" s="385"/>
      <c r="F3087" s="385"/>
      <c r="G3087" s="385"/>
      <c r="H3087" s="385"/>
    </row>
    <row r="3088" spans="1:8" x14ac:dyDescent="0.25">
      <c r="A3088" s="30"/>
      <c r="B3088" s="31"/>
      <c r="C3088" s="42"/>
      <c r="D3088" s="385"/>
      <c r="F3088" s="385"/>
      <c r="G3088" s="385"/>
      <c r="H3088" s="385"/>
    </row>
    <row r="3089" spans="1:8" x14ac:dyDescent="0.25">
      <c r="A3089" s="30"/>
      <c r="B3089" s="31"/>
      <c r="C3089" s="42"/>
      <c r="D3089" s="385"/>
      <c r="F3089" s="385"/>
      <c r="G3089" s="385"/>
      <c r="H3089" s="385"/>
    </row>
    <row r="3090" spans="1:8" x14ac:dyDescent="0.25">
      <c r="A3090" s="30"/>
      <c r="B3090" s="31"/>
      <c r="C3090" s="42"/>
      <c r="D3090" s="385"/>
      <c r="F3090" s="385"/>
      <c r="G3090" s="385"/>
      <c r="H3090" s="385"/>
    </row>
    <row r="3091" spans="1:8" x14ac:dyDescent="0.25">
      <c r="A3091" s="30"/>
      <c r="B3091" s="31"/>
      <c r="C3091" s="42"/>
      <c r="D3091" s="385"/>
      <c r="F3091" s="385"/>
      <c r="G3091" s="385"/>
      <c r="H3091" s="385"/>
    </row>
    <row r="3092" spans="1:8" x14ac:dyDescent="0.25">
      <c r="A3092" s="30"/>
      <c r="B3092" s="31"/>
      <c r="C3092" s="42"/>
      <c r="D3092" s="385"/>
      <c r="F3092" s="385"/>
      <c r="G3092" s="385"/>
      <c r="H3092" s="385"/>
    </row>
    <row r="3093" spans="1:8" x14ac:dyDescent="0.25">
      <c r="A3093" s="30"/>
      <c r="B3093" s="31"/>
      <c r="C3093" s="42"/>
      <c r="D3093" s="385"/>
      <c r="F3093" s="385"/>
      <c r="G3093" s="385"/>
      <c r="H3093" s="385"/>
    </row>
    <row r="3094" spans="1:8" x14ac:dyDescent="0.25">
      <c r="A3094" s="30"/>
      <c r="B3094" s="31"/>
      <c r="C3094" s="42"/>
      <c r="D3094" s="385"/>
      <c r="F3094" s="385"/>
      <c r="G3094" s="385"/>
      <c r="H3094" s="385"/>
    </row>
    <row r="3095" spans="1:8" x14ac:dyDescent="0.25">
      <c r="A3095" s="30"/>
      <c r="B3095" s="31"/>
      <c r="C3095" s="42"/>
      <c r="D3095" s="385"/>
      <c r="F3095" s="385"/>
      <c r="G3095" s="385"/>
      <c r="H3095" s="385"/>
    </row>
    <row r="3096" spans="1:8" x14ac:dyDescent="0.25">
      <c r="A3096" s="30"/>
      <c r="B3096" s="31"/>
      <c r="C3096" s="42"/>
      <c r="D3096" s="385"/>
      <c r="F3096" s="385"/>
      <c r="G3096" s="385"/>
      <c r="H3096" s="385"/>
    </row>
    <row r="3097" spans="1:8" x14ac:dyDescent="0.25">
      <c r="A3097" s="30"/>
      <c r="B3097" s="31"/>
      <c r="C3097" s="42"/>
      <c r="D3097" s="385"/>
      <c r="F3097" s="385"/>
      <c r="G3097" s="385"/>
      <c r="H3097" s="385"/>
    </row>
    <row r="3098" spans="1:8" x14ac:dyDescent="0.25">
      <c r="A3098" s="30"/>
      <c r="B3098" s="31"/>
      <c r="C3098" s="42"/>
      <c r="D3098" s="385"/>
      <c r="F3098" s="385"/>
      <c r="G3098" s="385"/>
      <c r="H3098" s="385"/>
    </row>
    <row r="3099" spans="1:8" x14ac:dyDescent="0.25">
      <c r="A3099" s="30"/>
      <c r="B3099" s="31"/>
      <c r="C3099" s="42"/>
      <c r="D3099" s="385"/>
      <c r="F3099" s="385"/>
      <c r="G3099" s="385"/>
      <c r="H3099" s="385"/>
    </row>
    <row r="3100" spans="1:8" x14ac:dyDescent="0.25">
      <c r="A3100" s="30"/>
      <c r="B3100" s="31"/>
      <c r="C3100" s="42"/>
      <c r="D3100" s="385"/>
      <c r="F3100" s="385"/>
      <c r="G3100" s="385"/>
      <c r="H3100" s="385"/>
    </row>
    <row r="3101" spans="1:8" x14ac:dyDescent="0.25">
      <c r="A3101" s="30"/>
      <c r="B3101" s="31"/>
      <c r="C3101" s="42"/>
      <c r="D3101" s="385"/>
      <c r="F3101" s="385"/>
      <c r="G3101" s="385"/>
      <c r="H3101" s="385"/>
    </row>
    <row r="3102" spans="1:8" x14ac:dyDescent="0.25">
      <c r="A3102" s="30"/>
      <c r="B3102" s="31"/>
      <c r="C3102" s="42"/>
      <c r="D3102" s="385"/>
      <c r="F3102" s="385"/>
      <c r="G3102" s="385"/>
      <c r="H3102" s="385"/>
    </row>
    <row r="3103" spans="1:8" x14ac:dyDescent="0.25">
      <c r="A3103" s="30"/>
      <c r="B3103" s="31"/>
      <c r="C3103" s="42"/>
      <c r="D3103" s="385"/>
      <c r="F3103" s="385"/>
      <c r="G3103" s="385"/>
      <c r="H3103" s="385"/>
    </row>
    <row r="3104" spans="1:8" x14ac:dyDescent="0.25">
      <c r="A3104" s="30"/>
      <c r="B3104" s="31"/>
      <c r="C3104" s="42"/>
      <c r="D3104" s="385"/>
      <c r="F3104" s="385"/>
      <c r="G3104" s="385"/>
      <c r="H3104" s="385"/>
    </row>
    <row r="3105" spans="1:8" x14ac:dyDescent="0.25">
      <c r="A3105" s="30"/>
      <c r="B3105" s="31"/>
      <c r="C3105" s="42"/>
      <c r="D3105" s="385"/>
      <c r="F3105" s="385"/>
      <c r="G3105" s="385"/>
      <c r="H3105" s="385"/>
    </row>
    <row r="3106" spans="1:8" x14ac:dyDescent="0.25">
      <c r="A3106" s="30"/>
      <c r="B3106" s="31"/>
      <c r="C3106" s="42"/>
      <c r="D3106" s="385"/>
      <c r="F3106" s="385"/>
      <c r="G3106" s="385"/>
      <c r="H3106" s="385"/>
    </row>
    <row r="3107" spans="1:8" x14ac:dyDescent="0.25">
      <c r="A3107" s="30"/>
      <c r="B3107" s="31"/>
      <c r="C3107" s="42"/>
      <c r="D3107" s="385"/>
      <c r="F3107" s="385"/>
      <c r="G3107" s="385"/>
      <c r="H3107" s="385"/>
    </row>
    <row r="3108" spans="1:8" x14ac:dyDescent="0.25">
      <c r="A3108" s="30"/>
      <c r="B3108" s="31"/>
      <c r="C3108" s="42"/>
      <c r="D3108" s="385"/>
      <c r="F3108" s="385"/>
      <c r="G3108" s="385"/>
      <c r="H3108" s="385"/>
    </row>
    <row r="3109" spans="1:8" x14ac:dyDescent="0.25">
      <c r="A3109" s="30"/>
      <c r="B3109" s="31"/>
      <c r="C3109" s="42"/>
      <c r="D3109" s="385"/>
      <c r="F3109" s="385"/>
      <c r="G3109" s="385"/>
      <c r="H3109" s="385"/>
    </row>
    <row r="3110" spans="1:8" x14ac:dyDescent="0.25">
      <c r="A3110" s="30"/>
      <c r="B3110" s="31"/>
      <c r="C3110" s="42"/>
      <c r="D3110" s="385"/>
      <c r="F3110" s="385"/>
      <c r="G3110" s="385"/>
      <c r="H3110" s="385"/>
    </row>
    <row r="3111" spans="1:8" x14ac:dyDescent="0.25">
      <c r="A3111" s="30"/>
      <c r="B3111" s="31"/>
      <c r="C3111" s="42"/>
      <c r="D3111" s="385"/>
      <c r="F3111" s="385"/>
      <c r="G3111" s="385"/>
      <c r="H3111" s="385"/>
    </row>
    <row r="3112" spans="1:8" x14ac:dyDescent="0.25">
      <c r="A3112" s="30"/>
      <c r="B3112" s="31"/>
      <c r="C3112" s="42"/>
      <c r="D3112" s="385"/>
      <c r="F3112" s="385"/>
      <c r="G3112" s="385"/>
      <c r="H3112" s="385"/>
    </row>
    <row r="3113" spans="1:8" x14ac:dyDescent="0.25">
      <c r="A3113" s="30"/>
      <c r="B3113" s="31"/>
      <c r="C3113" s="42"/>
      <c r="D3113" s="385"/>
      <c r="F3113" s="385"/>
      <c r="G3113" s="385"/>
      <c r="H3113" s="385"/>
    </row>
    <row r="3114" spans="1:8" x14ac:dyDescent="0.25">
      <c r="A3114" s="30"/>
      <c r="B3114" s="31"/>
      <c r="C3114" s="42"/>
      <c r="D3114" s="385"/>
      <c r="F3114" s="385"/>
      <c r="G3114" s="385"/>
      <c r="H3114" s="385"/>
    </row>
    <row r="3115" spans="1:8" x14ac:dyDescent="0.25">
      <c r="A3115" s="30"/>
      <c r="B3115" s="31"/>
      <c r="C3115" s="42"/>
      <c r="D3115" s="385"/>
      <c r="F3115" s="385"/>
      <c r="G3115" s="385"/>
      <c r="H3115" s="385"/>
    </row>
    <row r="3116" spans="1:8" x14ac:dyDescent="0.25">
      <c r="A3116" s="30"/>
      <c r="B3116" s="31"/>
      <c r="C3116" s="42"/>
      <c r="D3116" s="385"/>
      <c r="F3116" s="385"/>
      <c r="G3116" s="385"/>
      <c r="H3116" s="385"/>
    </row>
    <row r="3117" spans="1:8" x14ac:dyDescent="0.25">
      <c r="A3117" s="30"/>
      <c r="B3117" s="31"/>
      <c r="C3117" s="42"/>
      <c r="D3117" s="385"/>
      <c r="F3117" s="385"/>
      <c r="G3117" s="385"/>
      <c r="H3117" s="385"/>
    </row>
    <row r="3118" spans="1:8" x14ac:dyDescent="0.25">
      <c r="A3118" s="30"/>
      <c r="B3118" s="31"/>
      <c r="C3118" s="42"/>
      <c r="D3118" s="385"/>
      <c r="F3118" s="385"/>
      <c r="G3118" s="385"/>
      <c r="H3118" s="385"/>
    </row>
    <row r="3119" spans="1:8" x14ac:dyDescent="0.25">
      <c r="A3119" s="30"/>
      <c r="B3119" s="31"/>
      <c r="C3119" s="42"/>
      <c r="D3119" s="385"/>
      <c r="F3119" s="385"/>
      <c r="G3119" s="385"/>
      <c r="H3119" s="385"/>
    </row>
    <row r="3120" spans="1:8" x14ac:dyDescent="0.25">
      <c r="A3120" s="30"/>
      <c r="B3120" s="31"/>
      <c r="C3120" s="42"/>
      <c r="D3120" s="385"/>
      <c r="F3120" s="385"/>
      <c r="G3120" s="385"/>
      <c r="H3120" s="385"/>
    </row>
    <row r="3121" spans="1:8" x14ac:dyDescent="0.25">
      <c r="A3121" s="30"/>
      <c r="B3121" s="31"/>
      <c r="C3121" s="42"/>
      <c r="D3121" s="385"/>
      <c r="F3121" s="385"/>
      <c r="G3121" s="385"/>
      <c r="H3121" s="385"/>
    </row>
    <row r="3122" spans="1:8" x14ac:dyDescent="0.25">
      <c r="A3122" s="30"/>
      <c r="B3122" s="31"/>
      <c r="C3122" s="42"/>
      <c r="D3122" s="385"/>
      <c r="F3122" s="385"/>
      <c r="G3122" s="385"/>
      <c r="H3122" s="385"/>
    </row>
    <row r="3123" spans="1:8" x14ac:dyDescent="0.25">
      <c r="A3123" s="30"/>
      <c r="B3123" s="31"/>
      <c r="C3123" s="42"/>
      <c r="D3123" s="385"/>
      <c r="F3123" s="385"/>
      <c r="G3123" s="385"/>
      <c r="H3123" s="385"/>
    </row>
    <row r="3124" spans="1:8" x14ac:dyDescent="0.25">
      <c r="A3124" s="30"/>
      <c r="B3124" s="31"/>
      <c r="C3124" s="42"/>
      <c r="D3124" s="385"/>
      <c r="F3124" s="385"/>
      <c r="G3124" s="385"/>
      <c r="H3124" s="385"/>
    </row>
    <row r="3125" spans="1:8" x14ac:dyDescent="0.25">
      <c r="A3125" s="30"/>
      <c r="B3125" s="31"/>
      <c r="C3125" s="42"/>
      <c r="D3125" s="385"/>
      <c r="F3125" s="385"/>
      <c r="G3125" s="385"/>
      <c r="H3125" s="385"/>
    </row>
    <row r="3126" spans="1:8" x14ac:dyDescent="0.25">
      <c r="A3126" s="30"/>
      <c r="B3126" s="31"/>
      <c r="C3126" s="42"/>
      <c r="D3126" s="385"/>
      <c r="F3126" s="385"/>
      <c r="G3126" s="385"/>
      <c r="H3126" s="385"/>
    </row>
    <row r="3127" spans="1:8" x14ac:dyDescent="0.25">
      <c r="A3127" s="30"/>
      <c r="B3127" s="31"/>
      <c r="C3127" s="42"/>
      <c r="D3127" s="385"/>
      <c r="F3127" s="385"/>
      <c r="G3127" s="385"/>
      <c r="H3127" s="385"/>
    </row>
    <row r="3128" spans="1:8" x14ac:dyDescent="0.25">
      <c r="A3128" s="30"/>
      <c r="B3128" s="31"/>
      <c r="C3128" s="42"/>
      <c r="D3128" s="385"/>
      <c r="F3128" s="385"/>
      <c r="G3128" s="385"/>
      <c r="H3128" s="385"/>
    </row>
    <row r="3129" spans="1:8" x14ac:dyDescent="0.25">
      <c r="A3129" s="30"/>
      <c r="B3129" s="31"/>
      <c r="C3129" s="42"/>
      <c r="D3129" s="385"/>
      <c r="F3129" s="385"/>
      <c r="G3129" s="385"/>
      <c r="H3129" s="385"/>
    </row>
    <row r="3130" spans="1:8" x14ac:dyDescent="0.25">
      <c r="A3130" s="30"/>
      <c r="B3130" s="31"/>
      <c r="C3130" s="42"/>
      <c r="D3130" s="385"/>
      <c r="F3130" s="385"/>
      <c r="G3130" s="385"/>
      <c r="H3130" s="385"/>
    </row>
    <row r="3131" spans="1:8" x14ac:dyDescent="0.25">
      <c r="A3131" s="30"/>
      <c r="B3131" s="31"/>
      <c r="C3131" s="42"/>
      <c r="D3131" s="385"/>
      <c r="F3131" s="385"/>
      <c r="G3131" s="385"/>
      <c r="H3131" s="385"/>
    </row>
    <row r="3132" spans="1:8" x14ac:dyDescent="0.25">
      <c r="A3132" s="30"/>
      <c r="B3132" s="31"/>
      <c r="C3132" s="42"/>
      <c r="D3132" s="385"/>
      <c r="F3132" s="385"/>
      <c r="G3132" s="385"/>
      <c r="H3132" s="385"/>
    </row>
    <row r="3133" spans="1:8" x14ac:dyDescent="0.25">
      <c r="A3133" s="30"/>
      <c r="B3133" s="31"/>
      <c r="C3133" s="42"/>
      <c r="D3133" s="385"/>
      <c r="F3133" s="385"/>
      <c r="G3133" s="385"/>
      <c r="H3133" s="385"/>
    </row>
    <row r="3134" spans="1:8" x14ac:dyDescent="0.25">
      <c r="A3134" s="30"/>
      <c r="B3134" s="31"/>
      <c r="C3134" s="42"/>
      <c r="D3134" s="385"/>
      <c r="F3134" s="385"/>
      <c r="G3134" s="385"/>
      <c r="H3134" s="385"/>
    </row>
    <row r="3135" spans="1:8" x14ac:dyDescent="0.25">
      <c r="A3135" s="30"/>
      <c r="B3135" s="31"/>
      <c r="C3135" s="42"/>
      <c r="D3135" s="385"/>
      <c r="F3135" s="385"/>
      <c r="G3135" s="385"/>
      <c r="H3135" s="385"/>
    </row>
    <row r="3136" spans="1:8" x14ac:dyDescent="0.25">
      <c r="A3136" s="30"/>
      <c r="B3136" s="31"/>
      <c r="C3136" s="42"/>
      <c r="D3136" s="385"/>
      <c r="F3136" s="385"/>
      <c r="G3136" s="385"/>
      <c r="H3136" s="385"/>
    </row>
    <row r="3137" spans="1:8" x14ac:dyDescent="0.25">
      <c r="A3137" s="30"/>
      <c r="B3137" s="31"/>
      <c r="C3137" s="42"/>
      <c r="D3137" s="385"/>
      <c r="F3137" s="385"/>
      <c r="G3137" s="385"/>
      <c r="H3137" s="385"/>
    </row>
    <row r="3138" spans="1:8" x14ac:dyDescent="0.25">
      <c r="A3138" s="30"/>
      <c r="B3138" s="31"/>
      <c r="C3138" s="42"/>
      <c r="D3138" s="385"/>
      <c r="F3138" s="385"/>
      <c r="G3138" s="385"/>
      <c r="H3138" s="385"/>
    </row>
    <row r="3139" spans="1:8" x14ac:dyDescent="0.25">
      <c r="A3139" s="30"/>
      <c r="B3139" s="31"/>
      <c r="C3139" s="42"/>
      <c r="D3139" s="385"/>
      <c r="F3139" s="385"/>
      <c r="G3139" s="385"/>
      <c r="H3139" s="385"/>
    </row>
    <row r="3140" spans="1:8" x14ac:dyDescent="0.25">
      <c r="A3140" s="30"/>
      <c r="B3140" s="31"/>
      <c r="C3140" s="42"/>
      <c r="D3140" s="385"/>
      <c r="F3140" s="385"/>
      <c r="G3140" s="385"/>
      <c r="H3140" s="385"/>
    </row>
    <row r="3141" spans="1:8" x14ac:dyDescent="0.25">
      <c r="A3141" s="30"/>
      <c r="B3141" s="31"/>
      <c r="C3141" s="42"/>
      <c r="D3141" s="385"/>
      <c r="F3141" s="385"/>
      <c r="G3141" s="385"/>
      <c r="H3141" s="385"/>
    </row>
    <row r="3142" spans="1:8" x14ac:dyDescent="0.25">
      <c r="A3142" s="30"/>
      <c r="B3142" s="31"/>
      <c r="C3142" s="42"/>
      <c r="D3142" s="385"/>
      <c r="F3142" s="385"/>
      <c r="G3142" s="385"/>
      <c r="H3142" s="385"/>
    </row>
    <row r="3143" spans="1:8" x14ac:dyDescent="0.25">
      <c r="A3143" s="30"/>
      <c r="B3143" s="31"/>
      <c r="C3143" s="42"/>
      <c r="D3143" s="385"/>
      <c r="F3143" s="385"/>
      <c r="G3143" s="385"/>
      <c r="H3143" s="385"/>
    </row>
    <row r="3144" spans="1:8" x14ac:dyDescent="0.25">
      <c r="A3144" s="30"/>
      <c r="B3144" s="31"/>
      <c r="C3144" s="42"/>
      <c r="D3144" s="385"/>
      <c r="F3144" s="385"/>
      <c r="G3144" s="385"/>
      <c r="H3144" s="385"/>
    </row>
    <row r="3145" spans="1:8" x14ac:dyDescent="0.25">
      <c r="A3145" s="30"/>
      <c r="B3145" s="31"/>
      <c r="C3145" s="42"/>
      <c r="D3145" s="385"/>
      <c r="F3145" s="385"/>
      <c r="G3145" s="385"/>
      <c r="H3145" s="385"/>
    </row>
    <row r="3146" spans="1:8" x14ac:dyDescent="0.25">
      <c r="A3146" s="30"/>
      <c r="B3146" s="31"/>
      <c r="C3146" s="42"/>
      <c r="D3146" s="385"/>
      <c r="F3146" s="385"/>
      <c r="G3146" s="385"/>
      <c r="H3146" s="385"/>
    </row>
    <row r="3147" spans="1:8" x14ac:dyDescent="0.25">
      <c r="A3147" s="30"/>
      <c r="B3147" s="31"/>
      <c r="C3147" s="42"/>
      <c r="D3147" s="385"/>
      <c r="F3147" s="385"/>
      <c r="G3147" s="385"/>
      <c r="H3147" s="385"/>
    </row>
    <row r="3148" spans="1:8" x14ac:dyDescent="0.25">
      <c r="A3148" s="30"/>
      <c r="B3148" s="31"/>
      <c r="C3148" s="42"/>
      <c r="D3148" s="385"/>
      <c r="F3148" s="385"/>
      <c r="G3148" s="385"/>
      <c r="H3148" s="385"/>
    </row>
    <row r="3149" spans="1:8" x14ac:dyDescent="0.25">
      <c r="A3149" s="30"/>
      <c r="B3149" s="31"/>
      <c r="C3149" s="42"/>
      <c r="D3149" s="385"/>
      <c r="F3149" s="385"/>
      <c r="G3149" s="385"/>
      <c r="H3149" s="385"/>
    </row>
    <row r="3150" spans="1:8" x14ac:dyDescent="0.25">
      <c r="A3150" s="30"/>
      <c r="B3150" s="31"/>
      <c r="C3150" s="42"/>
      <c r="D3150" s="385"/>
      <c r="F3150" s="385"/>
      <c r="G3150" s="385"/>
      <c r="H3150" s="385"/>
    </row>
    <row r="3151" spans="1:8" x14ac:dyDescent="0.25">
      <c r="A3151" s="30"/>
      <c r="B3151" s="31"/>
      <c r="C3151" s="42"/>
      <c r="D3151" s="385"/>
      <c r="F3151" s="385"/>
      <c r="G3151" s="385"/>
      <c r="H3151" s="385"/>
    </row>
    <row r="3152" spans="1:8" x14ac:dyDescent="0.25">
      <c r="A3152" s="30"/>
      <c r="B3152" s="31"/>
      <c r="C3152" s="42"/>
      <c r="D3152" s="385"/>
      <c r="F3152" s="385"/>
      <c r="G3152" s="385"/>
      <c r="H3152" s="385"/>
    </row>
    <row r="3153" spans="1:8" x14ac:dyDescent="0.25">
      <c r="A3153" s="30"/>
      <c r="B3153" s="31"/>
      <c r="C3153" s="42"/>
      <c r="D3153" s="385"/>
      <c r="F3153" s="385"/>
      <c r="G3153" s="385"/>
      <c r="H3153" s="385"/>
    </row>
    <row r="3154" spans="1:8" x14ac:dyDescent="0.25">
      <c r="A3154" s="30"/>
      <c r="B3154" s="31"/>
      <c r="C3154" s="42"/>
      <c r="D3154" s="385"/>
      <c r="F3154" s="385"/>
      <c r="G3154" s="385"/>
      <c r="H3154" s="385"/>
    </row>
    <row r="3155" spans="1:8" x14ac:dyDescent="0.25">
      <c r="A3155" s="30"/>
      <c r="B3155" s="31"/>
      <c r="C3155" s="42"/>
      <c r="D3155" s="385"/>
      <c r="F3155" s="385"/>
      <c r="G3155" s="385"/>
      <c r="H3155" s="385"/>
    </row>
    <row r="3156" spans="1:8" x14ac:dyDescent="0.25">
      <c r="A3156" s="30"/>
      <c r="B3156" s="31"/>
      <c r="C3156" s="42"/>
      <c r="D3156" s="385"/>
      <c r="F3156" s="385"/>
      <c r="G3156" s="385"/>
      <c r="H3156" s="385"/>
    </row>
    <row r="3157" spans="1:8" x14ac:dyDescent="0.25">
      <c r="A3157" s="30"/>
      <c r="B3157" s="31"/>
      <c r="C3157" s="42"/>
      <c r="D3157" s="385"/>
      <c r="F3157" s="385"/>
      <c r="G3157" s="385"/>
      <c r="H3157" s="385"/>
    </row>
    <row r="3158" spans="1:8" x14ac:dyDescent="0.25">
      <c r="A3158" s="30"/>
      <c r="B3158" s="31"/>
      <c r="C3158" s="42"/>
      <c r="D3158" s="385"/>
      <c r="F3158" s="385"/>
      <c r="G3158" s="385"/>
      <c r="H3158" s="385"/>
    </row>
    <row r="3159" spans="1:8" x14ac:dyDescent="0.25">
      <c r="A3159" s="30"/>
      <c r="B3159" s="31"/>
      <c r="C3159" s="42"/>
      <c r="D3159" s="385"/>
      <c r="F3159" s="385"/>
      <c r="G3159" s="385"/>
      <c r="H3159" s="385"/>
    </row>
    <row r="3160" spans="1:8" x14ac:dyDescent="0.25">
      <c r="A3160" s="30"/>
      <c r="B3160" s="31"/>
      <c r="C3160" s="42"/>
      <c r="D3160" s="385"/>
      <c r="F3160" s="385"/>
      <c r="G3160" s="385"/>
      <c r="H3160" s="385"/>
    </row>
    <row r="3161" spans="1:8" x14ac:dyDescent="0.25">
      <c r="A3161" s="30"/>
      <c r="B3161" s="31"/>
      <c r="C3161" s="42"/>
      <c r="D3161" s="385"/>
      <c r="F3161" s="385"/>
      <c r="G3161" s="385"/>
      <c r="H3161" s="385"/>
    </row>
    <row r="3162" spans="1:8" x14ac:dyDescent="0.25">
      <c r="A3162" s="30"/>
      <c r="B3162" s="31"/>
      <c r="C3162" s="42"/>
      <c r="D3162" s="385"/>
      <c r="F3162" s="385"/>
      <c r="G3162" s="385"/>
      <c r="H3162" s="385"/>
    </row>
    <row r="3163" spans="1:8" x14ac:dyDescent="0.25">
      <c r="A3163" s="30"/>
      <c r="B3163" s="31"/>
      <c r="C3163" s="42"/>
      <c r="D3163" s="385"/>
      <c r="F3163" s="385"/>
      <c r="G3163" s="385"/>
      <c r="H3163" s="385"/>
    </row>
    <row r="3164" spans="1:8" x14ac:dyDescent="0.25">
      <c r="A3164" s="30"/>
      <c r="B3164" s="31"/>
      <c r="C3164" s="42"/>
      <c r="D3164" s="385"/>
      <c r="F3164" s="385"/>
      <c r="G3164" s="385"/>
      <c r="H3164" s="385"/>
    </row>
    <row r="3165" spans="1:8" x14ac:dyDescent="0.25">
      <c r="A3165" s="30"/>
      <c r="B3165" s="31"/>
      <c r="C3165" s="42"/>
      <c r="D3165" s="385"/>
      <c r="F3165" s="385"/>
      <c r="G3165" s="385"/>
      <c r="H3165" s="385"/>
    </row>
    <row r="3166" spans="1:8" x14ac:dyDescent="0.25">
      <c r="A3166" s="30"/>
      <c r="B3166" s="31"/>
      <c r="C3166" s="42"/>
      <c r="D3166" s="385"/>
      <c r="F3166" s="385"/>
      <c r="G3166" s="385"/>
      <c r="H3166" s="385"/>
    </row>
    <row r="3167" spans="1:8" x14ac:dyDescent="0.25">
      <c r="A3167" s="30"/>
      <c r="B3167" s="31"/>
      <c r="C3167" s="42"/>
      <c r="D3167" s="385"/>
      <c r="F3167" s="385"/>
      <c r="G3167" s="385"/>
      <c r="H3167" s="385"/>
    </row>
    <row r="3168" spans="1:8" x14ac:dyDescent="0.25">
      <c r="A3168" s="30"/>
      <c r="B3168" s="31"/>
      <c r="C3168" s="42"/>
      <c r="D3168" s="385"/>
      <c r="F3168" s="385"/>
      <c r="G3168" s="385"/>
      <c r="H3168" s="385"/>
    </row>
    <row r="3169" spans="1:8" x14ac:dyDescent="0.25">
      <c r="A3169" s="30"/>
      <c r="B3169" s="31"/>
      <c r="C3169" s="42"/>
      <c r="D3169" s="385"/>
      <c r="F3169" s="385"/>
      <c r="G3169" s="385"/>
      <c r="H3169" s="385"/>
    </row>
    <row r="3170" spans="1:8" x14ac:dyDescent="0.25">
      <c r="A3170" s="30"/>
      <c r="B3170" s="31"/>
      <c r="C3170" s="42"/>
      <c r="D3170" s="385"/>
      <c r="F3170" s="385"/>
      <c r="G3170" s="385"/>
      <c r="H3170" s="385"/>
    </row>
    <row r="3171" spans="1:8" x14ac:dyDescent="0.25">
      <c r="A3171" s="30"/>
      <c r="B3171" s="31"/>
      <c r="C3171" s="42"/>
      <c r="D3171" s="385"/>
      <c r="F3171" s="385"/>
      <c r="G3171" s="385"/>
      <c r="H3171" s="385"/>
    </row>
    <row r="3172" spans="1:8" x14ac:dyDescent="0.25">
      <c r="A3172" s="30"/>
      <c r="B3172" s="31"/>
      <c r="C3172" s="42"/>
      <c r="D3172" s="385"/>
      <c r="F3172" s="385"/>
      <c r="G3172" s="385"/>
      <c r="H3172" s="385"/>
    </row>
    <row r="3173" spans="1:8" x14ac:dyDescent="0.25">
      <c r="A3173" s="30"/>
      <c r="B3173" s="31"/>
      <c r="C3173" s="42"/>
      <c r="D3173" s="385"/>
      <c r="F3173" s="385"/>
      <c r="G3173" s="385"/>
      <c r="H3173" s="385"/>
    </row>
    <row r="3174" spans="1:8" x14ac:dyDescent="0.25">
      <c r="A3174" s="30"/>
      <c r="B3174" s="31"/>
      <c r="C3174" s="42"/>
      <c r="D3174" s="385"/>
      <c r="F3174" s="385"/>
      <c r="G3174" s="385"/>
      <c r="H3174" s="385"/>
    </row>
    <row r="3175" spans="1:8" x14ac:dyDescent="0.25">
      <c r="A3175" s="30"/>
      <c r="B3175" s="31"/>
      <c r="C3175" s="42"/>
      <c r="D3175" s="385"/>
      <c r="F3175" s="385"/>
      <c r="G3175" s="385"/>
      <c r="H3175" s="385"/>
    </row>
    <row r="3176" spans="1:8" x14ac:dyDescent="0.25">
      <c r="A3176" s="30"/>
      <c r="B3176" s="31"/>
      <c r="C3176" s="42"/>
      <c r="D3176" s="385"/>
      <c r="F3176" s="385"/>
      <c r="G3176" s="385"/>
      <c r="H3176" s="385"/>
    </row>
    <row r="3177" spans="1:8" x14ac:dyDescent="0.25">
      <c r="A3177" s="30"/>
      <c r="B3177" s="31"/>
      <c r="C3177" s="42"/>
      <c r="D3177" s="385"/>
      <c r="F3177" s="385"/>
      <c r="G3177" s="385"/>
      <c r="H3177" s="385"/>
    </row>
    <row r="3178" spans="1:8" x14ac:dyDescent="0.25">
      <c r="A3178" s="30"/>
      <c r="B3178" s="31"/>
      <c r="C3178" s="42"/>
      <c r="D3178" s="385"/>
      <c r="F3178" s="385"/>
      <c r="G3178" s="385"/>
      <c r="H3178" s="385"/>
    </row>
    <row r="3179" spans="1:8" x14ac:dyDescent="0.25">
      <c r="A3179" s="30"/>
      <c r="B3179" s="31"/>
      <c r="C3179" s="42"/>
      <c r="D3179" s="385"/>
      <c r="F3179" s="385"/>
      <c r="G3179" s="385"/>
      <c r="H3179" s="385"/>
    </row>
    <row r="3180" spans="1:8" x14ac:dyDescent="0.25">
      <c r="A3180" s="30"/>
      <c r="B3180" s="31"/>
      <c r="C3180" s="42"/>
      <c r="D3180" s="385"/>
      <c r="F3180" s="385"/>
      <c r="G3180" s="385"/>
      <c r="H3180" s="385"/>
    </row>
    <row r="3181" spans="1:8" x14ac:dyDescent="0.25">
      <c r="A3181" s="30"/>
      <c r="B3181" s="31"/>
      <c r="C3181" s="42"/>
      <c r="D3181" s="385"/>
      <c r="F3181" s="385"/>
      <c r="G3181" s="385"/>
      <c r="H3181" s="385"/>
    </row>
    <row r="3182" spans="1:8" x14ac:dyDescent="0.25">
      <c r="A3182" s="30"/>
      <c r="B3182" s="31"/>
      <c r="C3182" s="42"/>
      <c r="D3182" s="385"/>
      <c r="F3182" s="385"/>
      <c r="G3182" s="385"/>
      <c r="H3182" s="385"/>
    </row>
    <row r="3183" spans="1:8" x14ac:dyDescent="0.25">
      <c r="A3183" s="30"/>
      <c r="B3183" s="31"/>
      <c r="C3183" s="42"/>
      <c r="D3183" s="385"/>
      <c r="F3183" s="385"/>
      <c r="G3183" s="385"/>
      <c r="H3183" s="385"/>
    </row>
    <row r="3184" spans="1:8" x14ac:dyDescent="0.25">
      <c r="A3184" s="30"/>
      <c r="B3184" s="31"/>
      <c r="C3184" s="42"/>
      <c r="D3184" s="385"/>
      <c r="F3184" s="385"/>
      <c r="G3184" s="385"/>
      <c r="H3184" s="385"/>
    </row>
    <row r="3185" spans="1:8" x14ac:dyDescent="0.25">
      <c r="A3185" s="30"/>
      <c r="B3185" s="31"/>
      <c r="C3185" s="42"/>
      <c r="D3185" s="385"/>
      <c r="F3185" s="385"/>
      <c r="G3185" s="385"/>
      <c r="H3185" s="385"/>
    </row>
    <row r="3186" spans="1:8" x14ac:dyDescent="0.25">
      <c r="A3186" s="30"/>
      <c r="B3186" s="31"/>
      <c r="C3186" s="42"/>
      <c r="D3186" s="385"/>
      <c r="F3186" s="385"/>
      <c r="G3186" s="385"/>
      <c r="H3186" s="385"/>
    </row>
    <row r="3187" spans="1:8" x14ac:dyDescent="0.25">
      <c r="A3187" s="30"/>
      <c r="B3187" s="31"/>
      <c r="C3187" s="42"/>
      <c r="D3187" s="385"/>
      <c r="F3187" s="385"/>
      <c r="G3187" s="385"/>
      <c r="H3187" s="385"/>
    </row>
    <row r="3188" spans="1:8" x14ac:dyDescent="0.25">
      <c r="A3188" s="30"/>
      <c r="B3188" s="31"/>
      <c r="C3188" s="42"/>
      <c r="D3188" s="385"/>
      <c r="F3188" s="385"/>
      <c r="G3188" s="385"/>
      <c r="H3188" s="385"/>
    </row>
    <row r="3189" spans="1:8" x14ac:dyDescent="0.25">
      <c r="A3189" s="30"/>
      <c r="B3189" s="31"/>
      <c r="C3189" s="42"/>
      <c r="D3189" s="385"/>
      <c r="F3189" s="385"/>
      <c r="G3189" s="385"/>
      <c r="H3189" s="385"/>
    </row>
    <row r="3190" spans="1:8" x14ac:dyDescent="0.25">
      <c r="A3190" s="30"/>
      <c r="B3190" s="31"/>
      <c r="C3190" s="42"/>
      <c r="D3190" s="385"/>
      <c r="F3190" s="385"/>
      <c r="G3190" s="385"/>
      <c r="H3190" s="385"/>
    </row>
    <row r="3191" spans="1:8" x14ac:dyDescent="0.25">
      <c r="A3191" s="30"/>
      <c r="B3191" s="31"/>
      <c r="C3191" s="42"/>
      <c r="D3191" s="385"/>
      <c r="F3191" s="385"/>
      <c r="G3191" s="385"/>
      <c r="H3191" s="385"/>
    </row>
    <row r="3192" spans="1:8" x14ac:dyDescent="0.25">
      <c r="A3192" s="30"/>
      <c r="B3192" s="31"/>
      <c r="C3192" s="42"/>
      <c r="D3192" s="385"/>
      <c r="F3192" s="385"/>
      <c r="G3192" s="385"/>
      <c r="H3192" s="385"/>
    </row>
    <row r="3193" spans="1:8" x14ac:dyDescent="0.25">
      <c r="A3193" s="30"/>
      <c r="B3193" s="31"/>
      <c r="C3193" s="42"/>
      <c r="D3193" s="385"/>
      <c r="F3193" s="385"/>
      <c r="G3193" s="385"/>
      <c r="H3193" s="385"/>
    </row>
    <row r="3194" spans="1:8" x14ac:dyDescent="0.25">
      <c r="A3194" s="30"/>
      <c r="B3194" s="31"/>
      <c r="C3194" s="42"/>
      <c r="D3194" s="385"/>
      <c r="F3194" s="385"/>
      <c r="G3194" s="385"/>
      <c r="H3194" s="385"/>
    </row>
    <row r="3195" spans="1:8" x14ac:dyDescent="0.25">
      <c r="A3195" s="30"/>
      <c r="B3195" s="31"/>
      <c r="C3195" s="42"/>
      <c r="D3195" s="385"/>
      <c r="F3195" s="385"/>
      <c r="G3195" s="385"/>
      <c r="H3195" s="385"/>
    </row>
    <row r="3196" spans="1:8" x14ac:dyDescent="0.25">
      <c r="A3196" s="30"/>
      <c r="B3196" s="31"/>
      <c r="C3196" s="42"/>
      <c r="D3196" s="385"/>
      <c r="F3196" s="385"/>
      <c r="G3196" s="385"/>
      <c r="H3196" s="385"/>
    </row>
    <row r="3197" spans="1:8" x14ac:dyDescent="0.25">
      <c r="A3197" s="30"/>
      <c r="B3197" s="31"/>
      <c r="C3197" s="42"/>
      <c r="D3197" s="385"/>
      <c r="F3197" s="385"/>
      <c r="G3197" s="385"/>
      <c r="H3197" s="385"/>
    </row>
    <row r="3198" spans="1:8" x14ac:dyDescent="0.25">
      <c r="A3198" s="30"/>
      <c r="B3198" s="31"/>
      <c r="C3198" s="42"/>
      <c r="D3198" s="385"/>
      <c r="F3198" s="385"/>
      <c r="G3198" s="385"/>
      <c r="H3198" s="385"/>
    </row>
    <row r="3199" spans="1:8" x14ac:dyDescent="0.25">
      <c r="A3199" s="30"/>
      <c r="B3199" s="31"/>
      <c r="C3199" s="42"/>
      <c r="D3199" s="385"/>
      <c r="F3199" s="385"/>
      <c r="G3199" s="385"/>
      <c r="H3199" s="385"/>
    </row>
    <row r="3200" spans="1:8" x14ac:dyDescent="0.25">
      <c r="A3200" s="30"/>
      <c r="B3200" s="31"/>
      <c r="C3200" s="42"/>
      <c r="D3200" s="385"/>
      <c r="F3200" s="385"/>
      <c r="G3200" s="385"/>
      <c r="H3200" s="385"/>
    </row>
    <row r="3201" spans="1:8" x14ac:dyDescent="0.25">
      <c r="A3201" s="30"/>
      <c r="B3201" s="31"/>
      <c r="C3201" s="42"/>
      <c r="D3201" s="385"/>
      <c r="F3201" s="385"/>
      <c r="G3201" s="385"/>
      <c r="H3201" s="385"/>
    </row>
    <row r="3202" spans="1:8" x14ac:dyDescent="0.25">
      <c r="A3202" s="30"/>
      <c r="B3202" s="31"/>
      <c r="C3202" s="42"/>
      <c r="D3202" s="385"/>
      <c r="F3202" s="385"/>
      <c r="G3202" s="385"/>
      <c r="H3202" s="385"/>
    </row>
    <row r="3203" spans="1:8" x14ac:dyDescent="0.25">
      <c r="A3203" s="30"/>
      <c r="B3203" s="31"/>
      <c r="C3203" s="42"/>
      <c r="D3203" s="385"/>
      <c r="F3203" s="385"/>
      <c r="G3203" s="385"/>
      <c r="H3203" s="385"/>
    </row>
    <row r="3204" spans="1:8" x14ac:dyDescent="0.25">
      <c r="A3204" s="30"/>
      <c r="B3204" s="31"/>
      <c r="C3204" s="42"/>
      <c r="D3204" s="385"/>
      <c r="F3204" s="385"/>
      <c r="G3204" s="385"/>
      <c r="H3204" s="385"/>
    </row>
    <row r="3205" spans="1:8" x14ac:dyDescent="0.25">
      <c r="A3205" s="30"/>
      <c r="B3205" s="31"/>
      <c r="C3205" s="42"/>
      <c r="D3205" s="385"/>
      <c r="F3205" s="385"/>
      <c r="G3205" s="385"/>
      <c r="H3205" s="385"/>
    </row>
    <row r="3206" spans="1:8" x14ac:dyDescent="0.25">
      <c r="A3206" s="30"/>
      <c r="B3206" s="31"/>
      <c r="C3206" s="42"/>
      <c r="D3206" s="385"/>
      <c r="F3206" s="385"/>
      <c r="G3206" s="385"/>
      <c r="H3206" s="385"/>
    </row>
    <row r="3207" spans="1:8" x14ac:dyDescent="0.25">
      <c r="A3207" s="30"/>
      <c r="B3207" s="31"/>
      <c r="C3207" s="42"/>
      <c r="D3207" s="385"/>
      <c r="F3207" s="385"/>
      <c r="G3207" s="385"/>
      <c r="H3207" s="385"/>
    </row>
    <row r="3208" spans="1:8" x14ac:dyDescent="0.25">
      <c r="A3208" s="30"/>
      <c r="B3208" s="31"/>
      <c r="C3208" s="42"/>
      <c r="D3208" s="385"/>
      <c r="F3208" s="385"/>
      <c r="G3208" s="385"/>
      <c r="H3208" s="385"/>
    </row>
    <row r="3209" spans="1:8" x14ac:dyDescent="0.25">
      <c r="A3209" s="30"/>
      <c r="B3209" s="31"/>
      <c r="C3209" s="42"/>
      <c r="D3209" s="385"/>
      <c r="F3209" s="385"/>
      <c r="G3209" s="385"/>
      <c r="H3209" s="385"/>
    </row>
    <row r="3210" spans="1:8" x14ac:dyDescent="0.25">
      <c r="A3210" s="30"/>
      <c r="B3210" s="31"/>
      <c r="C3210" s="42"/>
      <c r="D3210" s="385"/>
      <c r="F3210" s="385"/>
      <c r="G3210" s="385"/>
      <c r="H3210" s="385"/>
    </row>
    <row r="3211" spans="1:8" x14ac:dyDescent="0.25">
      <c r="A3211" s="30"/>
      <c r="B3211" s="31"/>
      <c r="C3211" s="42"/>
      <c r="D3211" s="385"/>
      <c r="F3211" s="385"/>
      <c r="G3211" s="385"/>
      <c r="H3211" s="385"/>
    </row>
    <row r="3212" spans="1:8" x14ac:dyDescent="0.25">
      <c r="A3212" s="30"/>
      <c r="B3212" s="31"/>
      <c r="C3212" s="42"/>
      <c r="D3212" s="385"/>
      <c r="F3212" s="385"/>
      <c r="G3212" s="385"/>
      <c r="H3212" s="385"/>
    </row>
    <row r="3213" spans="1:8" x14ac:dyDescent="0.25">
      <c r="A3213" s="30"/>
      <c r="B3213" s="31"/>
      <c r="C3213" s="42"/>
      <c r="D3213" s="385"/>
      <c r="F3213" s="385"/>
      <c r="G3213" s="385"/>
      <c r="H3213" s="385"/>
    </row>
    <row r="3214" spans="1:8" x14ac:dyDescent="0.25">
      <c r="A3214" s="30"/>
      <c r="B3214" s="31"/>
      <c r="C3214" s="42"/>
      <c r="D3214" s="385"/>
      <c r="F3214" s="385"/>
      <c r="G3214" s="385"/>
      <c r="H3214" s="385"/>
    </row>
    <row r="3215" spans="1:8" x14ac:dyDescent="0.25">
      <c r="A3215" s="30"/>
      <c r="B3215" s="31"/>
      <c r="C3215" s="42"/>
      <c r="D3215" s="385"/>
      <c r="F3215" s="385"/>
      <c r="G3215" s="385"/>
      <c r="H3215" s="385"/>
    </row>
    <row r="3216" spans="1:8" x14ac:dyDescent="0.25">
      <c r="A3216" s="30"/>
      <c r="B3216" s="31"/>
      <c r="C3216" s="42"/>
      <c r="D3216" s="385"/>
      <c r="F3216" s="385"/>
      <c r="G3216" s="385"/>
      <c r="H3216" s="385"/>
    </row>
    <row r="3217" spans="1:8" x14ac:dyDescent="0.25">
      <c r="A3217" s="30"/>
      <c r="B3217" s="31"/>
      <c r="C3217" s="42"/>
      <c r="D3217" s="385"/>
      <c r="F3217" s="385"/>
      <c r="G3217" s="385"/>
      <c r="H3217" s="385"/>
    </row>
    <row r="3218" spans="1:8" x14ac:dyDescent="0.25">
      <c r="A3218" s="30"/>
      <c r="B3218" s="31"/>
      <c r="C3218" s="42"/>
      <c r="D3218" s="385"/>
      <c r="F3218" s="385"/>
      <c r="G3218" s="385"/>
      <c r="H3218" s="385"/>
    </row>
    <row r="3219" spans="1:8" x14ac:dyDescent="0.25">
      <c r="A3219" s="30"/>
      <c r="B3219" s="31"/>
      <c r="C3219" s="42"/>
      <c r="D3219" s="385"/>
      <c r="F3219" s="385"/>
      <c r="G3219" s="385"/>
      <c r="H3219" s="385"/>
    </row>
    <row r="3220" spans="1:8" x14ac:dyDescent="0.25">
      <c r="A3220" s="30"/>
      <c r="B3220" s="31"/>
      <c r="C3220" s="42"/>
      <c r="D3220" s="385"/>
      <c r="F3220" s="385"/>
      <c r="G3220" s="385"/>
      <c r="H3220" s="385"/>
    </row>
    <row r="3221" spans="1:8" x14ac:dyDescent="0.25">
      <c r="A3221" s="30"/>
      <c r="B3221" s="31"/>
      <c r="C3221" s="42"/>
      <c r="D3221" s="385"/>
      <c r="F3221" s="385"/>
      <c r="G3221" s="385"/>
      <c r="H3221" s="385"/>
    </row>
    <row r="3222" spans="1:8" x14ac:dyDescent="0.25">
      <c r="A3222" s="30"/>
      <c r="B3222" s="31"/>
      <c r="C3222" s="42"/>
      <c r="D3222" s="385"/>
      <c r="F3222" s="385"/>
      <c r="G3222" s="385"/>
      <c r="H3222" s="385"/>
    </row>
    <row r="3223" spans="1:8" x14ac:dyDescent="0.25">
      <c r="A3223" s="30"/>
      <c r="B3223" s="31"/>
      <c r="C3223" s="42"/>
      <c r="D3223" s="385"/>
      <c r="F3223" s="385"/>
      <c r="G3223" s="385"/>
      <c r="H3223" s="385"/>
    </row>
    <row r="3224" spans="1:8" x14ac:dyDescent="0.25">
      <c r="A3224" s="30"/>
      <c r="B3224" s="31"/>
      <c r="C3224" s="42"/>
      <c r="D3224" s="385"/>
      <c r="F3224" s="385"/>
      <c r="G3224" s="385"/>
      <c r="H3224" s="385"/>
    </row>
    <row r="3225" spans="1:8" x14ac:dyDescent="0.25">
      <c r="A3225" s="30"/>
      <c r="B3225" s="31"/>
      <c r="C3225" s="42"/>
      <c r="D3225" s="385"/>
      <c r="F3225" s="385"/>
      <c r="G3225" s="385"/>
      <c r="H3225" s="385"/>
    </row>
    <row r="3226" spans="1:8" x14ac:dyDescent="0.25">
      <c r="A3226" s="30"/>
      <c r="B3226" s="31"/>
      <c r="C3226" s="42"/>
      <c r="D3226" s="385"/>
      <c r="F3226" s="385"/>
      <c r="G3226" s="385"/>
      <c r="H3226" s="385"/>
    </row>
    <row r="3227" spans="1:8" x14ac:dyDescent="0.25">
      <c r="A3227" s="30"/>
      <c r="B3227" s="31"/>
      <c r="C3227" s="42"/>
      <c r="D3227" s="385"/>
      <c r="F3227" s="385"/>
      <c r="G3227" s="385"/>
      <c r="H3227" s="385"/>
    </row>
    <row r="3228" spans="1:8" x14ac:dyDescent="0.25">
      <c r="A3228" s="30"/>
      <c r="B3228" s="31"/>
      <c r="C3228" s="42"/>
      <c r="D3228" s="385"/>
      <c r="F3228" s="385"/>
      <c r="G3228" s="385"/>
      <c r="H3228" s="385"/>
    </row>
    <row r="3229" spans="1:8" x14ac:dyDescent="0.25">
      <c r="A3229" s="30"/>
      <c r="B3229" s="31"/>
      <c r="C3229" s="42"/>
      <c r="D3229" s="385"/>
      <c r="F3229" s="385"/>
      <c r="G3229" s="385"/>
      <c r="H3229" s="385"/>
    </row>
    <row r="3230" spans="1:8" x14ac:dyDescent="0.25">
      <c r="A3230" s="30"/>
      <c r="B3230" s="31"/>
      <c r="C3230" s="42"/>
      <c r="D3230" s="385"/>
      <c r="F3230" s="385"/>
      <c r="G3230" s="385"/>
      <c r="H3230" s="385"/>
    </row>
    <row r="3231" spans="1:8" x14ac:dyDescent="0.25">
      <c r="A3231" s="30"/>
      <c r="B3231" s="31"/>
      <c r="C3231" s="42"/>
      <c r="D3231" s="385"/>
      <c r="F3231" s="385"/>
      <c r="G3231" s="385"/>
      <c r="H3231" s="385"/>
    </row>
    <row r="3232" spans="1:8" x14ac:dyDescent="0.25">
      <c r="A3232" s="30"/>
      <c r="B3232" s="31"/>
      <c r="C3232" s="42"/>
      <c r="D3232" s="385"/>
      <c r="F3232" s="385"/>
      <c r="G3232" s="385"/>
      <c r="H3232" s="385"/>
    </row>
    <row r="3233" spans="1:8" x14ac:dyDescent="0.25">
      <c r="A3233" s="30"/>
      <c r="B3233" s="31"/>
      <c r="C3233" s="42"/>
      <c r="D3233" s="385"/>
      <c r="F3233" s="385"/>
      <c r="G3233" s="385"/>
      <c r="H3233" s="385"/>
    </row>
    <row r="3234" spans="1:8" x14ac:dyDescent="0.25">
      <c r="A3234" s="30"/>
      <c r="B3234" s="31"/>
      <c r="C3234" s="42"/>
      <c r="D3234" s="385"/>
      <c r="F3234" s="385"/>
      <c r="G3234" s="385"/>
      <c r="H3234" s="385"/>
    </row>
    <row r="3235" spans="1:8" x14ac:dyDescent="0.25">
      <c r="A3235" s="30"/>
      <c r="B3235" s="31"/>
      <c r="C3235" s="42"/>
      <c r="D3235" s="385"/>
      <c r="F3235" s="385"/>
      <c r="G3235" s="385"/>
      <c r="H3235" s="385"/>
    </row>
    <row r="3236" spans="1:8" x14ac:dyDescent="0.25">
      <c r="A3236" s="30"/>
      <c r="B3236" s="31"/>
      <c r="C3236" s="42"/>
      <c r="D3236" s="385"/>
      <c r="F3236" s="385"/>
      <c r="G3236" s="385"/>
      <c r="H3236" s="385"/>
    </row>
    <row r="3237" spans="1:8" x14ac:dyDescent="0.25">
      <c r="A3237" s="30"/>
      <c r="B3237" s="31"/>
      <c r="C3237" s="42"/>
      <c r="D3237" s="385"/>
      <c r="F3237" s="385"/>
      <c r="G3237" s="385"/>
      <c r="H3237" s="385"/>
    </row>
    <row r="3238" spans="1:8" x14ac:dyDescent="0.25">
      <c r="A3238" s="30"/>
      <c r="B3238" s="31"/>
      <c r="C3238" s="42"/>
      <c r="D3238" s="385"/>
      <c r="F3238" s="385"/>
      <c r="G3238" s="385"/>
      <c r="H3238" s="385"/>
    </row>
    <row r="3239" spans="1:8" x14ac:dyDescent="0.25">
      <c r="A3239" s="30"/>
      <c r="B3239" s="31"/>
      <c r="C3239" s="42"/>
      <c r="D3239" s="385"/>
      <c r="F3239" s="385"/>
      <c r="G3239" s="385"/>
      <c r="H3239" s="385"/>
    </row>
    <row r="3240" spans="1:8" x14ac:dyDescent="0.25">
      <c r="A3240" s="30"/>
      <c r="B3240" s="31"/>
      <c r="C3240" s="42"/>
      <c r="D3240" s="385"/>
      <c r="F3240" s="385"/>
      <c r="G3240" s="385"/>
      <c r="H3240" s="385"/>
    </row>
    <row r="3241" spans="1:8" x14ac:dyDescent="0.25">
      <c r="A3241" s="30"/>
      <c r="B3241" s="31"/>
      <c r="C3241" s="42"/>
      <c r="D3241" s="385"/>
      <c r="F3241" s="385"/>
      <c r="G3241" s="385"/>
      <c r="H3241" s="385"/>
    </row>
    <row r="3242" spans="1:8" x14ac:dyDescent="0.25">
      <c r="A3242" s="30"/>
      <c r="B3242" s="31"/>
      <c r="C3242" s="42"/>
      <c r="D3242" s="385"/>
      <c r="F3242" s="385"/>
      <c r="G3242" s="385"/>
      <c r="H3242" s="385"/>
    </row>
    <row r="3243" spans="1:8" x14ac:dyDescent="0.25">
      <c r="A3243" s="30"/>
      <c r="B3243" s="31"/>
      <c r="C3243" s="42"/>
      <c r="D3243" s="385"/>
      <c r="F3243" s="385"/>
      <c r="G3243" s="385"/>
      <c r="H3243" s="385"/>
    </row>
    <row r="3244" spans="1:8" x14ac:dyDescent="0.25">
      <c r="A3244" s="30"/>
      <c r="B3244" s="31"/>
      <c r="C3244" s="42"/>
      <c r="D3244" s="385"/>
      <c r="F3244" s="385"/>
      <c r="G3244" s="385"/>
      <c r="H3244" s="385"/>
    </row>
    <row r="3245" spans="1:8" x14ac:dyDescent="0.25">
      <c r="A3245" s="30"/>
      <c r="B3245" s="31"/>
      <c r="C3245" s="42"/>
      <c r="D3245" s="385"/>
      <c r="F3245" s="385"/>
      <c r="G3245" s="385"/>
      <c r="H3245" s="385"/>
    </row>
    <row r="3246" spans="1:8" x14ac:dyDescent="0.25">
      <c r="A3246" s="30"/>
      <c r="B3246" s="31"/>
      <c r="C3246" s="42"/>
      <c r="D3246" s="385"/>
      <c r="F3246" s="385"/>
      <c r="G3246" s="385"/>
      <c r="H3246" s="385"/>
    </row>
    <row r="3247" spans="1:8" x14ac:dyDescent="0.25">
      <c r="A3247" s="30"/>
      <c r="B3247" s="31"/>
      <c r="C3247" s="42"/>
      <c r="D3247" s="385"/>
      <c r="F3247" s="385"/>
      <c r="G3247" s="385"/>
      <c r="H3247" s="385"/>
    </row>
    <row r="3248" spans="1:8" x14ac:dyDescent="0.25">
      <c r="A3248" s="30"/>
      <c r="B3248" s="31"/>
      <c r="C3248" s="42"/>
      <c r="D3248" s="385"/>
      <c r="F3248" s="385"/>
      <c r="G3248" s="385"/>
      <c r="H3248" s="385"/>
    </row>
    <row r="3249" spans="1:8" x14ac:dyDescent="0.25">
      <c r="A3249" s="30"/>
      <c r="B3249" s="31"/>
      <c r="C3249" s="42"/>
      <c r="D3249" s="385"/>
      <c r="F3249" s="385"/>
      <c r="G3249" s="385"/>
      <c r="H3249" s="385"/>
    </row>
    <row r="3250" spans="1:8" x14ac:dyDescent="0.25">
      <c r="A3250" s="30"/>
      <c r="B3250" s="31"/>
      <c r="C3250" s="42"/>
      <c r="D3250" s="385"/>
      <c r="F3250" s="385"/>
      <c r="G3250" s="385"/>
      <c r="H3250" s="385"/>
    </row>
    <row r="3251" spans="1:8" x14ac:dyDescent="0.25">
      <c r="A3251" s="30"/>
      <c r="B3251" s="31"/>
      <c r="C3251" s="42"/>
      <c r="D3251" s="385"/>
      <c r="F3251" s="385"/>
      <c r="G3251" s="385"/>
      <c r="H3251" s="385"/>
    </row>
    <row r="3252" spans="1:8" x14ac:dyDescent="0.25">
      <c r="A3252" s="30"/>
      <c r="B3252" s="31"/>
      <c r="C3252" s="42"/>
      <c r="D3252" s="385"/>
      <c r="F3252" s="385"/>
      <c r="G3252" s="385"/>
      <c r="H3252" s="385"/>
    </row>
    <row r="3253" spans="1:8" x14ac:dyDescent="0.25">
      <c r="A3253" s="30"/>
      <c r="B3253" s="31"/>
      <c r="C3253" s="42"/>
      <c r="D3253" s="385"/>
      <c r="F3253" s="385"/>
      <c r="G3253" s="385"/>
      <c r="H3253" s="385"/>
    </row>
    <row r="3254" spans="1:8" x14ac:dyDescent="0.25">
      <c r="A3254" s="30"/>
      <c r="B3254" s="31"/>
      <c r="C3254" s="42"/>
      <c r="D3254" s="385"/>
      <c r="F3254" s="385"/>
      <c r="G3254" s="385"/>
      <c r="H3254" s="385"/>
    </row>
    <row r="3255" spans="1:8" x14ac:dyDescent="0.25">
      <c r="A3255" s="30"/>
      <c r="B3255" s="31"/>
      <c r="C3255" s="42"/>
      <c r="D3255" s="385"/>
      <c r="F3255" s="385"/>
      <c r="G3255" s="385"/>
      <c r="H3255" s="385"/>
    </row>
    <row r="3256" spans="1:8" x14ac:dyDescent="0.25">
      <c r="A3256" s="30"/>
      <c r="B3256" s="31"/>
      <c r="C3256" s="42"/>
      <c r="D3256" s="385"/>
      <c r="F3256" s="385"/>
      <c r="G3256" s="385"/>
      <c r="H3256" s="385"/>
    </row>
    <row r="3257" spans="1:8" x14ac:dyDescent="0.25">
      <c r="A3257" s="30"/>
      <c r="B3257" s="31"/>
      <c r="C3257" s="42"/>
      <c r="D3257" s="385"/>
      <c r="F3257" s="385"/>
      <c r="G3257" s="385"/>
      <c r="H3257" s="385"/>
    </row>
    <row r="3258" spans="1:8" x14ac:dyDescent="0.25">
      <c r="A3258" s="30"/>
      <c r="B3258" s="31"/>
      <c r="C3258" s="42"/>
      <c r="D3258" s="385"/>
      <c r="F3258" s="385"/>
      <c r="G3258" s="385"/>
      <c r="H3258" s="385"/>
    </row>
    <row r="3259" spans="1:8" x14ac:dyDescent="0.25">
      <c r="A3259" s="30"/>
      <c r="B3259" s="31"/>
      <c r="C3259" s="42"/>
      <c r="D3259" s="385"/>
      <c r="F3259" s="385"/>
      <c r="G3259" s="385"/>
      <c r="H3259" s="385"/>
    </row>
    <row r="3260" spans="1:8" x14ac:dyDescent="0.25">
      <c r="A3260" s="30"/>
      <c r="B3260" s="31"/>
      <c r="C3260" s="42"/>
      <c r="D3260" s="385"/>
      <c r="F3260" s="385"/>
      <c r="G3260" s="385"/>
      <c r="H3260" s="385"/>
    </row>
    <row r="3261" spans="1:8" x14ac:dyDescent="0.25">
      <c r="A3261" s="30"/>
      <c r="B3261" s="31"/>
      <c r="C3261" s="42"/>
      <c r="D3261" s="385"/>
      <c r="F3261" s="385"/>
      <c r="G3261" s="385"/>
      <c r="H3261" s="385"/>
    </row>
    <row r="3262" spans="1:8" x14ac:dyDescent="0.25">
      <c r="A3262" s="30"/>
      <c r="B3262" s="31"/>
      <c r="C3262" s="42"/>
      <c r="D3262" s="385"/>
      <c r="F3262" s="385"/>
      <c r="G3262" s="385"/>
      <c r="H3262" s="385"/>
    </row>
    <row r="3263" spans="1:8" x14ac:dyDescent="0.25">
      <c r="A3263" s="30"/>
      <c r="B3263" s="31"/>
      <c r="C3263" s="42"/>
      <c r="D3263" s="385"/>
      <c r="F3263" s="385"/>
      <c r="G3263" s="385"/>
      <c r="H3263" s="385"/>
    </row>
    <row r="3264" spans="1:8" x14ac:dyDescent="0.25">
      <c r="A3264" s="30"/>
      <c r="B3264" s="31"/>
      <c r="C3264" s="42"/>
      <c r="D3264" s="385"/>
      <c r="F3264" s="385"/>
      <c r="G3264" s="385"/>
      <c r="H3264" s="385"/>
    </row>
    <row r="3265" spans="1:8" x14ac:dyDescent="0.25">
      <c r="A3265" s="30"/>
      <c r="B3265" s="31"/>
      <c r="C3265" s="42"/>
      <c r="D3265" s="385"/>
      <c r="F3265" s="385"/>
      <c r="G3265" s="385"/>
      <c r="H3265" s="385"/>
    </row>
    <row r="3266" spans="1:8" x14ac:dyDescent="0.25">
      <c r="A3266" s="30"/>
      <c r="B3266" s="31"/>
      <c r="C3266" s="42"/>
      <c r="D3266" s="385"/>
      <c r="F3266" s="385"/>
      <c r="G3266" s="385"/>
      <c r="H3266" s="385"/>
    </row>
    <row r="3267" spans="1:8" x14ac:dyDescent="0.25">
      <c r="A3267" s="30"/>
      <c r="B3267" s="31"/>
      <c r="C3267" s="42"/>
      <c r="D3267" s="385"/>
      <c r="F3267" s="385"/>
      <c r="G3267" s="385"/>
      <c r="H3267" s="385"/>
    </row>
    <row r="3268" spans="1:8" x14ac:dyDescent="0.25">
      <c r="A3268" s="30"/>
      <c r="B3268" s="31"/>
      <c r="C3268" s="42"/>
      <c r="D3268" s="385"/>
      <c r="F3268" s="385"/>
      <c r="G3268" s="385"/>
      <c r="H3268" s="385"/>
    </row>
    <row r="3269" spans="1:8" x14ac:dyDescent="0.25">
      <c r="A3269" s="30"/>
      <c r="B3269" s="31"/>
      <c r="C3269" s="42"/>
      <c r="D3269" s="385"/>
      <c r="F3269" s="385"/>
      <c r="G3269" s="385"/>
      <c r="H3269" s="385"/>
    </row>
    <row r="3270" spans="1:8" x14ac:dyDescent="0.25">
      <c r="A3270" s="30"/>
      <c r="B3270" s="31"/>
      <c r="C3270" s="42"/>
      <c r="D3270" s="385"/>
      <c r="F3270" s="385"/>
      <c r="G3270" s="385"/>
      <c r="H3270" s="385"/>
    </row>
    <row r="3271" spans="1:8" x14ac:dyDescent="0.25">
      <c r="A3271" s="30"/>
      <c r="B3271" s="31"/>
      <c r="C3271" s="42"/>
      <c r="D3271" s="385"/>
      <c r="F3271" s="385"/>
      <c r="G3271" s="385"/>
      <c r="H3271" s="385"/>
    </row>
    <row r="3272" spans="1:8" x14ac:dyDescent="0.25">
      <c r="A3272" s="30"/>
      <c r="B3272" s="31"/>
      <c r="C3272" s="42"/>
      <c r="D3272" s="385"/>
      <c r="F3272" s="385"/>
      <c r="G3272" s="385"/>
      <c r="H3272" s="385"/>
    </row>
    <row r="3273" spans="1:8" x14ac:dyDescent="0.25">
      <c r="A3273" s="30"/>
      <c r="B3273" s="31"/>
      <c r="C3273" s="42"/>
      <c r="D3273" s="385"/>
      <c r="F3273" s="385"/>
      <c r="G3273" s="385"/>
      <c r="H3273" s="385"/>
    </row>
    <row r="3274" spans="1:8" x14ac:dyDescent="0.25">
      <c r="A3274" s="30"/>
      <c r="B3274" s="31"/>
      <c r="C3274" s="42"/>
      <c r="D3274" s="385"/>
      <c r="F3274" s="385"/>
      <c r="G3274" s="385"/>
      <c r="H3274" s="385"/>
    </row>
    <row r="3275" spans="1:8" x14ac:dyDescent="0.25">
      <c r="A3275" s="30"/>
      <c r="B3275" s="31"/>
      <c r="C3275" s="42"/>
      <c r="D3275" s="385"/>
      <c r="F3275" s="385"/>
      <c r="G3275" s="385"/>
      <c r="H3275" s="385"/>
    </row>
    <row r="3276" spans="1:8" x14ac:dyDescent="0.25">
      <c r="A3276" s="30"/>
      <c r="B3276" s="31"/>
      <c r="C3276" s="42"/>
      <c r="D3276" s="385"/>
      <c r="F3276" s="385"/>
      <c r="G3276" s="385"/>
      <c r="H3276" s="385"/>
    </row>
    <row r="3277" spans="1:8" x14ac:dyDescent="0.25">
      <c r="A3277" s="30"/>
      <c r="B3277" s="31"/>
      <c r="C3277" s="42"/>
      <c r="D3277" s="385"/>
      <c r="F3277" s="385"/>
      <c r="G3277" s="385"/>
      <c r="H3277" s="385"/>
    </row>
    <row r="3278" spans="1:8" x14ac:dyDescent="0.25">
      <c r="A3278" s="30"/>
      <c r="B3278" s="31"/>
      <c r="C3278" s="42"/>
      <c r="D3278" s="385"/>
      <c r="F3278" s="385"/>
      <c r="G3278" s="385"/>
      <c r="H3278" s="385"/>
    </row>
    <row r="3279" spans="1:8" x14ac:dyDescent="0.25">
      <c r="A3279" s="30"/>
      <c r="B3279" s="31"/>
      <c r="C3279" s="42"/>
      <c r="D3279" s="385"/>
      <c r="F3279" s="385"/>
      <c r="G3279" s="385"/>
      <c r="H3279" s="385"/>
    </row>
    <row r="3280" spans="1:8" x14ac:dyDescent="0.25">
      <c r="A3280" s="30"/>
      <c r="B3280" s="31"/>
      <c r="C3280" s="42"/>
      <c r="D3280" s="385"/>
      <c r="F3280" s="385"/>
      <c r="G3280" s="385"/>
      <c r="H3280" s="385"/>
    </row>
    <row r="3281" spans="1:8" x14ac:dyDescent="0.25">
      <c r="A3281" s="30"/>
      <c r="B3281" s="31"/>
      <c r="C3281" s="42"/>
      <c r="D3281" s="385"/>
      <c r="F3281" s="385"/>
      <c r="G3281" s="385"/>
      <c r="H3281" s="385"/>
    </row>
    <row r="3282" spans="1:8" x14ac:dyDescent="0.25">
      <c r="A3282" s="30"/>
      <c r="B3282" s="31"/>
      <c r="C3282" s="42"/>
      <c r="D3282" s="385"/>
      <c r="F3282" s="385"/>
      <c r="G3282" s="385"/>
      <c r="H3282" s="385"/>
    </row>
    <row r="3283" spans="1:8" x14ac:dyDescent="0.25">
      <c r="A3283" s="30"/>
      <c r="B3283" s="31"/>
      <c r="C3283" s="42"/>
      <c r="D3283" s="385"/>
      <c r="F3283" s="385"/>
      <c r="G3283" s="385"/>
      <c r="H3283" s="385"/>
    </row>
    <row r="3284" spans="1:8" x14ac:dyDescent="0.25">
      <c r="A3284" s="30"/>
      <c r="B3284" s="31"/>
      <c r="C3284" s="42"/>
      <c r="D3284" s="385"/>
      <c r="F3284" s="385"/>
      <c r="G3284" s="385"/>
      <c r="H3284" s="385"/>
    </row>
    <row r="3285" spans="1:8" x14ac:dyDescent="0.25">
      <c r="A3285" s="30"/>
      <c r="B3285" s="31"/>
      <c r="C3285" s="42"/>
      <c r="D3285" s="385"/>
      <c r="F3285" s="385"/>
      <c r="G3285" s="385"/>
      <c r="H3285" s="385"/>
    </row>
    <row r="3286" spans="1:8" x14ac:dyDescent="0.25">
      <c r="A3286" s="30"/>
      <c r="B3286" s="31"/>
      <c r="C3286" s="42"/>
      <c r="D3286" s="385"/>
      <c r="F3286" s="385"/>
      <c r="G3286" s="385"/>
      <c r="H3286" s="385"/>
    </row>
    <row r="3287" spans="1:8" x14ac:dyDescent="0.25">
      <c r="A3287" s="30"/>
      <c r="B3287" s="31"/>
      <c r="C3287" s="42"/>
      <c r="D3287" s="385"/>
      <c r="F3287" s="385"/>
      <c r="G3287" s="385"/>
      <c r="H3287" s="385"/>
    </row>
    <row r="3288" spans="1:8" x14ac:dyDescent="0.25">
      <c r="A3288" s="30"/>
      <c r="B3288" s="31"/>
      <c r="C3288" s="42"/>
      <c r="D3288" s="385"/>
      <c r="F3288" s="385"/>
      <c r="G3288" s="385"/>
      <c r="H3288" s="385"/>
    </row>
    <row r="3289" spans="1:8" x14ac:dyDescent="0.25">
      <c r="A3289" s="30"/>
      <c r="B3289" s="31"/>
      <c r="C3289" s="42"/>
      <c r="D3289" s="385"/>
      <c r="F3289" s="385"/>
      <c r="G3289" s="385"/>
      <c r="H3289" s="385"/>
    </row>
    <row r="3290" spans="1:8" x14ac:dyDescent="0.25">
      <c r="A3290" s="30"/>
      <c r="B3290" s="31"/>
      <c r="C3290" s="42"/>
      <c r="D3290" s="385"/>
      <c r="F3290" s="385"/>
      <c r="G3290" s="385"/>
      <c r="H3290" s="385"/>
    </row>
    <row r="3291" spans="1:8" x14ac:dyDescent="0.25">
      <c r="A3291" s="30"/>
      <c r="B3291" s="31"/>
      <c r="C3291" s="42"/>
      <c r="D3291" s="385"/>
      <c r="F3291" s="385"/>
      <c r="G3291" s="385"/>
      <c r="H3291" s="385"/>
    </row>
    <row r="3292" spans="1:8" x14ac:dyDescent="0.25">
      <c r="A3292" s="30"/>
      <c r="B3292" s="31"/>
      <c r="C3292" s="42"/>
      <c r="D3292" s="385"/>
      <c r="F3292" s="385"/>
      <c r="G3292" s="385"/>
      <c r="H3292" s="385"/>
    </row>
    <row r="3293" spans="1:8" x14ac:dyDescent="0.25">
      <c r="A3293" s="30"/>
      <c r="B3293" s="31"/>
      <c r="C3293" s="42"/>
      <c r="D3293" s="385"/>
      <c r="F3293" s="385"/>
      <c r="G3293" s="385"/>
      <c r="H3293" s="385"/>
    </row>
    <row r="3294" spans="1:8" x14ac:dyDescent="0.25">
      <c r="A3294" s="30"/>
      <c r="B3294" s="31"/>
      <c r="C3294" s="42"/>
      <c r="D3294" s="385"/>
      <c r="F3294" s="385"/>
      <c r="G3294" s="385"/>
      <c r="H3294" s="385"/>
    </row>
    <row r="3295" spans="1:8" x14ac:dyDescent="0.25">
      <c r="A3295" s="30"/>
      <c r="B3295" s="31"/>
      <c r="C3295" s="42"/>
      <c r="D3295" s="385"/>
      <c r="F3295" s="385"/>
      <c r="G3295" s="385"/>
      <c r="H3295" s="385"/>
    </row>
    <row r="3296" spans="1:8" x14ac:dyDescent="0.25">
      <c r="A3296" s="30"/>
      <c r="B3296" s="31"/>
      <c r="C3296" s="42"/>
      <c r="D3296" s="385"/>
      <c r="F3296" s="385"/>
      <c r="G3296" s="385"/>
      <c r="H3296" s="385"/>
    </row>
    <row r="3297" spans="1:8" x14ac:dyDescent="0.25">
      <c r="A3297" s="30"/>
      <c r="B3297" s="31"/>
      <c r="C3297" s="42"/>
      <c r="D3297" s="385"/>
      <c r="F3297" s="385"/>
      <c r="G3297" s="385"/>
      <c r="H3297" s="385"/>
    </row>
    <row r="3298" spans="1:8" x14ac:dyDescent="0.25">
      <c r="A3298" s="30"/>
      <c r="B3298" s="31"/>
      <c r="C3298" s="42"/>
      <c r="D3298" s="385"/>
      <c r="F3298" s="385"/>
      <c r="G3298" s="385"/>
      <c r="H3298" s="385"/>
    </row>
    <row r="3299" spans="1:8" x14ac:dyDescent="0.25">
      <c r="A3299" s="30"/>
      <c r="B3299" s="31"/>
      <c r="C3299" s="42"/>
      <c r="D3299" s="385"/>
      <c r="F3299" s="385"/>
      <c r="G3299" s="385"/>
      <c r="H3299" s="385"/>
    </row>
    <row r="3300" spans="1:8" x14ac:dyDescent="0.25">
      <c r="A3300" s="30"/>
      <c r="B3300" s="31"/>
      <c r="C3300" s="42"/>
      <c r="D3300" s="385"/>
      <c r="F3300" s="385"/>
      <c r="G3300" s="385"/>
      <c r="H3300" s="385"/>
    </row>
    <row r="3301" spans="1:8" x14ac:dyDescent="0.25">
      <c r="A3301" s="30"/>
      <c r="B3301" s="31"/>
      <c r="C3301" s="42"/>
      <c r="D3301" s="385"/>
      <c r="F3301" s="385"/>
      <c r="G3301" s="385"/>
      <c r="H3301" s="385"/>
    </row>
    <row r="3302" spans="1:8" x14ac:dyDescent="0.25">
      <c r="A3302" s="30"/>
      <c r="B3302" s="31"/>
      <c r="C3302" s="42"/>
      <c r="D3302" s="385"/>
      <c r="F3302" s="385"/>
      <c r="G3302" s="385"/>
      <c r="H3302" s="385"/>
    </row>
    <row r="3303" spans="1:8" x14ac:dyDescent="0.25">
      <c r="A3303" s="30"/>
      <c r="B3303" s="31"/>
      <c r="C3303" s="42"/>
      <c r="D3303" s="385"/>
      <c r="F3303" s="385"/>
      <c r="G3303" s="385"/>
      <c r="H3303" s="385"/>
    </row>
    <row r="3304" spans="1:8" x14ac:dyDescent="0.25">
      <c r="A3304" s="30"/>
      <c r="B3304" s="31"/>
      <c r="C3304" s="42"/>
      <c r="D3304" s="385"/>
      <c r="F3304" s="385"/>
      <c r="G3304" s="385"/>
      <c r="H3304" s="385"/>
    </row>
    <row r="3305" spans="1:8" x14ac:dyDescent="0.25">
      <c r="A3305" s="30"/>
      <c r="B3305" s="31"/>
      <c r="C3305" s="42"/>
      <c r="D3305" s="385"/>
      <c r="F3305" s="385"/>
      <c r="G3305" s="385"/>
      <c r="H3305" s="385"/>
    </row>
    <row r="3306" spans="1:8" x14ac:dyDescent="0.25">
      <c r="A3306" s="30"/>
      <c r="B3306" s="31"/>
      <c r="C3306" s="42"/>
      <c r="D3306" s="385"/>
      <c r="F3306" s="385"/>
      <c r="G3306" s="385"/>
      <c r="H3306" s="385"/>
    </row>
    <row r="3307" spans="1:8" x14ac:dyDescent="0.25">
      <c r="A3307" s="30"/>
      <c r="B3307" s="31"/>
      <c r="C3307" s="42"/>
      <c r="D3307" s="385"/>
      <c r="F3307" s="385"/>
      <c r="G3307" s="385"/>
      <c r="H3307" s="385"/>
    </row>
    <row r="3308" spans="1:8" x14ac:dyDescent="0.25">
      <c r="A3308" s="30"/>
      <c r="B3308" s="31"/>
      <c r="C3308" s="42"/>
      <c r="D3308" s="385"/>
      <c r="F3308" s="385"/>
      <c r="G3308" s="385"/>
      <c r="H3308" s="385"/>
    </row>
    <row r="3309" spans="1:8" x14ac:dyDescent="0.25">
      <c r="A3309" s="30"/>
      <c r="B3309" s="31"/>
      <c r="C3309" s="42"/>
      <c r="D3309" s="385"/>
      <c r="F3309" s="385"/>
      <c r="G3309" s="385"/>
      <c r="H3309" s="385"/>
    </row>
    <row r="3310" spans="1:8" x14ac:dyDescent="0.25">
      <c r="A3310" s="30"/>
      <c r="B3310" s="31"/>
      <c r="C3310" s="42"/>
      <c r="D3310" s="385"/>
      <c r="F3310" s="385"/>
      <c r="G3310" s="385"/>
      <c r="H3310" s="385"/>
    </row>
    <row r="3311" spans="1:8" x14ac:dyDescent="0.25">
      <c r="A3311" s="30"/>
      <c r="B3311" s="31"/>
      <c r="C3311" s="42"/>
      <c r="D3311" s="385"/>
      <c r="F3311" s="385"/>
      <c r="G3311" s="385"/>
      <c r="H3311" s="385"/>
    </row>
    <row r="3312" spans="1:8" x14ac:dyDescent="0.25">
      <c r="A3312" s="30"/>
      <c r="B3312" s="31"/>
      <c r="C3312" s="42"/>
      <c r="D3312" s="385"/>
      <c r="F3312" s="385"/>
      <c r="G3312" s="385"/>
      <c r="H3312" s="385"/>
    </row>
    <row r="3313" spans="1:8" x14ac:dyDescent="0.25">
      <c r="A3313" s="30"/>
      <c r="B3313" s="31"/>
      <c r="C3313" s="42"/>
      <c r="D3313" s="385"/>
      <c r="F3313" s="385"/>
      <c r="G3313" s="385"/>
      <c r="H3313" s="385"/>
    </row>
    <row r="3314" spans="1:8" x14ac:dyDescent="0.25">
      <c r="A3314" s="30"/>
      <c r="B3314" s="31"/>
      <c r="C3314" s="42"/>
      <c r="D3314" s="385"/>
      <c r="F3314" s="385"/>
      <c r="G3314" s="385"/>
      <c r="H3314" s="385"/>
    </row>
    <row r="3315" spans="1:8" x14ac:dyDescent="0.25">
      <c r="A3315" s="30"/>
      <c r="B3315" s="31"/>
      <c r="C3315" s="42"/>
      <c r="D3315" s="385"/>
      <c r="F3315" s="385"/>
      <c r="G3315" s="385"/>
      <c r="H3315" s="385"/>
    </row>
    <row r="3316" spans="1:8" x14ac:dyDescent="0.25">
      <c r="A3316" s="30"/>
      <c r="B3316" s="31"/>
      <c r="C3316" s="42"/>
      <c r="D3316" s="385"/>
      <c r="F3316" s="385"/>
      <c r="G3316" s="385"/>
      <c r="H3316" s="385"/>
    </row>
    <row r="3317" spans="1:8" x14ac:dyDescent="0.25">
      <c r="A3317" s="30"/>
      <c r="B3317" s="31"/>
      <c r="C3317" s="42"/>
      <c r="D3317" s="385"/>
      <c r="F3317" s="385"/>
      <c r="G3317" s="385"/>
      <c r="H3317" s="385"/>
    </row>
    <row r="3318" spans="1:8" x14ac:dyDescent="0.25">
      <c r="A3318" s="30"/>
      <c r="B3318" s="31"/>
      <c r="C3318" s="42"/>
      <c r="D3318" s="385"/>
      <c r="F3318" s="385"/>
      <c r="G3318" s="385"/>
      <c r="H3318" s="385"/>
    </row>
    <row r="3319" spans="1:8" x14ac:dyDescent="0.25">
      <c r="A3319" s="30"/>
      <c r="B3319" s="31"/>
      <c r="C3319" s="42"/>
      <c r="D3319" s="385"/>
      <c r="F3319" s="385"/>
      <c r="G3319" s="385"/>
      <c r="H3319" s="385"/>
    </row>
    <row r="3320" spans="1:8" x14ac:dyDescent="0.25">
      <c r="A3320" s="30"/>
      <c r="B3320" s="31"/>
      <c r="C3320" s="42"/>
      <c r="D3320" s="385"/>
      <c r="F3320" s="385"/>
      <c r="G3320" s="385"/>
      <c r="H3320" s="385"/>
    </row>
    <row r="3321" spans="1:8" x14ac:dyDescent="0.25">
      <c r="A3321" s="30"/>
      <c r="B3321" s="31"/>
      <c r="C3321" s="42"/>
      <c r="D3321" s="385"/>
      <c r="F3321" s="385"/>
      <c r="G3321" s="385"/>
      <c r="H3321" s="385"/>
    </row>
    <row r="3322" spans="1:8" x14ac:dyDescent="0.25">
      <c r="A3322" s="30"/>
      <c r="B3322" s="31"/>
      <c r="C3322" s="42"/>
      <c r="D3322" s="385"/>
      <c r="F3322" s="385"/>
      <c r="G3322" s="385"/>
      <c r="H3322" s="385"/>
    </row>
    <row r="3323" spans="1:8" x14ac:dyDescent="0.25">
      <c r="A3323" s="30"/>
      <c r="B3323" s="31"/>
      <c r="C3323" s="42"/>
      <c r="D3323" s="385"/>
      <c r="F3323" s="385"/>
      <c r="G3323" s="385"/>
      <c r="H3323" s="385"/>
    </row>
    <row r="3324" spans="1:8" x14ac:dyDescent="0.25">
      <c r="A3324" s="30"/>
      <c r="B3324" s="31"/>
      <c r="C3324" s="42"/>
      <c r="D3324" s="385"/>
      <c r="F3324" s="385"/>
      <c r="G3324" s="385"/>
      <c r="H3324" s="385"/>
    </row>
    <row r="3325" spans="1:8" x14ac:dyDescent="0.25">
      <c r="A3325" s="30"/>
      <c r="B3325" s="31"/>
      <c r="C3325" s="42"/>
      <c r="D3325" s="385"/>
      <c r="F3325" s="385"/>
      <c r="G3325" s="385"/>
      <c r="H3325" s="385"/>
    </row>
    <row r="3326" spans="1:8" x14ac:dyDescent="0.25">
      <c r="A3326" s="30"/>
      <c r="B3326" s="31"/>
      <c r="C3326" s="42"/>
      <c r="D3326" s="385"/>
      <c r="F3326" s="385"/>
      <c r="G3326" s="385"/>
      <c r="H3326" s="385"/>
    </row>
    <row r="3327" spans="1:8" x14ac:dyDescent="0.25">
      <c r="A3327" s="30"/>
      <c r="B3327" s="31"/>
      <c r="C3327" s="42"/>
      <c r="D3327" s="385"/>
      <c r="F3327" s="385"/>
      <c r="G3327" s="385"/>
      <c r="H3327" s="385"/>
    </row>
    <row r="3328" spans="1:8" x14ac:dyDescent="0.25">
      <c r="A3328" s="30"/>
      <c r="B3328" s="31"/>
      <c r="C3328" s="42"/>
      <c r="D3328" s="385"/>
      <c r="F3328" s="385"/>
      <c r="G3328" s="385"/>
      <c r="H3328" s="385"/>
    </row>
    <row r="3329" spans="1:8" x14ac:dyDescent="0.25">
      <c r="A3329" s="30"/>
      <c r="B3329" s="31"/>
      <c r="C3329" s="42"/>
      <c r="D3329" s="385"/>
      <c r="F3329" s="385"/>
      <c r="G3329" s="385"/>
      <c r="H3329" s="385"/>
    </row>
    <row r="3330" spans="1:8" x14ac:dyDescent="0.25">
      <c r="A3330" s="30"/>
      <c r="B3330" s="31"/>
      <c r="C3330" s="42"/>
      <c r="D3330" s="385"/>
      <c r="F3330" s="385"/>
      <c r="G3330" s="385"/>
      <c r="H3330" s="385"/>
    </row>
    <row r="3331" spans="1:8" x14ac:dyDescent="0.25">
      <c r="A3331" s="30"/>
      <c r="B3331" s="31"/>
      <c r="C3331" s="42"/>
      <c r="D3331" s="385"/>
      <c r="F3331" s="385"/>
      <c r="G3331" s="385"/>
      <c r="H3331" s="385"/>
    </row>
    <row r="3332" spans="1:8" x14ac:dyDescent="0.25">
      <c r="A3332" s="30"/>
      <c r="B3332" s="31"/>
      <c r="C3332" s="42"/>
      <c r="D3332" s="385"/>
      <c r="F3332" s="385"/>
      <c r="G3332" s="385"/>
      <c r="H3332" s="385"/>
    </row>
    <row r="3333" spans="1:8" x14ac:dyDescent="0.25">
      <c r="A3333" s="30"/>
      <c r="B3333" s="31"/>
      <c r="C3333" s="42"/>
      <c r="D3333" s="385"/>
      <c r="F3333" s="385"/>
      <c r="G3333" s="385"/>
      <c r="H3333" s="385"/>
    </row>
    <row r="3334" spans="1:8" x14ac:dyDescent="0.25">
      <c r="A3334" s="30"/>
      <c r="B3334" s="31"/>
      <c r="C3334" s="42"/>
      <c r="D3334" s="385"/>
      <c r="F3334" s="385"/>
      <c r="G3334" s="385"/>
      <c r="H3334" s="385"/>
    </row>
    <row r="3335" spans="1:8" x14ac:dyDescent="0.25">
      <c r="A3335" s="30"/>
      <c r="B3335" s="31"/>
      <c r="C3335" s="42"/>
      <c r="D3335" s="385"/>
      <c r="F3335" s="385"/>
      <c r="G3335" s="385"/>
      <c r="H3335" s="385"/>
    </row>
    <row r="3336" spans="1:8" x14ac:dyDescent="0.25">
      <c r="A3336" s="30"/>
      <c r="B3336" s="31"/>
      <c r="C3336" s="42"/>
      <c r="D3336" s="385"/>
      <c r="F3336" s="385"/>
      <c r="G3336" s="385"/>
      <c r="H3336" s="385"/>
    </row>
    <row r="3337" spans="1:8" x14ac:dyDescent="0.25">
      <c r="A3337" s="30"/>
      <c r="B3337" s="31"/>
      <c r="C3337" s="42"/>
      <c r="D3337" s="385"/>
      <c r="F3337" s="385"/>
      <c r="G3337" s="385"/>
      <c r="H3337" s="385"/>
    </row>
    <row r="3338" spans="1:8" x14ac:dyDescent="0.25">
      <c r="A3338" s="30"/>
      <c r="B3338" s="31"/>
      <c r="C3338" s="42"/>
      <c r="D3338" s="385"/>
      <c r="F3338" s="385"/>
      <c r="G3338" s="385"/>
      <c r="H3338" s="385"/>
    </row>
    <row r="3339" spans="1:8" x14ac:dyDescent="0.25">
      <c r="A3339" s="30"/>
      <c r="B3339" s="31"/>
      <c r="C3339" s="42"/>
      <c r="D3339" s="385"/>
      <c r="F3339" s="385"/>
      <c r="G3339" s="385"/>
      <c r="H3339" s="385"/>
    </row>
    <row r="3340" spans="1:8" x14ac:dyDescent="0.25">
      <c r="A3340" s="30"/>
      <c r="B3340" s="31"/>
      <c r="C3340" s="42"/>
      <c r="D3340" s="385"/>
      <c r="F3340" s="385"/>
      <c r="G3340" s="385"/>
      <c r="H3340" s="385"/>
    </row>
    <row r="3341" spans="1:8" x14ac:dyDescent="0.25">
      <c r="A3341" s="30"/>
      <c r="B3341" s="31"/>
      <c r="C3341" s="42"/>
      <c r="D3341" s="385"/>
      <c r="F3341" s="385"/>
      <c r="G3341" s="385"/>
      <c r="H3341" s="385"/>
    </row>
    <row r="3342" spans="1:8" x14ac:dyDescent="0.25">
      <c r="A3342" s="30"/>
      <c r="B3342" s="31"/>
      <c r="C3342" s="42"/>
      <c r="D3342" s="385"/>
      <c r="F3342" s="385"/>
      <c r="G3342" s="385"/>
      <c r="H3342" s="385"/>
    </row>
    <row r="3343" spans="1:8" x14ac:dyDescent="0.25">
      <c r="A3343" s="30"/>
      <c r="B3343" s="31"/>
      <c r="C3343" s="42"/>
      <c r="D3343" s="385"/>
      <c r="F3343" s="385"/>
      <c r="G3343" s="385"/>
      <c r="H3343" s="385"/>
    </row>
    <row r="3344" spans="1:8" x14ac:dyDescent="0.25">
      <c r="A3344" s="30"/>
      <c r="B3344" s="31"/>
      <c r="C3344" s="42"/>
      <c r="D3344" s="385"/>
      <c r="F3344" s="385"/>
      <c r="G3344" s="385"/>
      <c r="H3344" s="385"/>
    </row>
    <row r="3345" spans="1:8" x14ac:dyDescent="0.25">
      <c r="A3345" s="30"/>
      <c r="B3345" s="31"/>
      <c r="C3345" s="42"/>
      <c r="D3345" s="385"/>
      <c r="F3345" s="385"/>
      <c r="G3345" s="385"/>
      <c r="H3345" s="385"/>
    </row>
    <row r="3346" spans="1:8" x14ac:dyDescent="0.25">
      <c r="A3346" s="30"/>
      <c r="B3346" s="31"/>
      <c r="C3346" s="42"/>
      <c r="D3346" s="385"/>
      <c r="F3346" s="385"/>
      <c r="G3346" s="385"/>
      <c r="H3346" s="385"/>
    </row>
    <row r="3347" spans="1:8" x14ac:dyDescent="0.25">
      <c r="A3347" s="30"/>
      <c r="B3347" s="31"/>
      <c r="C3347" s="42"/>
      <c r="D3347" s="385"/>
      <c r="F3347" s="385"/>
      <c r="G3347" s="385"/>
      <c r="H3347" s="385"/>
    </row>
    <row r="3348" spans="1:8" x14ac:dyDescent="0.25">
      <c r="A3348" s="30"/>
      <c r="B3348" s="31"/>
      <c r="C3348" s="42"/>
      <c r="D3348" s="385"/>
      <c r="F3348" s="385"/>
      <c r="G3348" s="385"/>
      <c r="H3348" s="385"/>
    </row>
    <row r="3349" spans="1:8" x14ac:dyDescent="0.25">
      <c r="A3349" s="30"/>
      <c r="B3349" s="31"/>
      <c r="C3349" s="42"/>
      <c r="D3349" s="385"/>
      <c r="F3349" s="385"/>
      <c r="G3349" s="385"/>
      <c r="H3349" s="385"/>
    </row>
    <row r="3350" spans="1:8" x14ac:dyDescent="0.25">
      <c r="A3350" s="30"/>
      <c r="B3350" s="31"/>
      <c r="C3350" s="42"/>
      <c r="D3350" s="385"/>
      <c r="F3350" s="385"/>
      <c r="G3350" s="385"/>
      <c r="H3350" s="385"/>
    </row>
    <row r="3351" spans="1:8" x14ac:dyDescent="0.25">
      <c r="A3351" s="30"/>
      <c r="B3351" s="31"/>
      <c r="C3351" s="42"/>
      <c r="D3351" s="385"/>
      <c r="F3351" s="385"/>
      <c r="G3351" s="385"/>
      <c r="H3351" s="385"/>
    </row>
    <row r="3352" spans="1:8" x14ac:dyDescent="0.25">
      <c r="A3352" s="30"/>
      <c r="B3352" s="31"/>
      <c r="C3352" s="42"/>
      <c r="D3352" s="385"/>
      <c r="F3352" s="385"/>
      <c r="G3352" s="385"/>
      <c r="H3352" s="385"/>
    </row>
    <row r="3353" spans="1:8" x14ac:dyDescent="0.25">
      <c r="A3353" s="30"/>
      <c r="B3353" s="31"/>
      <c r="C3353" s="42"/>
      <c r="D3353" s="385"/>
      <c r="F3353" s="385"/>
      <c r="G3353" s="385"/>
      <c r="H3353" s="385"/>
    </row>
    <row r="3354" spans="1:8" x14ac:dyDescent="0.25">
      <c r="A3354" s="30"/>
      <c r="B3354" s="31"/>
      <c r="C3354" s="42"/>
      <c r="D3354" s="385"/>
      <c r="F3354" s="385"/>
      <c r="G3354" s="385"/>
      <c r="H3354" s="385"/>
    </row>
    <row r="3355" spans="1:8" x14ac:dyDescent="0.25">
      <c r="A3355" s="30"/>
      <c r="B3355" s="31"/>
      <c r="C3355" s="42"/>
      <c r="D3355" s="385"/>
      <c r="F3355" s="385"/>
      <c r="G3355" s="385"/>
      <c r="H3355" s="385"/>
    </row>
    <row r="3356" spans="1:8" x14ac:dyDescent="0.25">
      <c r="A3356" s="30"/>
      <c r="B3356" s="31"/>
      <c r="C3356" s="42"/>
      <c r="D3356" s="385"/>
      <c r="F3356" s="385"/>
      <c r="G3356" s="385"/>
      <c r="H3356" s="385"/>
    </row>
    <row r="3357" spans="1:8" x14ac:dyDescent="0.25">
      <c r="A3357" s="30"/>
      <c r="B3357" s="31"/>
      <c r="C3357" s="42"/>
      <c r="D3357" s="385"/>
      <c r="F3357" s="385"/>
      <c r="G3357" s="385"/>
      <c r="H3357" s="385"/>
    </row>
    <row r="3358" spans="1:8" x14ac:dyDescent="0.25">
      <c r="A3358" s="30"/>
      <c r="B3358" s="31"/>
      <c r="C3358" s="42"/>
      <c r="D3358" s="385"/>
      <c r="F3358" s="385"/>
      <c r="G3358" s="385"/>
      <c r="H3358" s="385"/>
    </row>
    <row r="3359" spans="1:8" x14ac:dyDescent="0.25">
      <c r="A3359" s="30"/>
      <c r="B3359" s="31"/>
      <c r="C3359" s="42"/>
      <c r="D3359" s="385"/>
      <c r="F3359" s="385"/>
      <c r="G3359" s="385"/>
      <c r="H3359" s="385"/>
    </row>
    <row r="3360" spans="1:8" x14ac:dyDescent="0.25">
      <c r="A3360" s="30"/>
      <c r="B3360" s="31"/>
      <c r="C3360" s="42"/>
      <c r="D3360" s="385"/>
      <c r="F3360" s="385"/>
      <c r="G3360" s="385"/>
      <c r="H3360" s="385"/>
    </row>
    <row r="3361" spans="1:8" x14ac:dyDescent="0.25">
      <c r="A3361" s="30"/>
      <c r="B3361" s="31"/>
      <c r="C3361" s="42"/>
      <c r="D3361" s="385"/>
      <c r="F3361" s="385"/>
      <c r="G3361" s="385"/>
      <c r="H3361" s="385"/>
    </row>
    <row r="3362" spans="1:8" x14ac:dyDescent="0.25">
      <c r="A3362" s="30"/>
      <c r="B3362" s="31"/>
      <c r="C3362" s="42"/>
      <c r="D3362" s="385"/>
      <c r="F3362" s="385"/>
      <c r="G3362" s="385"/>
      <c r="H3362" s="385"/>
    </row>
    <row r="3363" spans="1:8" x14ac:dyDescent="0.25">
      <c r="A3363" s="30"/>
      <c r="B3363" s="31"/>
      <c r="C3363" s="42"/>
      <c r="D3363" s="385"/>
      <c r="F3363" s="385"/>
      <c r="G3363" s="385"/>
      <c r="H3363" s="385"/>
    </row>
    <row r="3364" spans="1:8" x14ac:dyDescent="0.25">
      <c r="A3364" s="30"/>
      <c r="B3364" s="31"/>
      <c r="C3364" s="42"/>
      <c r="D3364" s="385"/>
      <c r="F3364" s="385"/>
      <c r="G3364" s="385"/>
      <c r="H3364" s="385"/>
    </row>
    <row r="3365" spans="1:8" x14ac:dyDescent="0.25">
      <c r="A3365" s="30"/>
      <c r="B3365" s="31"/>
      <c r="C3365" s="42"/>
      <c r="D3365" s="385"/>
      <c r="F3365" s="385"/>
      <c r="G3365" s="385"/>
      <c r="H3365" s="385"/>
    </row>
    <row r="3366" spans="1:8" x14ac:dyDescent="0.25">
      <c r="A3366" s="30"/>
      <c r="B3366" s="31"/>
      <c r="C3366" s="42"/>
      <c r="D3366" s="385"/>
      <c r="F3366" s="385"/>
      <c r="G3366" s="385"/>
      <c r="H3366" s="385"/>
    </row>
    <row r="3367" spans="1:8" x14ac:dyDescent="0.25">
      <c r="A3367" s="30"/>
      <c r="B3367" s="31"/>
      <c r="C3367" s="42"/>
      <c r="D3367" s="385"/>
      <c r="F3367" s="385"/>
      <c r="G3367" s="385"/>
      <c r="H3367" s="385"/>
    </row>
    <row r="3368" spans="1:8" x14ac:dyDescent="0.25">
      <c r="A3368" s="30"/>
      <c r="B3368" s="31"/>
      <c r="C3368" s="42"/>
      <c r="D3368" s="385"/>
      <c r="F3368" s="385"/>
      <c r="G3368" s="385"/>
      <c r="H3368" s="385"/>
    </row>
    <row r="3369" spans="1:8" x14ac:dyDescent="0.25">
      <c r="A3369" s="30"/>
      <c r="B3369" s="31"/>
      <c r="C3369" s="42"/>
      <c r="D3369" s="385"/>
      <c r="F3369" s="385"/>
      <c r="G3369" s="385"/>
      <c r="H3369" s="385"/>
    </row>
    <row r="3370" spans="1:8" x14ac:dyDescent="0.25">
      <c r="A3370" s="30"/>
      <c r="B3370" s="31"/>
      <c r="C3370" s="42"/>
      <c r="D3370" s="385"/>
      <c r="F3370" s="385"/>
      <c r="G3370" s="385"/>
      <c r="H3370" s="385"/>
    </row>
    <row r="3371" spans="1:8" x14ac:dyDescent="0.25">
      <c r="A3371" s="30"/>
      <c r="B3371" s="31"/>
      <c r="C3371" s="42"/>
      <c r="D3371" s="385"/>
      <c r="F3371" s="385"/>
      <c r="G3371" s="385"/>
      <c r="H3371" s="385"/>
    </row>
    <row r="3372" spans="1:8" x14ac:dyDescent="0.25">
      <c r="A3372" s="30"/>
      <c r="B3372" s="31"/>
      <c r="C3372" s="42"/>
      <c r="D3372" s="385"/>
      <c r="F3372" s="385"/>
      <c r="G3372" s="385"/>
      <c r="H3372" s="385"/>
    </row>
    <row r="3373" spans="1:8" x14ac:dyDescent="0.25">
      <c r="A3373" s="30"/>
      <c r="B3373" s="31"/>
      <c r="C3373" s="42"/>
      <c r="D3373" s="385"/>
      <c r="F3373" s="385"/>
      <c r="G3373" s="385"/>
      <c r="H3373" s="385"/>
    </row>
    <row r="3374" spans="1:8" x14ac:dyDescent="0.25">
      <c r="A3374" s="30"/>
      <c r="B3374" s="31"/>
      <c r="C3374" s="42"/>
      <c r="D3374" s="385"/>
      <c r="F3374" s="385"/>
      <c r="G3374" s="385"/>
      <c r="H3374" s="385"/>
    </row>
    <row r="3375" spans="1:8" x14ac:dyDescent="0.25">
      <c r="A3375" s="30"/>
      <c r="B3375" s="31"/>
      <c r="C3375" s="42"/>
      <c r="D3375" s="385"/>
      <c r="F3375" s="385"/>
      <c r="G3375" s="385"/>
      <c r="H3375" s="385"/>
    </row>
    <row r="3376" spans="1:8" x14ac:dyDescent="0.25">
      <c r="A3376" s="30"/>
      <c r="B3376" s="31"/>
      <c r="C3376" s="42"/>
      <c r="D3376" s="385"/>
      <c r="F3376" s="385"/>
      <c r="G3376" s="385"/>
      <c r="H3376" s="385"/>
    </row>
    <row r="3377" spans="1:8" x14ac:dyDescent="0.25">
      <c r="A3377" s="30"/>
      <c r="B3377" s="31"/>
      <c r="C3377" s="42"/>
      <c r="D3377" s="385"/>
      <c r="F3377" s="385"/>
      <c r="G3377" s="385"/>
      <c r="H3377" s="385"/>
    </row>
    <row r="3378" spans="1:8" x14ac:dyDescent="0.25">
      <c r="A3378" s="30"/>
      <c r="B3378" s="31"/>
      <c r="C3378" s="42"/>
      <c r="D3378" s="385"/>
      <c r="F3378" s="385"/>
      <c r="G3378" s="385"/>
      <c r="H3378" s="385"/>
    </row>
    <row r="3379" spans="1:8" x14ac:dyDescent="0.25">
      <c r="A3379" s="30"/>
      <c r="B3379" s="31"/>
      <c r="C3379" s="42"/>
      <c r="D3379" s="385"/>
      <c r="F3379" s="385"/>
      <c r="G3379" s="385"/>
      <c r="H3379" s="385"/>
    </row>
    <row r="3380" spans="1:8" x14ac:dyDescent="0.25">
      <c r="A3380" s="30"/>
      <c r="B3380" s="31"/>
      <c r="C3380" s="42"/>
      <c r="D3380" s="385"/>
      <c r="F3380" s="385"/>
      <c r="G3380" s="385"/>
      <c r="H3380" s="385"/>
    </row>
    <row r="3381" spans="1:8" x14ac:dyDescent="0.25">
      <c r="A3381" s="30"/>
      <c r="B3381" s="31"/>
      <c r="C3381" s="42"/>
      <c r="D3381" s="385"/>
      <c r="F3381" s="385"/>
      <c r="G3381" s="385"/>
      <c r="H3381" s="385"/>
    </row>
    <row r="3382" spans="1:8" x14ac:dyDescent="0.25">
      <c r="A3382" s="30"/>
      <c r="B3382" s="31"/>
      <c r="C3382" s="42"/>
      <c r="D3382" s="385"/>
      <c r="F3382" s="385"/>
      <c r="G3382" s="385"/>
      <c r="H3382" s="385"/>
    </row>
    <row r="3383" spans="1:8" x14ac:dyDescent="0.25">
      <c r="A3383" s="30"/>
      <c r="B3383" s="31"/>
      <c r="C3383" s="42"/>
      <c r="D3383" s="385"/>
      <c r="F3383" s="385"/>
      <c r="G3383" s="385"/>
      <c r="H3383" s="385"/>
    </row>
    <row r="3384" spans="1:8" x14ac:dyDescent="0.25">
      <c r="A3384" s="30"/>
      <c r="B3384" s="31"/>
      <c r="C3384" s="42"/>
      <c r="D3384" s="385"/>
      <c r="F3384" s="385"/>
      <c r="G3384" s="385"/>
      <c r="H3384" s="385"/>
    </row>
    <row r="3385" spans="1:8" x14ac:dyDescent="0.25">
      <c r="A3385" s="30"/>
      <c r="B3385" s="31"/>
      <c r="C3385" s="42"/>
      <c r="D3385" s="385"/>
      <c r="F3385" s="385"/>
      <c r="G3385" s="385"/>
      <c r="H3385" s="385"/>
    </row>
    <row r="3386" spans="1:8" x14ac:dyDescent="0.25">
      <c r="A3386" s="30"/>
      <c r="B3386" s="31"/>
      <c r="C3386" s="42"/>
      <c r="D3386" s="385"/>
      <c r="F3386" s="385"/>
      <c r="G3386" s="385"/>
      <c r="H3386" s="385"/>
    </row>
    <row r="3387" spans="1:8" x14ac:dyDescent="0.25">
      <c r="A3387" s="30"/>
      <c r="B3387" s="31"/>
      <c r="C3387" s="42"/>
      <c r="D3387" s="385"/>
      <c r="F3387" s="385"/>
      <c r="G3387" s="385"/>
      <c r="H3387" s="385"/>
    </row>
    <row r="3388" spans="1:8" x14ac:dyDescent="0.25">
      <c r="A3388" s="30"/>
      <c r="B3388" s="31"/>
      <c r="C3388" s="42"/>
      <c r="D3388" s="385"/>
      <c r="F3388" s="385"/>
      <c r="G3388" s="385"/>
      <c r="H3388" s="385"/>
    </row>
    <row r="3389" spans="1:8" x14ac:dyDescent="0.25">
      <c r="A3389" s="30"/>
      <c r="B3389" s="31"/>
      <c r="C3389" s="42"/>
      <c r="D3389" s="385"/>
      <c r="F3389" s="385"/>
      <c r="G3389" s="385"/>
      <c r="H3389" s="385"/>
    </row>
    <row r="3390" spans="1:8" x14ac:dyDescent="0.25">
      <c r="A3390" s="30"/>
      <c r="B3390" s="31"/>
      <c r="C3390" s="42"/>
      <c r="D3390" s="385"/>
      <c r="F3390" s="385"/>
      <c r="G3390" s="385"/>
      <c r="H3390" s="385"/>
    </row>
    <row r="3391" spans="1:8" x14ac:dyDescent="0.25">
      <c r="A3391" s="30"/>
      <c r="B3391" s="31"/>
      <c r="C3391" s="42"/>
      <c r="D3391" s="385"/>
      <c r="F3391" s="385"/>
      <c r="G3391" s="385"/>
      <c r="H3391" s="385"/>
    </row>
    <row r="3392" spans="1:8" x14ac:dyDescent="0.25">
      <c r="A3392" s="30"/>
      <c r="B3392" s="31"/>
      <c r="C3392" s="42"/>
      <c r="D3392" s="385"/>
      <c r="F3392" s="385"/>
      <c r="G3392" s="385"/>
      <c r="H3392" s="385"/>
    </row>
    <row r="3393" spans="1:8" x14ac:dyDescent="0.25">
      <c r="A3393" s="30"/>
      <c r="B3393" s="31"/>
      <c r="C3393" s="42"/>
      <c r="D3393" s="385"/>
      <c r="F3393" s="385"/>
      <c r="G3393" s="385"/>
      <c r="H3393" s="385"/>
    </row>
    <row r="3394" spans="1:8" x14ac:dyDescent="0.25">
      <c r="A3394" s="30"/>
      <c r="B3394" s="31"/>
      <c r="C3394" s="42"/>
      <c r="D3394" s="385"/>
      <c r="F3394" s="385"/>
      <c r="G3394" s="385"/>
      <c r="H3394" s="385"/>
    </row>
    <row r="3395" spans="1:8" x14ac:dyDescent="0.25">
      <c r="A3395" s="30"/>
      <c r="B3395" s="31"/>
      <c r="C3395" s="42"/>
      <c r="D3395" s="385"/>
      <c r="F3395" s="385"/>
      <c r="G3395" s="385"/>
      <c r="H3395" s="385"/>
    </row>
    <row r="3396" spans="1:8" x14ac:dyDescent="0.25">
      <c r="A3396" s="30"/>
      <c r="B3396" s="31"/>
      <c r="C3396" s="42"/>
      <c r="D3396" s="385"/>
      <c r="F3396" s="385"/>
      <c r="G3396" s="385"/>
      <c r="H3396" s="385"/>
    </row>
    <row r="3397" spans="1:8" x14ac:dyDescent="0.25">
      <c r="A3397" s="30"/>
      <c r="B3397" s="31"/>
      <c r="C3397" s="42"/>
      <c r="D3397" s="385"/>
      <c r="F3397" s="385"/>
      <c r="G3397" s="385"/>
      <c r="H3397" s="385"/>
    </row>
    <row r="3398" spans="1:8" x14ac:dyDescent="0.25">
      <c r="A3398" s="30"/>
      <c r="B3398" s="31"/>
      <c r="C3398" s="42"/>
      <c r="D3398" s="385"/>
      <c r="F3398" s="385"/>
      <c r="G3398" s="385"/>
      <c r="H3398" s="385"/>
    </row>
    <row r="3399" spans="1:8" x14ac:dyDescent="0.25">
      <c r="A3399" s="30"/>
      <c r="B3399" s="31"/>
      <c r="C3399" s="42"/>
      <c r="D3399" s="385"/>
      <c r="F3399" s="385"/>
      <c r="G3399" s="385"/>
      <c r="H3399" s="385"/>
    </row>
    <row r="3400" spans="1:8" x14ac:dyDescent="0.25">
      <c r="A3400" s="30"/>
      <c r="B3400" s="31"/>
      <c r="C3400" s="42"/>
      <c r="D3400" s="385"/>
      <c r="F3400" s="385"/>
      <c r="G3400" s="385"/>
      <c r="H3400" s="385"/>
    </row>
    <row r="3401" spans="1:8" x14ac:dyDescent="0.25">
      <c r="A3401" s="30"/>
      <c r="B3401" s="31"/>
      <c r="C3401" s="42"/>
      <c r="D3401" s="385"/>
      <c r="F3401" s="385"/>
      <c r="G3401" s="385"/>
      <c r="H3401" s="385"/>
    </row>
    <row r="3402" spans="1:8" x14ac:dyDescent="0.25">
      <c r="A3402" s="30"/>
      <c r="B3402" s="31"/>
      <c r="C3402" s="42"/>
      <c r="D3402" s="385"/>
      <c r="F3402" s="385"/>
      <c r="G3402" s="385"/>
      <c r="H3402" s="385"/>
    </row>
    <row r="3403" spans="1:8" x14ac:dyDescent="0.25">
      <c r="A3403" s="30"/>
      <c r="B3403" s="31"/>
      <c r="C3403" s="42"/>
      <c r="D3403" s="385"/>
      <c r="F3403" s="385"/>
      <c r="G3403" s="385"/>
      <c r="H3403" s="385"/>
    </row>
    <row r="3404" spans="1:8" x14ac:dyDescent="0.25">
      <c r="A3404" s="30"/>
      <c r="B3404" s="31"/>
      <c r="C3404" s="42"/>
      <c r="D3404" s="385"/>
      <c r="F3404" s="385"/>
      <c r="G3404" s="385"/>
      <c r="H3404" s="385"/>
    </row>
    <row r="3405" spans="1:8" x14ac:dyDescent="0.25">
      <c r="A3405" s="30"/>
      <c r="B3405" s="31"/>
      <c r="C3405" s="42"/>
      <c r="D3405" s="385"/>
      <c r="F3405" s="385"/>
      <c r="G3405" s="385"/>
      <c r="H3405" s="385"/>
    </row>
    <row r="3406" spans="1:8" x14ac:dyDescent="0.25">
      <c r="A3406" s="30"/>
      <c r="B3406" s="31"/>
      <c r="C3406" s="42"/>
      <c r="D3406" s="385"/>
      <c r="F3406" s="385"/>
      <c r="G3406" s="385"/>
      <c r="H3406" s="385"/>
    </row>
    <row r="3407" spans="1:8" x14ac:dyDescent="0.25">
      <c r="A3407" s="30"/>
      <c r="B3407" s="31"/>
      <c r="C3407" s="42"/>
      <c r="D3407" s="385"/>
      <c r="F3407" s="385"/>
      <c r="G3407" s="385"/>
      <c r="H3407" s="385"/>
    </row>
    <row r="3408" spans="1:8" x14ac:dyDescent="0.25">
      <c r="A3408" s="30"/>
      <c r="B3408" s="31"/>
      <c r="C3408" s="42"/>
      <c r="D3408" s="385"/>
      <c r="F3408" s="385"/>
      <c r="G3408" s="385"/>
      <c r="H3408" s="385"/>
    </row>
    <row r="3409" spans="1:8" x14ac:dyDescent="0.25">
      <c r="A3409" s="30"/>
      <c r="B3409" s="31"/>
      <c r="C3409" s="42"/>
      <c r="D3409" s="385"/>
      <c r="F3409" s="385"/>
      <c r="G3409" s="385"/>
      <c r="H3409" s="385"/>
    </row>
    <row r="3410" spans="1:8" x14ac:dyDescent="0.25">
      <c r="A3410" s="30"/>
      <c r="B3410" s="31"/>
      <c r="C3410" s="42"/>
      <c r="D3410" s="385"/>
      <c r="F3410" s="385"/>
      <c r="G3410" s="385"/>
      <c r="H3410" s="385"/>
    </row>
    <row r="3411" spans="1:8" x14ac:dyDescent="0.25">
      <c r="A3411" s="30"/>
      <c r="B3411" s="31"/>
      <c r="C3411" s="42"/>
      <c r="D3411" s="385"/>
      <c r="F3411" s="385"/>
      <c r="G3411" s="385"/>
      <c r="H3411" s="385"/>
    </row>
    <row r="3412" spans="1:8" x14ac:dyDescent="0.25">
      <c r="A3412" s="30"/>
      <c r="B3412" s="31"/>
      <c r="C3412" s="42"/>
      <c r="D3412" s="385"/>
      <c r="F3412" s="385"/>
      <c r="G3412" s="385"/>
      <c r="H3412" s="385"/>
    </row>
    <row r="3413" spans="1:8" x14ac:dyDescent="0.25">
      <c r="A3413" s="30"/>
      <c r="B3413" s="31"/>
      <c r="C3413" s="42"/>
      <c r="D3413" s="385"/>
      <c r="F3413" s="385"/>
      <c r="G3413" s="385"/>
      <c r="H3413" s="385"/>
    </row>
    <row r="3414" spans="1:8" x14ac:dyDescent="0.25">
      <c r="A3414" s="30"/>
      <c r="B3414" s="31"/>
      <c r="C3414" s="42"/>
      <c r="D3414" s="385"/>
      <c r="F3414" s="385"/>
      <c r="G3414" s="385"/>
      <c r="H3414" s="385"/>
    </row>
    <row r="3415" spans="1:8" x14ac:dyDescent="0.25">
      <c r="A3415" s="30"/>
      <c r="B3415" s="31"/>
      <c r="C3415" s="42"/>
      <c r="D3415" s="385"/>
      <c r="F3415" s="385"/>
      <c r="G3415" s="385"/>
      <c r="H3415" s="385"/>
    </row>
    <row r="3416" spans="1:8" x14ac:dyDescent="0.25">
      <c r="A3416" s="30"/>
      <c r="B3416" s="31"/>
      <c r="C3416" s="42"/>
      <c r="D3416" s="385"/>
      <c r="F3416" s="385"/>
      <c r="G3416" s="385"/>
      <c r="H3416" s="385"/>
    </row>
    <row r="3417" spans="1:8" x14ac:dyDescent="0.25">
      <c r="A3417" s="30"/>
      <c r="B3417" s="31"/>
      <c r="C3417" s="42"/>
      <c r="D3417" s="385"/>
      <c r="F3417" s="385"/>
      <c r="G3417" s="385"/>
      <c r="H3417" s="385"/>
    </row>
    <row r="3418" spans="1:8" x14ac:dyDescent="0.25">
      <c r="A3418" s="30"/>
      <c r="B3418" s="31"/>
      <c r="C3418" s="42"/>
      <c r="D3418" s="385"/>
      <c r="F3418" s="385"/>
      <c r="G3418" s="385"/>
      <c r="H3418" s="385"/>
    </row>
    <row r="3419" spans="1:8" x14ac:dyDescent="0.25">
      <c r="A3419" s="30"/>
      <c r="B3419" s="31"/>
      <c r="C3419" s="42"/>
      <c r="D3419" s="385"/>
      <c r="F3419" s="385"/>
      <c r="G3419" s="385"/>
      <c r="H3419" s="385"/>
    </row>
    <row r="3420" spans="1:8" x14ac:dyDescent="0.25">
      <c r="A3420" s="30"/>
      <c r="B3420" s="31"/>
      <c r="C3420" s="42"/>
      <c r="D3420" s="385"/>
      <c r="F3420" s="385"/>
      <c r="G3420" s="385"/>
      <c r="H3420" s="385"/>
    </row>
    <row r="3421" spans="1:8" x14ac:dyDescent="0.25">
      <c r="A3421" s="30"/>
      <c r="B3421" s="31"/>
      <c r="C3421" s="42"/>
      <c r="D3421" s="385"/>
      <c r="F3421" s="385"/>
      <c r="G3421" s="385"/>
      <c r="H3421" s="385"/>
    </row>
    <row r="3422" spans="1:8" x14ac:dyDescent="0.25">
      <c r="A3422" s="30"/>
      <c r="B3422" s="31"/>
      <c r="C3422" s="42"/>
      <c r="D3422" s="385"/>
      <c r="F3422" s="385"/>
      <c r="G3422" s="385"/>
      <c r="H3422" s="385"/>
    </row>
    <row r="3423" spans="1:8" x14ac:dyDescent="0.25">
      <c r="A3423" s="30"/>
      <c r="B3423" s="31"/>
      <c r="C3423" s="42"/>
      <c r="D3423" s="385"/>
      <c r="F3423" s="385"/>
      <c r="G3423" s="385"/>
      <c r="H3423" s="385"/>
    </row>
    <row r="3424" spans="1:8" x14ac:dyDescent="0.25">
      <c r="A3424" s="30"/>
      <c r="B3424" s="31"/>
      <c r="C3424" s="42"/>
      <c r="D3424" s="385"/>
      <c r="F3424" s="385"/>
      <c r="G3424" s="385"/>
      <c r="H3424" s="385"/>
    </row>
    <row r="3425" spans="1:8" x14ac:dyDescent="0.25">
      <c r="A3425" s="30"/>
      <c r="B3425" s="31"/>
      <c r="C3425" s="42"/>
      <c r="D3425" s="385"/>
      <c r="F3425" s="385"/>
      <c r="G3425" s="385"/>
      <c r="H3425" s="385"/>
    </row>
    <row r="3426" spans="1:8" x14ac:dyDescent="0.25">
      <c r="A3426" s="30"/>
      <c r="B3426" s="31"/>
      <c r="C3426" s="42"/>
      <c r="D3426" s="385"/>
      <c r="F3426" s="385"/>
      <c r="G3426" s="385"/>
      <c r="H3426" s="385"/>
    </row>
    <row r="3427" spans="1:8" x14ac:dyDescent="0.25">
      <c r="A3427" s="30"/>
      <c r="B3427" s="31"/>
      <c r="C3427" s="42"/>
      <c r="D3427" s="385"/>
      <c r="F3427" s="385"/>
      <c r="G3427" s="385"/>
      <c r="H3427" s="385"/>
    </row>
    <row r="3428" spans="1:8" x14ac:dyDescent="0.25">
      <c r="A3428" s="30"/>
      <c r="B3428" s="31"/>
      <c r="C3428" s="42"/>
      <c r="D3428" s="385"/>
      <c r="F3428" s="385"/>
      <c r="G3428" s="385"/>
      <c r="H3428" s="385"/>
    </row>
    <row r="3429" spans="1:8" x14ac:dyDescent="0.25">
      <c r="A3429" s="30"/>
      <c r="B3429" s="31"/>
      <c r="C3429" s="42"/>
      <c r="D3429" s="385"/>
      <c r="F3429" s="385"/>
      <c r="G3429" s="385"/>
      <c r="H3429" s="385"/>
    </row>
    <row r="3430" spans="1:8" x14ac:dyDescent="0.25">
      <c r="A3430" s="30"/>
      <c r="B3430" s="31"/>
      <c r="C3430" s="42"/>
      <c r="D3430" s="385"/>
      <c r="F3430" s="385"/>
      <c r="G3430" s="385"/>
      <c r="H3430" s="385"/>
    </row>
    <row r="3431" spans="1:8" x14ac:dyDescent="0.25">
      <c r="A3431" s="30"/>
      <c r="B3431" s="31"/>
      <c r="C3431" s="42"/>
      <c r="D3431" s="385"/>
      <c r="F3431" s="385"/>
      <c r="G3431" s="385"/>
      <c r="H3431" s="385"/>
    </row>
    <row r="3432" spans="1:8" x14ac:dyDescent="0.25">
      <c r="A3432" s="30"/>
      <c r="B3432" s="31"/>
      <c r="C3432" s="42"/>
      <c r="D3432" s="385"/>
      <c r="F3432" s="385"/>
      <c r="G3432" s="385"/>
      <c r="H3432" s="385"/>
    </row>
    <row r="3433" spans="1:8" x14ac:dyDescent="0.25">
      <c r="A3433" s="30"/>
      <c r="B3433" s="31"/>
      <c r="C3433" s="42"/>
      <c r="D3433" s="385"/>
      <c r="F3433" s="385"/>
      <c r="G3433" s="385"/>
      <c r="H3433" s="385"/>
    </row>
    <row r="3434" spans="1:8" x14ac:dyDescent="0.25">
      <c r="A3434" s="30"/>
      <c r="B3434" s="31"/>
      <c r="C3434" s="42"/>
      <c r="D3434" s="385"/>
      <c r="F3434" s="385"/>
      <c r="G3434" s="385"/>
      <c r="H3434" s="385"/>
    </row>
    <row r="3435" spans="1:8" x14ac:dyDescent="0.25">
      <c r="A3435" s="30"/>
      <c r="B3435" s="31"/>
      <c r="C3435" s="42"/>
      <c r="D3435" s="385"/>
      <c r="F3435" s="385"/>
      <c r="G3435" s="385"/>
      <c r="H3435" s="385"/>
    </row>
    <row r="3436" spans="1:8" x14ac:dyDescent="0.25">
      <c r="A3436" s="30"/>
      <c r="B3436" s="31"/>
      <c r="C3436" s="42"/>
      <c r="D3436" s="385"/>
      <c r="F3436" s="385"/>
      <c r="G3436" s="385"/>
      <c r="H3436" s="385"/>
    </row>
    <row r="3437" spans="1:8" x14ac:dyDescent="0.25">
      <c r="A3437" s="30"/>
      <c r="B3437" s="31"/>
      <c r="C3437" s="42"/>
      <c r="D3437" s="385"/>
      <c r="F3437" s="385"/>
      <c r="G3437" s="385"/>
      <c r="H3437" s="385"/>
    </row>
    <row r="3438" spans="1:8" x14ac:dyDescent="0.25">
      <c r="A3438" s="30"/>
      <c r="B3438" s="31"/>
      <c r="C3438" s="42"/>
      <c r="D3438" s="385"/>
      <c r="F3438" s="385"/>
      <c r="G3438" s="385"/>
      <c r="H3438" s="385"/>
    </row>
    <row r="3439" spans="1:8" x14ac:dyDescent="0.25">
      <c r="A3439" s="30"/>
      <c r="B3439" s="31"/>
      <c r="C3439" s="42"/>
      <c r="D3439" s="385"/>
      <c r="F3439" s="385"/>
      <c r="G3439" s="385"/>
      <c r="H3439" s="385"/>
    </row>
    <row r="3440" spans="1:8" x14ac:dyDescent="0.25">
      <c r="A3440" s="30"/>
      <c r="B3440" s="31"/>
      <c r="C3440" s="42"/>
      <c r="D3440" s="385"/>
      <c r="F3440" s="385"/>
      <c r="G3440" s="385"/>
      <c r="H3440" s="385"/>
    </row>
    <row r="3441" spans="1:8" x14ac:dyDescent="0.25">
      <c r="A3441" s="30"/>
      <c r="B3441" s="31"/>
      <c r="C3441" s="42"/>
      <c r="D3441" s="385"/>
      <c r="F3441" s="385"/>
      <c r="G3441" s="385"/>
      <c r="H3441" s="385"/>
    </row>
    <row r="3442" spans="1:8" x14ac:dyDescent="0.25">
      <c r="A3442" s="30"/>
      <c r="B3442" s="31"/>
      <c r="C3442" s="42"/>
      <c r="D3442" s="385"/>
      <c r="F3442" s="385"/>
      <c r="G3442" s="385"/>
      <c r="H3442" s="385"/>
    </row>
    <row r="3443" spans="1:8" x14ac:dyDescent="0.25">
      <c r="A3443" s="30"/>
      <c r="B3443" s="31"/>
      <c r="C3443" s="42"/>
      <c r="D3443" s="385"/>
      <c r="F3443" s="385"/>
      <c r="G3443" s="385"/>
      <c r="H3443" s="385"/>
    </row>
    <row r="3444" spans="1:8" x14ac:dyDescent="0.25">
      <c r="A3444" s="30"/>
      <c r="B3444" s="31"/>
      <c r="C3444" s="42"/>
      <c r="D3444" s="385"/>
      <c r="F3444" s="385"/>
      <c r="G3444" s="385"/>
      <c r="H3444" s="385"/>
    </row>
    <row r="3445" spans="1:8" x14ac:dyDescent="0.25">
      <c r="A3445" s="30"/>
      <c r="B3445" s="31"/>
      <c r="C3445" s="42"/>
      <c r="D3445" s="385"/>
      <c r="F3445" s="385"/>
      <c r="G3445" s="385"/>
      <c r="H3445" s="385"/>
    </row>
    <row r="3446" spans="1:8" x14ac:dyDescent="0.25">
      <c r="A3446" s="30"/>
      <c r="B3446" s="31"/>
      <c r="C3446" s="42"/>
      <c r="D3446" s="385"/>
      <c r="F3446" s="385"/>
      <c r="G3446" s="385"/>
      <c r="H3446" s="385"/>
    </row>
    <row r="3447" spans="1:8" x14ac:dyDescent="0.25">
      <c r="A3447" s="30"/>
      <c r="B3447" s="31"/>
      <c r="C3447" s="42"/>
      <c r="D3447" s="385"/>
      <c r="F3447" s="385"/>
      <c r="G3447" s="385"/>
      <c r="H3447" s="385"/>
    </row>
    <row r="3448" spans="1:8" x14ac:dyDescent="0.25">
      <c r="A3448" s="30"/>
      <c r="B3448" s="31"/>
      <c r="C3448" s="42"/>
      <c r="D3448" s="385"/>
      <c r="F3448" s="385"/>
      <c r="G3448" s="385"/>
      <c r="H3448" s="385"/>
    </row>
    <row r="3449" spans="1:8" x14ac:dyDescent="0.25">
      <c r="A3449" s="30"/>
      <c r="B3449" s="31"/>
      <c r="C3449" s="42"/>
      <c r="D3449" s="385"/>
      <c r="F3449" s="385"/>
      <c r="G3449" s="385"/>
      <c r="H3449" s="385"/>
    </row>
    <row r="3450" spans="1:8" x14ac:dyDescent="0.25">
      <c r="A3450" s="30"/>
      <c r="B3450" s="31"/>
      <c r="C3450" s="42"/>
      <c r="D3450" s="385"/>
      <c r="F3450" s="385"/>
      <c r="G3450" s="385"/>
      <c r="H3450" s="385"/>
    </row>
    <row r="3451" spans="1:8" x14ac:dyDescent="0.25">
      <c r="A3451" s="30"/>
      <c r="B3451" s="31"/>
      <c r="C3451" s="42"/>
      <c r="D3451" s="385"/>
      <c r="F3451" s="385"/>
      <c r="G3451" s="385"/>
      <c r="H3451" s="385"/>
    </row>
    <row r="3452" spans="1:8" x14ac:dyDescent="0.25">
      <c r="A3452" s="30"/>
      <c r="B3452" s="31"/>
      <c r="C3452" s="42"/>
      <c r="D3452" s="385"/>
      <c r="F3452" s="385"/>
      <c r="G3452" s="385"/>
      <c r="H3452" s="385"/>
    </row>
    <row r="3453" spans="1:8" x14ac:dyDescent="0.25">
      <c r="A3453" s="30"/>
      <c r="B3453" s="31"/>
      <c r="C3453" s="42"/>
      <c r="D3453" s="385"/>
      <c r="F3453" s="385"/>
      <c r="G3453" s="385"/>
      <c r="H3453" s="385"/>
    </row>
    <row r="3454" spans="1:8" x14ac:dyDescent="0.25">
      <c r="A3454" s="30"/>
      <c r="B3454" s="31"/>
      <c r="C3454" s="42"/>
      <c r="D3454" s="385"/>
      <c r="F3454" s="385"/>
      <c r="G3454" s="385"/>
      <c r="H3454" s="385"/>
    </row>
    <row r="3455" spans="1:8" x14ac:dyDescent="0.25">
      <c r="A3455" s="30"/>
      <c r="B3455" s="31"/>
      <c r="C3455" s="42"/>
      <c r="D3455" s="385"/>
      <c r="F3455" s="385"/>
      <c r="G3455" s="385"/>
      <c r="H3455" s="385"/>
    </row>
    <row r="3456" spans="1:8" x14ac:dyDescent="0.25">
      <c r="A3456" s="30"/>
      <c r="B3456" s="31"/>
      <c r="C3456" s="42"/>
      <c r="D3456" s="385"/>
      <c r="F3456" s="385"/>
      <c r="G3456" s="385"/>
      <c r="H3456" s="385"/>
    </row>
    <row r="3457" spans="1:8" x14ac:dyDescent="0.25">
      <c r="A3457" s="30"/>
      <c r="B3457" s="31"/>
      <c r="C3457" s="42"/>
      <c r="D3457" s="385"/>
      <c r="F3457" s="385"/>
      <c r="G3457" s="385"/>
      <c r="H3457" s="385"/>
    </row>
    <row r="3458" spans="1:8" x14ac:dyDescent="0.25">
      <c r="A3458" s="30"/>
      <c r="B3458" s="31"/>
      <c r="C3458" s="42"/>
      <c r="D3458" s="385"/>
      <c r="F3458" s="385"/>
      <c r="G3458" s="385"/>
      <c r="H3458" s="385"/>
    </row>
    <row r="3459" spans="1:8" x14ac:dyDescent="0.25">
      <c r="A3459" s="30"/>
      <c r="B3459" s="31"/>
      <c r="C3459" s="42"/>
      <c r="D3459" s="385"/>
      <c r="F3459" s="385"/>
      <c r="G3459" s="385"/>
      <c r="H3459" s="385"/>
    </row>
    <row r="3460" spans="1:8" x14ac:dyDescent="0.25">
      <c r="A3460" s="30"/>
      <c r="B3460" s="31"/>
      <c r="C3460" s="42"/>
      <c r="D3460" s="385"/>
      <c r="F3460" s="385"/>
      <c r="G3460" s="385"/>
      <c r="H3460" s="385"/>
    </row>
    <row r="3461" spans="1:8" x14ac:dyDescent="0.25">
      <c r="A3461" s="30"/>
      <c r="B3461" s="31"/>
      <c r="C3461" s="42"/>
      <c r="D3461" s="385"/>
      <c r="F3461" s="385"/>
      <c r="G3461" s="385"/>
      <c r="H3461" s="385"/>
    </row>
    <row r="3462" spans="1:8" x14ac:dyDescent="0.25">
      <c r="A3462" s="30"/>
      <c r="B3462" s="31"/>
      <c r="C3462" s="42"/>
      <c r="D3462" s="385"/>
      <c r="F3462" s="385"/>
      <c r="G3462" s="385"/>
      <c r="H3462" s="385"/>
    </row>
    <row r="3463" spans="1:8" x14ac:dyDescent="0.25">
      <c r="A3463" s="30"/>
      <c r="B3463" s="31"/>
      <c r="C3463" s="42"/>
      <c r="D3463" s="385"/>
      <c r="F3463" s="385"/>
      <c r="G3463" s="385"/>
      <c r="H3463" s="385"/>
    </row>
    <row r="3464" spans="1:8" x14ac:dyDescent="0.25">
      <c r="A3464" s="30"/>
      <c r="B3464" s="31"/>
      <c r="C3464" s="42"/>
      <c r="D3464" s="385"/>
      <c r="F3464" s="385"/>
      <c r="G3464" s="385"/>
      <c r="H3464" s="385"/>
    </row>
    <row r="3465" spans="1:8" x14ac:dyDescent="0.25">
      <c r="A3465" s="30"/>
      <c r="B3465" s="31"/>
      <c r="C3465" s="42"/>
      <c r="D3465" s="385"/>
      <c r="F3465" s="385"/>
      <c r="G3465" s="385"/>
      <c r="H3465" s="385"/>
    </row>
    <row r="3466" spans="1:8" x14ac:dyDescent="0.25">
      <c r="A3466" s="30"/>
      <c r="B3466" s="31"/>
      <c r="C3466" s="42"/>
      <c r="D3466" s="385"/>
      <c r="F3466" s="385"/>
      <c r="G3466" s="385"/>
      <c r="H3466" s="385"/>
    </row>
    <row r="3467" spans="1:8" x14ac:dyDescent="0.25">
      <c r="A3467" s="30"/>
      <c r="B3467" s="31"/>
      <c r="C3467" s="42"/>
      <c r="D3467" s="385"/>
      <c r="F3467" s="385"/>
      <c r="G3467" s="385"/>
      <c r="H3467" s="385"/>
    </row>
    <row r="3468" spans="1:8" x14ac:dyDescent="0.25">
      <c r="A3468" s="30"/>
      <c r="B3468" s="31"/>
      <c r="C3468" s="42"/>
      <c r="D3468" s="385"/>
      <c r="F3468" s="385"/>
      <c r="G3468" s="385"/>
      <c r="H3468" s="385"/>
    </row>
    <row r="3469" spans="1:8" x14ac:dyDescent="0.25">
      <c r="A3469" s="30"/>
      <c r="B3469" s="31"/>
      <c r="C3469" s="42"/>
      <c r="D3469" s="385"/>
      <c r="F3469" s="385"/>
      <c r="G3469" s="385"/>
      <c r="H3469" s="385"/>
    </row>
    <row r="3470" spans="1:8" x14ac:dyDescent="0.25">
      <c r="A3470" s="30"/>
      <c r="B3470" s="31"/>
      <c r="C3470" s="42"/>
      <c r="D3470" s="385"/>
      <c r="F3470" s="385"/>
      <c r="G3470" s="385"/>
      <c r="H3470" s="385"/>
    </row>
    <row r="3471" spans="1:8" x14ac:dyDescent="0.25">
      <c r="A3471" s="30"/>
      <c r="B3471" s="31"/>
      <c r="C3471" s="42"/>
      <c r="D3471" s="385"/>
      <c r="F3471" s="385"/>
      <c r="G3471" s="385"/>
      <c r="H3471" s="385"/>
    </row>
    <row r="3472" spans="1:8" x14ac:dyDescent="0.25">
      <c r="A3472" s="30"/>
      <c r="B3472" s="31"/>
      <c r="C3472" s="42"/>
      <c r="D3472" s="385"/>
      <c r="F3472" s="385"/>
      <c r="G3472" s="385"/>
      <c r="H3472" s="385"/>
    </row>
    <row r="3473" spans="1:8" x14ac:dyDescent="0.25">
      <c r="A3473" s="30"/>
      <c r="B3473" s="31"/>
      <c r="C3473" s="42"/>
      <c r="D3473" s="385"/>
      <c r="F3473" s="385"/>
      <c r="G3473" s="385"/>
      <c r="H3473" s="385"/>
    </row>
    <row r="3474" spans="1:8" x14ac:dyDescent="0.25">
      <c r="A3474" s="30"/>
      <c r="B3474" s="31"/>
      <c r="C3474" s="42"/>
      <c r="D3474" s="385"/>
      <c r="F3474" s="385"/>
      <c r="G3474" s="385"/>
      <c r="H3474" s="385"/>
    </row>
    <row r="3475" spans="1:8" x14ac:dyDescent="0.25">
      <c r="A3475" s="30"/>
      <c r="B3475" s="31"/>
      <c r="C3475" s="42"/>
      <c r="D3475" s="385"/>
      <c r="F3475" s="385"/>
      <c r="G3475" s="385"/>
      <c r="H3475" s="385"/>
    </row>
    <row r="3476" spans="1:8" x14ac:dyDescent="0.25">
      <c r="A3476" s="30"/>
      <c r="B3476" s="31"/>
      <c r="C3476" s="42"/>
      <c r="D3476" s="385"/>
      <c r="F3476" s="385"/>
      <c r="G3476" s="385"/>
      <c r="H3476" s="385"/>
    </row>
    <row r="3477" spans="1:8" x14ac:dyDescent="0.25">
      <c r="A3477" s="30"/>
      <c r="B3477" s="31"/>
      <c r="C3477" s="42"/>
      <c r="D3477" s="385"/>
      <c r="F3477" s="385"/>
      <c r="G3477" s="385"/>
      <c r="H3477" s="385"/>
    </row>
    <row r="3478" spans="1:8" x14ac:dyDescent="0.25">
      <c r="A3478" s="30"/>
      <c r="B3478" s="31"/>
      <c r="C3478" s="42"/>
      <c r="D3478" s="385"/>
      <c r="F3478" s="385"/>
      <c r="G3478" s="385"/>
      <c r="H3478" s="385"/>
    </row>
    <row r="3479" spans="1:8" x14ac:dyDescent="0.25">
      <c r="A3479" s="30"/>
      <c r="B3479" s="31"/>
      <c r="C3479" s="42"/>
      <c r="D3479" s="385"/>
      <c r="F3479" s="385"/>
      <c r="G3479" s="385"/>
      <c r="H3479" s="385"/>
    </row>
    <row r="3480" spans="1:8" x14ac:dyDescent="0.25">
      <c r="A3480" s="30"/>
      <c r="B3480" s="31"/>
      <c r="C3480" s="42"/>
      <c r="D3480" s="385"/>
      <c r="F3480" s="385"/>
      <c r="G3480" s="385"/>
      <c r="H3480" s="385"/>
    </row>
    <row r="3481" spans="1:8" x14ac:dyDescent="0.25">
      <c r="A3481" s="30"/>
      <c r="B3481" s="31"/>
      <c r="C3481" s="42"/>
      <c r="D3481" s="385"/>
      <c r="F3481" s="385"/>
      <c r="G3481" s="385"/>
      <c r="H3481" s="385"/>
    </row>
    <row r="3482" spans="1:8" x14ac:dyDescent="0.25">
      <c r="A3482" s="30"/>
      <c r="B3482" s="31"/>
      <c r="C3482" s="42"/>
      <c r="D3482" s="385"/>
      <c r="F3482" s="385"/>
      <c r="G3482" s="385"/>
      <c r="H3482" s="385"/>
    </row>
    <row r="3483" spans="1:8" x14ac:dyDescent="0.25">
      <c r="A3483" s="30"/>
      <c r="B3483" s="31"/>
      <c r="C3483" s="42"/>
      <c r="D3483" s="385"/>
      <c r="F3483" s="385"/>
      <c r="G3483" s="385"/>
      <c r="H3483" s="385"/>
    </row>
    <row r="3484" spans="1:8" x14ac:dyDescent="0.25">
      <c r="A3484" s="30"/>
      <c r="B3484" s="31"/>
      <c r="C3484" s="42"/>
      <c r="D3484" s="385"/>
      <c r="F3484" s="385"/>
      <c r="G3484" s="385"/>
      <c r="H3484" s="385"/>
    </row>
    <row r="3485" spans="1:8" x14ac:dyDescent="0.25">
      <c r="A3485" s="30"/>
      <c r="B3485" s="31"/>
      <c r="C3485" s="42"/>
      <c r="D3485" s="385"/>
      <c r="F3485" s="385"/>
      <c r="G3485" s="385"/>
      <c r="H3485" s="385"/>
    </row>
    <row r="3486" spans="1:8" x14ac:dyDescent="0.25">
      <c r="A3486" s="30"/>
      <c r="B3486" s="31"/>
      <c r="C3486" s="42"/>
      <c r="D3486" s="385"/>
      <c r="F3486" s="385"/>
      <c r="G3486" s="385"/>
      <c r="H3486" s="385"/>
    </row>
    <row r="3487" spans="1:8" x14ac:dyDescent="0.25">
      <c r="A3487" s="30"/>
      <c r="B3487" s="31"/>
      <c r="C3487" s="42"/>
      <c r="D3487" s="385"/>
      <c r="F3487" s="385"/>
      <c r="G3487" s="385"/>
      <c r="H3487" s="385"/>
    </row>
    <row r="3488" spans="1:8" x14ac:dyDescent="0.25">
      <c r="A3488" s="30"/>
      <c r="B3488" s="31"/>
      <c r="C3488" s="42"/>
      <c r="D3488" s="385"/>
      <c r="F3488" s="385"/>
      <c r="G3488" s="385"/>
      <c r="H3488" s="385"/>
    </row>
    <row r="3489" spans="1:8" x14ac:dyDescent="0.25">
      <c r="A3489" s="30"/>
      <c r="B3489" s="31"/>
      <c r="C3489" s="42"/>
      <c r="D3489" s="385"/>
      <c r="F3489" s="385"/>
      <c r="G3489" s="385"/>
      <c r="H3489" s="385"/>
    </row>
    <row r="3490" spans="1:8" x14ac:dyDescent="0.25">
      <c r="A3490" s="30"/>
      <c r="B3490" s="31"/>
      <c r="C3490" s="42"/>
      <c r="D3490" s="385"/>
      <c r="F3490" s="385"/>
      <c r="G3490" s="385"/>
      <c r="H3490" s="385"/>
    </row>
    <row r="3491" spans="1:8" x14ac:dyDescent="0.25">
      <c r="A3491" s="30"/>
      <c r="B3491" s="31"/>
      <c r="C3491" s="42"/>
      <c r="D3491" s="385"/>
      <c r="F3491" s="385"/>
      <c r="G3491" s="385"/>
      <c r="H3491" s="385"/>
    </row>
    <row r="3492" spans="1:8" x14ac:dyDescent="0.25">
      <c r="A3492" s="30"/>
      <c r="B3492" s="31"/>
      <c r="C3492" s="42"/>
      <c r="D3492" s="385"/>
      <c r="F3492" s="385"/>
      <c r="G3492" s="385"/>
      <c r="H3492" s="385"/>
    </row>
    <row r="3493" spans="1:8" x14ac:dyDescent="0.25">
      <c r="A3493" s="30"/>
      <c r="B3493" s="31"/>
      <c r="C3493" s="42"/>
      <c r="D3493" s="385"/>
      <c r="F3493" s="385"/>
      <c r="G3493" s="385"/>
      <c r="H3493" s="385"/>
    </row>
    <row r="3494" spans="1:8" x14ac:dyDescent="0.25">
      <c r="A3494" s="30"/>
      <c r="B3494" s="31"/>
      <c r="C3494" s="42"/>
      <c r="D3494" s="385"/>
      <c r="F3494" s="385"/>
      <c r="G3494" s="385"/>
      <c r="H3494" s="385"/>
    </row>
    <row r="3495" spans="1:8" x14ac:dyDescent="0.25">
      <c r="A3495" s="30"/>
      <c r="B3495" s="31"/>
      <c r="C3495" s="42"/>
      <c r="D3495" s="385"/>
      <c r="F3495" s="385"/>
      <c r="G3495" s="385"/>
      <c r="H3495" s="385"/>
    </row>
    <row r="3496" spans="1:8" x14ac:dyDescent="0.25">
      <c r="A3496" s="30"/>
      <c r="B3496" s="31"/>
      <c r="C3496" s="42"/>
      <c r="D3496" s="385"/>
      <c r="F3496" s="385"/>
      <c r="G3496" s="385"/>
      <c r="H3496" s="385"/>
    </row>
    <row r="3497" spans="1:8" x14ac:dyDescent="0.25">
      <c r="A3497" s="30"/>
      <c r="B3497" s="31"/>
      <c r="C3497" s="42"/>
      <c r="D3497" s="385"/>
      <c r="F3497" s="385"/>
      <c r="G3497" s="385"/>
      <c r="H3497" s="385"/>
    </row>
    <row r="3498" spans="1:8" x14ac:dyDescent="0.25">
      <c r="A3498" s="30"/>
      <c r="B3498" s="31"/>
      <c r="C3498" s="42"/>
      <c r="D3498" s="385"/>
      <c r="F3498" s="385"/>
      <c r="G3498" s="385"/>
      <c r="H3498" s="385"/>
    </row>
    <row r="3499" spans="1:8" x14ac:dyDescent="0.25">
      <c r="A3499" s="30"/>
      <c r="B3499" s="31"/>
      <c r="C3499" s="42"/>
      <c r="D3499" s="385"/>
      <c r="F3499" s="385"/>
      <c r="G3499" s="385"/>
      <c r="H3499" s="385"/>
    </row>
    <row r="3500" spans="1:8" x14ac:dyDescent="0.25">
      <c r="A3500" s="30"/>
      <c r="B3500" s="31"/>
      <c r="C3500" s="42"/>
      <c r="D3500" s="385"/>
      <c r="F3500" s="385"/>
      <c r="G3500" s="385"/>
      <c r="H3500" s="385"/>
    </row>
    <row r="3501" spans="1:8" x14ac:dyDescent="0.25">
      <c r="A3501" s="30"/>
      <c r="B3501" s="31"/>
      <c r="C3501" s="42"/>
      <c r="D3501" s="385"/>
      <c r="F3501" s="385"/>
      <c r="G3501" s="385"/>
      <c r="H3501" s="385"/>
    </row>
    <row r="3502" spans="1:8" x14ac:dyDescent="0.25">
      <c r="A3502" s="30"/>
      <c r="B3502" s="31"/>
      <c r="C3502" s="42"/>
      <c r="D3502" s="385"/>
      <c r="F3502" s="385"/>
      <c r="G3502" s="385"/>
      <c r="H3502" s="385"/>
    </row>
    <row r="3503" spans="1:8" x14ac:dyDescent="0.25">
      <c r="A3503" s="30"/>
      <c r="B3503" s="31"/>
      <c r="C3503" s="42"/>
      <c r="D3503" s="385"/>
      <c r="F3503" s="385"/>
      <c r="G3503" s="385"/>
      <c r="H3503" s="385"/>
    </row>
    <row r="3504" spans="1:8" x14ac:dyDescent="0.25">
      <c r="A3504" s="30"/>
      <c r="B3504" s="31"/>
      <c r="C3504" s="42"/>
      <c r="D3504" s="385"/>
      <c r="F3504" s="385"/>
      <c r="G3504" s="385"/>
      <c r="H3504" s="385"/>
    </row>
    <row r="3505" spans="1:8" x14ac:dyDescent="0.25">
      <c r="A3505" s="30"/>
      <c r="B3505" s="31"/>
      <c r="C3505" s="42"/>
      <c r="D3505" s="385"/>
      <c r="F3505" s="385"/>
      <c r="G3505" s="385"/>
      <c r="H3505" s="385"/>
    </row>
    <row r="3506" spans="1:8" x14ac:dyDescent="0.25">
      <c r="A3506" s="30"/>
      <c r="B3506" s="31"/>
      <c r="C3506" s="42"/>
      <c r="D3506" s="385"/>
      <c r="F3506" s="385"/>
      <c r="G3506" s="385"/>
      <c r="H3506" s="385"/>
    </row>
    <row r="3507" spans="1:8" x14ac:dyDescent="0.25">
      <c r="A3507" s="30"/>
      <c r="B3507" s="31"/>
      <c r="C3507" s="42"/>
      <c r="D3507" s="385"/>
      <c r="F3507" s="385"/>
      <c r="G3507" s="385"/>
      <c r="H3507" s="385"/>
    </row>
    <row r="3508" spans="1:8" x14ac:dyDescent="0.25">
      <c r="A3508" s="30"/>
      <c r="B3508" s="31"/>
      <c r="C3508" s="42"/>
      <c r="D3508" s="385"/>
      <c r="F3508" s="385"/>
      <c r="G3508" s="385"/>
      <c r="H3508" s="385"/>
    </row>
    <row r="3509" spans="1:8" x14ac:dyDescent="0.25">
      <c r="A3509" s="30"/>
      <c r="B3509" s="31"/>
      <c r="C3509" s="42"/>
      <c r="D3509" s="385"/>
      <c r="F3509" s="385"/>
      <c r="G3509" s="385"/>
      <c r="H3509" s="385"/>
    </row>
    <row r="3510" spans="1:8" x14ac:dyDescent="0.25">
      <c r="A3510" s="30"/>
      <c r="B3510" s="31"/>
      <c r="C3510" s="42"/>
      <c r="D3510" s="385"/>
      <c r="F3510" s="385"/>
      <c r="G3510" s="385"/>
      <c r="H3510" s="385"/>
    </row>
    <row r="3511" spans="1:8" x14ac:dyDescent="0.25">
      <c r="A3511" s="30"/>
      <c r="B3511" s="31"/>
      <c r="C3511" s="42"/>
      <c r="D3511" s="385"/>
      <c r="F3511" s="385"/>
      <c r="G3511" s="385"/>
      <c r="H3511" s="385"/>
    </row>
    <row r="3512" spans="1:8" x14ac:dyDescent="0.25">
      <c r="A3512" s="30"/>
      <c r="B3512" s="31"/>
      <c r="C3512" s="42"/>
      <c r="D3512" s="385"/>
      <c r="F3512" s="385"/>
      <c r="G3512" s="385"/>
      <c r="H3512" s="385"/>
    </row>
    <row r="3513" spans="1:8" x14ac:dyDescent="0.25">
      <c r="A3513" s="30"/>
      <c r="B3513" s="31"/>
      <c r="C3513" s="42"/>
      <c r="D3513" s="385"/>
      <c r="F3513" s="385"/>
      <c r="G3513" s="385"/>
      <c r="H3513" s="385"/>
    </row>
    <row r="3514" spans="1:8" x14ac:dyDescent="0.25">
      <c r="A3514" s="30"/>
      <c r="B3514" s="31"/>
      <c r="C3514" s="42"/>
      <c r="D3514" s="385"/>
      <c r="F3514" s="385"/>
      <c r="G3514" s="385"/>
      <c r="H3514" s="385"/>
    </row>
    <row r="3515" spans="1:8" x14ac:dyDescent="0.25">
      <c r="A3515" s="30"/>
      <c r="B3515" s="31"/>
      <c r="C3515" s="42"/>
      <c r="D3515" s="385"/>
      <c r="F3515" s="385"/>
      <c r="G3515" s="385"/>
      <c r="H3515" s="385"/>
    </row>
    <row r="3516" spans="1:8" x14ac:dyDescent="0.25">
      <c r="A3516" s="30"/>
      <c r="B3516" s="31"/>
      <c r="C3516" s="42"/>
      <c r="D3516" s="385"/>
      <c r="F3516" s="385"/>
      <c r="G3516" s="385"/>
      <c r="H3516" s="385"/>
    </row>
    <row r="3517" spans="1:8" x14ac:dyDescent="0.25">
      <c r="A3517" s="30"/>
      <c r="B3517" s="31"/>
      <c r="C3517" s="42"/>
      <c r="D3517" s="385"/>
      <c r="F3517" s="385"/>
      <c r="G3517" s="385"/>
      <c r="H3517" s="385"/>
    </row>
    <row r="3518" spans="1:8" x14ac:dyDescent="0.25">
      <c r="A3518" s="30"/>
      <c r="B3518" s="31"/>
      <c r="C3518" s="42"/>
      <c r="D3518" s="385"/>
      <c r="F3518" s="385"/>
      <c r="G3518" s="385"/>
      <c r="H3518" s="385"/>
    </row>
    <row r="3519" spans="1:8" x14ac:dyDescent="0.25">
      <c r="A3519" s="30"/>
      <c r="B3519" s="31"/>
      <c r="C3519" s="42"/>
      <c r="D3519" s="385"/>
      <c r="F3519" s="385"/>
      <c r="G3519" s="385"/>
      <c r="H3519" s="385"/>
    </row>
    <row r="3520" spans="1:8" x14ac:dyDescent="0.25">
      <c r="A3520" s="30"/>
      <c r="B3520" s="31"/>
      <c r="C3520" s="42"/>
      <c r="D3520" s="385"/>
      <c r="F3520" s="385"/>
      <c r="G3520" s="385"/>
      <c r="H3520" s="385"/>
    </row>
    <row r="3521" spans="1:8" x14ac:dyDescent="0.25">
      <c r="A3521" s="30"/>
      <c r="B3521" s="31"/>
      <c r="C3521" s="42"/>
      <c r="D3521" s="385"/>
      <c r="F3521" s="385"/>
      <c r="G3521" s="385"/>
      <c r="H3521" s="385"/>
    </row>
    <row r="3522" spans="1:8" x14ac:dyDescent="0.25">
      <c r="A3522" s="30"/>
      <c r="B3522" s="31"/>
      <c r="C3522" s="42"/>
      <c r="D3522" s="385"/>
      <c r="F3522" s="385"/>
      <c r="G3522" s="385"/>
      <c r="H3522" s="385"/>
    </row>
    <row r="3523" spans="1:8" x14ac:dyDescent="0.25">
      <c r="A3523" s="30"/>
      <c r="B3523" s="31"/>
      <c r="C3523" s="42"/>
      <c r="D3523" s="385"/>
      <c r="F3523" s="385"/>
      <c r="G3523" s="385"/>
      <c r="H3523" s="385"/>
    </row>
    <row r="3524" spans="1:8" x14ac:dyDescent="0.25">
      <c r="A3524" s="30"/>
      <c r="B3524" s="31"/>
      <c r="C3524" s="42"/>
      <c r="D3524" s="385"/>
      <c r="F3524" s="385"/>
      <c r="G3524" s="385"/>
      <c r="H3524" s="385"/>
    </row>
    <row r="3525" spans="1:8" x14ac:dyDescent="0.25">
      <c r="A3525" s="30"/>
      <c r="B3525" s="31"/>
      <c r="C3525" s="42"/>
      <c r="D3525" s="385"/>
      <c r="F3525" s="385"/>
      <c r="G3525" s="385"/>
      <c r="H3525" s="385"/>
    </row>
    <row r="3526" spans="1:8" x14ac:dyDescent="0.25">
      <c r="A3526" s="30"/>
      <c r="B3526" s="31"/>
      <c r="C3526" s="42"/>
      <c r="D3526" s="385"/>
      <c r="F3526" s="385"/>
      <c r="G3526" s="385"/>
      <c r="H3526" s="385"/>
    </row>
    <row r="3527" spans="1:8" x14ac:dyDescent="0.25">
      <c r="A3527" s="30"/>
      <c r="B3527" s="31"/>
      <c r="C3527" s="42"/>
      <c r="D3527" s="385"/>
      <c r="F3527" s="385"/>
      <c r="G3527" s="385"/>
      <c r="H3527" s="385"/>
    </row>
    <row r="3528" spans="1:8" x14ac:dyDescent="0.25">
      <c r="A3528" s="30"/>
      <c r="B3528" s="31"/>
      <c r="C3528" s="42"/>
      <c r="D3528" s="385"/>
      <c r="F3528" s="385"/>
      <c r="G3528" s="385"/>
      <c r="H3528" s="385"/>
    </row>
    <row r="3529" spans="1:8" x14ac:dyDescent="0.25">
      <c r="A3529" s="30"/>
      <c r="B3529" s="31"/>
      <c r="C3529" s="42"/>
      <c r="D3529" s="385"/>
      <c r="F3529" s="385"/>
      <c r="G3529" s="385"/>
      <c r="H3529" s="385"/>
    </row>
    <row r="3530" spans="1:8" x14ac:dyDescent="0.25">
      <c r="A3530" s="30"/>
      <c r="B3530" s="31"/>
      <c r="C3530" s="42"/>
      <c r="D3530" s="385"/>
      <c r="F3530" s="385"/>
      <c r="G3530" s="385"/>
      <c r="H3530" s="385"/>
    </row>
    <row r="3531" spans="1:8" x14ac:dyDescent="0.25">
      <c r="A3531" s="30"/>
      <c r="B3531" s="31"/>
      <c r="C3531" s="42"/>
      <c r="D3531" s="385"/>
      <c r="F3531" s="385"/>
      <c r="G3531" s="385"/>
      <c r="H3531" s="385"/>
    </row>
    <row r="3532" spans="1:8" x14ac:dyDescent="0.25">
      <c r="A3532" s="30"/>
      <c r="B3532" s="31"/>
      <c r="C3532" s="42"/>
      <c r="D3532" s="385"/>
      <c r="F3532" s="385"/>
      <c r="G3532" s="385"/>
      <c r="H3532" s="385"/>
    </row>
    <row r="3533" spans="1:8" x14ac:dyDescent="0.25">
      <c r="A3533" s="30"/>
      <c r="B3533" s="31"/>
      <c r="C3533" s="42"/>
      <c r="D3533" s="385"/>
      <c r="F3533" s="385"/>
      <c r="G3533" s="385"/>
      <c r="H3533" s="385"/>
    </row>
    <row r="3534" spans="1:8" x14ac:dyDescent="0.25">
      <c r="A3534" s="30"/>
      <c r="B3534" s="31"/>
      <c r="C3534" s="42"/>
      <c r="D3534" s="385"/>
      <c r="F3534" s="385"/>
      <c r="G3534" s="385"/>
      <c r="H3534" s="385"/>
    </row>
    <row r="3535" spans="1:8" x14ac:dyDescent="0.25">
      <c r="A3535" s="30"/>
      <c r="B3535" s="31"/>
      <c r="C3535" s="42"/>
      <c r="D3535" s="385"/>
      <c r="F3535" s="385"/>
      <c r="G3535" s="385"/>
      <c r="H3535" s="385"/>
    </row>
    <row r="3536" spans="1:8" x14ac:dyDescent="0.25">
      <c r="A3536" s="30"/>
      <c r="B3536" s="31"/>
      <c r="C3536" s="42"/>
      <c r="D3536" s="385"/>
      <c r="F3536" s="385"/>
      <c r="G3536" s="385"/>
      <c r="H3536" s="385"/>
    </row>
    <row r="3537" spans="1:8" x14ac:dyDescent="0.25">
      <c r="A3537" s="30"/>
      <c r="B3537" s="31"/>
      <c r="C3537" s="42"/>
      <c r="D3537" s="385"/>
      <c r="F3537" s="385"/>
      <c r="G3537" s="385"/>
      <c r="H3537" s="385"/>
    </row>
    <row r="3538" spans="1:8" x14ac:dyDescent="0.25">
      <c r="A3538" s="30"/>
      <c r="B3538" s="31"/>
      <c r="C3538" s="42"/>
      <c r="D3538" s="385"/>
      <c r="F3538" s="385"/>
      <c r="G3538" s="385"/>
      <c r="H3538" s="385"/>
    </row>
    <row r="3539" spans="1:8" x14ac:dyDescent="0.25">
      <c r="A3539" s="30"/>
      <c r="B3539" s="31"/>
      <c r="C3539" s="42"/>
      <c r="D3539" s="385"/>
      <c r="F3539" s="385"/>
      <c r="G3539" s="385"/>
      <c r="H3539" s="385"/>
    </row>
    <row r="3540" spans="1:8" x14ac:dyDescent="0.25">
      <c r="A3540" s="30"/>
      <c r="B3540" s="31"/>
      <c r="C3540" s="42"/>
      <c r="D3540" s="385"/>
      <c r="F3540" s="385"/>
      <c r="G3540" s="385"/>
      <c r="H3540" s="385"/>
    </row>
    <row r="3541" spans="1:8" x14ac:dyDescent="0.25">
      <c r="A3541" s="30"/>
      <c r="B3541" s="31"/>
      <c r="C3541" s="42"/>
      <c r="D3541" s="385"/>
      <c r="F3541" s="385"/>
      <c r="G3541" s="385"/>
      <c r="H3541" s="385"/>
    </row>
    <row r="3542" spans="1:8" x14ac:dyDescent="0.25">
      <c r="A3542" s="30"/>
      <c r="B3542" s="31"/>
      <c r="C3542" s="42"/>
      <c r="D3542" s="385"/>
      <c r="F3542" s="385"/>
      <c r="G3542" s="385"/>
      <c r="H3542" s="385"/>
    </row>
    <row r="3543" spans="1:8" x14ac:dyDescent="0.25">
      <c r="A3543" s="30"/>
      <c r="B3543" s="31"/>
      <c r="C3543" s="42"/>
      <c r="D3543" s="385"/>
      <c r="F3543" s="385"/>
      <c r="G3543" s="385"/>
      <c r="H3543" s="385"/>
    </row>
    <row r="3544" spans="1:8" x14ac:dyDescent="0.25">
      <c r="A3544" s="30"/>
      <c r="B3544" s="31"/>
      <c r="C3544" s="42"/>
      <c r="D3544" s="385"/>
      <c r="F3544" s="385"/>
      <c r="G3544" s="385"/>
      <c r="H3544" s="385"/>
    </row>
    <row r="3545" spans="1:8" x14ac:dyDescent="0.25">
      <c r="A3545" s="30"/>
      <c r="B3545" s="31"/>
      <c r="C3545" s="42"/>
      <c r="D3545" s="385"/>
      <c r="F3545" s="385"/>
      <c r="G3545" s="385"/>
      <c r="H3545" s="385"/>
    </row>
    <row r="3546" spans="1:8" x14ac:dyDescent="0.25">
      <c r="A3546" s="30"/>
      <c r="B3546" s="31"/>
      <c r="C3546" s="42"/>
      <c r="D3546" s="385"/>
      <c r="F3546" s="385"/>
      <c r="G3546" s="385"/>
      <c r="H3546" s="385"/>
    </row>
    <row r="3547" spans="1:8" x14ac:dyDescent="0.25">
      <c r="A3547" s="30"/>
      <c r="B3547" s="31"/>
      <c r="C3547" s="42"/>
      <c r="D3547" s="385"/>
      <c r="F3547" s="385"/>
      <c r="G3547" s="385"/>
      <c r="H3547" s="385"/>
    </row>
    <row r="3548" spans="1:8" x14ac:dyDescent="0.25">
      <c r="A3548" s="30"/>
      <c r="B3548" s="31"/>
      <c r="C3548" s="42"/>
      <c r="D3548" s="385"/>
      <c r="F3548" s="385"/>
      <c r="G3548" s="385"/>
      <c r="H3548" s="385"/>
    </row>
    <row r="3549" spans="1:8" x14ac:dyDescent="0.25">
      <c r="A3549" s="30"/>
      <c r="B3549" s="31"/>
      <c r="C3549" s="42"/>
      <c r="D3549" s="385"/>
      <c r="F3549" s="385"/>
      <c r="G3549" s="385"/>
      <c r="H3549" s="385"/>
    </row>
    <row r="3550" spans="1:8" x14ac:dyDescent="0.25">
      <c r="A3550" s="30"/>
      <c r="B3550" s="31"/>
      <c r="C3550" s="42"/>
      <c r="D3550" s="385"/>
      <c r="F3550" s="385"/>
      <c r="G3550" s="385"/>
      <c r="H3550" s="385"/>
    </row>
    <row r="3551" spans="1:8" x14ac:dyDescent="0.25">
      <c r="A3551" s="30"/>
      <c r="B3551" s="31"/>
      <c r="C3551" s="42"/>
      <c r="D3551" s="385"/>
      <c r="F3551" s="385"/>
      <c r="G3551" s="385"/>
      <c r="H3551" s="385"/>
    </row>
    <row r="3552" spans="1:8" x14ac:dyDescent="0.25">
      <c r="A3552" s="30"/>
      <c r="B3552" s="31"/>
      <c r="C3552" s="42"/>
      <c r="D3552" s="385"/>
      <c r="F3552" s="385"/>
      <c r="G3552" s="385"/>
      <c r="H3552" s="385"/>
    </row>
    <row r="3553" spans="1:8" x14ac:dyDescent="0.25">
      <c r="A3553" s="30"/>
      <c r="B3553" s="31"/>
      <c r="C3553" s="42"/>
      <c r="D3553" s="385"/>
      <c r="F3553" s="385"/>
      <c r="G3553" s="385"/>
      <c r="H3553" s="385"/>
    </row>
    <row r="3554" spans="1:8" x14ac:dyDescent="0.25">
      <c r="A3554" s="30"/>
      <c r="B3554" s="31"/>
      <c r="C3554" s="42"/>
      <c r="D3554" s="385"/>
      <c r="F3554" s="385"/>
      <c r="G3554" s="385"/>
      <c r="H3554" s="385"/>
    </row>
    <row r="3555" spans="1:8" x14ac:dyDescent="0.25">
      <c r="A3555" s="30"/>
      <c r="B3555" s="31"/>
      <c r="C3555" s="42"/>
      <c r="D3555" s="385"/>
      <c r="F3555" s="385"/>
      <c r="G3555" s="385"/>
      <c r="H3555" s="385"/>
    </row>
    <row r="3556" spans="1:8" x14ac:dyDescent="0.25">
      <c r="A3556" s="30"/>
      <c r="B3556" s="31"/>
      <c r="C3556" s="42"/>
      <c r="D3556" s="385"/>
      <c r="F3556" s="385"/>
      <c r="G3556" s="385"/>
      <c r="H3556" s="385"/>
    </row>
    <row r="3557" spans="1:8" x14ac:dyDescent="0.25">
      <c r="A3557" s="30"/>
      <c r="B3557" s="31"/>
      <c r="C3557" s="42"/>
      <c r="D3557" s="385"/>
      <c r="F3557" s="385"/>
      <c r="G3557" s="385"/>
      <c r="H3557" s="385"/>
    </row>
    <row r="3558" spans="1:8" x14ac:dyDescent="0.25">
      <c r="A3558" s="30"/>
      <c r="B3558" s="31"/>
      <c r="C3558" s="42"/>
      <c r="D3558" s="385"/>
      <c r="F3558" s="385"/>
      <c r="G3558" s="385"/>
      <c r="H3558" s="385"/>
    </row>
    <row r="3559" spans="1:8" x14ac:dyDescent="0.25">
      <c r="A3559" s="30"/>
      <c r="B3559" s="31"/>
      <c r="C3559" s="42"/>
      <c r="D3559" s="385"/>
      <c r="F3559" s="385"/>
      <c r="G3559" s="385"/>
      <c r="H3559" s="385"/>
    </row>
    <row r="3560" spans="1:8" x14ac:dyDescent="0.25">
      <c r="A3560" s="30"/>
      <c r="B3560" s="31"/>
      <c r="C3560" s="42"/>
      <c r="D3560" s="385"/>
      <c r="F3560" s="385"/>
      <c r="G3560" s="385"/>
      <c r="H3560" s="385"/>
    </row>
    <row r="3561" spans="1:8" x14ac:dyDescent="0.25">
      <c r="A3561" s="30"/>
      <c r="B3561" s="31"/>
      <c r="C3561" s="42"/>
      <c r="D3561" s="385"/>
      <c r="F3561" s="385"/>
      <c r="G3561" s="385"/>
      <c r="H3561" s="385"/>
    </row>
    <row r="3562" spans="1:8" x14ac:dyDescent="0.25">
      <c r="A3562" s="30"/>
      <c r="B3562" s="31"/>
      <c r="C3562" s="42"/>
      <c r="D3562" s="385"/>
      <c r="F3562" s="385"/>
      <c r="G3562" s="385"/>
      <c r="H3562" s="385"/>
    </row>
    <row r="3563" spans="1:8" x14ac:dyDescent="0.25">
      <c r="A3563" s="30"/>
      <c r="B3563" s="31"/>
      <c r="C3563" s="42"/>
      <c r="D3563" s="385"/>
      <c r="F3563" s="385"/>
      <c r="G3563" s="385"/>
      <c r="H3563" s="385"/>
    </row>
    <row r="3564" spans="1:8" x14ac:dyDescent="0.25">
      <c r="A3564" s="30"/>
      <c r="B3564" s="31"/>
      <c r="C3564" s="42"/>
      <c r="D3564" s="385"/>
      <c r="F3564" s="385"/>
      <c r="G3564" s="385"/>
      <c r="H3564" s="385"/>
    </row>
    <row r="3565" spans="1:8" x14ac:dyDescent="0.25">
      <c r="A3565" s="30"/>
      <c r="B3565" s="31"/>
      <c r="C3565" s="42"/>
      <c r="D3565" s="385"/>
      <c r="F3565" s="385"/>
      <c r="G3565" s="385"/>
      <c r="H3565" s="385"/>
    </row>
    <row r="3566" spans="1:8" x14ac:dyDescent="0.25">
      <c r="A3566" s="30"/>
      <c r="B3566" s="31"/>
      <c r="C3566" s="42"/>
      <c r="D3566" s="385"/>
      <c r="F3566" s="385"/>
      <c r="G3566" s="385"/>
      <c r="H3566" s="385"/>
    </row>
    <row r="3567" spans="1:8" x14ac:dyDescent="0.25">
      <c r="A3567" s="30"/>
      <c r="B3567" s="31"/>
      <c r="C3567" s="42"/>
      <c r="D3567" s="385"/>
      <c r="F3567" s="385"/>
      <c r="G3567" s="385"/>
      <c r="H3567" s="385"/>
    </row>
    <row r="3568" spans="1:8" x14ac:dyDescent="0.25">
      <c r="A3568" s="30"/>
      <c r="B3568" s="31"/>
      <c r="C3568" s="42"/>
      <c r="D3568" s="385"/>
      <c r="F3568" s="385"/>
      <c r="G3568" s="385"/>
      <c r="H3568" s="385"/>
    </row>
    <row r="3569" spans="1:8" x14ac:dyDescent="0.25">
      <c r="A3569" s="30"/>
      <c r="B3569" s="31"/>
      <c r="C3569" s="42"/>
      <c r="D3569" s="385"/>
      <c r="F3569" s="385"/>
      <c r="G3569" s="385"/>
      <c r="H3569" s="385"/>
    </row>
    <row r="3570" spans="1:8" x14ac:dyDescent="0.25">
      <c r="A3570" s="30"/>
      <c r="B3570" s="31"/>
      <c r="C3570" s="42"/>
      <c r="D3570" s="385"/>
      <c r="F3570" s="385"/>
      <c r="G3570" s="385"/>
      <c r="H3570" s="385"/>
    </row>
    <row r="3571" spans="1:8" x14ac:dyDescent="0.25">
      <c r="A3571" s="30"/>
      <c r="B3571" s="31"/>
      <c r="C3571" s="42"/>
      <c r="D3571" s="385"/>
      <c r="F3571" s="385"/>
      <c r="G3571" s="385"/>
      <c r="H3571" s="385"/>
    </row>
    <row r="3572" spans="1:8" x14ac:dyDescent="0.25">
      <c r="A3572" s="30"/>
      <c r="B3572" s="31"/>
      <c r="C3572" s="42"/>
      <c r="D3572" s="385"/>
      <c r="F3572" s="385"/>
      <c r="G3572" s="385"/>
      <c r="H3572" s="385"/>
    </row>
    <row r="3573" spans="1:8" x14ac:dyDescent="0.25">
      <c r="A3573" s="30"/>
      <c r="B3573" s="31"/>
      <c r="C3573" s="42"/>
      <c r="D3573" s="385"/>
      <c r="F3573" s="385"/>
      <c r="G3573" s="385"/>
      <c r="H3573" s="385"/>
    </row>
    <row r="3574" spans="1:8" x14ac:dyDescent="0.25">
      <c r="A3574" s="30"/>
      <c r="B3574" s="31"/>
      <c r="C3574" s="42"/>
      <c r="D3574" s="385"/>
      <c r="F3574" s="385"/>
      <c r="G3574" s="385"/>
      <c r="H3574" s="385"/>
    </row>
    <row r="3575" spans="1:8" x14ac:dyDescent="0.25">
      <c r="A3575" s="30"/>
      <c r="B3575" s="31"/>
      <c r="C3575" s="42"/>
      <c r="D3575" s="385"/>
      <c r="F3575" s="385"/>
      <c r="G3575" s="385"/>
      <c r="H3575" s="385"/>
    </row>
    <row r="3576" spans="1:8" x14ac:dyDescent="0.25">
      <c r="A3576" s="30"/>
      <c r="B3576" s="31"/>
      <c r="C3576" s="42"/>
      <c r="D3576" s="385"/>
      <c r="F3576" s="385"/>
      <c r="G3576" s="385"/>
      <c r="H3576" s="385"/>
    </row>
    <row r="3577" spans="1:8" x14ac:dyDescent="0.25">
      <c r="A3577" s="30"/>
      <c r="B3577" s="31"/>
      <c r="C3577" s="42"/>
      <c r="D3577" s="385"/>
      <c r="F3577" s="385"/>
      <c r="G3577" s="385"/>
      <c r="H3577" s="385"/>
    </row>
    <row r="3578" spans="1:8" x14ac:dyDescent="0.25">
      <c r="A3578" s="30"/>
      <c r="B3578" s="31"/>
      <c r="C3578" s="42"/>
      <c r="D3578" s="385"/>
      <c r="F3578" s="385"/>
      <c r="G3578" s="385"/>
      <c r="H3578" s="385"/>
    </row>
    <row r="3579" spans="1:8" x14ac:dyDescent="0.25">
      <c r="A3579" s="30"/>
      <c r="B3579" s="31"/>
      <c r="C3579" s="42"/>
      <c r="D3579" s="385"/>
      <c r="F3579" s="385"/>
      <c r="G3579" s="385"/>
      <c r="H3579" s="385"/>
    </row>
    <row r="3580" spans="1:8" x14ac:dyDescent="0.25">
      <c r="A3580" s="30"/>
      <c r="B3580" s="31"/>
      <c r="C3580" s="42"/>
      <c r="D3580" s="385"/>
      <c r="F3580" s="385"/>
      <c r="G3580" s="385"/>
      <c r="H3580" s="385"/>
    </row>
    <row r="3581" spans="1:8" x14ac:dyDescent="0.25">
      <c r="A3581" s="30"/>
      <c r="B3581" s="31"/>
      <c r="C3581" s="42"/>
      <c r="D3581" s="385"/>
      <c r="F3581" s="385"/>
      <c r="G3581" s="385"/>
      <c r="H3581" s="385"/>
    </row>
    <row r="3582" spans="1:8" x14ac:dyDescent="0.25">
      <c r="A3582" s="30"/>
      <c r="B3582" s="31"/>
      <c r="C3582" s="42"/>
      <c r="D3582" s="385"/>
      <c r="F3582" s="385"/>
      <c r="G3582" s="385"/>
      <c r="H3582" s="385"/>
    </row>
    <row r="3583" spans="1:8" x14ac:dyDescent="0.25">
      <c r="A3583" s="30"/>
      <c r="B3583" s="31"/>
      <c r="C3583" s="42"/>
      <c r="D3583" s="385"/>
      <c r="F3583" s="385"/>
      <c r="G3583" s="385"/>
      <c r="H3583" s="385"/>
    </row>
    <row r="3584" spans="1:8" x14ac:dyDescent="0.25">
      <c r="A3584" s="30"/>
      <c r="B3584" s="31"/>
      <c r="C3584" s="42"/>
      <c r="D3584" s="385"/>
      <c r="F3584" s="385"/>
      <c r="G3584" s="385"/>
      <c r="H3584" s="385"/>
    </row>
    <row r="3585" spans="1:8" x14ac:dyDescent="0.25">
      <c r="A3585" s="30"/>
      <c r="B3585" s="31"/>
      <c r="C3585" s="42"/>
      <c r="D3585" s="385"/>
      <c r="F3585" s="385"/>
      <c r="G3585" s="385"/>
      <c r="H3585" s="385"/>
    </row>
    <row r="3586" spans="1:8" x14ac:dyDescent="0.25">
      <c r="A3586" s="30"/>
      <c r="B3586" s="31"/>
      <c r="C3586" s="42"/>
      <c r="D3586" s="385"/>
      <c r="F3586" s="385"/>
      <c r="G3586" s="385"/>
      <c r="H3586" s="385"/>
    </row>
    <row r="3587" spans="1:8" x14ac:dyDescent="0.25">
      <c r="A3587" s="30"/>
      <c r="B3587" s="31"/>
      <c r="C3587" s="42"/>
      <c r="D3587" s="385"/>
      <c r="F3587" s="385"/>
      <c r="G3587" s="385"/>
      <c r="H3587" s="385"/>
    </row>
    <row r="3588" spans="1:8" x14ac:dyDescent="0.25">
      <c r="A3588" s="30"/>
      <c r="B3588" s="31"/>
      <c r="C3588" s="42"/>
      <c r="D3588" s="385"/>
      <c r="F3588" s="385"/>
      <c r="G3588" s="385"/>
      <c r="H3588" s="385"/>
    </row>
    <row r="3589" spans="1:8" x14ac:dyDescent="0.25">
      <c r="A3589" s="30"/>
      <c r="B3589" s="31"/>
      <c r="C3589" s="42"/>
      <c r="D3589" s="385"/>
      <c r="F3589" s="385"/>
      <c r="G3589" s="385"/>
      <c r="H3589" s="385"/>
    </row>
    <row r="3590" spans="1:8" x14ac:dyDescent="0.25">
      <c r="A3590" s="30"/>
      <c r="B3590" s="31"/>
      <c r="C3590" s="42"/>
      <c r="D3590" s="385"/>
      <c r="F3590" s="385"/>
      <c r="G3590" s="385"/>
      <c r="H3590" s="385"/>
    </row>
    <row r="3591" spans="1:8" x14ac:dyDescent="0.25">
      <c r="A3591" s="30"/>
      <c r="B3591" s="31"/>
      <c r="C3591" s="42"/>
      <c r="D3591" s="385"/>
      <c r="F3591" s="385"/>
      <c r="G3591" s="385"/>
      <c r="H3591" s="385"/>
    </row>
    <row r="3592" spans="1:8" x14ac:dyDescent="0.25">
      <c r="A3592" s="30"/>
      <c r="B3592" s="31"/>
      <c r="C3592" s="42"/>
      <c r="D3592" s="385"/>
      <c r="F3592" s="385"/>
      <c r="G3592" s="385"/>
      <c r="H3592" s="385"/>
    </row>
    <row r="3593" spans="1:8" x14ac:dyDescent="0.25">
      <c r="A3593" s="30"/>
      <c r="B3593" s="31"/>
      <c r="C3593" s="42"/>
      <c r="D3593" s="385"/>
      <c r="F3593" s="385"/>
      <c r="G3593" s="385"/>
      <c r="H3593" s="385"/>
    </row>
    <row r="3594" spans="1:8" x14ac:dyDescent="0.25">
      <c r="A3594" s="30"/>
      <c r="B3594" s="31"/>
      <c r="C3594" s="42"/>
      <c r="D3594" s="385"/>
      <c r="F3594" s="385"/>
      <c r="G3594" s="385"/>
      <c r="H3594" s="385"/>
    </row>
    <row r="3595" spans="1:8" x14ac:dyDescent="0.25">
      <c r="A3595" s="30"/>
      <c r="B3595" s="31"/>
      <c r="C3595" s="42"/>
      <c r="D3595" s="385"/>
      <c r="F3595" s="385"/>
      <c r="G3595" s="385"/>
      <c r="H3595" s="385"/>
    </row>
    <row r="3596" spans="1:8" x14ac:dyDescent="0.25">
      <c r="A3596" s="30"/>
      <c r="B3596" s="31"/>
      <c r="C3596" s="42"/>
      <c r="D3596" s="385"/>
      <c r="F3596" s="385"/>
      <c r="G3596" s="385"/>
      <c r="H3596" s="385"/>
    </row>
    <row r="3597" spans="1:8" x14ac:dyDescent="0.25">
      <c r="A3597" s="30"/>
      <c r="B3597" s="31"/>
      <c r="C3597" s="42"/>
      <c r="D3597" s="385"/>
      <c r="F3597" s="385"/>
      <c r="G3597" s="385"/>
      <c r="H3597" s="385"/>
    </row>
    <row r="3598" spans="1:8" x14ac:dyDescent="0.25">
      <c r="A3598" s="30"/>
      <c r="B3598" s="31"/>
      <c r="C3598" s="42"/>
      <c r="D3598" s="385"/>
      <c r="F3598" s="385"/>
      <c r="G3598" s="385"/>
      <c r="H3598" s="385"/>
    </row>
    <row r="3599" spans="1:8" x14ac:dyDescent="0.25">
      <c r="A3599" s="30"/>
      <c r="B3599" s="31"/>
      <c r="C3599" s="42"/>
      <c r="D3599" s="385"/>
      <c r="F3599" s="385"/>
      <c r="G3599" s="385"/>
      <c r="H3599" s="385"/>
    </row>
    <row r="3600" spans="1:8" x14ac:dyDescent="0.25">
      <c r="A3600" s="30"/>
      <c r="B3600" s="31"/>
      <c r="C3600" s="42"/>
      <c r="D3600" s="385"/>
      <c r="F3600" s="385"/>
      <c r="G3600" s="385"/>
      <c r="H3600" s="385"/>
    </row>
    <row r="3601" spans="1:8" x14ac:dyDescent="0.25">
      <c r="A3601" s="30"/>
      <c r="B3601" s="31"/>
      <c r="C3601" s="42"/>
      <c r="D3601" s="385"/>
      <c r="F3601" s="385"/>
      <c r="G3601" s="385"/>
      <c r="H3601" s="385"/>
    </row>
    <row r="3602" spans="1:8" x14ac:dyDescent="0.25">
      <c r="A3602" s="30"/>
      <c r="B3602" s="31"/>
      <c r="C3602" s="42"/>
      <c r="D3602" s="385"/>
      <c r="F3602" s="385"/>
      <c r="G3602" s="385"/>
      <c r="H3602" s="385"/>
    </row>
    <row r="3603" spans="1:8" x14ac:dyDescent="0.25">
      <c r="A3603" s="30"/>
      <c r="B3603" s="31"/>
      <c r="C3603" s="42"/>
      <c r="D3603" s="385"/>
      <c r="F3603" s="385"/>
      <c r="G3603" s="385"/>
      <c r="H3603" s="385"/>
    </row>
    <row r="3604" spans="1:8" x14ac:dyDescent="0.25">
      <c r="A3604" s="30"/>
      <c r="B3604" s="31"/>
      <c r="C3604" s="42"/>
      <c r="D3604" s="385"/>
      <c r="F3604" s="385"/>
      <c r="G3604" s="385"/>
      <c r="H3604" s="385"/>
    </row>
    <row r="3605" spans="1:8" x14ac:dyDescent="0.25">
      <c r="A3605" s="30"/>
      <c r="B3605" s="31"/>
      <c r="C3605" s="42"/>
      <c r="D3605" s="385"/>
      <c r="F3605" s="385"/>
      <c r="G3605" s="385"/>
      <c r="H3605" s="385"/>
    </row>
    <row r="3606" spans="1:8" x14ac:dyDescent="0.25">
      <c r="A3606" s="30"/>
      <c r="B3606" s="31"/>
      <c r="C3606" s="42"/>
      <c r="D3606" s="385"/>
      <c r="F3606" s="385"/>
      <c r="G3606" s="385"/>
      <c r="H3606" s="385"/>
    </row>
    <row r="3607" spans="1:8" x14ac:dyDescent="0.25">
      <c r="A3607" s="30"/>
      <c r="B3607" s="31"/>
      <c r="C3607" s="42"/>
      <c r="D3607" s="385"/>
      <c r="F3607" s="385"/>
      <c r="G3607" s="385"/>
      <c r="H3607" s="385"/>
    </row>
    <row r="3608" spans="1:8" x14ac:dyDescent="0.25">
      <c r="A3608" s="30"/>
      <c r="B3608" s="31"/>
      <c r="C3608" s="42"/>
      <c r="D3608" s="385"/>
      <c r="F3608" s="385"/>
      <c r="G3608" s="385"/>
      <c r="H3608" s="385"/>
    </row>
    <row r="3609" spans="1:8" x14ac:dyDescent="0.25">
      <c r="A3609" s="30"/>
      <c r="B3609" s="31"/>
      <c r="C3609" s="42"/>
      <c r="D3609" s="385"/>
      <c r="F3609" s="385"/>
      <c r="G3609" s="385"/>
      <c r="H3609" s="385"/>
    </row>
    <row r="3610" spans="1:8" x14ac:dyDescent="0.25">
      <c r="A3610" s="30"/>
      <c r="B3610" s="31"/>
      <c r="C3610" s="42"/>
      <c r="D3610" s="385"/>
      <c r="F3610" s="385"/>
      <c r="G3610" s="385"/>
      <c r="H3610" s="385"/>
    </row>
    <row r="3611" spans="1:8" x14ac:dyDescent="0.25">
      <c r="A3611" s="30"/>
      <c r="B3611" s="31"/>
      <c r="C3611" s="42"/>
      <c r="D3611" s="385"/>
      <c r="F3611" s="385"/>
      <c r="G3611" s="385"/>
      <c r="H3611" s="385"/>
    </row>
    <row r="3612" spans="1:8" x14ac:dyDescent="0.25">
      <c r="A3612" s="30"/>
      <c r="B3612" s="31"/>
      <c r="C3612" s="42"/>
      <c r="D3612" s="385"/>
      <c r="F3612" s="385"/>
      <c r="G3612" s="385"/>
      <c r="H3612" s="385"/>
    </row>
    <row r="3613" spans="1:8" x14ac:dyDescent="0.25">
      <c r="A3613" s="30"/>
      <c r="B3613" s="31"/>
      <c r="C3613" s="42"/>
      <c r="D3613" s="385"/>
      <c r="F3613" s="385"/>
      <c r="G3613" s="385"/>
      <c r="H3613" s="385"/>
    </row>
    <row r="3614" spans="1:8" x14ac:dyDescent="0.25">
      <c r="A3614" s="30"/>
      <c r="B3614" s="31"/>
      <c r="C3614" s="42"/>
      <c r="D3614" s="385"/>
      <c r="F3614" s="385"/>
      <c r="G3614" s="385"/>
      <c r="H3614" s="385"/>
    </row>
    <row r="3615" spans="1:8" x14ac:dyDescent="0.25">
      <c r="A3615" s="30"/>
      <c r="B3615" s="31"/>
      <c r="C3615" s="42"/>
      <c r="D3615" s="385"/>
      <c r="F3615" s="385"/>
      <c r="G3615" s="385"/>
      <c r="H3615" s="385"/>
    </row>
    <row r="3616" spans="1:8" x14ac:dyDescent="0.25">
      <c r="A3616" s="30"/>
      <c r="B3616" s="31"/>
      <c r="C3616" s="42"/>
      <c r="D3616" s="385"/>
      <c r="F3616" s="385"/>
      <c r="G3616" s="385"/>
      <c r="H3616" s="385"/>
    </row>
    <row r="3617" spans="1:8" x14ac:dyDescent="0.25">
      <c r="A3617" s="30"/>
      <c r="B3617" s="31"/>
      <c r="C3617" s="42"/>
      <c r="D3617" s="385"/>
      <c r="F3617" s="385"/>
      <c r="G3617" s="385"/>
      <c r="H3617" s="385"/>
    </row>
    <row r="3618" spans="1:8" x14ac:dyDescent="0.25">
      <c r="A3618" s="30"/>
      <c r="B3618" s="31"/>
      <c r="C3618" s="42"/>
      <c r="D3618" s="385"/>
      <c r="F3618" s="385"/>
      <c r="G3618" s="385"/>
      <c r="H3618" s="385"/>
    </row>
    <row r="3619" spans="1:8" x14ac:dyDescent="0.25">
      <c r="A3619" s="30"/>
      <c r="B3619" s="31"/>
      <c r="C3619" s="42"/>
      <c r="D3619" s="385"/>
      <c r="F3619" s="385"/>
      <c r="G3619" s="385"/>
      <c r="H3619" s="385"/>
    </row>
    <row r="3620" spans="1:8" x14ac:dyDescent="0.25">
      <c r="A3620" s="30"/>
      <c r="B3620" s="31"/>
      <c r="C3620" s="42"/>
      <c r="D3620" s="385"/>
      <c r="F3620" s="385"/>
      <c r="G3620" s="385"/>
      <c r="H3620" s="385"/>
    </row>
    <row r="3621" spans="1:8" x14ac:dyDescent="0.25">
      <c r="A3621" s="30"/>
      <c r="B3621" s="31"/>
      <c r="C3621" s="42"/>
      <c r="D3621" s="385"/>
      <c r="F3621" s="385"/>
      <c r="G3621" s="385"/>
      <c r="H3621" s="385"/>
    </row>
    <row r="3622" spans="1:8" x14ac:dyDescent="0.25">
      <c r="A3622" s="30"/>
      <c r="B3622" s="31"/>
      <c r="C3622" s="42"/>
      <c r="D3622" s="385"/>
      <c r="F3622" s="385"/>
      <c r="G3622" s="385"/>
      <c r="H3622" s="385"/>
    </row>
    <row r="3623" spans="1:8" x14ac:dyDescent="0.25">
      <c r="A3623" s="30"/>
      <c r="B3623" s="31"/>
      <c r="C3623" s="42"/>
      <c r="D3623" s="385"/>
      <c r="F3623" s="385"/>
      <c r="G3623" s="385"/>
      <c r="H3623" s="385"/>
    </row>
    <row r="3624" spans="1:8" x14ac:dyDescent="0.25">
      <c r="A3624" s="30"/>
      <c r="B3624" s="31"/>
      <c r="C3624" s="42"/>
      <c r="D3624" s="385"/>
      <c r="F3624" s="385"/>
      <c r="G3624" s="385"/>
      <c r="H3624" s="385"/>
    </row>
    <row r="3625" spans="1:8" x14ac:dyDescent="0.25">
      <c r="A3625" s="30"/>
      <c r="B3625" s="31"/>
      <c r="C3625" s="42"/>
      <c r="D3625" s="385"/>
      <c r="F3625" s="385"/>
      <c r="G3625" s="385"/>
      <c r="H3625" s="385"/>
    </row>
    <row r="3626" spans="1:8" x14ac:dyDescent="0.25">
      <c r="A3626" s="30"/>
      <c r="B3626" s="31"/>
      <c r="C3626" s="42"/>
      <c r="D3626" s="385"/>
      <c r="F3626" s="385"/>
      <c r="G3626" s="385"/>
      <c r="H3626" s="385"/>
    </row>
    <row r="3627" spans="1:8" x14ac:dyDescent="0.25">
      <c r="A3627" s="30"/>
      <c r="B3627" s="31"/>
      <c r="C3627" s="42"/>
      <c r="D3627" s="385"/>
      <c r="F3627" s="385"/>
      <c r="G3627" s="385"/>
      <c r="H3627" s="385"/>
    </row>
    <row r="3628" spans="1:8" x14ac:dyDescent="0.25">
      <c r="A3628" s="30"/>
      <c r="B3628" s="31"/>
      <c r="C3628" s="42"/>
      <c r="D3628" s="385"/>
      <c r="F3628" s="385"/>
      <c r="G3628" s="385"/>
      <c r="H3628" s="385"/>
    </row>
    <row r="3629" spans="1:8" x14ac:dyDescent="0.25">
      <c r="A3629" s="30"/>
      <c r="B3629" s="31"/>
      <c r="C3629" s="42"/>
      <c r="D3629" s="385"/>
      <c r="F3629" s="385"/>
      <c r="G3629" s="385"/>
      <c r="H3629" s="385"/>
    </row>
    <row r="3630" spans="1:8" x14ac:dyDescent="0.25">
      <c r="A3630" s="30"/>
      <c r="B3630" s="31"/>
      <c r="C3630" s="42"/>
      <c r="D3630" s="385"/>
      <c r="F3630" s="385"/>
      <c r="G3630" s="385"/>
      <c r="H3630" s="385"/>
    </row>
    <row r="3631" spans="1:8" x14ac:dyDescent="0.25">
      <c r="A3631" s="30"/>
      <c r="B3631" s="31"/>
      <c r="C3631" s="42"/>
      <c r="D3631" s="385"/>
      <c r="F3631" s="385"/>
      <c r="G3631" s="385"/>
      <c r="H3631" s="385"/>
    </row>
    <row r="3632" spans="1:8" x14ac:dyDescent="0.25">
      <c r="A3632" s="30"/>
      <c r="B3632" s="31"/>
      <c r="C3632" s="42"/>
      <c r="D3632" s="385"/>
      <c r="F3632" s="385"/>
      <c r="G3632" s="385"/>
      <c r="H3632" s="385"/>
    </row>
    <row r="3633" spans="1:8" x14ac:dyDescent="0.25">
      <c r="A3633" s="30"/>
      <c r="B3633" s="31"/>
      <c r="C3633" s="42"/>
      <c r="D3633" s="385"/>
      <c r="F3633" s="385"/>
      <c r="G3633" s="385"/>
      <c r="H3633" s="385"/>
    </row>
    <row r="3634" spans="1:8" x14ac:dyDescent="0.25">
      <c r="A3634" s="30"/>
      <c r="B3634" s="31"/>
      <c r="C3634" s="42"/>
      <c r="D3634" s="385"/>
      <c r="F3634" s="385"/>
      <c r="G3634" s="385"/>
      <c r="H3634" s="385"/>
    </row>
    <row r="3635" spans="1:8" x14ac:dyDescent="0.25">
      <c r="A3635" s="30"/>
      <c r="B3635" s="31"/>
      <c r="C3635" s="42"/>
      <c r="D3635" s="385"/>
      <c r="F3635" s="385"/>
      <c r="G3635" s="385"/>
      <c r="H3635" s="385"/>
    </row>
    <row r="3636" spans="1:8" x14ac:dyDescent="0.25">
      <c r="A3636" s="30"/>
      <c r="B3636" s="31"/>
      <c r="C3636" s="42"/>
      <c r="D3636" s="385"/>
      <c r="F3636" s="385"/>
      <c r="G3636" s="385"/>
      <c r="H3636" s="385"/>
    </row>
    <row r="3637" spans="1:8" x14ac:dyDescent="0.25">
      <c r="A3637" s="30"/>
      <c r="B3637" s="31"/>
      <c r="C3637" s="42"/>
      <c r="D3637" s="385"/>
      <c r="F3637" s="385"/>
      <c r="G3637" s="385"/>
      <c r="H3637" s="385"/>
    </row>
    <row r="3638" spans="1:8" x14ac:dyDescent="0.25">
      <c r="A3638" s="30"/>
      <c r="B3638" s="31"/>
      <c r="C3638" s="42"/>
      <c r="D3638" s="385"/>
      <c r="F3638" s="385"/>
      <c r="G3638" s="385"/>
      <c r="H3638" s="385"/>
    </row>
    <row r="3639" spans="1:8" x14ac:dyDescent="0.25">
      <c r="A3639" s="30"/>
      <c r="B3639" s="31"/>
      <c r="C3639" s="42"/>
      <c r="D3639" s="385"/>
      <c r="F3639" s="385"/>
      <c r="G3639" s="385"/>
      <c r="H3639" s="385"/>
    </row>
    <row r="3640" spans="1:8" x14ac:dyDescent="0.25">
      <c r="A3640" s="30"/>
      <c r="B3640" s="31"/>
      <c r="C3640" s="42"/>
      <c r="D3640" s="385"/>
      <c r="F3640" s="385"/>
      <c r="G3640" s="385"/>
      <c r="H3640" s="385"/>
    </row>
    <row r="3641" spans="1:8" x14ac:dyDescent="0.25">
      <c r="A3641" s="30"/>
      <c r="B3641" s="31"/>
      <c r="C3641" s="42"/>
      <c r="D3641" s="385"/>
      <c r="F3641" s="385"/>
      <c r="G3641" s="385"/>
      <c r="H3641" s="385"/>
    </row>
    <row r="3642" spans="1:8" x14ac:dyDescent="0.25">
      <c r="A3642" s="30"/>
      <c r="B3642" s="31"/>
      <c r="C3642" s="42"/>
      <c r="D3642" s="385"/>
      <c r="F3642" s="385"/>
      <c r="G3642" s="385"/>
      <c r="H3642" s="385"/>
    </row>
    <row r="3643" spans="1:8" x14ac:dyDescent="0.25">
      <c r="A3643" s="30"/>
      <c r="B3643" s="31"/>
      <c r="C3643" s="42"/>
      <c r="D3643" s="385"/>
      <c r="F3643" s="385"/>
      <c r="G3643" s="385"/>
      <c r="H3643" s="385"/>
    </row>
    <row r="3644" spans="1:8" x14ac:dyDescent="0.25">
      <c r="A3644" s="30"/>
      <c r="B3644" s="31"/>
      <c r="C3644" s="42"/>
      <c r="D3644" s="385"/>
      <c r="F3644" s="385"/>
      <c r="G3644" s="385"/>
      <c r="H3644" s="385"/>
    </row>
    <row r="3645" spans="1:8" x14ac:dyDescent="0.25">
      <c r="A3645" s="30"/>
      <c r="B3645" s="31"/>
      <c r="C3645" s="42"/>
      <c r="D3645" s="385"/>
      <c r="F3645" s="385"/>
      <c r="G3645" s="385"/>
      <c r="H3645" s="385"/>
    </row>
    <row r="3646" spans="1:8" x14ac:dyDescent="0.25">
      <c r="A3646" s="30"/>
      <c r="B3646" s="31"/>
      <c r="C3646" s="42"/>
      <c r="D3646" s="385"/>
      <c r="F3646" s="385"/>
      <c r="G3646" s="385"/>
      <c r="H3646" s="385"/>
    </row>
    <row r="3647" spans="1:8" x14ac:dyDescent="0.25">
      <c r="A3647" s="30"/>
      <c r="B3647" s="31"/>
      <c r="C3647" s="42"/>
      <c r="D3647" s="385"/>
      <c r="F3647" s="385"/>
      <c r="G3647" s="385"/>
      <c r="H3647" s="385"/>
    </row>
    <row r="3648" spans="1:8" x14ac:dyDescent="0.25">
      <c r="A3648" s="30"/>
      <c r="B3648" s="31"/>
      <c r="C3648" s="42"/>
      <c r="D3648" s="385"/>
      <c r="F3648" s="385"/>
      <c r="G3648" s="385"/>
      <c r="H3648" s="385"/>
    </row>
    <row r="3649" spans="1:8" x14ac:dyDescent="0.25">
      <c r="A3649" s="30"/>
      <c r="B3649" s="31"/>
      <c r="C3649" s="42"/>
      <c r="D3649" s="385"/>
      <c r="F3649" s="385"/>
      <c r="G3649" s="385"/>
      <c r="H3649" s="385"/>
    </row>
    <row r="3650" spans="1:8" x14ac:dyDescent="0.25">
      <c r="A3650" s="30"/>
      <c r="B3650" s="31"/>
      <c r="C3650" s="42"/>
      <c r="D3650" s="385"/>
      <c r="F3650" s="385"/>
      <c r="G3650" s="385"/>
      <c r="H3650" s="385"/>
    </row>
    <row r="3651" spans="1:8" x14ac:dyDescent="0.25">
      <c r="A3651" s="30"/>
      <c r="B3651" s="31"/>
      <c r="C3651" s="42"/>
      <c r="D3651" s="385"/>
      <c r="F3651" s="385"/>
      <c r="G3651" s="385"/>
      <c r="H3651" s="385"/>
    </row>
    <row r="3652" spans="1:8" x14ac:dyDescent="0.25">
      <c r="A3652" s="30"/>
      <c r="B3652" s="31"/>
      <c r="C3652" s="42"/>
      <c r="D3652" s="385"/>
      <c r="F3652" s="385"/>
      <c r="G3652" s="385"/>
      <c r="H3652" s="385"/>
    </row>
    <row r="3653" spans="1:8" x14ac:dyDescent="0.25">
      <c r="A3653" s="30"/>
      <c r="B3653" s="31"/>
      <c r="C3653" s="42"/>
      <c r="D3653" s="385"/>
      <c r="F3653" s="385"/>
      <c r="G3653" s="385"/>
      <c r="H3653" s="385"/>
    </row>
    <row r="3654" spans="1:8" x14ac:dyDescent="0.25">
      <c r="A3654" s="30"/>
      <c r="B3654" s="31"/>
      <c r="C3654" s="42"/>
      <c r="D3654" s="385"/>
      <c r="F3654" s="385"/>
      <c r="G3654" s="385"/>
      <c r="H3654" s="385"/>
    </row>
    <row r="3655" spans="1:8" x14ac:dyDescent="0.25">
      <c r="A3655" s="30"/>
      <c r="B3655" s="31"/>
      <c r="C3655" s="42"/>
      <c r="D3655" s="385"/>
      <c r="F3655" s="385"/>
      <c r="G3655" s="385"/>
      <c r="H3655" s="385"/>
    </row>
    <row r="3656" spans="1:8" x14ac:dyDescent="0.25">
      <c r="A3656" s="30"/>
      <c r="B3656" s="31"/>
      <c r="C3656" s="42"/>
      <c r="D3656" s="385"/>
      <c r="F3656" s="385"/>
      <c r="G3656" s="385"/>
      <c r="H3656" s="385"/>
    </row>
    <row r="3657" spans="1:8" x14ac:dyDescent="0.25">
      <c r="A3657" s="30"/>
      <c r="B3657" s="31"/>
      <c r="C3657" s="42"/>
      <c r="D3657" s="385"/>
      <c r="F3657" s="385"/>
      <c r="G3657" s="385"/>
      <c r="H3657" s="385"/>
    </row>
    <row r="3658" spans="1:8" x14ac:dyDescent="0.25">
      <c r="A3658" s="30"/>
      <c r="B3658" s="31"/>
      <c r="C3658" s="42"/>
      <c r="D3658" s="385"/>
      <c r="F3658" s="385"/>
      <c r="G3658" s="385"/>
      <c r="H3658" s="385"/>
    </row>
    <row r="3659" spans="1:8" x14ac:dyDescent="0.25">
      <c r="A3659" s="30"/>
      <c r="B3659" s="31"/>
      <c r="C3659" s="42"/>
      <c r="D3659" s="385"/>
      <c r="F3659" s="385"/>
      <c r="G3659" s="385"/>
      <c r="H3659" s="385"/>
    </row>
    <row r="3660" spans="1:8" x14ac:dyDescent="0.25">
      <c r="A3660" s="30"/>
      <c r="B3660" s="31"/>
      <c r="C3660" s="42"/>
      <c r="D3660" s="385"/>
      <c r="F3660" s="385"/>
      <c r="G3660" s="385"/>
      <c r="H3660" s="385"/>
    </row>
    <row r="3661" spans="1:8" x14ac:dyDescent="0.25">
      <c r="A3661" s="30"/>
      <c r="B3661" s="31"/>
      <c r="C3661" s="42"/>
      <c r="D3661" s="385"/>
      <c r="F3661" s="385"/>
      <c r="G3661" s="385"/>
      <c r="H3661" s="385"/>
    </row>
    <row r="3662" spans="1:8" x14ac:dyDescent="0.25">
      <c r="A3662" s="30"/>
      <c r="B3662" s="31"/>
      <c r="C3662" s="42"/>
      <c r="D3662" s="385"/>
      <c r="F3662" s="385"/>
      <c r="G3662" s="385"/>
      <c r="H3662" s="385"/>
    </row>
    <row r="3663" spans="1:8" x14ac:dyDescent="0.25">
      <c r="A3663" s="30"/>
      <c r="B3663" s="31"/>
      <c r="C3663" s="42"/>
      <c r="D3663" s="385"/>
      <c r="F3663" s="385"/>
      <c r="G3663" s="385"/>
      <c r="H3663" s="385"/>
    </row>
    <row r="3664" spans="1:8" x14ac:dyDescent="0.25">
      <c r="A3664" s="30"/>
      <c r="B3664" s="31"/>
      <c r="C3664" s="42"/>
      <c r="D3664" s="385"/>
      <c r="F3664" s="385"/>
      <c r="G3664" s="385"/>
      <c r="H3664" s="385"/>
    </row>
    <row r="3665" spans="1:8" x14ac:dyDescent="0.25">
      <c r="A3665" s="30"/>
      <c r="B3665" s="31"/>
      <c r="C3665" s="42"/>
      <c r="D3665" s="385"/>
      <c r="F3665" s="385"/>
      <c r="G3665" s="385"/>
      <c r="H3665" s="385"/>
    </row>
    <row r="3666" spans="1:8" x14ac:dyDescent="0.25">
      <c r="A3666" s="30"/>
      <c r="B3666" s="31"/>
      <c r="C3666" s="42"/>
      <c r="D3666" s="385"/>
      <c r="F3666" s="385"/>
      <c r="G3666" s="385"/>
      <c r="H3666" s="385"/>
    </row>
    <row r="3667" spans="1:8" x14ac:dyDescent="0.25">
      <c r="A3667" s="30"/>
      <c r="B3667" s="31"/>
      <c r="C3667" s="42"/>
      <c r="D3667" s="385"/>
      <c r="F3667" s="385"/>
      <c r="G3667" s="385"/>
      <c r="H3667" s="385"/>
    </row>
    <row r="3668" spans="1:8" x14ac:dyDescent="0.25">
      <c r="A3668" s="30"/>
      <c r="B3668" s="31"/>
      <c r="C3668" s="42"/>
      <c r="D3668" s="385"/>
      <c r="F3668" s="385"/>
      <c r="G3668" s="385"/>
      <c r="H3668" s="385"/>
    </row>
    <row r="3669" spans="1:8" x14ac:dyDescent="0.25">
      <c r="A3669" s="30"/>
      <c r="B3669" s="31"/>
      <c r="C3669" s="42"/>
      <c r="D3669" s="385"/>
      <c r="F3669" s="385"/>
      <c r="G3669" s="385"/>
      <c r="H3669" s="385"/>
    </row>
    <row r="3670" spans="1:8" x14ac:dyDescent="0.25">
      <c r="A3670" s="30"/>
      <c r="B3670" s="31"/>
      <c r="C3670" s="42"/>
      <c r="D3670" s="385"/>
      <c r="F3670" s="385"/>
      <c r="G3670" s="385"/>
      <c r="H3670" s="385"/>
    </row>
    <row r="3671" spans="1:8" x14ac:dyDescent="0.25">
      <c r="A3671" s="30"/>
      <c r="B3671" s="31"/>
      <c r="C3671" s="42"/>
      <c r="D3671" s="385"/>
      <c r="F3671" s="385"/>
      <c r="G3671" s="385"/>
      <c r="H3671" s="385"/>
    </row>
    <row r="3672" spans="1:8" x14ac:dyDescent="0.25">
      <c r="A3672" s="30"/>
      <c r="B3672" s="31"/>
      <c r="C3672" s="42"/>
      <c r="D3672" s="385"/>
      <c r="F3672" s="385"/>
      <c r="G3672" s="385"/>
      <c r="H3672" s="385"/>
    </row>
    <row r="3673" spans="1:8" x14ac:dyDescent="0.25">
      <c r="A3673" s="30"/>
      <c r="B3673" s="31"/>
      <c r="C3673" s="42"/>
      <c r="D3673" s="385"/>
      <c r="F3673" s="385"/>
      <c r="G3673" s="385"/>
      <c r="H3673" s="385"/>
    </row>
    <row r="3674" spans="1:8" x14ac:dyDescent="0.25">
      <c r="A3674" s="30"/>
      <c r="B3674" s="31"/>
      <c r="C3674" s="42"/>
      <c r="D3674" s="385"/>
      <c r="F3674" s="385"/>
      <c r="G3674" s="385"/>
      <c r="H3674" s="385"/>
    </row>
    <row r="3675" spans="1:8" x14ac:dyDescent="0.25">
      <c r="A3675" s="30"/>
      <c r="B3675" s="31"/>
      <c r="C3675" s="42"/>
      <c r="D3675" s="385"/>
      <c r="F3675" s="385"/>
      <c r="G3675" s="385"/>
      <c r="H3675" s="385"/>
    </row>
    <row r="3676" spans="1:8" x14ac:dyDescent="0.25">
      <c r="A3676" s="30"/>
      <c r="B3676" s="31"/>
      <c r="C3676" s="42"/>
      <c r="D3676" s="385"/>
      <c r="F3676" s="385"/>
      <c r="G3676" s="385"/>
      <c r="H3676" s="385"/>
    </row>
    <row r="3677" spans="1:8" x14ac:dyDescent="0.25">
      <c r="A3677" s="30"/>
      <c r="B3677" s="31"/>
      <c r="C3677" s="42"/>
      <c r="D3677" s="385"/>
      <c r="F3677" s="385"/>
      <c r="G3677" s="385"/>
      <c r="H3677" s="385"/>
    </row>
    <row r="3678" spans="1:8" x14ac:dyDescent="0.25">
      <c r="A3678" s="30"/>
      <c r="B3678" s="31"/>
      <c r="C3678" s="42"/>
      <c r="D3678" s="385"/>
      <c r="F3678" s="385"/>
      <c r="G3678" s="385"/>
      <c r="H3678" s="385"/>
    </row>
    <row r="3679" spans="1:8" x14ac:dyDescent="0.25">
      <c r="A3679" s="30"/>
      <c r="B3679" s="31"/>
      <c r="C3679" s="42"/>
      <c r="D3679" s="385"/>
      <c r="F3679" s="385"/>
      <c r="G3679" s="385"/>
      <c r="H3679" s="385"/>
    </row>
    <row r="3680" spans="1:8" x14ac:dyDescent="0.25">
      <c r="A3680" s="30"/>
      <c r="B3680" s="31"/>
      <c r="C3680" s="42"/>
      <c r="D3680" s="385"/>
      <c r="F3680" s="385"/>
      <c r="G3680" s="385"/>
      <c r="H3680" s="385"/>
    </row>
    <row r="3681" spans="1:8" x14ac:dyDescent="0.25">
      <c r="A3681" s="30"/>
      <c r="B3681" s="31"/>
      <c r="C3681" s="42"/>
      <c r="D3681" s="385"/>
      <c r="F3681" s="385"/>
      <c r="G3681" s="385"/>
      <c r="H3681" s="385"/>
    </row>
    <row r="3682" spans="1:8" x14ac:dyDescent="0.25">
      <c r="A3682" s="30"/>
      <c r="B3682" s="31"/>
      <c r="C3682" s="42"/>
      <c r="D3682" s="385"/>
      <c r="F3682" s="385"/>
      <c r="G3682" s="385"/>
      <c r="H3682" s="385"/>
    </row>
    <row r="3683" spans="1:8" x14ac:dyDescent="0.25">
      <c r="A3683" s="30"/>
      <c r="B3683" s="31"/>
      <c r="C3683" s="42"/>
      <c r="D3683" s="385"/>
      <c r="F3683" s="385"/>
      <c r="G3683" s="385"/>
      <c r="H3683" s="385"/>
    </row>
    <row r="3684" spans="1:8" x14ac:dyDescent="0.25">
      <c r="A3684" s="30"/>
      <c r="B3684" s="31"/>
      <c r="C3684" s="42"/>
      <c r="D3684" s="385"/>
      <c r="F3684" s="385"/>
      <c r="G3684" s="385"/>
      <c r="H3684" s="385"/>
    </row>
    <row r="3685" spans="1:8" x14ac:dyDescent="0.25">
      <c r="A3685" s="30"/>
      <c r="B3685" s="31"/>
      <c r="C3685" s="42"/>
      <c r="D3685" s="385"/>
      <c r="F3685" s="385"/>
      <c r="G3685" s="385"/>
      <c r="H3685" s="385"/>
    </row>
    <row r="3686" spans="1:8" x14ac:dyDescent="0.25">
      <c r="A3686" s="30"/>
      <c r="B3686" s="31"/>
      <c r="C3686" s="42"/>
      <c r="D3686" s="385"/>
      <c r="F3686" s="385"/>
      <c r="G3686" s="385"/>
      <c r="H3686" s="385"/>
    </row>
    <row r="3687" spans="1:8" x14ac:dyDescent="0.25">
      <c r="A3687" s="30"/>
      <c r="B3687" s="31"/>
      <c r="C3687" s="42"/>
      <c r="D3687" s="385"/>
      <c r="F3687" s="385"/>
      <c r="G3687" s="385"/>
      <c r="H3687" s="385"/>
    </row>
    <row r="3688" spans="1:8" x14ac:dyDescent="0.25">
      <c r="A3688" s="30"/>
      <c r="B3688" s="31"/>
      <c r="C3688" s="42"/>
      <c r="D3688" s="385"/>
      <c r="F3688" s="385"/>
      <c r="G3688" s="385"/>
      <c r="H3688" s="385"/>
    </row>
    <row r="3689" spans="1:8" x14ac:dyDescent="0.25">
      <c r="A3689" s="30"/>
      <c r="B3689" s="31"/>
      <c r="C3689" s="42"/>
      <c r="D3689" s="385"/>
      <c r="F3689" s="385"/>
      <c r="G3689" s="385"/>
      <c r="H3689" s="385"/>
    </row>
    <row r="3690" spans="1:8" x14ac:dyDescent="0.25">
      <c r="A3690" s="30"/>
      <c r="B3690" s="31"/>
      <c r="C3690" s="42"/>
      <c r="D3690" s="385"/>
      <c r="F3690" s="385"/>
      <c r="G3690" s="385"/>
      <c r="H3690" s="385"/>
    </row>
    <row r="3691" spans="1:8" x14ac:dyDescent="0.25">
      <c r="A3691" s="30"/>
      <c r="B3691" s="31"/>
      <c r="C3691" s="42"/>
      <c r="D3691" s="385"/>
      <c r="F3691" s="385"/>
      <c r="G3691" s="385"/>
      <c r="H3691" s="385"/>
    </row>
    <row r="3692" spans="1:8" x14ac:dyDescent="0.25">
      <c r="A3692" s="30"/>
      <c r="B3692" s="31"/>
      <c r="C3692" s="42"/>
      <c r="D3692" s="385"/>
      <c r="F3692" s="385"/>
      <c r="G3692" s="385"/>
      <c r="H3692" s="385"/>
    </row>
    <row r="3693" spans="1:8" x14ac:dyDescent="0.25">
      <c r="A3693" s="30"/>
      <c r="B3693" s="31"/>
      <c r="C3693" s="42"/>
      <c r="D3693" s="385"/>
      <c r="F3693" s="385"/>
      <c r="G3693" s="385"/>
      <c r="H3693" s="385"/>
    </row>
    <row r="3694" spans="1:8" x14ac:dyDescent="0.25">
      <c r="A3694" s="30"/>
      <c r="B3694" s="31"/>
      <c r="C3694" s="42"/>
      <c r="D3694" s="385"/>
      <c r="F3694" s="385"/>
      <c r="G3694" s="385"/>
      <c r="H3694" s="385"/>
    </row>
    <row r="3695" spans="1:8" x14ac:dyDescent="0.25">
      <c r="A3695" s="30"/>
      <c r="B3695" s="31"/>
      <c r="C3695" s="42"/>
      <c r="D3695" s="385"/>
      <c r="F3695" s="385"/>
      <c r="G3695" s="385"/>
      <c r="H3695" s="385"/>
    </row>
    <row r="3696" spans="1:8" x14ac:dyDescent="0.25">
      <c r="A3696" s="30"/>
      <c r="B3696" s="31"/>
      <c r="C3696" s="42"/>
      <c r="D3696" s="385"/>
      <c r="F3696" s="385"/>
      <c r="G3696" s="385"/>
      <c r="H3696" s="385"/>
    </row>
    <row r="3697" spans="1:8" x14ac:dyDescent="0.25">
      <c r="A3697" s="30"/>
      <c r="B3697" s="31"/>
      <c r="C3697" s="42"/>
      <c r="D3697" s="385"/>
      <c r="F3697" s="385"/>
      <c r="G3697" s="385"/>
      <c r="H3697" s="385"/>
    </row>
    <row r="3698" spans="1:8" x14ac:dyDescent="0.25">
      <c r="A3698" s="30"/>
      <c r="B3698" s="31"/>
      <c r="C3698" s="42"/>
      <c r="D3698" s="385"/>
      <c r="F3698" s="385"/>
      <c r="G3698" s="385"/>
      <c r="H3698" s="385"/>
    </row>
    <row r="3699" spans="1:8" x14ac:dyDescent="0.25">
      <c r="A3699" s="30"/>
      <c r="B3699" s="31"/>
      <c r="C3699" s="42"/>
      <c r="D3699" s="385"/>
      <c r="F3699" s="385"/>
      <c r="G3699" s="385"/>
      <c r="H3699" s="385"/>
    </row>
    <row r="3700" spans="1:8" x14ac:dyDescent="0.25">
      <c r="A3700" s="30"/>
      <c r="B3700" s="31"/>
      <c r="C3700" s="42"/>
      <c r="D3700" s="385"/>
      <c r="F3700" s="385"/>
      <c r="G3700" s="385"/>
      <c r="H3700" s="385"/>
    </row>
    <row r="3701" spans="1:8" x14ac:dyDescent="0.25">
      <c r="A3701" s="30"/>
      <c r="B3701" s="31"/>
      <c r="C3701" s="42"/>
      <c r="D3701" s="385"/>
      <c r="F3701" s="385"/>
      <c r="G3701" s="385"/>
      <c r="H3701" s="385"/>
    </row>
    <row r="3702" spans="1:8" x14ac:dyDescent="0.25">
      <c r="A3702" s="30"/>
      <c r="B3702" s="31"/>
      <c r="C3702" s="42"/>
      <c r="D3702" s="385"/>
      <c r="F3702" s="385"/>
      <c r="G3702" s="385"/>
      <c r="H3702" s="385"/>
    </row>
    <row r="3703" spans="1:8" x14ac:dyDescent="0.25">
      <c r="A3703" s="30"/>
      <c r="B3703" s="31"/>
      <c r="C3703" s="42"/>
      <c r="D3703" s="385"/>
      <c r="F3703" s="385"/>
      <c r="G3703" s="385"/>
      <c r="H3703" s="385"/>
    </row>
    <row r="3704" spans="1:8" x14ac:dyDescent="0.25">
      <c r="A3704" s="30"/>
      <c r="B3704" s="31"/>
      <c r="C3704" s="42"/>
      <c r="D3704" s="385"/>
      <c r="F3704" s="385"/>
      <c r="G3704" s="385"/>
      <c r="H3704" s="385"/>
    </row>
    <row r="3705" spans="1:8" x14ac:dyDescent="0.25">
      <c r="A3705" s="30"/>
      <c r="B3705" s="31"/>
      <c r="C3705" s="42"/>
      <c r="D3705" s="385"/>
      <c r="F3705" s="385"/>
      <c r="G3705" s="385"/>
      <c r="H3705" s="385"/>
    </row>
    <row r="3706" spans="1:8" x14ac:dyDescent="0.25">
      <c r="A3706" s="30"/>
      <c r="B3706" s="31"/>
      <c r="C3706" s="42"/>
      <c r="D3706" s="385"/>
      <c r="F3706" s="385"/>
      <c r="G3706" s="385"/>
      <c r="H3706" s="385"/>
    </row>
    <row r="3707" spans="1:8" x14ac:dyDescent="0.25">
      <c r="A3707" s="30"/>
      <c r="B3707" s="31"/>
      <c r="C3707" s="42"/>
      <c r="D3707" s="385"/>
      <c r="F3707" s="385"/>
      <c r="G3707" s="385"/>
      <c r="H3707" s="385"/>
    </row>
    <row r="3708" spans="1:8" x14ac:dyDescent="0.25">
      <c r="A3708" s="30"/>
      <c r="B3708" s="31"/>
      <c r="C3708" s="42"/>
      <c r="D3708" s="385"/>
      <c r="F3708" s="385"/>
      <c r="G3708" s="385"/>
      <c r="H3708" s="385"/>
    </row>
    <row r="3709" spans="1:8" x14ac:dyDescent="0.25">
      <c r="A3709" s="30"/>
      <c r="B3709" s="31"/>
      <c r="C3709" s="42"/>
      <c r="D3709" s="385"/>
      <c r="F3709" s="385"/>
      <c r="G3709" s="385"/>
      <c r="H3709" s="385"/>
    </row>
    <row r="3710" spans="1:8" x14ac:dyDescent="0.25">
      <c r="A3710" s="30"/>
      <c r="B3710" s="31"/>
      <c r="C3710" s="42"/>
      <c r="D3710" s="385"/>
      <c r="F3710" s="385"/>
      <c r="G3710" s="385"/>
      <c r="H3710" s="385"/>
    </row>
    <row r="3711" spans="1:8" x14ac:dyDescent="0.25">
      <c r="A3711" s="30"/>
      <c r="B3711" s="31"/>
      <c r="C3711" s="42"/>
      <c r="D3711" s="385"/>
      <c r="F3711" s="385"/>
      <c r="G3711" s="385"/>
      <c r="H3711" s="385"/>
    </row>
    <row r="3712" spans="1:8" x14ac:dyDescent="0.25">
      <c r="A3712" s="30"/>
      <c r="B3712" s="31"/>
      <c r="C3712" s="42"/>
      <c r="D3712" s="385"/>
      <c r="F3712" s="385"/>
      <c r="G3712" s="385"/>
      <c r="H3712" s="385"/>
    </row>
    <row r="3713" spans="1:8" x14ac:dyDescent="0.25">
      <c r="A3713" s="30"/>
      <c r="B3713" s="31"/>
      <c r="C3713" s="42"/>
      <c r="D3713" s="385"/>
      <c r="F3713" s="385"/>
      <c r="G3713" s="385"/>
      <c r="H3713" s="385"/>
    </row>
    <row r="3714" spans="1:8" x14ac:dyDescent="0.25">
      <c r="A3714" s="30"/>
      <c r="B3714" s="31"/>
      <c r="C3714" s="42"/>
      <c r="D3714" s="385"/>
      <c r="F3714" s="385"/>
      <c r="G3714" s="385"/>
      <c r="H3714" s="385"/>
    </row>
    <row r="3715" spans="1:8" x14ac:dyDescent="0.25">
      <c r="A3715" s="30"/>
      <c r="B3715" s="31"/>
      <c r="C3715" s="42"/>
      <c r="D3715" s="385"/>
      <c r="F3715" s="385"/>
      <c r="G3715" s="385"/>
      <c r="H3715" s="385"/>
    </row>
    <row r="3716" spans="1:8" x14ac:dyDescent="0.25">
      <c r="A3716" s="30"/>
      <c r="B3716" s="31"/>
      <c r="C3716" s="42"/>
      <c r="D3716" s="385"/>
      <c r="F3716" s="385"/>
      <c r="G3716" s="385"/>
      <c r="H3716" s="385"/>
    </row>
    <row r="3717" spans="1:8" x14ac:dyDescent="0.25">
      <c r="A3717" s="30"/>
      <c r="B3717" s="31"/>
      <c r="C3717" s="42"/>
      <c r="D3717" s="385"/>
      <c r="F3717" s="385"/>
      <c r="G3717" s="385"/>
      <c r="H3717" s="385"/>
    </row>
    <row r="3718" spans="1:8" x14ac:dyDescent="0.25">
      <c r="A3718" s="30"/>
      <c r="B3718" s="31"/>
      <c r="C3718" s="42"/>
      <c r="D3718" s="385"/>
      <c r="F3718" s="385"/>
      <c r="G3718" s="385"/>
      <c r="H3718" s="385"/>
    </row>
    <row r="3719" spans="1:8" x14ac:dyDescent="0.25">
      <c r="A3719" s="30"/>
      <c r="B3719" s="31"/>
      <c r="C3719" s="42"/>
      <c r="D3719" s="385"/>
      <c r="F3719" s="385"/>
      <c r="G3719" s="385"/>
      <c r="H3719" s="385"/>
    </row>
    <row r="3720" spans="1:8" x14ac:dyDescent="0.25">
      <c r="A3720" s="30"/>
      <c r="B3720" s="31"/>
      <c r="C3720" s="42"/>
      <c r="D3720" s="385"/>
      <c r="F3720" s="385"/>
      <c r="G3720" s="385"/>
      <c r="H3720" s="385"/>
    </row>
    <row r="3721" spans="1:8" x14ac:dyDescent="0.25">
      <c r="A3721" s="30"/>
      <c r="B3721" s="31"/>
      <c r="C3721" s="42"/>
      <c r="D3721" s="385"/>
      <c r="F3721" s="385"/>
      <c r="G3721" s="385"/>
      <c r="H3721" s="385"/>
    </row>
    <row r="3722" spans="1:8" x14ac:dyDescent="0.25">
      <c r="A3722" s="30"/>
      <c r="B3722" s="31"/>
      <c r="C3722" s="42"/>
      <c r="D3722" s="385"/>
      <c r="F3722" s="385"/>
      <c r="G3722" s="385"/>
      <c r="H3722" s="385"/>
    </row>
    <row r="3723" spans="1:8" x14ac:dyDescent="0.25">
      <c r="A3723" s="30"/>
      <c r="B3723" s="31"/>
      <c r="C3723" s="42"/>
      <c r="D3723" s="385"/>
      <c r="F3723" s="385"/>
      <c r="G3723" s="385"/>
      <c r="H3723" s="385"/>
    </row>
    <row r="3724" spans="1:8" x14ac:dyDescent="0.25">
      <c r="A3724" s="30"/>
      <c r="B3724" s="31"/>
      <c r="C3724" s="42"/>
      <c r="D3724" s="385"/>
      <c r="F3724" s="385"/>
      <c r="G3724" s="385"/>
      <c r="H3724" s="385"/>
    </row>
    <row r="3725" spans="1:8" x14ac:dyDescent="0.25">
      <c r="A3725" s="30"/>
      <c r="B3725" s="31"/>
      <c r="C3725" s="42"/>
      <c r="D3725" s="385"/>
      <c r="F3725" s="385"/>
      <c r="G3725" s="385"/>
      <c r="H3725" s="385"/>
    </row>
    <row r="3726" spans="1:8" x14ac:dyDescent="0.25">
      <c r="A3726" s="30"/>
      <c r="B3726" s="31"/>
      <c r="C3726" s="42"/>
      <c r="D3726" s="385"/>
      <c r="F3726" s="385"/>
      <c r="G3726" s="385"/>
      <c r="H3726" s="385"/>
    </row>
    <row r="3727" spans="1:8" x14ac:dyDescent="0.25">
      <c r="A3727" s="30"/>
      <c r="B3727" s="31"/>
      <c r="C3727" s="42"/>
      <c r="D3727" s="385"/>
      <c r="F3727" s="385"/>
      <c r="G3727" s="385"/>
      <c r="H3727" s="385"/>
    </row>
    <row r="3728" spans="1:8" x14ac:dyDescent="0.25">
      <c r="A3728" s="30"/>
      <c r="B3728" s="31"/>
      <c r="C3728" s="42"/>
      <c r="D3728" s="385"/>
      <c r="F3728" s="385"/>
      <c r="G3728" s="385"/>
      <c r="H3728" s="385"/>
    </row>
    <row r="3729" spans="1:8" x14ac:dyDescent="0.25">
      <c r="A3729" s="30"/>
      <c r="B3729" s="31"/>
      <c r="C3729" s="42"/>
      <c r="D3729" s="385"/>
      <c r="F3729" s="385"/>
      <c r="G3729" s="385"/>
      <c r="H3729" s="385"/>
    </row>
    <row r="3730" spans="1:8" x14ac:dyDescent="0.25">
      <c r="A3730" s="30"/>
      <c r="B3730" s="31"/>
      <c r="C3730" s="42"/>
      <c r="D3730" s="385"/>
      <c r="F3730" s="385"/>
      <c r="G3730" s="385"/>
      <c r="H3730" s="385"/>
    </row>
    <row r="3731" spans="1:8" x14ac:dyDescent="0.25">
      <c r="A3731" s="30"/>
      <c r="B3731" s="31"/>
      <c r="C3731" s="42"/>
      <c r="D3731" s="385"/>
      <c r="F3731" s="385"/>
      <c r="G3731" s="385"/>
      <c r="H3731" s="385"/>
    </row>
    <row r="3732" spans="1:8" x14ac:dyDescent="0.25">
      <c r="A3732" s="30"/>
      <c r="B3732" s="31"/>
      <c r="C3732" s="42"/>
      <c r="D3732" s="385"/>
      <c r="F3732" s="385"/>
      <c r="G3732" s="385"/>
      <c r="H3732" s="385"/>
    </row>
    <row r="3733" spans="1:8" x14ac:dyDescent="0.25">
      <c r="A3733" s="30"/>
      <c r="B3733" s="31"/>
      <c r="C3733" s="42"/>
      <c r="D3733" s="385"/>
      <c r="F3733" s="385"/>
      <c r="G3733" s="385"/>
      <c r="H3733" s="385"/>
    </row>
    <row r="3734" spans="1:8" x14ac:dyDescent="0.25">
      <c r="A3734" s="30"/>
      <c r="B3734" s="31"/>
      <c r="C3734" s="42"/>
      <c r="D3734" s="385"/>
      <c r="F3734" s="385"/>
      <c r="G3734" s="385"/>
      <c r="H3734" s="385"/>
    </row>
    <row r="3735" spans="1:8" x14ac:dyDescent="0.25">
      <c r="A3735" s="30"/>
      <c r="B3735" s="31"/>
      <c r="C3735" s="42"/>
      <c r="D3735" s="385"/>
      <c r="F3735" s="385"/>
      <c r="G3735" s="385"/>
      <c r="H3735" s="385"/>
    </row>
    <row r="3736" spans="1:8" x14ac:dyDescent="0.25">
      <c r="A3736" s="30"/>
      <c r="B3736" s="31"/>
      <c r="C3736" s="42"/>
      <c r="D3736" s="385"/>
      <c r="F3736" s="385"/>
      <c r="G3736" s="385"/>
      <c r="H3736" s="385"/>
    </row>
    <row r="3737" spans="1:8" x14ac:dyDescent="0.25">
      <c r="A3737" s="30"/>
      <c r="B3737" s="31"/>
      <c r="C3737" s="42"/>
      <c r="D3737" s="385"/>
      <c r="F3737" s="385"/>
      <c r="G3737" s="385"/>
      <c r="H3737" s="385"/>
    </row>
    <row r="3738" spans="1:8" x14ac:dyDescent="0.25">
      <c r="A3738" s="30"/>
      <c r="B3738" s="31"/>
      <c r="C3738" s="42"/>
      <c r="D3738" s="385"/>
      <c r="F3738" s="385"/>
      <c r="G3738" s="385"/>
      <c r="H3738" s="385"/>
    </row>
    <row r="3739" spans="1:8" x14ac:dyDescent="0.25">
      <c r="A3739" s="30"/>
      <c r="B3739" s="31"/>
      <c r="C3739" s="42"/>
      <c r="D3739" s="385"/>
      <c r="F3739" s="385"/>
      <c r="G3739" s="385"/>
      <c r="H3739" s="385"/>
    </row>
    <row r="3740" spans="1:8" x14ac:dyDescent="0.25">
      <c r="A3740" s="30"/>
      <c r="B3740" s="31"/>
      <c r="C3740" s="42"/>
      <c r="D3740" s="385"/>
      <c r="F3740" s="385"/>
      <c r="G3740" s="385"/>
      <c r="H3740" s="385"/>
    </row>
    <row r="3741" spans="1:8" x14ac:dyDescent="0.25">
      <c r="A3741" s="30"/>
      <c r="B3741" s="31"/>
      <c r="C3741" s="42"/>
      <c r="D3741" s="385"/>
      <c r="F3741" s="385"/>
      <c r="G3741" s="385"/>
      <c r="H3741" s="385"/>
    </row>
    <row r="3742" spans="1:8" x14ac:dyDescent="0.25">
      <c r="A3742" s="30"/>
      <c r="B3742" s="31"/>
      <c r="C3742" s="42"/>
      <c r="D3742" s="385"/>
      <c r="F3742" s="385"/>
      <c r="G3742" s="385"/>
      <c r="H3742" s="385"/>
    </row>
    <row r="3743" spans="1:8" x14ac:dyDescent="0.25">
      <c r="A3743" s="30"/>
      <c r="B3743" s="31"/>
      <c r="C3743" s="42"/>
      <c r="D3743" s="385"/>
      <c r="F3743" s="385"/>
      <c r="G3743" s="385"/>
      <c r="H3743" s="385"/>
    </row>
    <row r="3744" spans="1:8" x14ac:dyDescent="0.25">
      <c r="A3744" s="30"/>
      <c r="B3744" s="31"/>
      <c r="C3744" s="42"/>
      <c r="D3744" s="385"/>
      <c r="F3744" s="385"/>
      <c r="G3744" s="385"/>
      <c r="H3744" s="385"/>
    </row>
    <row r="3745" spans="1:8" x14ac:dyDescent="0.25">
      <c r="A3745" s="30"/>
      <c r="B3745" s="31"/>
      <c r="C3745" s="42"/>
      <c r="D3745" s="385"/>
      <c r="F3745" s="385"/>
      <c r="G3745" s="385"/>
      <c r="H3745" s="385"/>
    </row>
    <row r="3746" spans="1:8" x14ac:dyDescent="0.25">
      <c r="A3746" s="30"/>
      <c r="B3746" s="31"/>
      <c r="C3746" s="42"/>
      <c r="D3746" s="385"/>
      <c r="F3746" s="385"/>
      <c r="G3746" s="385"/>
      <c r="H3746" s="385"/>
    </row>
    <row r="3747" spans="1:8" x14ac:dyDescent="0.25">
      <c r="A3747" s="30"/>
      <c r="B3747" s="31"/>
      <c r="C3747" s="42"/>
      <c r="D3747" s="385"/>
      <c r="F3747" s="385"/>
      <c r="G3747" s="385"/>
      <c r="H3747" s="385"/>
    </row>
    <row r="3748" spans="1:8" x14ac:dyDescent="0.25">
      <c r="A3748" s="30"/>
      <c r="B3748" s="31"/>
      <c r="C3748" s="42"/>
      <c r="D3748" s="385"/>
      <c r="F3748" s="385"/>
      <c r="G3748" s="385"/>
      <c r="H3748" s="385"/>
    </row>
    <row r="3749" spans="1:8" x14ac:dyDescent="0.25">
      <c r="A3749" s="30"/>
      <c r="B3749" s="31"/>
      <c r="C3749" s="42"/>
      <c r="D3749" s="385"/>
      <c r="F3749" s="385"/>
      <c r="G3749" s="385"/>
      <c r="H3749" s="385"/>
    </row>
    <row r="3750" spans="1:8" x14ac:dyDescent="0.25">
      <c r="A3750" s="30"/>
      <c r="B3750" s="31"/>
      <c r="C3750" s="42"/>
      <c r="D3750" s="385"/>
      <c r="F3750" s="385"/>
      <c r="G3750" s="385"/>
      <c r="H3750" s="385"/>
    </row>
    <row r="3751" spans="1:8" x14ac:dyDescent="0.25">
      <c r="A3751" s="30"/>
      <c r="B3751" s="31"/>
      <c r="C3751" s="42"/>
      <c r="D3751" s="385"/>
      <c r="F3751" s="385"/>
      <c r="G3751" s="385"/>
      <c r="H3751" s="385"/>
    </row>
    <row r="3752" spans="1:8" x14ac:dyDescent="0.25">
      <c r="A3752" s="30"/>
      <c r="B3752" s="31"/>
      <c r="C3752" s="42"/>
      <c r="D3752" s="385"/>
      <c r="F3752" s="385"/>
      <c r="G3752" s="385"/>
      <c r="H3752" s="385"/>
    </row>
    <row r="3753" spans="1:8" x14ac:dyDescent="0.25">
      <c r="A3753" s="30"/>
      <c r="B3753" s="31"/>
      <c r="C3753" s="42"/>
      <c r="D3753" s="385"/>
      <c r="F3753" s="385"/>
      <c r="G3753" s="385"/>
      <c r="H3753" s="385"/>
    </row>
    <row r="3754" spans="1:8" x14ac:dyDescent="0.25">
      <c r="A3754" s="30"/>
      <c r="B3754" s="31"/>
      <c r="C3754" s="42"/>
      <c r="D3754" s="385"/>
      <c r="F3754" s="385"/>
      <c r="G3754" s="385"/>
      <c r="H3754" s="385"/>
    </row>
    <row r="3755" spans="1:8" x14ac:dyDescent="0.25">
      <c r="A3755" s="30"/>
      <c r="B3755" s="31"/>
      <c r="C3755" s="42"/>
      <c r="D3755" s="385"/>
      <c r="F3755" s="385"/>
      <c r="G3755" s="385"/>
      <c r="H3755" s="385"/>
    </row>
    <row r="3756" spans="1:8" x14ac:dyDescent="0.25">
      <c r="A3756" s="30"/>
      <c r="B3756" s="31"/>
      <c r="C3756" s="42"/>
      <c r="D3756" s="385"/>
      <c r="F3756" s="385"/>
      <c r="G3756" s="385"/>
      <c r="H3756" s="385"/>
    </row>
    <row r="3757" spans="1:8" x14ac:dyDescent="0.25">
      <c r="A3757" s="30"/>
      <c r="B3757" s="31"/>
      <c r="C3757" s="42"/>
      <c r="D3757" s="385"/>
      <c r="F3757" s="385"/>
      <c r="G3757" s="385"/>
      <c r="H3757" s="385"/>
    </row>
    <row r="3758" spans="1:8" x14ac:dyDescent="0.25">
      <c r="A3758" s="30"/>
      <c r="B3758" s="31"/>
      <c r="C3758" s="42"/>
      <c r="D3758" s="385"/>
      <c r="F3758" s="385"/>
      <c r="G3758" s="385"/>
      <c r="H3758" s="385"/>
    </row>
    <row r="3759" spans="1:8" x14ac:dyDescent="0.25">
      <c r="A3759" s="30"/>
      <c r="B3759" s="31"/>
      <c r="C3759" s="42"/>
      <c r="D3759" s="385"/>
      <c r="F3759" s="385"/>
      <c r="G3759" s="385"/>
      <c r="H3759" s="385"/>
    </row>
    <row r="3760" spans="1:8" x14ac:dyDescent="0.25">
      <c r="A3760" s="30"/>
      <c r="B3760" s="31"/>
      <c r="C3760" s="42"/>
      <c r="D3760" s="385"/>
      <c r="F3760" s="385"/>
      <c r="G3760" s="385"/>
      <c r="H3760" s="385"/>
    </row>
    <row r="3761" spans="1:8" x14ac:dyDescent="0.25">
      <c r="A3761" s="30"/>
      <c r="B3761" s="31"/>
      <c r="C3761" s="42"/>
      <c r="D3761" s="385"/>
      <c r="F3761" s="385"/>
      <c r="G3761" s="385"/>
      <c r="H3761" s="385"/>
    </row>
    <row r="3762" spans="1:8" x14ac:dyDescent="0.25">
      <c r="A3762" s="30"/>
      <c r="B3762" s="31"/>
      <c r="C3762" s="42"/>
      <c r="D3762" s="385"/>
      <c r="F3762" s="385"/>
      <c r="G3762" s="385"/>
      <c r="H3762" s="385"/>
    </row>
    <row r="3763" spans="1:8" x14ac:dyDescent="0.25">
      <c r="A3763" s="30"/>
      <c r="B3763" s="31"/>
      <c r="C3763" s="42"/>
      <c r="D3763" s="385"/>
      <c r="F3763" s="385"/>
      <c r="G3763" s="385"/>
      <c r="H3763" s="385"/>
    </row>
    <row r="3764" spans="1:8" x14ac:dyDescent="0.25">
      <c r="A3764" s="30"/>
      <c r="B3764" s="31"/>
      <c r="C3764" s="42"/>
      <c r="D3764" s="385"/>
      <c r="F3764" s="385"/>
      <c r="G3764" s="385"/>
      <c r="H3764" s="385"/>
    </row>
    <row r="3765" spans="1:8" x14ac:dyDescent="0.25">
      <c r="A3765" s="30"/>
      <c r="B3765" s="31"/>
      <c r="C3765" s="42"/>
      <c r="D3765" s="385"/>
      <c r="F3765" s="385"/>
      <c r="G3765" s="385"/>
      <c r="H3765" s="385"/>
    </row>
    <row r="3766" spans="1:8" x14ac:dyDescent="0.25">
      <c r="A3766" s="30"/>
      <c r="B3766" s="31"/>
      <c r="C3766" s="42"/>
      <c r="D3766" s="385"/>
      <c r="F3766" s="385"/>
      <c r="G3766" s="385"/>
      <c r="H3766" s="385"/>
    </row>
    <row r="3767" spans="1:8" x14ac:dyDescent="0.25">
      <c r="A3767" s="30"/>
      <c r="B3767" s="31"/>
      <c r="C3767" s="42"/>
      <c r="D3767" s="385"/>
      <c r="F3767" s="385"/>
      <c r="G3767" s="385"/>
      <c r="H3767" s="385"/>
    </row>
    <row r="3768" spans="1:8" x14ac:dyDescent="0.25">
      <c r="A3768" s="30"/>
      <c r="B3768" s="31"/>
      <c r="C3768" s="42"/>
      <c r="D3768" s="385"/>
      <c r="F3768" s="385"/>
      <c r="G3768" s="385"/>
      <c r="H3768" s="385"/>
    </row>
    <row r="3769" spans="1:8" x14ac:dyDescent="0.25">
      <c r="A3769" s="30"/>
      <c r="B3769" s="31"/>
      <c r="C3769" s="42"/>
      <c r="D3769" s="385"/>
      <c r="F3769" s="385"/>
      <c r="G3769" s="385"/>
      <c r="H3769" s="385"/>
    </row>
    <row r="3770" spans="1:8" x14ac:dyDescent="0.25">
      <c r="A3770" s="30"/>
      <c r="B3770" s="31"/>
      <c r="C3770" s="42"/>
      <c r="D3770" s="385"/>
      <c r="F3770" s="385"/>
      <c r="G3770" s="385"/>
      <c r="H3770" s="385"/>
    </row>
    <row r="3771" spans="1:8" x14ac:dyDescent="0.25">
      <c r="A3771" s="30"/>
      <c r="B3771" s="31"/>
      <c r="C3771" s="42"/>
      <c r="D3771" s="385"/>
      <c r="F3771" s="385"/>
      <c r="G3771" s="385"/>
      <c r="H3771" s="385"/>
    </row>
    <row r="3772" spans="1:8" x14ac:dyDescent="0.25">
      <c r="A3772" s="30"/>
      <c r="B3772" s="31"/>
      <c r="C3772" s="42"/>
      <c r="D3772" s="385"/>
      <c r="F3772" s="385"/>
      <c r="G3772" s="385"/>
      <c r="H3772" s="385"/>
    </row>
    <row r="3773" spans="1:8" x14ac:dyDescent="0.25">
      <c r="A3773" s="30"/>
      <c r="B3773" s="31"/>
      <c r="C3773" s="42"/>
      <c r="D3773" s="385"/>
      <c r="F3773" s="385"/>
      <c r="G3773" s="385"/>
      <c r="H3773" s="385"/>
    </row>
    <row r="3774" spans="1:8" x14ac:dyDescent="0.25">
      <c r="A3774" s="30"/>
      <c r="B3774" s="31"/>
      <c r="C3774" s="42"/>
      <c r="D3774" s="385"/>
      <c r="F3774" s="385"/>
      <c r="G3774" s="385"/>
      <c r="H3774" s="385"/>
    </row>
    <row r="3775" spans="1:8" x14ac:dyDescent="0.25">
      <c r="A3775" s="30"/>
      <c r="B3775" s="31"/>
      <c r="C3775" s="42"/>
      <c r="D3775" s="385"/>
      <c r="F3775" s="385"/>
      <c r="G3775" s="385"/>
      <c r="H3775" s="385"/>
    </row>
    <row r="3776" spans="1:8" x14ac:dyDescent="0.25">
      <c r="A3776" s="30"/>
      <c r="B3776" s="31"/>
      <c r="C3776" s="42"/>
      <c r="D3776" s="385"/>
      <c r="F3776" s="385"/>
      <c r="G3776" s="385"/>
      <c r="H3776" s="385"/>
    </row>
    <row r="3777" spans="1:8" x14ac:dyDescent="0.25">
      <c r="A3777" s="30"/>
      <c r="B3777" s="31"/>
      <c r="C3777" s="42"/>
      <c r="D3777" s="385"/>
      <c r="F3777" s="385"/>
      <c r="G3777" s="385"/>
      <c r="H3777" s="385"/>
    </row>
    <row r="3778" spans="1:8" x14ac:dyDescent="0.25">
      <c r="A3778" s="30"/>
      <c r="B3778" s="31"/>
      <c r="C3778" s="42"/>
      <c r="D3778" s="385"/>
      <c r="F3778" s="385"/>
      <c r="G3778" s="385"/>
      <c r="H3778" s="385"/>
    </row>
    <row r="3779" spans="1:8" x14ac:dyDescent="0.25">
      <c r="A3779" s="30"/>
      <c r="B3779" s="31"/>
      <c r="C3779" s="42"/>
      <c r="D3779" s="385"/>
      <c r="F3779" s="385"/>
      <c r="G3779" s="385"/>
      <c r="H3779" s="385"/>
    </row>
    <row r="3780" spans="1:8" x14ac:dyDescent="0.25">
      <c r="A3780" s="30"/>
      <c r="B3780" s="31"/>
      <c r="C3780" s="42"/>
      <c r="D3780" s="385"/>
      <c r="F3780" s="385"/>
      <c r="G3780" s="385"/>
      <c r="H3780" s="385"/>
    </row>
    <row r="3781" spans="1:8" x14ac:dyDescent="0.25">
      <c r="A3781" s="30"/>
      <c r="B3781" s="31"/>
      <c r="C3781" s="42"/>
      <c r="D3781" s="385"/>
      <c r="F3781" s="385"/>
      <c r="G3781" s="385"/>
      <c r="H3781" s="385"/>
    </row>
    <row r="3782" spans="1:8" x14ac:dyDescent="0.25">
      <c r="A3782" s="30"/>
      <c r="B3782" s="31"/>
      <c r="C3782" s="42"/>
      <c r="D3782" s="385"/>
      <c r="F3782" s="385"/>
      <c r="G3782" s="385"/>
      <c r="H3782" s="385"/>
    </row>
    <row r="3783" spans="1:8" x14ac:dyDescent="0.25">
      <c r="A3783" s="30"/>
      <c r="B3783" s="31"/>
      <c r="C3783" s="42"/>
      <c r="D3783" s="385"/>
      <c r="F3783" s="385"/>
      <c r="G3783" s="385"/>
      <c r="H3783" s="385"/>
    </row>
    <row r="3784" spans="1:8" x14ac:dyDescent="0.25">
      <c r="A3784" s="30"/>
      <c r="B3784" s="31"/>
      <c r="C3784" s="42"/>
      <c r="D3784" s="385"/>
      <c r="F3784" s="385"/>
      <c r="G3784" s="385"/>
      <c r="H3784" s="385"/>
    </row>
    <row r="3785" spans="1:8" x14ac:dyDescent="0.25">
      <c r="A3785" s="30"/>
      <c r="B3785" s="31"/>
      <c r="C3785" s="42"/>
      <c r="D3785" s="385"/>
      <c r="F3785" s="385"/>
      <c r="G3785" s="385"/>
      <c r="H3785" s="385"/>
    </row>
    <row r="3786" spans="1:8" x14ac:dyDescent="0.25">
      <c r="A3786" s="30"/>
      <c r="B3786" s="31"/>
      <c r="C3786" s="42"/>
      <c r="D3786" s="385"/>
      <c r="F3786" s="385"/>
      <c r="G3786" s="385"/>
      <c r="H3786" s="385"/>
    </row>
    <row r="3787" spans="1:8" x14ac:dyDescent="0.25">
      <c r="A3787" s="30"/>
      <c r="B3787" s="31"/>
      <c r="C3787" s="42"/>
      <c r="D3787" s="385"/>
      <c r="F3787" s="385"/>
      <c r="G3787" s="385"/>
      <c r="H3787" s="385"/>
    </row>
    <row r="3788" spans="1:8" x14ac:dyDescent="0.25">
      <c r="A3788" s="30"/>
      <c r="B3788" s="31"/>
      <c r="C3788" s="42"/>
      <c r="D3788" s="385"/>
      <c r="F3788" s="385"/>
      <c r="G3788" s="385"/>
      <c r="H3788" s="385"/>
    </row>
    <row r="3789" spans="1:8" x14ac:dyDescent="0.25">
      <c r="A3789" s="30"/>
      <c r="B3789" s="31"/>
      <c r="C3789" s="42"/>
      <c r="D3789" s="385"/>
      <c r="F3789" s="385"/>
      <c r="G3789" s="385"/>
      <c r="H3789" s="385"/>
    </row>
    <row r="3790" spans="1:8" x14ac:dyDescent="0.25">
      <c r="A3790" s="30"/>
      <c r="B3790" s="31"/>
      <c r="C3790" s="42"/>
      <c r="D3790" s="385"/>
      <c r="F3790" s="385"/>
      <c r="G3790" s="385"/>
      <c r="H3790" s="385"/>
    </row>
    <row r="3791" spans="1:8" x14ac:dyDescent="0.25">
      <c r="A3791" s="30"/>
      <c r="B3791" s="31"/>
      <c r="C3791" s="42"/>
      <c r="D3791" s="385"/>
      <c r="F3791" s="385"/>
      <c r="G3791" s="385"/>
      <c r="H3791" s="385"/>
    </row>
    <row r="3792" spans="1:8" x14ac:dyDescent="0.25">
      <c r="A3792" s="30"/>
      <c r="B3792" s="31"/>
      <c r="C3792" s="42"/>
      <c r="D3792" s="385"/>
      <c r="F3792" s="385"/>
      <c r="G3792" s="385"/>
      <c r="H3792" s="385"/>
    </row>
    <row r="3793" spans="1:8" x14ac:dyDescent="0.25">
      <c r="A3793" s="30"/>
      <c r="B3793" s="31"/>
      <c r="C3793" s="42"/>
      <c r="D3793" s="385"/>
      <c r="F3793" s="385"/>
      <c r="G3793" s="385"/>
      <c r="H3793" s="385"/>
    </row>
    <row r="3794" spans="1:8" x14ac:dyDescent="0.25">
      <c r="A3794" s="30"/>
      <c r="B3794" s="31"/>
      <c r="C3794" s="42"/>
      <c r="D3794" s="385"/>
      <c r="F3794" s="385"/>
      <c r="G3794" s="385"/>
      <c r="H3794" s="385"/>
    </row>
    <row r="3795" spans="1:8" x14ac:dyDescent="0.25">
      <c r="A3795" s="30"/>
      <c r="B3795" s="31"/>
      <c r="C3795" s="42"/>
      <c r="D3795" s="385"/>
      <c r="F3795" s="385"/>
      <c r="G3795" s="385"/>
      <c r="H3795" s="385"/>
    </row>
    <row r="3796" spans="1:8" x14ac:dyDescent="0.25">
      <c r="A3796" s="30"/>
      <c r="B3796" s="31"/>
      <c r="C3796" s="42"/>
      <c r="D3796" s="385"/>
      <c r="F3796" s="385"/>
      <c r="G3796" s="385"/>
      <c r="H3796" s="385"/>
    </row>
    <row r="3797" spans="1:8" x14ac:dyDescent="0.25">
      <c r="A3797" s="30"/>
      <c r="B3797" s="31"/>
      <c r="C3797" s="42"/>
      <c r="D3797" s="385"/>
      <c r="F3797" s="385"/>
      <c r="G3797" s="385"/>
      <c r="H3797" s="385"/>
    </row>
    <row r="3798" spans="1:8" x14ac:dyDescent="0.25">
      <c r="A3798" s="30"/>
      <c r="B3798" s="31"/>
      <c r="C3798" s="42"/>
      <c r="D3798" s="385"/>
      <c r="F3798" s="385"/>
      <c r="G3798" s="385"/>
      <c r="H3798" s="385"/>
    </row>
    <row r="3799" spans="1:8" x14ac:dyDescent="0.25">
      <c r="A3799" s="30"/>
      <c r="B3799" s="31"/>
      <c r="C3799" s="42"/>
      <c r="D3799" s="385"/>
      <c r="F3799" s="385"/>
      <c r="G3799" s="385"/>
      <c r="H3799" s="385"/>
    </row>
    <row r="3800" spans="1:8" x14ac:dyDescent="0.25">
      <c r="A3800" s="30"/>
      <c r="B3800" s="31"/>
      <c r="C3800" s="42"/>
      <c r="D3800" s="385"/>
      <c r="F3800" s="385"/>
      <c r="G3800" s="385"/>
      <c r="H3800" s="385"/>
    </row>
    <row r="3801" spans="1:8" x14ac:dyDescent="0.25">
      <c r="A3801" s="30"/>
      <c r="B3801" s="31"/>
      <c r="C3801" s="42"/>
      <c r="D3801" s="385"/>
      <c r="F3801" s="385"/>
      <c r="G3801" s="385"/>
      <c r="H3801" s="385"/>
    </row>
    <row r="3802" spans="1:8" x14ac:dyDescent="0.25">
      <c r="A3802" s="30"/>
      <c r="B3802" s="31"/>
      <c r="C3802" s="42"/>
      <c r="D3802" s="385"/>
      <c r="F3802" s="385"/>
      <c r="G3802" s="385"/>
      <c r="H3802" s="385"/>
    </row>
    <row r="3803" spans="1:8" x14ac:dyDescent="0.25">
      <c r="A3803" s="30"/>
      <c r="B3803" s="31"/>
      <c r="C3803" s="42"/>
      <c r="D3803" s="385"/>
      <c r="F3803" s="385"/>
      <c r="G3803" s="385"/>
      <c r="H3803" s="385"/>
    </row>
    <row r="3804" spans="1:8" x14ac:dyDescent="0.25">
      <c r="A3804" s="30"/>
      <c r="B3804" s="31"/>
      <c r="C3804" s="42"/>
      <c r="D3804" s="385"/>
      <c r="F3804" s="385"/>
      <c r="G3804" s="385"/>
      <c r="H3804" s="385"/>
    </row>
    <row r="3805" spans="1:8" x14ac:dyDescent="0.25">
      <c r="A3805" s="30"/>
      <c r="B3805" s="31"/>
      <c r="C3805" s="42"/>
      <c r="D3805" s="385"/>
      <c r="F3805" s="385"/>
      <c r="G3805" s="385"/>
      <c r="H3805" s="385"/>
    </row>
    <row r="3806" spans="1:8" x14ac:dyDescent="0.25">
      <c r="A3806" s="30"/>
      <c r="B3806" s="31"/>
      <c r="C3806" s="42"/>
      <c r="D3806" s="385"/>
      <c r="F3806" s="385"/>
      <c r="G3806" s="385"/>
      <c r="H3806" s="385"/>
    </row>
    <row r="3807" spans="1:8" x14ac:dyDescent="0.25">
      <c r="A3807" s="30"/>
      <c r="B3807" s="31"/>
      <c r="C3807" s="42"/>
      <c r="D3807" s="385"/>
      <c r="F3807" s="385"/>
      <c r="G3807" s="385"/>
      <c r="H3807" s="385"/>
    </row>
    <row r="3808" spans="1:8" x14ac:dyDescent="0.25">
      <c r="A3808" s="30"/>
      <c r="B3808" s="31"/>
      <c r="C3808" s="42"/>
      <c r="D3808" s="385"/>
      <c r="F3808" s="385"/>
      <c r="G3808" s="385"/>
      <c r="H3808" s="385"/>
    </row>
    <row r="3809" spans="1:8" x14ac:dyDescent="0.25">
      <c r="A3809" s="30"/>
      <c r="B3809" s="31"/>
      <c r="C3809" s="42"/>
      <c r="D3809" s="385"/>
      <c r="F3809" s="385"/>
      <c r="G3809" s="385"/>
      <c r="H3809" s="385"/>
    </row>
    <row r="3810" spans="1:8" x14ac:dyDescent="0.25">
      <c r="A3810" s="30"/>
      <c r="B3810" s="31"/>
      <c r="C3810" s="42"/>
      <c r="D3810" s="385"/>
      <c r="F3810" s="385"/>
      <c r="G3810" s="385"/>
      <c r="H3810" s="385"/>
    </row>
    <row r="3811" spans="1:8" x14ac:dyDescent="0.25">
      <c r="A3811" s="30"/>
      <c r="B3811" s="31"/>
      <c r="C3811" s="42"/>
      <c r="D3811" s="385"/>
      <c r="F3811" s="385"/>
      <c r="G3811" s="385"/>
      <c r="H3811" s="385"/>
    </row>
    <row r="3812" spans="1:8" x14ac:dyDescent="0.25">
      <c r="A3812" s="30"/>
      <c r="B3812" s="31"/>
      <c r="C3812" s="42"/>
      <c r="D3812" s="385"/>
      <c r="F3812" s="385"/>
      <c r="G3812" s="385"/>
      <c r="H3812" s="385"/>
    </row>
    <row r="3813" spans="1:8" x14ac:dyDescent="0.25">
      <c r="A3813" s="30"/>
      <c r="B3813" s="31"/>
      <c r="C3813" s="42"/>
      <c r="D3813" s="385"/>
      <c r="F3813" s="385"/>
      <c r="G3813" s="385"/>
      <c r="H3813" s="385"/>
    </row>
    <row r="3814" spans="1:8" x14ac:dyDescent="0.25">
      <c r="A3814" s="30"/>
      <c r="B3814" s="31"/>
      <c r="C3814" s="42"/>
      <c r="D3814" s="385"/>
      <c r="F3814" s="385"/>
      <c r="G3814" s="385"/>
      <c r="H3814" s="385"/>
    </row>
    <row r="3815" spans="1:8" x14ac:dyDescent="0.25">
      <c r="A3815" s="30"/>
      <c r="B3815" s="31"/>
      <c r="C3815" s="42"/>
      <c r="D3815" s="385"/>
      <c r="F3815" s="385"/>
      <c r="G3815" s="385"/>
      <c r="H3815" s="385"/>
    </row>
    <row r="3816" spans="1:8" x14ac:dyDescent="0.25">
      <c r="A3816" s="30"/>
      <c r="B3816" s="31"/>
      <c r="C3816" s="42"/>
      <c r="D3816" s="385"/>
      <c r="F3816" s="385"/>
      <c r="G3816" s="385"/>
      <c r="H3816" s="385"/>
    </row>
    <row r="3817" spans="1:8" x14ac:dyDescent="0.25">
      <c r="A3817" s="30"/>
      <c r="B3817" s="31"/>
      <c r="C3817" s="42"/>
      <c r="D3817" s="385"/>
      <c r="F3817" s="385"/>
      <c r="G3817" s="385"/>
      <c r="H3817" s="385"/>
    </row>
    <row r="3818" spans="1:8" x14ac:dyDescent="0.25">
      <c r="A3818" s="30"/>
      <c r="B3818" s="31"/>
      <c r="C3818" s="42"/>
      <c r="D3818" s="385"/>
      <c r="F3818" s="385"/>
      <c r="G3818" s="385"/>
      <c r="H3818" s="385"/>
    </row>
    <row r="3819" spans="1:8" x14ac:dyDescent="0.25">
      <c r="A3819" s="30"/>
      <c r="B3819" s="31"/>
      <c r="C3819" s="42"/>
      <c r="D3819" s="385"/>
      <c r="F3819" s="385"/>
      <c r="G3819" s="385"/>
      <c r="H3819" s="385"/>
    </row>
    <row r="3820" spans="1:8" x14ac:dyDescent="0.25">
      <c r="A3820" s="30"/>
      <c r="B3820" s="31"/>
      <c r="C3820" s="42"/>
      <c r="D3820" s="385"/>
      <c r="F3820" s="385"/>
      <c r="G3820" s="385"/>
      <c r="H3820" s="385"/>
    </row>
    <row r="3821" spans="1:8" x14ac:dyDescent="0.25">
      <c r="A3821" s="30"/>
      <c r="B3821" s="31"/>
      <c r="C3821" s="42"/>
      <c r="D3821" s="385"/>
      <c r="F3821" s="385"/>
      <c r="G3821" s="385"/>
      <c r="H3821" s="385"/>
    </row>
    <row r="3822" spans="1:8" x14ac:dyDescent="0.25">
      <c r="A3822" s="30"/>
      <c r="B3822" s="31"/>
      <c r="C3822" s="42"/>
      <c r="D3822" s="385"/>
      <c r="F3822" s="385"/>
      <c r="G3822" s="385"/>
      <c r="H3822" s="385"/>
    </row>
    <row r="3823" spans="1:8" x14ac:dyDescent="0.25">
      <c r="A3823" s="30"/>
      <c r="B3823" s="31"/>
      <c r="C3823" s="42"/>
      <c r="D3823" s="385"/>
      <c r="F3823" s="385"/>
      <c r="G3823" s="385"/>
      <c r="H3823" s="385"/>
    </row>
    <row r="3824" spans="1:8" x14ac:dyDescent="0.25">
      <c r="A3824" s="30"/>
      <c r="B3824" s="31"/>
      <c r="C3824" s="42"/>
      <c r="D3824" s="385"/>
      <c r="F3824" s="385"/>
      <c r="G3824" s="385"/>
      <c r="H3824" s="385"/>
    </row>
    <row r="3825" spans="1:8" x14ac:dyDescent="0.25">
      <c r="A3825" s="30"/>
      <c r="B3825" s="31"/>
      <c r="C3825" s="42"/>
      <c r="D3825" s="385"/>
      <c r="F3825" s="385"/>
      <c r="G3825" s="385"/>
      <c r="H3825" s="385"/>
    </row>
    <row r="3826" spans="1:8" x14ac:dyDescent="0.25">
      <c r="A3826" s="30"/>
      <c r="B3826" s="31"/>
      <c r="C3826" s="42"/>
      <c r="D3826" s="385"/>
      <c r="F3826" s="385"/>
      <c r="G3826" s="385"/>
      <c r="H3826" s="385"/>
    </row>
    <row r="3827" spans="1:8" x14ac:dyDescent="0.25">
      <c r="A3827" s="30"/>
      <c r="B3827" s="31"/>
      <c r="C3827" s="42"/>
      <c r="D3827" s="385"/>
      <c r="F3827" s="385"/>
      <c r="G3827" s="385"/>
      <c r="H3827" s="385"/>
    </row>
    <row r="3828" spans="1:8" x14ac:dyDescent="0.25">
      <c r="A3828" s="30"/>
      <c r="B3828" s="31"/>
      <c r="C3828" s="42"/>
      <c r="D3828" s="385"/>
      <c r="F3828" s="385"/>
      <c r="G3828" s="385"/>
      <c r="H3828" s="385"/>
    </row>
    <row r="3829" spans="1:8" x14ac:dyDescent="0.25">
      <c r="A3829" s="30"/>
      <c r="B3829" s="31"/>
      <c r="C3829" s="42"/>
      <c r="D3829" s="385"/>
      <c r="F3829" s="385"/>
      <c r="G3829" s="385"/>
      <c r="H3829" s="385"/>
    </row>
    <row r="3830" spans="1:8" x14ac:dyDescent="0.25">
      <c r="A3830" s="30"/>
      <c r="B3830" s="31"/>
      <c r="C3830" s="42"/>
      <c r="D3830" s="385"/>
      <c r="F3830" s="385"/>
      <c r="G3830" s="385"/>
      <c r="H3830" s="385"/>
    </row>
    <row r="3831" spans="1:8" x14ac:dyDescent="0.25">
      <c r="A3831" s="30"/>
      <c r="B3831" s="31"/>
      <c r="C3831" s="42"/>
      <c r="D3831" s="385"/>
      <c r="F3831" s="385"/>
      <c r="G3831" s="385"/>
      <c r="H3831" s="385"/>
    </row>
    <row r="3832" spans="1:8" x14ac:dyDescent="0.25">
      <c r="A3832" s="30"/>
      <c r="B3832" s="31"/>
      <c r="C3832" s="42"/>
      <c r="D3832" s="385"/>
      <c r="F3832" s="385"/>
      <c r="G3832" s="385"/>
      <c r="H3832" s="385"/>
    </row>
    <row r="3833" spans="1:8" x14ac:dyDescent="0.25">
      <c r="A3833" s="30"/>
      <c r="B3833" s="31"/>
      <c r="C3833" s="42"/>
      <c r="D3833" s="385"/>
      <c r="F3833" s="385"/>
      <c r="G3833" s="385"/>
      <c r="H3833" s="385"/>
    </row>
    <row r="3834" spans="1:8" x14ac:dyDescent="0.25">
      <c r="A3834" s="30"/>
      <c r="B3834" s="31"/>
      <c r="C3834" s="42"/>
      <c r="D3834" s="385"/>
      <c r="F3834" s="385"/>
      <c r="G3834" s="385"/>
      <c r="H3834" s="385"/>
    </row>
    <row r="3835" spans="1:8" x14ac:dyDescent="0.25">
      <c r="A3835" s="30"/>
      <c r="B3835" s="31"/>
      <c r="C3835" s="42"/>
      <c r="D3835" s="385"/>
      <c r="F3835" s="385"/>
      <c r="G3835" s="385"/>
      <c r="H3835" s="385"/>
    </row>
    <row r="3836" spans="1:8" x14ac:dyDescent="0.25">
      <c r="A3836" s="30"/>
      <c r="B3836" s="31"/>
      <c r="C3836" s="42"/>
      <c r="D3836" s="385"/>
      <c r="F3836" s="385"/>
      <c r="G3836" s="385"/>
      <c r="H3836" s="385"/>
    </row>
    <row r="3837" spans="1:8" x14ac:dyDescent="0.25">
      <c r="A3837" s="30"/>
      <c r="B3837" s="31"/>
      <c r="C3837" s="42"/>
      <c r="D3837" s="385"/>
      <c r="F3837" s="385"/>
      <c r="G3837" s="385"/>
      <c r="H3837" s="385"/>
    </row>
    <row r="3838" spans="1:8" x14ac:dyDescent="0.25">
      <c r="A3838" s="30"/>
      <c r="B3838" s="31"/>
      <c r="C3838" s="42"/>
      <c r="D3838" s="385"/>
      <c r="F3838" s="385"/>
      <c r="G3838" s="385"/>
      <c r="H3838" s="385"/>
    </row>
    <row r="3839" spans="1:8" x14ac:dyDescent="0.25">
      <c r="A3839" s="30"/>
      <c r="B3839" s="31"/>
      <c r="C3839" s="42"/>
      <c r="D3839" s="385"/>
      <c r="F3839" s="385"/>
      <c r="G3839" s="385"/>
      <c r="H3839" s="385"/>
    </row>
    <row r="3840" spans="1:8" x14ac:dyDescent="0.25">
      <c r="A3840" s="30"/>
      <c r="B3840" s="31"/>
      <c r="C3840" s="42"/>
      <c r="D3840" s="385"/>
      <c r="F3840" s="385"/>
      <c r="G3840" s="385"/>
      <c r="H3840" s="385"/>
    </row>
    <row r="3841" spans="1:8" x14ac:dyDescent="0.25">
      <c r="A3841" s="30"/>
      <c r="B3841" s="31"/>
      <c r="C3841" s="42"/>
      <c r="D3841" s="385"/>
      <c r="F3841" s="385"/>
      <c r="G3841" s="385"/>
      <c r="H3841" s="385"/>
    </row>
    <row r="3842" spans="1:8" x14ac:dyDescent="0.25">
      <c r="A3842" s="30"/>
      <c r="B3842" s="31"/>
      <c r="C3842" s="42"/>
      <c r="D3842" s="385"/>
      <c r="F3842" s="385"/>
      <c r="G3842" s="385"/>
      <c r="H3842" s="385"/>
    </row>
    <row r="3843" spans="1:8" x14ac:dyDescent="0.25">
      <c r="A3843" s="30"/>
      <c r="B3843" s="31"/>
      <c r="C3843" s="42"/>
      <c r="D3843" s="385"/>
      <c r="F3843" s="385"/>
      <c r="G3843" s="385"/>
      <c r="H3843" s="385"/>
    </row>
    <row r="3844" spans="1:8" x14ac:dyDescent="0.25">
      <c r="A3844" s="30"/>
      <c r="B3844" s="31"/>
      <c r="C3844" s="42"/>
      <c r="D3844" s="385"/>
      <c r="F3844" s="385"/>
      <c r="G3844" s="385"/>
      <c r="H3844" s="385"/>
    </row>
    <row r="3845" spans="1:8" x14ac:dyDescent="0.25">
      <c r="A3845" s="30"/>
      <c r="B3845" s="31"/>
      <c r="C3845" s="42"/>
      <c r="D3845" s="385"/>
      <c r="F3845" s="385"/>
      <c r="G3845" s="385"/>
      <c r="H3845" s="385"/>
    </row>
    <row r="3846" spans="1:8" x14ac:dyDescent="0.25">
      <c r="A3846" s="30"/>
      <c r="B3846" s="31"/>
      <c r="C3846" s="42"/>
      <c r="D3846" s="385"/>
      <c r="F3846" s="385"/>
      <c r="G3846" s="385"/>
      <c r="H3846" s="385"/>
    </row>
    <row r="3847" spans="1:8" x14ac:dyDescent="0.25">
      <c r="A3847" s="30"/>
      <c r="B3847" s="31"/>
      <c r="C3847" s="42"/>
      <c r="D3847" s="385"/>
      <c r="F3847" s="385"/>
      <c r="G3847" s="385"/>
      <c r="H3847" s="385"/>
    </row>
    <row r="3848" spans="1:8" x14ac:dyDescent="0.25">
      <c r="A3848" s="30"/>
      <c r="B3848" s="31"/>
      <c r="C3848" s="42"/>
      <c r="D3848" s="385"/>
      <c r="F3848" s="385"/>
      <c r="G3848" s="385"/>
      <c r="H3848" s="385"/>
    </row>
    <row r="3849" spans="1:8" x14ac:dyDescent="0.25">
      <c r="A3849" s="30"/>
      <c r="B3849" s="31"/>
      <c r="C3849" s="42"/>
      <c r="D3849" s="385"/>
      <c r="F3849" s="385"/>
      <c r="G3849" s="385"/>
      <c r="H3849" s="385"/>
    </row>
    <row r="3850" spans="1:8" x14ac:dyDescent="0.25">
      <c r="A3850" s="30"/>
      <c r="B3850" s="31"/>
      <c r="C3850" s="42"/>
      <c r="D3850" s="385"/>
      <c r="F3850" s="385"/>
      <c r="G3850" s="385"/>
      <c r="H3850" s="385"/>
    </row>
    <row r="3851" spans="1:8" x14ac:dyDescent="0.25">
      <c r="A3851" s="30"/>
      <c r="B3851" s="31"/>
      <c r="C3851" s="42"/>
      <c r="D3851" s="385"/>
      <c r="F3851" s="385"/>
      <c r="G3851" s="385"/>
      <c r="H3851" s="385"/>
    </row>
    <row r="3852" spans="1:8" x14ac:dyDescent="0.25">
      <c r="A3852" s="30"/>
      <c r="B3852" s="31"/>
      <c r="C3852" s="42"/>
      <c r="D3852" s="385"/>
      <c r="F3852" s="385"/>
      <c r="G3852" s="385"/>
      <c r="H3852" s="385"/>
    </row>
    <row r="3853" spans="1:8" x14ac:dyDescent="0.25">
      <c r="A3853" s="30"/>
      <c r="B3853" s="31"/>
      <c r="C3853" s="42"/>
      <c r="D3853" s="385"/>
      <c r="F3853" s="385"/>
      <c r="G3853" s="385"/>
      <c r="H3853" s="385"/>
    </row>
    <row r="3854" spans="1:8" x14ac:dyDescent="0.25">
      <c r="A3854" s="30"/>
      <c r="B3854" s="31"/>
      <c r="C3854" s="42"/>
      <c r="D3854" s="385"/>
      <c r="F3854" s="385"/>
      <c r="G3854" s="385"/>
      <c r="H3854" s="385"/>
    </row>
    <row r="3855" spans="1:8" x14ac:dyDescent="0.25">
      <c r="A3855" s="30"/>
      <c r="B3855" s="31"/>
      <c r="C3855" s="42"/>
      <c r="D3855" s="385"/>
      <c r="F3855" s="385"/>
      <c r="G3855" s="385"/>
      <c r="H3855" s="385"/>
    </row>
    <row r="3856" spans="1:8" x14ac:dyDescent="0.25">
      <c r="A3856" s="30"/>
      <c r="B3856" s="31"/>
      <c r="C3856" s="42"/>
      <c r="D3856" s="385"/>
      <c r="F3856" s="385"/>
      <c r="G3856" s="385"/>
      <c r="H3856" s="385"/>
    </row>
    <row r="3857" spans="1:8" x14ac:dyDescent="0.25">
      <c r="A3857" s="30"/>
      <c r="B3857" s="31"/>
      <c r="C3857" s="42"/>
      <c r="D3857" s="385"/>
      <c r="F3857" s="385"/>
      <c r="G3857" s="385"/>
      <c r="H3857" s="385"/>
    </row>
    <row r="3858" spans="1:8" x14ac:dyDescent="0.25">
      <c r="A3858" s="30"/>
      <c r="B3858" s="31"/>
      <c r="C3858" s="42"/>
      <c r="D3858" s="385"/>
      <c r="F3858" s="385"/>
      <c r="G3858" s="385"/>
      <c r="H3858" s="385"/>
    </row>
    <row r="3859" spans="1:8" x14ac:dyDescent="0.25">
      <c r="A3859" s="30"/>
      <c r="B3859" s="31"/>
      <c r="C3859" s="42"/>
      <c r="D3859" s="385"/>
      <c r="F3859" s="385"/>
      <c r="G3859" s="385"/>
      <c r="H3859" s="385"/>
    </row>
    <row r="3860" spans="1:8" x14ac:dyDescent="0.25">
      <c r="A3860" s="30"/>
      <c r="B3860" s="31"/>
      <c r="C3860" s="42"/>
      <c r="D3860" s="385"/>
      <c r="F3860" s="385"/>
      <c r="G3860" s="385"/>
      <c r="H3860" s="385"/>
    </row>
    <row r="3861" spans="1:8" x14ac:dyDescent="0.25">
      <c r="A3861" s="30"/>
      <c r="B3861" s="31"/>
      <c r="C3861" s="42"/>
      <c r="D3861" s="385"/>
      <c r="F3861" s="385"/>
      <c r="G3861" s="385"/>
      <c r="H3861" s="385"/>
    </row>
    <row r="3862" spans="1:8" x14ac:dyDescent="0.25">
      <c r="A3862" s="30"/>
      <c r="B3862" s="31"/>
      <c r="C3862" s="42"/>
      <c r="D3862" s="385"/>
      <c r="F3862" s="385"/>
      <c r="G3862" s="385"/>
      <c r="H3862" s="385"/>
    </row>
    <row r="3863" spans="1:8" x14ac:dyDescent="0.25">
      <c r="A3863" s="30"/>
      <c r="B3863" s="31"/>
      <c r="C3863" s="42"/>
      <c r="D3863" s="385"/>
      <c r="F3863" s="385"/>
      <c r="G3863" s="385"/>
      <c r="H3863" s="385"/>
    </row>
    <row r="3864" spans="1:8" x14ac:dyDescent="0.25">
      <c r="A3864" s="30"/>
      <c r="B3864" s="31"/>
      <c r="C3864" s="42"/>
      <c r="D3864" s="385"/>
      <c r="F3864" s="385"/>
      <c r="G3864" s="385"/>
      <c r="H3864" s="385"/>
    </row>
    <row r="3865" spans="1:8" x14ac:dyDescent="0.25">
      <c r="A3865" s="30"/>
      <c r="B3865" s="31"/>
      <c r="C3865" s="42"/>
      <c r="D3865" s="385"/>
      <c r="F3865" s="385"/>
      <c r="G3865" s="385"/>
      <c r="H3865" s="385"/>
    </row>
    <row r="3866" spans="1:8" x14ac:dyDescent="0.25">
      <c r="A3866" s="30"/>
      <c r="B3866" s="31"/>
      <c r="C3866" s="42"/>
      <c r="D3866" s="385"/>
      <c r="F3866" s="385"/>
      <c r="G3866" s="385"/>
      <c r="H3866" s="385"/>
    </row>
    <row r="3867" spans="1:8" x14ac:dyDescent="0.25">
      <c r="A3867" s="30"/>
      <c r="B3867" s="31"/>
      <c r="C3867" s="42"/>
      <c r="D3867" s="385"/>
      <c r="F3867" s="385"/>
      <c r="G3867" s="385"/>
      <c r="H3867" s="385"/>
    </row>
    <row r="3868" spans="1:8" x14ac:dyDescent="0.25">
      <c r="A3868" s="30"/>
      <c r="B3868" s="31"/>
      <c r="C3868" s="42"/>
      <c r="D3868" s="385"/>
      <c r="F3868" s="385"/>
      <c r="G3868" s="385"/>
      <c r="H3868" s="385"/>
    </row>
    <row r="3869" spans="1:8" x14ac:dyDescent="0.25">
      <c r="A3869" s="30"/>
      <c r="B3869" s="31"/>
      <c r="C3869" s="42"/>
      <c r="D3869" s="385"/>
      <c r="F3869" s="385"/>
      <c r="G3869" s="385"/>
      <c r="H3869" s="385"/>
    </row>
    <row r="3870" spans="1:8" x14ac:dyDescent="0.25">
      <c r="A3870" s="30"/>
      <c r="B3870" s="31"/>
      <c r="C3870" s="42"/>
      <c r="D3870" s="385"/>
      <c r="F3870" s="385"/>
      <c r="G3870" s="385"/>
      <c r="H3870" s="385"/>
    </row>
    <row r="3871" spans="1:8" x14ac:dyDescent="0.25">
      <c r="A3871" s="30"/>
      <c r="B3871" s="31"/>
      <c r="C3871" s="42"/>
      <c r="D3871" s="385"/>
      <c r="F3871" s="385"/>
      <c r="G3871" s="385"/>
      <c r="H3871" s="385"/>
    </row>
    <row r="3872" spans="1:8" x14ac:dyDescent="0.25">
      <c r="A3872" s="30"/>
      <c r="B3872" s="31"/>
      <c r="C3872" s="42"/>
      <c r="D3872" s="385"/>
      <c r="F3872" s="385"/>
      <c r="G3872" s="385"/>
      <c r="H3872" s="385"/>
    </row>
    <row r="3873" spans="1:8" x14ac:dyDescent="0.25">
      <c r="A3873" s="30"/>
      <c r="B3873" s="31"/>
      <c r="C3873" s="42"/>
      <c r="D3873" s="385"/>
      <c r="F3873" s="385"/>
      <c r="G3873" s="385"/>
      <c r="H3873" s="385"/>
    </row>
    <row r="3874" spans="1:8" x14ac:dyDescent="0.25">
      <c r="A3874" s="30"/>
      <c r="B3874" s="31"/>
      <c r="C3874" s="42"/>
      <c r="D3874" s="385"/>
      <c r="F3874" s="385"/>
      <c r="G3874" s="385"/>
      <c r="H3874" s="385"/>
    </row>
    <row r="3875" spans="1:8" x14ac:dyDescent="0.25">
      <c r="A3875" s="30"/>
      <c r="B3875" s="31"/>
      <c r="C3875" s="42"/>
      <c r="D3875" s="385"/>
      <c r="F3875" s="385"/>
      <c r="G3875" s="385"/>
      <c r="H3875" s="385"/>
    </row>
    <row r="3876" spans="1:8" x14ac:dyDescent="0.25">
      <c r="A3876" s="30"/>
      <c r="B3876" s="31"/>
      <c r="C3876" s="42"/>
      <c r="D3876" s="385"/>
      <c r="F3876" s="385"/>
      <c r="G3876" s="385"/>
      <c r="H3876" s="385"/>
    </row>
    <row r="3877" spans="1:8" x14ac:dyDescent="0.25">
      <c r="A3877" s="30"/>
      <c r="B3877" s="31"/>
      <c r="C3877" s="42"/>
      <c r="D3877" s="385"/>
      <c r="F3877" s="385"/>
      <c r="G3877" s="385"/>
      <c r="H3877" s="385"/>
    </row>
    <row r="3878" spans="1:8" x14ac:dyDescent="0.25">
      <c r="A3878" s="30"/>
      <c r="B3878" s="31"/>
      <c r="C3878" s="42"/>
      <c r="D3878" s="385"/>
      <c r="F3878" s="385"/>
      <c r="G3878" s="385"/>
      <c r="H3878" s="385"/>
    </row>
    <row r="3879" spans="1:8" x14ac:dyDescent="0.25">
      <c r="A3879" s="30"/>
      <c r="B3879" s="31"/>
      <c r="C3879" s="42"/>
      <c r="D3879" s="385"/>
      <c r="F3879" s="385"/>
      <c r="G3879" s="385"/>
      <c r="H3879" s="385"/>
    </row>
    <row r="3880" spans="1:8" x14ac:dyDescent="0.25">
      <c r="A3880" s="30"/>
      <c r="B3880" s="31"/>
      <c r="C3880" s="42"/>
      <c r="D3880" s="385"/>
      <c r="F3880" s="385"/>
      <c r="G3880" s="385"/>
      <c r="H3880" s="385"/>
    </row>
    <row r="3881" spans="1:8" x14ac:dyDescent="0.25">
      <c r="A3881" s="30"/>
      <c r="B3881" s="31"/>
      <c r="C3881" s="42"/>
      <c r="D3881" s="385"/>
      <c r="F3881" s="385"/>
      <c r="G3881" s="385"/>
      <c r="H3881" s="385"/>
    </row>
    <row r="3882" spans="1:8" x14ac:dyDescent="0.25">
      <c r="A3882" s="30"/>
      <c r="B3882" s="31"/>
      <c r="C3882" s="42"/>
      <c r="D3882" s="385"/>
      <c r="F3882" s="385"/>
      <c r="G3882" s="385"/>
      <c r="H3882" s="385"/>
    </row>
    <row r="3883" spans="1:8" x14ac:dyDescent="0.25">
      <c r="A3883" s="30"/>
      <c r="B3883" s="31"/>
      <c r="C3883" s="42"/>
      <c r="D3883" s="385"/>
      <c r="F3883" s="385"/>
      <c r="G3883" s="385"/>
      <c r="H3883" s="385"/>
    </row>
    <row r="3884" spans="1:8" x14ac:dyDescent="0.25">
      <c r="A3884" s="30"/>
      <c r="B3884" s="31"/>
      <c r="C3884" s="42"/>
      <c r="D3884" s="385"/>
      <c r="F3884" s="385"/>
      <c r="G3884" s="385"/>
      <c r="H3884" s="385"/>
    </row>
    <row r="3885" spans="1:8" x14ac:dyDescent="0.25">
      <c r="A3885" s="30"/>
      <c r="B3885" s="31"/>
      <c r="C3885" s="42"/>
      <c r="D3885" s="385"/>
      <c r="F3885" s="385"/>
      <c r="G3885" s="385"/>
      <c r="H3885" s="385"/>
    </row>
    <row r="3886" spans="1:8" x14ac:dyDescent="0.25">
      <c r="A3886" s="30"/>
      <c r="B3886" s="31"/>
      <c r="C3886" s="42"/>
      <c r="D3886" s="385"/>
      <c r="F3886" s="385"/>
      <c r="G3886" s="385"/>
      <c r="H3886" s="385"/>
    </row>
    <row r="3887" spans="1:8" x14ac:dyDescent="0.25">
      <c r="A3887" s="30"/>
      <c r="B3887" s="31"/>
      <c r="C3887" s="42"/>
      <c r="D3887" s="385"/>
      <c r="F3887" s="385"/>
      <c r="G3887" s="385"/>
      <c r="H3887" s="385"/>
    </row>
    <row r="3888" spans="1:8" x14ac:dyDescent="0.25">
      <c r="A3888" s="30"/>
      <c r="B3888" s="31"/>
      <c r="C3888" s="42"/>
      <c r="D3888" s="385"/>
      <c r="F3888" s="385"/>
      <c r="G3888" s="385"/>
      <c r="H3888" s="385"/>
    </row>
    <row r="3889" spans="1:8" x14ac:dyDescent="0.25">
      <c r="A3889" s="30"/>
      <c r="B3889" s="31"/>
      <c r="C3889" s="42"/>
      <c r="D3889" s="385"/>
      <c r="F3889" s="385"/>
      <c r="G3889" s="385"/>
      <c r="H3889" s="385"/>
    </row>
    <row r="3890" spans="1:8" x14ac:dyDescent="0.25">
      <c r="A3890" s="30"/>
      <c r="B3890" s="31"/>
      <c r="C3890" s="42"/>
      <c r="D3890" s="385"/>
      <c r="F3890" s="385"/>
      <c r="G3890" s="385"/>
      <c r="H3890" s="385"/>
    </row>
    <row r="3891" spans="1:8" x14ac:dyDescent="0.25">
      <c r="A3891" s="30"/>
      <c r="B3891" s="31"/>
      <c r="C3891" s="42"/>
      <c r="D3891" s="385"/>
      <c r="F3891" s="385"/>
      <c r="G3891" s="385"/>
      <c r="H3891" s="385"/>
    </row>
    <row r="3892" spans="1:8" x14ac:dyDescent="0.25">
      <c r="A3892" s="30"/>
      <c r="B3892" s="31"/>
      <c r="C3892" s="42"/>
      <c r="D3892" s="385"/>
      <c r="F3892" s="385"/>
      <c r="G3892" s="385"/>
      <c r="H3892" s="385"/>
    </row>
    <row r="3893" spans="1:8" x14ac:dyDescent="0.25">
      <c r="A3893" s="30"/>
      <c r="B3893" s="31"/>
      <c r="C3893" s="42"/>
      <c r="D3893" s="385"/>
      <c r="F3893" s="385"/>
      <c r="G3893" s="385"/>
      <c r="H3893" s="385"/>
    </row>
    <row r="3894" spans="1:8" x14ac:dyDescent="0.25">
      <c r="A3894" s="30"/>
      <c r="B3894" s="31"/>
      <c r="C3894" s="42"/>
      <c r="D3894" s="385"/>
      <c r="F3894" s="385"/>
      <c r="G3894" s="385"/>
      <c r="H3894" s="385"/>
    </row>
    <row r="3895" spans="1:8" x14ac:dyDescent="0.25">
      <c r="A3895" s="30"/>
      <c r="B3895" s="31"/>
      <c r="C3895" s="42"/>
      <c r="D3895" s="385"/>
      <c r="F3895" s="385"/>
      <c r="G3895" s="385"/>
      <c r="H3895" s="385"/>
    </row>
    <row r="3896" spans="1:8" x14ac:dyDescent="0.25">
      <c r="A3896" s="30"/>
      <c r="B3896" s="31"/>
      <c r="C3896" s="42"/>
      <c r="D3896" s="385"/>
      <c r="F3896" s="385"/>
      <c r="G3896" s="385"/>
      <c r="H3896" s="385"/>
    </row>
    <row r="3897" spans="1:8" x14ac:dyDescent="0.25">
      <c r="A3897" s="30"/>
      <c r="B3897" s="31"/>
      <c r="C3897" s="42"/>
      <c r="D3897" s="385"/>
      <c r="F3897" s="385"/>
      <c r="G3897" s="385"/>
      <c r="H3897" s="385"/>
    </row>
    <row r="3898" spans="1:8" x14ac:dyDescent="0.25">
      <c r="A3898" s="30"/>
      <c r="B3898" s="31"/>
      <c r="C3898" s="42"/>
      <c r="D3898" s="385"/>
      <c r="F3898" s="385"/>
      <c r="G3898" s="385"/>
      <c r="H3898" s="385"/>
    </row>
    <row r="3899" spans="1:8" x14ac:dyDescent="0.25">
      <c r="A3899" s="30"/>
      <c r="B3899" s="31"/>
      <c r="C3899" s="42"/>
      <c r="D3899" s="385"/>
      <c r="F3899" s="385"/>
      <c r="G3899" s="385"/>
      <c r="H3899" s="385"/>
    </row>
    <row r="3900" spans="1:8" x14ac:dyDescent="0.25">
      <c r="A3900" s="30"/>
      <c r="B3900" s="31"/>
      <c r="C3900" s="42"/>
      <c r="D3900" s="385"/>
      <c r="F3900" s="385"/>
      <c r="G3900" s="385"/>
      <c r="H3900" s="385"/>
    </row>
    <row r="3901" spans="1:8" x14ac:dyDescent="0.25">
      <c r="A3901" s="30"/>
      <c r="B3901" s="31"/>
      <c r="C3901" s="42"/>
      <c r="D3901" s="385"/>
      <c r="F3901" s="385"/>
      <c r="G3901" s="385"/>
      <c r="H3901" s="385"/>
    </row>
    <row r="3902" spans="1:8" x14ac:dyDescent="0.25">
      <c r="A3902" s="30"/>
      <c r="B3902" s="31"/>
      <c r="C3902" s="42"/>
      <c r="D3902" s="385"/>
      <c r="F3902" s="385"/>
      <c r="G3902" s="385"/>
      <c r="H3902" s="385"/>
    </row>
    <row r="3903" spans="1:8" x14ac:dyDescent="0.25">
      <c r="A3903" s="30"/>
      <c r="B3903" s="31"/>
      <c r="C3903" s="42"/>
      <c r="D3903" s="385"/>
      <c r="F3903" s="385"/>
      <c r="G3903" s="385"/>
      <c r="H3903" s="385"/>
    </row>
    <row r="3904" spans="1:8" x14ac:dyDescent="0.25">
      <c r="A3904" s="30"/>
      <c r="B3904" s="31"/>
      <c r="C3904" s="42"/>
      <c r="D3904" s="385"/>
      <c r="F3904" s="385"/>
      <c r="G3904" s="385"/>
      <c r="H3904" s="385"/>
    </row>
    <row r="3905" spans="1:8" x14ac:dyDescent="0.25">
      <c r="A3905" s="30"/>
      <c r="B3905" s="31"/>
      <c r="C3905" s="42"/>
      <c r="D3905" s="385"/>
      <c r="F3905" s="385"/>
      <c r="G3905" s="385"/>
      <c r="H3905" s="385"/>
    </row>
    <row r="3906" spans="1:8" x14ac:dyDescent="0.25">
      <c r="A3906" s="30"/>
      <c r="B3906" s="31"/>
      <c r="C3906" s="42"/>
      <c r="D3906" s="385"/>
      <c r="F3906" s="385"/>
      <c r="G3906" s="385"/>
      <c r="H3906" s="385"/>
    </row>
    <row r="3907" spans="1:8" x14ac:dyDescent="0.25">
      <c r="A3907" s="30"/>
      <c r="B3907" s="31"/>
      <c r="C3907" s="42"/>
      <c r="D3907" s="385"/>
      <c r="F3907" s="385"/>
      <c r="G3907" s="385"/>
      <c r="H3907" s="385"/>
    </row>
    <row r="3908" spans="1:8" x14ac:dyDescent="0.25">
      <c r="A3908" s="30"/>
      <c r="B3908" s="31"/>
      <c r="C3908" s="42"/>
      <c r="D3908" s="385"/>
      <c r="F3908" s="385"/>
      <c r="G3908" s="385"/>
      <c r="H3908" s="385"/>
    </row>
    <row r="3909" spans="1:8" x14ac:dyDescent="0.25">
      <c r="A3909" s="30"/>
      <c r="B3909" s="31"/>
      <c r="C3909" s="42"/>
      <c r="D3909" s="385"/>
      <c r="F3909" s="385"/>
      <c r="G3909" s="385"/>
      <c r="H3909" s="385"/>
    </row>
    <row r="3910" spans="1:8" x14ac:dyDescent="0.25">
      <c r="A3910" s="30"/>
      <c r="B3910" s="31"/>
      <c r="C3910" s="42"/>
      <c r="D3910" s="385"/>
      <c r="F3910" s="385"/>
      <c r="G3910" s="385"/>
      <c r="H3910" s="385"/>
    </row>
    <row r="3911" spans="1:8" x14ac:dyDescent="0.25">
      <c r="A3911" s="30"/>
      <c r="B3911" s="31"/>
      <c r="C3911" s="42"/>
      <c r="D3911" s="385"/>
      <c r="F3911" s="385"/>
      <c r="G3911" s="385"/>
      <c r="H3911" s="385"/>
    </row>
    <row r="3912" spans="1:8" x14ac:dyDescent="0.25">
      <c r="A3912" s="30"/>
      <c r="B3912" s="31"/>
      <c r="C3912" s="42"/>
      <c r="D3912" s="385"/>
      <c r="F3912" s="385"/>
      <c r="G3912" s="385"/>
      <c r="H3912" s="385"/>
    </row>
    <row r="3913" spans="1:8" x14ac:dyDescent="0.25">
      <c r="A3913" s="30"/>
      <c r="B3913" s="31"/>
      <c r="C3913" s="42"/>
      <c r="D3913" s="385"/>
      <c r="F3913" s="385"/>
      <c r="G3913" s="385"/>
      <c r="H3913" s="385"/>
    </row>
    <row r="3914" spans="1:8" x14ac:dyDescent="0.25">
      <c r="A3914" s="30"/>
      <c r="B3914" s="31"/>
      <c r="C3914" s="42"/>
      <c r="D3914" s="385"/>
      <c r="F3914" s="385"/>
      <c r="G3914" s="385"/>
      <c r="H3914" s="385"/>
    </row>
    <row r="3915" spans="1:8" x14ac:dyDescent="0.25">
      <c r="A3915" s="30"/>
      <c r="B3915" s="31"/>
      <c r="C3915" s="42"/>
      <c r="D3915" s="385"/>
      <c r="F3915" s="385"/>
      <c r="G3915" s="385"/>
      <c r="H3915" s="385"/>
    </row>
    <row r="3916" spans="1:8" x14ac:dyDescent="0.25">
      <c r="A3916" s="30"/>
      <c r="B3916" s="31"/>
      <c r="C3916" s="42"/>
      <c r="D3916" s="385"/>
      <c r="F3916" s="385"/>
      <c r="G3916" s="385"/>
      <c r="H3916" s="385"/>
    </row>
    <row r="3917" spans="1:8" x14ac:dyDescent="0.25">
      <c r="A3917" s="30"/>
      <c r="B3917" s="31"/>
      <c r="C3917" s="42"/>
      <c r="D3917" s="385"/>
      <c r="F3917" s="385"/>
      <c r="G3917" s="385"/>
      <c r="H3917" s="385"/>
    </row>
    <row r="3918" spans="1:8" x14ac:dyDescent="0.25">
      <c r="A3918" s="30"/>
      <c r="B3918" s="31"/>
      <c r="C3918" s="42"/>
      <c r="D3918" s="385"/>
      <c r="F3918" s="385"/>
      <c r="G3918" s="385"/>
      <c r="H3918" s="385"/>
    </row>
    <row r="3919" spans="1:8" x14ac:dyDescent="0.25">
      <c r="A3919" s="30"/>
      <c r="B3919" s="31"/>
      <c r="C3919" s="42"/>
      <c r="D3919" s="385"/>
      <c r="F3919" s="385"/>
      <c r="G3919" s="385"/>
      <c r="H3919" s="385"/>
    </row>
    <row r="3920" spans="1:8" x14ac:dyDescent="0.25">
      <c r="A3920" s="30"/>
      <c r="B3920" s="31"/>
      <c r="C3920" s="42"/>
      <c r="D3920" s="385"/>
      <c r="F3920" s="385"/>
      <c r="G3920" s="385"/>
      <c r="H3920" s="385"/>
    </row>
    <row r="3921" spans="1:8" x14ac:dyDescent="0.25">
      <c r="A3921" s="30"/>
      <c r="B3921" s="31"/>
      <c r="C3921" s="42"/>
      <c r="D3921" s="385"/>
      <c r="F3921" s="385"/>
      <c r="G3921" s="385"/>
      <c r="H3921" s="385"/>
    </row>
    <row r="3922" spans="1:8" x14ac:dyDescent="0.25">
      <c r="A3922" s="30"/>
      <c r="B3922" s="31"/>
      <c r="C3922" s="42"/>
      <c r="D3922" s="385"/>
      <c r="F3922" s="385"/>
      <c r="G3922" s="385"/>
      <c r="H3922" s="385"/>
    </row>
    <row r="3923" spans="1:8" x14ac:dyDescent="0.25">
      <c r="A3923" s="30"/>
      <c r="B3923" s="31"/>
      <c r="C3923" s="42"/>
      <c r="D3923" s="385"/>
      <c r="F3923" s="385"/>
      <c r="G3923" s="385"/>
      <c r="H3923" s="385"/>
    </row>
    <row r="3924" spans="1:8" x14ac:dyDescent="0.25">
      <c r="A3924" s="30"/>
      <c r="B3924" s="31"/>
      <c r="C3924" s="42"/>
      <c r="D3924" s="385"/>
      <c r="F3924" s="385"/>
      <c r="G3924" s="385"/>
      <c r="H3924" s="385"/>
    </row>
    <row r="3925" spans="1:8" x14ac:dyDescent="0.25">
      <c r="A3925" s="30"/>
      <c r="B3925" s="31"/>
      <c r="C3925" s="42"/>
      <c r="D3925" s="385"/>
      <c r="F3925" s="385"/>
      <c r="G3925" s="385"/>
      <c r="H3925" s="385"/>
    </row>
    <row r="3926" spans="1:8" x14ac:dyDescent="0.25">
      <c r="A3926" s="30"/>
      <c r="B3926" s="31"/>
      <c r="C3926" s="42"/>
      <c r="D3926" s="385"/>
      <c r="F3926" s="385"/>
      <c r="G3926" s="385"/>
      <c r="H3926" s="385"/>
    </row>
    <row r="3927" spans="1:8" x14ac:dyDescent="0.25">
      <c r="A3927" s="30"/>
      <c r="B3927" s="31"/>
      <c r="C3927" s="42"/>
      <c r="D3927" s="385"/>
      <c r="F3927" s="385"/>
      <c r="G3927" s="385"/>
      <c r="H3927" s="385"/>
    </row>
    <row r="3928" spans="1:8" x14ac:dyDescent="0.25">
      <c r="A3928" s="30"/>
      <c r="B3928" s="31"/>
      <c r="C3928" s="42"/>
      <c r="D3928" s="385"/>
      <c r="F3928" s="385"/>
      <c r="G3928" s="385"/>
      <c r="H3928" s="385"/>
    </row>
    <row r="3929" spans="1:8" x14ac:dyDescent="0.25">
      <c r="A3929" s="30"/>
      <c r="B3929" s="31"/>
      <c r="C3929" s="42"/>
      <c r="D3929" s="385"/>
      <c r="F3929" s="385"/>
      <c r="G3929" s="385"/>
      <c r="H3929" s="385"/>
    </row>
    <row r="3930" spans="1:8" x14ac:dyDescent="0.25">
      <c r="A3930" s="30"/>
      <c r="B3930" s="31"/>
      <c r="C3930" s="42"/>
      <c r="D3930" s="385"/>
      <c r="F3930" s="385"/>
      <c r="G3930" s="385"/>
      <c r="H3930" s="385"/>
    </row>
    <row r="3931" spans="1:8" x14ac:dyDescent="0.25">
      <c r="A3931" s="30"/>
      <c r="B3931" s="31"/>
      <c r="C3931" s="42"/>
      <c r="D3931" s="385"/>
      <c r="F3931" s="385"/>
      <c r="G3931" s="385"/>
      <c r="H3931" s="385"/>
    </row>
    <row r="3932" spans="1:8" x14ac:dyDescent="0.25">
      <c r="A3932" s="30"/>
      <c r="B3932" s="31"/>
      <c r="C3932" s="42"/>
      <c r="D3932" s="385"/>
      <c r="F3932" s="385"/>
      <c r="G3932" s="385"/>
      <c r="H3932" s="385"/>
    </row>
    <row r="3933" spans="1:8" x14ac:dyDescent="0.25">
      <c r="A3933" s="30"/>
      <c r="B3933" s="31"/>
      <c r="C3933" s="42"/>
      <c r="D3933" s="385"/>
      <c r="F3933" s="385"/>
      <c r="G3933" s="385"/>
      <c r="H3933" s="385"/>
    </row>
    <row r="3934" spans="1:8" x14ac:dyDescent="0.25">
      <c r="A3934" s="30"/>
      <c r="B3934" s="31"/>
      <c r="C3934" s="42"/>
      <c r="D3934" s="385"/>
      <c r="F3934" s="385"/>
      <c r="G3934" s="385"/>
      <c r="H3934" s="385"/>
    </row>
    <row r="3935" spans="1:8" x14ac:dyDescent="0.25">
      <c r="A3935" s="30"/>
      <c r="B3935" s="31"/>
      <c r="C3935" s="42"/>
      <c r="D3935" s="385"/>
      <c r="F3935" s="385"/>
      <c r="G3935" s="385"/>
      <c r="H3935" s="385"/>
    </row>
    <row r="3936" spans="1:8" x14ac:dyDescent="0.25">
      <c r="A3936" s="30"/>
      <c r="B3936" s="31"/>
      <c r="C3936" s="42"/>
      <c r="D3936" s="385"/>
      <c r="F3936" s="385"/>
      <c r="G3936" s="385"/>
      <c r="H3936" s="385"/>
    </row>
    <row r="3937" spans="1:8" x14ac:dyDescent="0.25">
      <c r="A3937" s="30"/>
      <c r="B3937" s="31"/>
      <c r="C3937" s="42"/>
      <c r="D3937" s="385"/>
      <c r="F3937" s="385"/>
      <c r="G3937" s="385"/>
      <c r="H3937" s="385"/>
    </row>
    <row r="3938" spans="1:8" x14ac:dyDescent="0.25">
      <c r="A3938" s="30"/>
      <c r="B3938" s="31"/>
      <c r="C3938" s="42"/>
      <c r="D3938" s="385"/>
      <c r="F3938" s="385"/>
      <c r="G3938" s="385"/>
      <c r="H3938" s="385"/>
    </row>
    <row r="3939" spans="1:8" x14ac:dyDescent="0.25">
      <c r="A3939" s="30"/>
      <c r="B3939" s="31"/>
      <c r="C3939" s="42"/>
      <c r="D3939" s="385"/>
      <c r="F3939" s="385"/>
      <c r="G3939" s="385"/>
      <c r="H3939" s="385"/>
    </row>
    <row r="3940" spans="1:8" x14ac:dyDescent="0.25">
      <c r="A3940" s="30"/>
      <c r="B3940" s="31"/>
      <c r="C3940" s="42"/>
      <c r="D3940" s="385"/>
      <c r="F3940" s="385"/>
      <c r="G3940" s="385"/>
      <c r="H3940" s="385"/>
    </row>
    <row r="3941" spans="1:8" x14ac:dyDescent="0.25">
      <c r="A3941" s="30"/>
      <c r="B3941" s="31"/>
      <c r="C3941" s="42"/>
      <c r="D3941" s="385"/>
      <c r="F3941" s="385"/>
      <c r="G3941" s="385"/>
      <c r="H3941" s="385"/>
    </row>
    <row r="3942" spans="1:8" x14ac:dyDescent="0.25">
      <c r="A3942" s="30"/>
      <c r="B3942" s="31"/>
      <c r="C3942" s="42"/>
      <c r="D3942" s="385"/>
      <c r="F3942" s="385"/>
      <c r="G3942" s="385"/>
      <c r="H3942" s="385"/>
    </row>
    <row r="3943" spans="1:8" x14ac:dyDescent="0.25">
      <c r="A3943" s="30"/>
      <c r="B3943" s="31"/>
      <c r="C3943" s="42"/>
      <c r="D3943" s="385"/>
      <c r="F3943" s="385"/>
      <c r="G3943" s="385"/>
      <c r="H3943" s="385"/>
    </row>
    <row r="3944" spans="1:8" x14ac:dyDescent="0.25">
      <c r="A3944" s="30"/>
      <c r="B3944" s="31"/>
      <c r="C3944" s="42"/>
      <c r="D3944" s="385"/>
      <c r="F3944" s="385"/>
      <c r="G3944" s="385"/>
      <c r="H3944" s="385"/>
    </row>
    <row r="3945" spans="1:8" x14ac:dyDescent="0.25">
      <c r="A3945" s="30"/>
      <c r="B3945" s="31"/>
      <c r="C3945" s="42"/>
      <c r="D3945" s="385"/>
      <c r="F3945" s="385"/>
      <c r="G3945" s="385"/>
      <c r="H3945" s="385"/>
    </row>
    <row r="3946" spans="1:8" x14ac:dyDescent="0.25">
      <c r="A3946" s="30"/>
      <c r="B3946" s="31"/>
      <c r="C3946" s="42"/>
      <c r="D3946" s="385"/>
      <c r="F3946" s="385"/>
      <c r="G3946" s="385"/>
      <c r="H3946" s="385"/>
    </row>
    <row r="3947" spans="1:8" x14ac:dyDescent="0.25">
      <c r="A3947" s="30"/>
      <c r="B3947" s="31"/>
      <c r="C3947" s="42"/>
      <c r="D3947" s="385"/>
      <c r="F3947" s="385"/>
      <c r="G3947" s="385"/>
      <c r="H3947" s="385"/>
    </row>
    <row r="3948" spans="1:8" x14ac:dyDescent="0.25">
      <c r="A3948" s="30"/>
      <c r="B3948" s="31"/>
      <c r="C3948" s="42"/>
      <c r="D3948" s="385"/>
      <c r="F3948" s="385"/>
      <c r="G3948" s="385"/>
      <c r="H3948" s="385"/>
    </row>
    <row r="3949" spans="1:8" x14ac:dyDescent="0.25">
      <c r="A3949" s="30"/>
      <c r="B3949" s="31"/>
      <c r="C3949" s="42"/>
      <c r="D3949" s="385"/>
      <c r="F3949" s="385"/>
      <c r="G3949" s="385"/>
      <c r="H3949" s="385"/>
    </row>
    <row r="3950" spans="1:8" x14ac:dyDescent="0.25">
      <c r="A3950" s="30"/>
      <c r="B3950" s="31"/>
      <c r="C3950" s="42"/>
      <c r="D3950" s="385"/>
      <c r="F3950" s="385"/>
      <c r="G3950" s="385"/>
      <c r="H3950" s="385"/>
    </row>
    <row r="3951" spans="1:8" x14ac:dyDescent="0.25">
      <c r="A3951" s="30"/>
      <c r="B3951" s="31"/>
      <c r="C3951" s="42"/>
      <c r="D3951" s="385"/>
      <c r="F3951" s="385"/>
      <c r="G3951" s="385"/>
      <c r="H3951" s="385"/>
    </row>
    <row r="3952" spans="1:8" x14ac:dyDescent="0.25">
      <c r="A3952" s="30"/>
      <c r="B3952" s="31"/>
      <c r="C3952" s="42"/>
      <c r="D3952" s="385"/>
      <c r="F3952" s="385"/>
      <c r="G3952" s="385"/>
      <c r="H3952" s="385"/>
    </row>
    <row r="3953" spans="1:8" x14ac:dyDescent="0.25">
      <c r="A3953" s="30"/>
      <c r="B3953" s="31"/>
      <c r="C3953" s="42"/>
      <c r="D3953" s="385"/>
      <c r="F3953" s="385"/>
      <c r="G3953" s="385"/>
      <c r="H3953" s="385"/>
    </row>
    <row r="3954" spans="1:8" x14ac:dyDescent="0.25">
      <c r="A3954" s="30"/>
      <c r="B3954" s="31"/>
      <c r="C3954" s="42"/>
      <c r="D3954" s="385"/>
      <c r="F3954" s="385"/>
      <c r="G3954" s="385"/>
      <c r="H3954" s="385"/>
    </row>
    <row r="3955" spans="1:8" x14ac:dyDescent="0.25">
      <c r="A3955" s="30"/>
      <c r="B3955" s="31"/>
      <c r="C3955" s="42"/>
      <c r="D3955" s="385"/>
      <c r="F3955" s="385"/>
      <c r="G3955" s="385"/>
      <c r="H3955" s="385"/>
    </row>
    <row r="3956" spans="1:8" x14ac:dyDescent="0.25">
      <c r="A3956" s="30"/>
      <c r="B3956" s="31"/>
      <c r="C3956" s="42"/>
      <c r="D3956" s="385"/>
      <c r="F3956" s="385"/>
      <c r="G3956" s="385"/>
      <c r="H3956" s="385"/>
    </row>
    <row r="3957" spans="1:8" x14ac:dyDescent="0.25">
      <c r="A3957" s="30"/>
      <c r="B3957" s="31"/>
      <c r="C3957" s="42"/>
      <c r="D3957" s="385"/>
      <c r="F3957" s="385"/>
      <c r="G3957" s="385"/>
      <c r="H3957" s="385"/>
    </row>
    <row r="3958" spans="1:8" x14ac:dyDescent="0.25">
      <c r="A3958" s="30"/>
      <c r="B3958" s="31"/>
      <c r="C3958" s="42"/>
      <c r="D3958" s="385"/>
      <c r="F3958" s="385"/>
      <c r="G3958" s="385"/>
      <c r="H3958" s="385"/>
    </row>
    <row r="3959" spans="1:8" x14ac:dyDescent="0.25">
      <c r="A3959" s="30"/>
      <c r="B3959" s="31"/>
      <c r="C3959" s="42"/>
      <c r="D3959" s="385"/>
      <c r="F3959" s="385"/>
      <c r="G3959" s="385"/>
      <c r="H3959" s="385"/>
    </row>
    <row r="3960" spans="1:8" x14ac:dyDescent="0.25">
      <c r="A3960" s="30"/>
      <c r="B3960" s="31"/>
      <c r="C3960" s="42"/>
      <c r="D3960" s="385"/>
      <c r="F3960" s="385"/>
      <c r="G3960" s="385"/>
      <c r="H3960" s="385"/>
    </row>
    <row r="3961" spans="1:8" x14ac:dyDescent="0.25">
      <c r="A3961" s="30"/>
      <c r="B3961" s="31"/>
      <c r="C3961" s="42"/>
      <c r="D3961" s="385"/>
      <c r="F3961" s="385"/>
      <c r="G3961" s="385"/>
      <c r="H3961" s="385"/>
    </row>
    <row r="3962" spans="1:8" x14ac:dyDescent="0.25">
      <c r="A3962" s="30"/>
      <c r="B3962" s="31"/>
      <c r="C3962" s="42"/>
      <c r="D3962" s="385"/>
      <c r="F3962" s="385"/>
      <c r="G3962" s="385"/>
      <c r="H3962" s="385"/>
    </row>
    <row r="3963" spans="1:8" x14ac:dyDescent="0.25">
      <c r="A3963" s="30"/>
      <c r="B3963" s="31"/>
      <c r="C3963" s="42"/>
      <c r="D3963" s="385"/>
      <c r="F3963" s="385"/>
      <c r="G3963" s="385"/>
      <c r="H3963" s="385"/>
    </row>
    <row r="3964" spans="1:8" x14ac:dyDescent="0.25">
      <c r="A3964" s="30"/>
      <c r="B3964" s="31"/>
      <c r="C3964" s="42"/>
      <c r="D3964" s="385"/>
      <c r="F3964" s="385"/>
      <c r="G3964" s="385"/>
      <c r="H3964" s="385"/>
    </row>
    <row r="3965" spans="1:8" x14ac:dyDescent="0.25">
      <c r="A3965" s="30"/>
      <c r="B3965" s="31"/>
      <c r="C3965" s="42"/>
      <c r="D3965" s="385"/>
      <c r="F3965" s="385"/>
      <c r="G3965" s="385"/>
      <c r="H3965" s="385"/>
    </row>
    <row r="3966" spans="1:8" x14ac:dyDescent="0.25">
      <c r="A3966" s="30"/>
      <c r="B3966" s="31"/>
      <c r="C3966" s="42"/>
      <c r="D3966" s="385"/>
      <c r="F3966" s="385"/>
      <c r="G3966" s="385"/>
      <c r="H3966" s="385"/>
    </row>
    <row r="3967" spans="1:8" x14ac:dyDescent="0.25">
      <c r="A3967" s="30"/>
      <c r="B3967" s="31"/>
      <c r="C3967" s="42"/>
      <c r="D3967" s="385"/>
      <c r="F3967" s="385"/>
      <c r="G3967" s="385"/>
      <c r="H3967" s="385"/>
    </row>
    <row r="3968" spans="1:8" x14ac:dyDescent="0.25">
      <c r="A3968" s="30"/>
      <c r="B3968" s="31"/>
      <c r="C3968" s="42"/>
      <c r="D3968" s="385"/>
      <c r="F3968" s="385"/>
      <c r="G3968" s="385"/>
      <c r="H3968" s="385"/>
    </row>
    <row r="3969" spans="1:8" x14ac:dyDescent="0.25">
      <c r="A3969" s="30"/>
      <c r="B3969" s="31"/>
      <c r="C3969" s="42"/>
      <c r="D3969" s="385"/>
      <c r="F3969" s="385"/>
      <c r="G3969" s="385"/>
      <c r="H3969" s="385"/>
    </row>
    <row r="3970" spans="1:8" x14ac:dyDescent="0.25">
      <c r="A3970" s="30"/>
      <c r="B3970" s="31"/>
      <c r="C3970" s="42"/>
      <c r="D3970" s="385"/>
      <c r="F3970" s="385"/>
      <c r="G3970" s="385"/>
      <c r="H3970" s="385"/>
    </row>
    <row r="3971" spans="1:8" x14ac:dyDescent="0.25">
      <c r="A3971" s="30"/>
      <c r="B3971" s="31"/>
      <c r="C3971" s="42"/>
      <c r="D3971" s="385"/>
      <c r="F3971" s="385"/>
      <c r="G3971" s="385"/>
      <c r="H3971" s="385"/>
    </row>
    <row r="3972" spans="1:8" x14ac:dyDescent="0.25">
      <c r="A3972" s="30"/>
      <c r="B3972" s="31"/>
      <c r="C3972" s="42"/>
      <c r="D3972" s="385"/>
      <c r="F3972" s="385"/>
      <c r="G3972" s="385"/>
      <c r="H3972" s="385"/>
    </row>
    <row r="3973" spans="1:8" x14ac:dyDescent="0.25">
      <c r="A3973" s="30"/>
      <c r="B3973" s="31"/>
      <c r="C3973" s="42"/>
      <c r="D3973" s="385"/>
      <c r="F3973" s="385"/>
      <c r="G3973" s="385"/>
      <c r="H3973" s="385"/>
    </row>
    <row r="3974" spans="1:8" x14ac:dyDescent="0.25">
      <c r="A3974" s="30"/>
      <c r="B3974" s="31"/>
      <c r="C3974" s="42"/>
      <c r="D3974" s="385"/>
      <c r="F3974" s="385"/>
      <c r="G3974" s="385"/>
      <c r="H3974" s="385"/>
    </row>
    <row r="3975" spans="1:8" x14ac:dyDescent="0.25">
      <c r="A3975" s="30"/>
      <c r="B3975" s="31"/>
      <c r="C3975" s="42"/>
      <c r="D3975" s="385"/>
      <c r="F3975" s="385"/>
      <c r="G3975" s="385"/>
      <c r="H3975" s="385"/>
    </row>
    <row r="3976" spans="1:8" x14ac:dyDescent="0.25">
      <c r="A3976" s="30"/>
      <c r="B3976" s="31"/>
      <c r="C3976" s="42"/>
      <c r="D3976" s="385"/>
      <c r="F3976" s="385"/>
      <c r="G3976" s="385"/>
      <c r="H3976" s="385"/>
    </row>
    <row r="3977" spans="1:8" x14ac:dyDescent="0.25">
      <c r="A3977" s="30"/>
      <c r="B3977" s="31"/>
      <c r="C3977" s="42"/>
      <c r="D3977" s="385"/>
      <c r="F3977" s="385"/>
      <c r="G3977" s="385"/>
      <c r="H3977" s="385"/>
    </row>
    <row r="3978" spans="1:8" x14ac:dyDescent="0.25">
      <c r="A3978" s="30"/>
      <c r="B3978" s="31"/>
      <c r="C3978" s="42"/>
      <c r="D3978" s="385"/>
      <c r="F3978" s="385"/>
      <c r="G3978" s="385"/>
      <c r="H3978" s="385"/>
    </row>
    <row r="3979" spans="1:8" x14ac:dyDescent="0.25">
      <c r="A3979" s="30"/>
      <c r="B3979" s="31"/>
      <c r="C3979" s="42"/>
      <c r="D3979" s="385"/>
      <c r="F3979" s="385"/>
      <c r="G3979" s="385"/>
      <c r="H3979" s="385"/>
    </row>
    <row r="3980" spans="1:8" x14ac:dyDescent="0.25">
      <c r="A3980" s="30"/>
      <c r="B3980" s="31"/>
      <c r="C3980" s="42"/>
      <c r="D3980" s="385"/>
      <c r="F3980" s="385"/>
      <c r="G3980" s="385"/>
      <c r="H3980" s="385"/>
    </row>
    <row r="3981" spans="1:8" x14ac:dyDescent="0.25">
      <c r="A3981" s="30"/>
      <c r="B3981" s="31"/>
      <c r="C3981" s="42"/>
      <c r="D3981" s="385"/>
      <c r="F3981" s="385"/>
      <c r="G3981" s="385"/>
      <c r="H3981" s="385"/>
    </row>
    <row r="3982" spans="1:8" x14ac:dyDescent="0.25">
      <c r="A3982" s="30"/>
      <c r="B3982" s="31"/>
      <c r="C3982" s="42"/>
      <c r="D3982" s="385"/>
      <c r="F3982" s="385"/>
      <c r="G3982" s="385"/>
      <c r="H3982" s="385"/>
    </row>
    <row r="3983" spans="1:8" x14ac:dyDescent="0.25">
      <c r="A3983" s="30"/>
      <c r="B3983" s="31"/>
      <c r="C3983" s="42"/>
      <c r="D3983" s="385"/>
      <c r="F3983" s="385"/>
      <c r="G3983" s="385"/>
      <c r="H3983" s="385"/>
    </row>
    <row r="3984" spans="1:8" x14ac:dyDescent="0.25">
      <c r="A3984" s="30"/>
      <c r="B3984" s="31"/>
      <c r="C3984" s="42"/>
      <c r="D3984" s="385"/>
      <c r="F3984" s="385"/>
      <c r="G3984" s="385"/>
      <c r="H3984" s="385"/>
    </row>
    <row r="3985" spans="1:8" x14ac:dyDescent="0.25">
      <c r="A3985" s="30"/>
      <c r="B3985" s="31"/>
      <c r="C3985" s="42"/>
      <c r="D3985" s="385"/>
      <c r="F3985" s="385"/>
      <c r="G3985" s="385"/>
      <c r="H3985" s="385"/>
    </row>
    <row r="3986" spans="1:8" x14ac:dyDescent="0.25">
      <c r="A3986" s="30"/>
      <c r="B3986" s="31"/>
      <c r="C3986" s="42"/>
      <c r="D3986" s="385"/>
      <c r="F3986" s="385"/>
      <c r="G3986" s="385"/>
      <c r="H3986" s="385"/>
    </row>
    <row r="3987" spans="1:8" x14ac:dyDescent="0.25">
      <c r="A3987" s="30"/>
      <c r="B3987" s="31"/>
      <c r="C3987" s="42"/>
      <c r="D3987" s="385"/>
      <c r="F3987" s="385"/>
      <c r="G3987" s="385"/>
      <c r="H3987" s="385"/>
    </row>
    <row r="3988" spans="1:8" x14ac:dyDescent="0.25">
      <c r="A3988" s="30"/>
      <c r="B3988" s="31"/>
      <c r="C3988" s="42"/>
      <c r="D3988" s="385"/>
      <c r="F3988" s="385"/>
      <c r="G3988" s="385"/>
      <c r="H3988" s="385"/>
    </row>
    <row r="3989" spans="1:8" x14ac:dyDescent="0.25">
      <c r="A3989" s="30"/>
      <c r="B3989" s="31"/>
      <c r="C3989" s="42"/>
      <c r="D3989" s="385"/>
      <c r="F3989" s="385"/>
      <c r="G3989" s="385"/>
      <c r="H3989" s="385"/>
    </row>
    <row r="3990" spans="1:8" x14ac:dyDescent="0.25">
      <c r="A3990" s="30"/>
      <c r="B3990" s="31"/>
      <c r="C3990" s="42"/>
      <c r="D3990" s="385"/>
      <c r="F3990" s="385"/>
      <c r="G3990" s="385"/>
      <c r="H3990" s="385"/>
    </row>
    <row r="3991" spans="1:8" x14ac:dyDescent="0.25">
      <c r="A3991" s="30"/>
      <c r="B3991" s="31"/>
      <c r="C3991" s="42"/>
      <c r="D3991" s="385"/>
      <c r="F3991" s="385"/>
      <c r="G3991" s="385"/>
      <c r="H3991" s="385"/>
    </row>
    <row r="3992" spans="1:8" x14ac:dyDescent="0.25">
      <c r="A3992" s="30"/>
      <c r="B3992" s="31"/>
      <c r="C3992" s="42"/>
      <c r="D3992" s="385"/>
      <c r="F3992" s="385"/>
      <c r="G3992" s="385"/>
      <c r="H3992" s="385"/>
    </row>
    <row r="3993" spans="1:8" x14ac:dyDescent="0.25">
      <c r="A3993" s="30"/>
      <c r="B3993" s="31"/>
      <c r="C3993" s="42"/>
      <c r="D3993" s="385"/>
      <c r="F3993" s="385"/>
      <c r="G3993" s="385"/>
      <c r="H3993" s="385"/>
    </row>
    <row r="3994" spans="1:8" x14ac:dyDescent="0.25">
      <c r="A3994" s="30"/>
      <c r="B3994" s="31"/>
      <c r="C3994" s="42"/>
      <c r="D3994" s="385"/>
      <c r="F3994" s="385"/>
      <c r="G3994" s="385"/>
      <c r="H3994" s="385"/>
    </row>
    <row r="3995" spans="1:8" x14ac:dyDescent="0.25">
      <c r="A3995" s="30"/>
      <c r="B3995" s="31"/>
      <c r="C3995" s="42"/>
      <c r="D3995" s="385"/>
      <c r="F3995" s="385"/>
      <c r="G3995" s="385"/>
      <c r="H3995" s="385"/>
    </row>
    <row r="3996" spans="1:8" x14ac:dyDescent="0.25">
      <c r="A3996" s="30"/>
      <c r="B3996" s="31"/>
      <c r="C3996" s="42"/>
      <c r="D3996" s="385"/>
      <c r="F3996" s="385"/>
      <c r="G3996" s="385"/>
      <c r="H3996" s="385"/>
    </row>
    <row r="3997" spans="1:8" x14ac:dyDescent="0.25">
      <c r="A3997" s="30"/>
      <c r="B3997" s="31"/>
      <c r="C3997" s="42"/>
      <c r="D3997" s="385"/>
      <c r="F3997" s="385"/>
      <c r="G3997" s="385"/>
      <c r="H3997" s="385"/>
    </row>
    <row r="3998" spans="1:8" x14ac:dyDescent="0.25">
      <c r="A3998" s="30"/>
      <c r="B3998" s="31"/>
      <c r="C3998" s="42"/>
      <c r="D3998" s="385"/>
      <c r="F3998" s="385"/>
      <c r="G3998" s="385"/>
      <c r="H3998" s="385"/>
    </row>
    <row r="3999" spans="1:8" x14ac:dyDescent="0.25">
      <c r="A3999" s="30"/>
      <c r="B3999" s="31"/>
      <c r="C3999" s="42"/>
      <c r="D3999" s="385"/>
      <c r="F3999" s="385"/>
      <c r="G3999" s="385"/>
      <c r="H3999" s="385"/>
    </row>
    <row r="4000" spans="1:8" x14ac:dyDescent="0.25">
      <c r="A4000" s="30"/>
      <c r="B4000" s="31"/>
      <c r="C4000" s="42"/>
      <c r="D4000" s="385"/>
      <c r="F4000" s="385"/>
      <c r="G4000" s="385"/>
      <c r="H4000" s="385"/>
    </row>
    <row r="4001" spans="1:8" x14ac:dyDescent="0.25">
      <c r="A4001" s="30"/>
      <c r="B4001" s="31"/>
      <c r="C4001" s="42"/>
      <c r="D4001" s="385"/>
      <c r="F4001" s="385"/>
      <c r="G4001" s="385"/>
      <c r="H4001" s="385"/>
    </row>
    <row r="4002" spans="1:8" x14ac:dyDescent="0.25">
      <c r="A4002" s="30"/>
      <c r="B4002" s="31"/>
      <c r="C4002" s="42"/>
      <c r="D4002" s="385"/>
      <c r="F4002" s="385"/>
      <c r="G4002" s="385"/>
      <c r="H4002" s="385"/>
    </row>
    <row r="4003" spans="1:8" x14ac:dyDescent="0.25">
      <c r="A4003" s="30"/>
      <c r="B4003" s="31"/>
      <c r="C4003" s="42"/>
      <c r="D4003" s="385"/>
      <c r="F4003" s="385"/>
      <c r="G4003" s="385"/>
      <c r="H4003" s="385"/>
    </row>
    <row r="4004" spans="1:8" x14ac:dyDescent="0.25">
      <c r="A4004" s="30"/>
      <c r="B4004" s="31"/>
      <c r="C4004" s="42"/>
      <c r="D4004" s="385"/>
      <c r="F4004" s="385"/>
      <c r="G4004" s="385"/>
      <c r="H4004" s="385"/>
    </row>
    <row r="4005" spans="1:8" x14ac:dyDescent="0.25">
      <c r="A4005" s="30"/>
      <c r="B4005" s="31"/>
      <c r="C4005" s="42"/>
      <c r="D4005" s="385"/>
      <c r="F4005" s="385"/>
      <c r="G4005" s="385"/>
      <c r="H4005" s="385"/>
    </row>
    <row r="4006" spans="1:8" x14ac:dyDescent="0.25">
      <c r="A4006" s="30"/>
      <c r="B4006" s="31"/>
      <c r="C4006" s="42"/>
      <c r="D4006" s="385"/>
      <c r="F4006" s="385"/>
      <c r="G4006" s="385"/>
      <c r="H4006" s="385"/>
    </row>
    <row r="4007" spans="1:8" x14ac:dyDescent="0.25">
      <c r="A4007" s="30"/>
      <c r="B4007" s="31"/>
      <c r="C4007" s="42"/>
      <c r="D4007" s="385"/>
      <c r="F4007" s="385"/>
      <c r="G4007" s="385"/>
      <c r="H4007" s="385"/>
    </row>
    <row r="4008" spans="1:8" x14ac:dyDescent="0.25">
      <c r="A4008" s="30"/>
      <c r="B4008" s="31"/>
      <c r="C4008" s="42"/>
      <c r="D4008" s="385"/>
      <c r="F4008" s="385"/>
      <c r="G4008" s="385"/>
      <c r="H4008" s="385"/>
    </row>
    <row r="4009" spans="1:8" x14ac:dyDescent="0.25">
      <c r="A4009" s="30"/>
      <c r="B4009" s="31"/>
      <c r="C4009" s="42"/>
      <c r="D4009" s="385"/>
      <c r="F4009" s="385"/>
      <c r="G4009" s="385"/>
      <c r="H4009" s="385"/>
    </row>
    <row r="4010" spans="1:8" x14ac:dyDescent="0.25">
      <c r="A4010" s="30"/>
      <c r="B4010" s="31"/>
      <c r="C4010" s="42"/>
      <c r="D4010" s="385"/>
      <c r="F4010" s="385"/>
      <c r="G4010" s="385"/>
      <c r="H4010" s="385"/>
    </row>
    <row r="4011" spans="1:8" x14ac:dyDescent="0.25">
      <c r="A4011" s="30"/>
      <c r="B4011" s="31"/>
      <c r="C4011" s="42"/>
      <c r="D4011" s="385"/>
      <c r="F4011" s="385"/>
      <c r="G4011" s="385"/>
      <c r="H4011" s="385"/>
    </row>
    <row r="4012" spans="1:8" x14ac:dyDescent="0.25">
      <c r="A4012" s="30"/>
      <c r="B4012" s="31"/>
      <c r="C4012" s="42"/>
      <c r="D4012" s="385"/>
      <c r="F4012" s="385"/>
      <c r="G4012" s="385"/>
      <c r="H4012" s="385"/>
    </row>
    <row r="4013" spans="1:8" x14ac:dyDescent="0.25">
      <c r="A4013" s="30"/>
      <c r="B4013" s="31"/>
      <c r="C4013" s="42"/>
      <c r="D4013" s="385"/>
      <c r="F4013" s="385"/>
      <c r="G4013" s="385"/>
      <c r="H4013" s="385"/>
    </row>
    <row r="4014" spans="1:8" x14ac:dyDescent="0.25">
      <c r="A4014" s="30"/>
      <c r="B4014" s="31"/>
      <c r="C4014" s="42"/>
      <c r="D4014" s="385"/>
      <c r="F4014" s="385"/>
      <c r="G4014" s="385"/>
      <c r="H4014" s="385"/>
    </row>
    <row r="4015" spans="1:8" x14ac:dyDescent="0.25">
      <c r="A4015" s="30"/>
      <c r="B4015" s="31"/>
      <c r="C4015" s="42"/>
      <c r="D4015" s="385"/>
      <c r="F4015" s="385"/>
      <c r="G4015" s="385"/>
      <c r="H4015" s="385"/>
    </row>
    <row r="4016" spans="1:8" x14ac:dyDescent="0.25">
      <c r="A4016" s="30"/>
      <c r="B4016" s="31"/>
      <c r="C4016" s="42"/>
      <c r="D4016" s="385"/>
      <c r="F4016" s="385"/>
      <c r="G4016" s="385"/>
      <c r="H4016" s="385"/>
    </row>
    <row r="4017" spans="1:8" x14ac:dyDescent="0.25">
      <c r="A4017" s="30"/>
      <c r="B4017" s="31"/>
      <c r="C4017" s="42"/>
      <c r="D4017" s="385"/>
      <c r="F4017" s="385"/>
      <c r="G4017" s="385"/>
      <c r="H4017" s="385"/>
    </row>
    <row r="4018" spans="1:8" x14ac:dyDescent="0.25">
      <c r="A4018" s="30"/>
      <c r="B4018" s="31"/>
      <c r="C4018" s="42"/>
      <c r="D4018" s="385"/>
      <c r="F4018" s="385"/>
      <c r="G4018" s="385"/>
      <c r="H4018" s="385"/>
    </row>
    <row r="4019" spans="1:8" x14ac:dyDescent="0.25">
      <c r="A4019" s="30"/>
      <c r="B4019" s="31"/>
      <c r="C4019" s="42"/>
      <c r="D4019" s="385"/>
      <c r="F4019" s="385"/>
      <c r="G4019" s="385"/>
      <c r="H4019" s="385"/>
    </row>
    <row r="4020" spans="1:8" x14ac:dyDescent="0.25">
      <c r="A4020" s="30"/>
      <c r="B4020" s="31"/>
      <c r="C4020" s="42"/>
      <c r="D4020" s="385"/>
      <c r="F4020" s="385"/>
      <c r="G4020" s="385"/>
      <c r="H4020" s="385"/>
    </row>
    <row r="4021" spans="1:8" x14ac:dyDescent="0.25">
      <c r="A4021" s="30"/>
      <c r="B4021" s="31"/>
      <c r="C4021" s="42"/>
      <c r="D4021" s="385"/>
      <c r="F4021" s="385"/>
      <c r="G4021" s="385"/>
      <c r="H4021" s="385"/>
    </row>
    <row r="4022" spans="1:8" x14ac:dyDescent="0.25">
      <c r="A4022" s="30"/>
      <c r="B4022" s="31"/>
      <c r="C4022" s="42"/>
      <c r="D4022" s="385"/>
      <c r="F4022" s="385"/>
      <c r="G4022" s="385"/>
      <c r="H4022" s="385"/>
    </row>
    <row r="4023" spans="1:8" x14ac:dyDescent="0.25">
      <c r="A4023" s="30"/>
      <c r="B4023" s="31"/>
      <c r="C4023" s="42"/>
      <c r="D4023" s="385"/>
      <c r="F4023" s="385"/>
      <c r="G4023" s="385"/>
      <c r="H4023" s="385"/>
    </row>
    <row r="4024" spans="1:8" x14ac:dyDescent="0.25">
      <c r="A4024" s="30"/>
      <c r="B4024" s="31"/>
      <c r="C4024" s="42"/>
      <c r="D4024" s="385"/>
      <c r="F4024" s="385"/>
      <c r="G4024" s="385"/>
      <c r="H4024" s="385"/>
    </row>
    <row r="4025" spans="1:8" x14ac:dyDescent="0.25">
      <c r="A4025" s="30"/>
      <c r="B4025" s="31"/>
      <c r="C4025" s="42"/>
      <c r="D4025" s="385"/>
      <c r="F4025" s="385"/>
      <c r="G4025" s="385"/>
      <c r="H4025" s="385"/>
    </row>
    <row r="4026" spans="1:8" x14ac:dyDescent="0.25">
      <c r="A4026" s="30"/>
      <c r="B4026" s="31"/>
      <c r="C4026" s="42"/>
      <c r="D4026" s="385"/>
      <c r="F4026" s="385"/>
      <c r="G4026" s="385"/>
      <c r="H4026" s="385"/>
    </row>
    <row r="4027" spans="1:8" x14ac:dyDescent="0.25">
      <c r="A4027" s="30"/>
      <c r="B4027" s="31"/>
      <c r="C4027" s="42"/>
      <c r="D4027" s="385"/>
      <c r="F4027" s="385"/>
      <c r="G4027" s="385"/>
      <c r="H4027" s="385"/>
    </row>
    <row r="4028" spans="1:8" x14ac:dyDescent="0.25">
      <c r="A4028" s="30"/>
      <c r="B4028" s="31"/>
      <c r="C4028" s="42"/>
      <c r="D4028" s="385"/>
      <c r="F4028" s="385"/>
      <c r="G4028" s="385"/>
      <c r="H4028" s="385"/>
    </row>
    <row r="4029" spans="1:8" x14ac:dyDescent="0.25">
      <c r="A4029" s="30"/>
      <c r="B4029" s="31"/>
      <c r="C4029" s="42"/>
      <c r="D4029" s="385"/>
      <c r="F4029" s="385"/>
      <c r="G4029" s="385"/>
      <c r="H4029" s="385"/>
    </row>
    <row r="4030" spans="1:8" x14ac:dyDescent="0.25">
      <c r="A4030" s="30"/>
      <c r="B4030" s="31"/>
      <c r="C4030" s="42"/>
      <c r="D4030" s="385"/>
      <c r="F4030" s="385"/>
      <c r="G4030" s="385"/>
      <c r="H4030" s="385"/>
    </row>
    <row r="4031" spans="1:8" x14ac:dyDescent="0.25">
      <c r="A4031" s="30"/>
      <c r="B4031" s="31"/>
      <c r="C4031" s="42"/>
      <c r="D4031" s="385"/>
      <c r="F4031" s="385"/>
      <c r="G4031" s="385"/>
      <c r="H4031" s="385"/>
    </row>
    <row r="4032" spans="1:8" x14ac:dyDescent="0.25">
      <c r="A4032" s="30"/>
      <c r="B4032" s="31"/>
      <c r="C4032" s="42"/>
      <c r="D4032" s="385"/>
      <c r="F4032" s="385"/>
      <c r="G4032" s="385"/>
      <c r="H4032" s="385"/>
    </row>
    <row r="4033" spans="1:8" x14ac:dyDescent="0.25">
      <c r="A4033" s="30"/>
      <c r="B4033" s="31"/>
      <c r="C4033" s="42"/>
      <c r="D4033" s="385"/>
      <c r="F4033" s="385"/>
      <c r="G4033" s="385"/>
      <c r="H4033" s="385"/>
    </row>
    <row r="4034" spans="1:8" x14ac:dyDescent="0.25">
      <c r="A4034" s="30"/>
      <c r="B4034" s="31"/>
      <c r="C4034" s="42"/>
      <c r="D4034" s="385"/>
      <c r="F4034" s="385"/>
      <c r="G4034" s="385"/>
      <c r="H4034" s="385"/>
    </row>
    <row r="4035" spans="1:8" x14ac:dyDescent="0.25">
      <c r="A4035" s="30"/>
      <c r="B4035" s="31"/>
      <c r="C4035" s="42"/>
      <c r="D4035" s="385"/>
      <c r="F4035" s="385"/>
      <c r="G4035" s="385"/>
      <c r="H4035" s="385"/>
    </row>
    <row r="4036" spans="1:8" x14ac:dyDescent="0.25">
      <c r="A4036" s="30"/>
      <c r="B4036" s="31"/>
      <c r="C4036" s="42"/>
      <c r="D4036" s="385"/>
      <c r="F4036" s="385"/>
      <c r="G4036" s="385"/>
      <c r="H4036" s="385"/>
    </row>
    <row r="4037" spans="1:8" x14ac:dyDescent="0.25">
      <c r="A4037" s="30"/>
      <c r="B4037" s="31"/>
      <c r="C4037" s="42"/>
      <c r="D4037" s="385"/>
      <c r="F4037" s="385"/>
      <c r="G4037" s="385"/>
      <c r="H4037" s="385"/>
    </row>
    <row r="4038" spans="1:8" x14ac:dyDescent="0.25">
      <c r="A4038" s="30"/>
      <c r="B4038" s="31"/>
      <c r="C4038" s="42"/>
      <c r="D4038" s="385"/>
      <c r="F4038" s="385"/>
      <c r="G4038" s="385"/>
      <c r="H4038" s="385"/>
    </row>
    <row r="4039" spans="1:8" x14ac:dyDescent="0.25">
      <c r="A4039" s="30"/>
      <c r="B4039" s="31"/>
      <c r="C4039" s="42"/>
      <c r="D4039" s="385"/>
      <c r="F4039" s="385"/>
      <c r="G4039" s="385"/>
      <c r="H4039" s="385"/>
    </row>
    <row r="4040" spans="1:8" x14ac:dyDescent="0.25">
      <c r="A4040" s="30"/>
      <c r="B4040" s="31"/>
      <c r="C4040" s="42"/>
      <c r="D4040" s="385"/>
      <c r="F4040" s="385"/>
      <c r="G4040" s="385"/>
      <c r="H4040" s="385"/>
    </row>
    <row r="4041" spans="1:8" x14ac:dyDescent="0.25">
      <c r="A4041" s="30"/>
      <c r="B4041" s="31"/>
      <c r="C4041" s="42"/>
      <c r="D4041" s="385"/>
      <c r="F4041" s="385"/>
      <c r="G4041" s="385"/>
      <c r="H4041" s="385"/>
    </row>
    <row r="4042" spans="1:8" x14ac:dyDescent="0.25">
      <c r="A4042" s="30"/>
      <c r="B4042" s="31"/>
      <c r="C4042" s="42"/>
      <c r="D4042" s="385"/>
      <c r="F4042" s="385"/>
      <c r="G4042" s="385"/>
      <c r="H4042" s="385"/>
    </row>
    <row r="4043" spans="1:8" x14ac:dyDescent="0.25">
      <c r="A4043" s="30"/>
      <c r="B4043" s="31"/>
      <c r="C4043" s="42"/>
      <c r="D4043" s="385"/>
      <c r="F4043" s="385"/>
      <c r="G4043" s="385"/>
      <c r="H4043" s="385"/>
    </row>
    <row r="4044" spans="1:8" x14ac:dyDescent="0.25">
      <c r="A4044" s="30"/>
      <c r="B4044" s="31"/>
      <c r="C4044" s="42"/>
      <c r="D4044" s="385"/>
      <c r="F4044" s="385"/>
      <c r="G4044" s="385"/>
      <c r="H4044" s="385"/>
    </row>
    <row r="4045" spans="1:8" x14ac:dyDescent="0.25">
      <c r="A4045" s="30"/>
      <c r="B4045" s="31"/>
      <c r="C4045" s="42"/>
      <c r="D4045" s="385"/>
      <c r="F4045" s="385"/>
      <c r="G4045" s="385"/>
      <c r="H4045" s="385"/>
    </row>
    <row r="4046" spans="1:8" x14ac:dyDescent="0.25">
      <c r="A4046" s="30"/>
      <c r="B4046" s="31"/>
      <c r="C4046" s="42"/>
      <c r="D4046" s="385"/>
      <c r="F4046" s="385"/>
      <c r="G4046" s="385"/>
      <c r="H4046" s="385"/>
    </row>
    <row r="4047" spans="1:8" x14ac:dyDescent="0.25">
      <c r="A4047" s="30"/>
      <c r="B4047" s="31"/>
      <c r="C4047" s="42"/>
      <c r="D4047" s="385"/>
      <c r="F4047" s="385"/>
      <c r="G4047" s="385"/>
      <c r="H4047" s="385"/>
    </row>
    <row r="4048" spans="1:8" x14ac:dyDescent="0.25">
      <c r="A4048" s="30"/>
      <c r="B4048" s="31"/>
      <c r="C4048" s="42"/>
      <c r="D4048" s="385"/>
      <c r="F4048" s="385"/>
      <c r="G4048" s="385"/>
      <c r="H4048" s="385"/>
    </row>
    <row r="4049" spans="1:8" x14ac:dyDescent="0.25">
      <c r="A4049" s="30"/>
      <c r="B4049" s="31"/>
      <c r="C4049" s="42"/>
      <c r="D4049" s="385"/>
      <c r="F4049" s="385"/>
      <c r="G4049" s="385"/>
      <c r="H4049" s="385"/>
    </row>
    <row r="4050" spans="1:8" x14ac:dyDescent="0.25">
      <c r="A4050" s="30"/>
      <c r="B4050" s="31"/>
      <c r="C4050" s="42"/>
      <c r="D4050" s="385"/>
      <c r="F4050" s="385"/>
      <c r="G4050" s="385"/>
      <c r="H4050" s="385"/>
    </row>
    <row r="4051" spans="1:8" x14ac:dyDescent="0.25">
      <c r="A4051" s="30"/>
      <c r="B4051" s="31"/>
      <c r="C4051" s="42"/>
      <c r="D4051" s="385"/>
      <c r="F4051" s="385"/>
      <c r="G4051" s="385"/>
      <c r="H4051" s="385"/>
    </row>
    <row r="4052" spans="1:8" x14ac:dyDescent="0.25">
      <c r="A4052" s="30"/>
      <c r="B4052" s="31"/>
      <c r="C4052" s="42"/>
      <c r="D4052" s="385"/>
      <c r="F4052" s="385"/>
      <c r="G4052" s="385"/>
      <c r="H4052" s="385"/>
    </row>
    <row r="4053" spans="1:8" x14ac:dyDescent="0.25">
      <c r="A4053" s="30"/>
      <c r="B4053" s="31"/>
      <c r="C4053" s="42"/>
      <c r="D4053" s="385"/>
      <c r="F4053" s="385"/>
      <c r="G4053" s="385"/>
      <c r="H4053" s="385"/>
    </row>
    <row r="4054" spans="1:8" x14ac:dyDescent="0.25">
      <c r="A4054" s="30"/>
      <c r="B4054" s="31"/>
      <c r="C4054" s="42"/>
      <c r="D4054" s="385"/>
      <c r="F4054" s="385"/>
      <c r="G4054" s="385"/>
      <c r="H4054" s="385"/>
    </row>
    <row r="4055" spans="1:8" x14ac:dyDescent="0.25">
      <c r="A4055" s="30"/>
      <c r="B4055" s="31"/>
      <c r="C4055" s="42"/>
      <c r="D4055" s="385"/>
      <c r="F4055" s="385"/>
      <c r="G4055" s="385"/>
      <c r="H4055" s="385"/>
    </row>
    <row r="4056" spans="1:8" x14ac:dyDescent="0.25">
      <c r="A4056" s="30"/>
      <c r="B4056" s="31"/>
      <c r="C4056" s="42"/>
      <c r="D4056" s="385"/>
      <c r="F4056" s="385"/>
      <c r="G4056" s="385"/>
      <c r="H4056" s="385"/>
    </row>
    <row r="4057" spans="1:8" x14ac:dyDescent="0.25">
      <c r="A4057" s="30"/>
      <c r="B4057" s="31"/>
      <c r="C4057" s="42"/>
      <c r="D4057" s="385"/>
      <c r="F4057" s="385"/>
      <c r="G4057" s="385"/>
      <c r="H4057" s="385"/>
    </row>
    <row r="4058" spans="1:8" x14ac:dyDescent="0.25">
      <c r="A4058" s="30"/>
      <c r="B4058" s="31"/>
      <c r="C4058" s="42"/>
      <c r="D4058" s="385"/>
      <c r="F4058" s="385"/>
      <c r="G4058" s="385"/>
      <c r="H4058" s="385"/>
    </row>
    <row r="4059" spans="1:8" x14ac:dyDescent="0.25">
      <c r="A4059" s="30"/>
      <c r="B4059" s="31"/>
      <c r="C4059" s="42"/>
      <c r="D4059" s="385"/>
      <c r="F4059" s="385"/>
      <c r="G4059" s="385"/>
      <c r="H4059" s="385"/>
    </row>
    <row r="4060" spans="1:8" x14ac:dyDescent="0.25">
      <c r="A4060" s="30"/>
      <c r="B4060" s="31"/>
      <c r="C4060" s="42"/>
      <c r="D4060" s="385"/>
      <c r="F4060" s="385"/>
      <c r="G4060" s="385"/>
      <c r="H4060" s="385"/>
    </row>
    <row r="4061" spans="1:8" x14ac:dyDescent="0.25">
      <c r="A4061" s="30"/>
      <c r="B4061" s="31"/>
      <c r="C4061" s="42"/>
      <c r="D4061" s="385"/>
      <c r="F4061" s="385"/>
      <c r="G4061" s="385"/>
      <c r="H4061" s="385"/>
    </row>
    <row r="4062" spans="1:8" x14ac:dyDescent="0.25">
      <c r="A4062" s="30"/>
      <c r="B4062" s="31"/>
      <c r="C4062" s="42"/>
      <c r="D4062" s="385"/>
      <c r="F4062" s="385"/>
      <c r="G4062" s="385"/>
      <c r="H4062" s="385"/>
    </row>
    <row r="4063" spans="1:8" x14ac:dyDescent="0.25">
      <c r="A4063" s="30"/>
      <c r="B4063" s="31"/>
      <c r="C4063" s="42"/>
      <c r="D4063" s="385"/>
      <c r="F4063" s="385"/>
      <c r="G4063" s="385"/>
      <c r="H4063" s="385"/>
    </row>
    <row r="4064" spans="1:8" x14ac:dyDescent="0.25">
      <c r="A4064" s="30"/>
      <c r="B4064" s="31"/>
      <c r="C4064" s="42"/>
      <c r="D4064" s="385"/>
      <c r="F4064" s="385"/>
      <c r="G4064" s="385"/>
      <c r="H4064" s="385"/>
    </row>
    <row r="4065" spans="1:8" x14ac:dyDescent="0.25">
      <c r="A4065" s="30"/>
      <c r="B4065" s="31"/>
      <c r="C4065" s="42"/>
      <c r="D4065" s="385"/>
      <c r="F4065" s="385"/>
      <c r="G4065" s="385"/>
      <c r="H4065" s="385"/>
    </row>
    <row r="4066" spans="1:8" x14ac:dyDescent="0.25">
      <c r="A4066" s="30"/>
      <c r="B4066" s="31"/>
      <c r="C4066" s="42"/>
      <c r="D4066" s="385"/>
      <c r="F4066" s="385"/>
      <c r="G4066" s="385"/>
      <c r="H4066" s="385"/>
    </row>
    <row r="4067" spans="1:8" x14ac:dyDescent="0.25">
      <c r="A4067" s="30"/>
      <c r="B4067" s="31"/>
      <c r="C4067" s="42"/>
      <c r="D4067" s="385"/>
      <c r="F4067" s="385"/>
      <c r="G4067" s="385"/>
      <c r="H4067" s="385"/>
    </row>
    <row r="4068" spans="1:8" x14ac:dyDescent="0.25">
      <c r="A4068" s="30"/>
      <c r="B4068" s="31"/>
      <c r="C4068" s="42"/>
      <c r="D4068" s="385"/>
      <c r="F4068" s="385"/>
      <c r="G4068" s="385"/>
      <c r="H4068" s="385"/>
    </row>
    <row r="4069" spans="1:8" x14ac:dyDescent="0.25">
      <c r="A4069" s="30"/>
      <c r="B4069" s="31"/>
      <c r="C4069" s="42"/>
      <c r="D4069" s="385"/>
      <c r="F4069" s="385"/>
      <c r="G4069" s="385"/>
      <c r="H4069" s="385"/>
    </row>
    <row r="4070" spans="1:8" x14ac:dyDescent="0.25">
      <c r="A4070" s="30"/>
      <c r="B4070" s="31"/>
      <c r="C4070" s="42"/>
      <c r="D4070" s="385"/>
      <c r="F4070" s="385"/>
      <c r="G4070" s="385"/>
      <c r="H4070" s="385"/>
    </row>
    <row r="4071" spans="1:8" x14ac:dyDescent="0.25">
      <c r="A4071" s="30"/>
      <c r="B4071" s="31"/>
      <c r="C4071" s="42"/>
      <c r="D4071" s="385"/>
      <c r="F4071" s="385"/>
      <c r="G4071" s="385"/>
      <c r="H4071" s="385"/>
    </row>
    <row r="4072" spans="1:8" x14ac:dyDescent="0.25">
      <c r="A4072" s="30"/>
      <c r="B4072" s="31"/>
      <c r="C4072" s="42"/>
      <c r="D4072" s="385"/>
      <c r="F4072" s="385"/>
      <c r="G4072" s="385"/>
      <c r="H4072" s="385"/>
    </row>
    <row r="4073" spans="1:8" x14ac:dyDescent="0.25">
      <c r="A4073" s="30"/>
      <c r="B4073" s="31"/>
      <c r="C4073" s="42"/>
      <c r="D4073" s="385"/>
      <c r="F4073" s="385"/>
      <c r="G4073" s="385"/>
      <c r="H4073" s="385"/>
    </row>
    <row r="4074" spans="1:8" x14ac:dyDescent="0.25">
      <c r="A4074" s="30"/>
      <c r="B4074" s="31"/>
      <c r="C4074" s="42"/>
      <c r="D4074" s="385"/>
      <c r="F4074" s="385"/>
      <c r="G4074" s="385"/>
      <c r="H4074" s="385"/>
    </row>
    <row r="4075" spans="1:8" x14ac:dyDescent="0.25">
      <c r="A4075" s="30"/>
      <c r="B4075" s="31"/>
      <c r="C4075" s="42"/>
      <c r="D4075" s="385"/>
      <c r="F4075" s="385"/>
      <c r="G4075" s="385"/>
      <c r="H4075" s="385"/>
    </row>
    <row r="4076" spans="1:8" x14ac:dyDescent="0.25">
      <c r="A4076" s="30"/>
      <c r="B4076" s="31"/>
      <c r="C4076" s="42"/>
      <c r="D4076" s="385"/>
      <c r="F4076" s="385"/>
      <c r="G4076" s="385"/>
      <c r="H4076" s="385"/>
    </row>
    <row r="4077" spans="1:8" x14ac:dyDescent="0.25">
      <c r="A4077" s="30"/>
      <c r="B4077" s="31"/>
      <c r="C4077" s="42"/>
      <c r="D4077" s="385"/>
      <c r="F4077" s="385"/>
      <c r="G4077" s="385"/>
      <c r="H4077" s="385"/>
    </row>
    <row r="4078" spans="1:8" x14ac:dyDescent="0.25">
      <c r="A4078" s="30"/>
      <c r="B4078" s="31"/>
      <c r="C4078" s="42"/>
      <c r="D4078" s="385"/>
      <c r="F4078" s="385"/>
      <c r="G4078" s="385"/>
      <c r="H4078" s="385"/>
    </row>
    <row r="4079" spans="1:8" x14ac:dyDescent="0.25">
      <c r="A4079" s="30"/>
      <c r="B4079" s="31"/>
      <c r="C4079" s="42"/>
      <c r="D4079" s="385"/>
      <c r="F4079" s="385"/>
      <c r="G4079" s="385"/>
      <c r="H4079" s="385"/>
    </row>
    <row r="4080" spans="1:8" x14ac:dyDescent="0.25">
      <c r="A4080" s="30"/>
      <c r="B4080" s="31"/>
      <c r="C4080" s="42"/>
      <c r="D4080" s="385"/>
      <c r="F4080" s="385"/>
      <c r="G4080" s="385"/>
      <c r="H4080" s="385"/>
    </row>
    <row r="4081" spans="1:8" x14ac:dyDescent="0.25">
      <c r="A4081" s="30"/>
      <c r="B4081" s="31"/>
      <c r="C4081" s="42"/>
      <c r="D4081" s="385"/>
      <c r="F4081" s="385"/>
      <c r="G4081" s="385"/>
      <c r="H4081" s="385"/>
    </row>
    <row r="4082" spans="1:8" x14ac:dyDescent="0.25">
      <c r="A4082" s="30"/>
      <c r="B4082" s="31"/>
      <c r="C4082" s="42"/>
      <c r="D4082" s="385"/>
      <c r="F4082" s="385"/>
      <c r="G4082" s="385"/>
      <c r="H4082" s="385"/>
    </row>
    <row r="4083" spans="1:8" x14ac:dyDescent="0.25">
      <c r="A4083" s="30"/>
      <c r="B4083" s="31"/>
      <c r="C4083" s="42"/>
      <c r="D4083" s="385"/>
      <c r="F4083" s="385"/>
      <c r="G4083" s="385"/>
      <c r="H4083" s="385"/>
    </row>
    <row r="4084" spans="1:8" x14ac:dyDescent="0.25">
      <c r="A4084" s="30"/>
      <c r="B4084" s="31"/>
      <c r="C4084" s="42"/>
      <c r="D4084" s="385"/>
      <c r="F4084" s="385"/>
      <c r="G4084" s="385"/>
      <c r="H4084" s="385"/>
    </row>
    <row r="4085" spans="1:8" x14ac:dyDescent="0.25">
      <c r="A4085" s="30"/>
      <c r="B4085" s="31"/>
      <c r="C4085" s="42"/>
      <c r="D4085" s="385"/>
      <c r="F4085" s="385"/>
      <c r="G4085" s="385"/>
      <c r="H4085" s="385"/>
    </row>
    <row r="4086" spans="1:8" x14ac:dyDescent="0.25">
      <c r="A4086" s="30"/>
      <c r="B4086" s="31"/>
      <c r="C4086" s="42"/>
      <c r="D4086" s="385"/>
      <c r="F4086" s="385"/>
      <c r="G4086" s="385"/>
      <c r="H4086" s="385"/>
    </row>
    <row r="4087" spans="1:8" x14ac:dyDescent="0.25">
      <c r="A4087" s="30"/>
      <c r="B4087" s="31"/>
      <c r="C4087" s="42"/>
      <c r="D4087" s="385"/>
      <c r="F4087" s="385"/>
      <c r="G4087" s="385"/>
      <c r="H4087" s="385"/>
    </row>
    <row r="4088" spans="1:8" x14ac:dyDescent="0.25">
      <c r="A4088" s="30"/>
      <c r="B4088" s="31"/>
      <c r="C4088" s="42"/>
      <c r="D4088" s="385"/>
      <c r="F4088" s="385"/>
      <c r="G4088" s="385"/>
      <c r="H4088" s="385"/>
    </row>
    <row r="4089" spans="1:8" x14ac:dyDescent="0.25">
      <c r="A4089" s="30"/>
      <c r="B4089" s="31"/>
      <c r="C4089" s="42"/>
      <c r="D4089" s="385"/>
      <c r="F4089" s="385"/>
      <c r="G4089" s="385"/>
      <c r="H4089" s="385"/>
    </row>
    <row r="4090" spans="1:8" x14ac:dyDescent="0.25">
      <c r="A4090" s="30"/>
      <c r="B4090" s="31"/>
      <c r="C4090" s="42"/>
      <c r="D4090" s="385"/>
      <c r="F4090" s="385"/>
      <c r="G4090" s="385"/>
      <c r="H4090" s="385"/>
    </row>
    <row r="4091" spans="1:8" x14ac:dyDescent="0.25">
      <c r="A4091" s="30"/>
      <c r="B4091" s="31"/>
      <c r="C4091" s="42"/>
      <c r="D4091" s="385"/>
      <c r="F4091" s="385"/>
      <c r="G4091" s="385"/>
      <c r="H4091" s="385"/>
    </row>
    <row r="4092" spans="1:8" x14ac:dyDescent="0.25">
      <c r="A4092" s="30"/>
      <c r="B4092" s="31"/>
      <c r="C4092" s="42"/>
      <c r="D4092" s="385"/>
      <c r="F4092" s="385"/>
      <c r="G4092" s="385"/>
      <c r="H4092" s="385"/>
    </row>
    <row r="4093" spans="1:8" x14ac:dyDescent="0.25">
      <c r="A4093" s="30"/>
      <c r="B4093" s="31"/>
      <c r="C4093" s="42"/>
      <c r="D4093" s="385"/>
      <c r="F4093" s="385"/>
      <c r="G4093" s="385"/>
      <c r="H4093" s="385"/>
    </row>
    <row r="4094" spans="1:8" x14ac:dyDescent="0.25">
      <c r="A4094" s="30"/>
      <c r="B4094" s="31"/>
      <c r="C4094" s="42"/>
      <c r="D4094" s="385"/>
      <c r="F4094" s="385"/>
      <c r="G4094" s="385"/>
      <c r="H4094" s="385"/>
    </row>
    <row r="4095" spans="1:8" x14ac:dyDescent="0.25">
      <c r="A4095" s="30"/>
      <c r="B4095" s="31"/>
      <c r="C4095" s="42"/>
      <c r="D4095" s="385"/>
      <c r="F4095" s="385"/>
      <c r="G4095" s="385"/>
      <c r="H4095" s="385"/>
    </row>
    <row r="4096" spans="1:8" x14ac:dyDescent="0.25">
      <c r="A4096" s="30"/>
      <c r="B4096" s="31"/>
      <c r="C4096" s="42"/>
      <c r="D4096" s="385"/>
      <c r="F4096" s="385"/>
      <c r="G4096" s="385"/>
      <c r="H4096" s="385"/>
    </row>
    <row r="4097" spans="1:8" x14ac:dyDescent="0.25">
      <c r="A4097" s="30"/>
      <c r="B4097" s="31"/>
      <c r="C4097" s="42"/>
      <c r="D4097" s="385"/>
      <c r="F4097" s="385"/>
      <c r="G4097" s="385"/>
      <c r="H4097" s="385"/>
    </row>
    <row r="4098" spans="1:8" x14ac:dyDescent="0.25">
      <c r="A4098" s="30"/>
      <c r="B4098" s="31"/>
      <c r="C4098" s="42"/>
      <c r="D4098" s="385"/>
      <c r="F4098" s="385"/>
      <c r="G4098" s="385"/>
      <c r="H4098" s="385"/>
    </row>
    <row r="4099" spans="1:8" x14ac:dyDescent="0.25">
      <c r="A4099" s="30"/>
      <c r="B4099" s="31"/>
      <c r="C4099" s="42"/>
      <c r="D4099" s="385"/>
      <c r="F4099" s="385"/>
      <c r="G4099" s="385"/>
      <c r="H4099" s="385"/>
    </row>
    <row r="4100" spans="1:8" x14ac:dyDescent="0.25">
      <c r="A4100" s="30"/>
      <c r="B4100" s="31"/>
      <c r="C4100" s="42"/>
      <c r="D4100" s="385"/>
      <c r="F4100" s="385"/>
      <c r="G4100" s="385"/>
      <c r="H4100" s="385"/>
    </row>
    <row r="4101" spans="1:8" x14ac:dyDescent="0.25">
      <c r="A4101" s="30"/>
      <c r="B4101" s="31"/>
      <c r="C4101" s="42"/>
      <c r="D4101" s="385"/>
      <c r="F4101" s="385"/>
      <c r="G4101" s="385"/>
      <c r="H4101" s="385"/>
    </row>
    <row r="4102" spans="1:8" x14ac:dyDescent="0.25">
      <c r="A4102" s="30"/>
      <c r="B4102" s="31"/>
      <c r="C4102" s="42"/>
      <c r="D4102" s="385"/>
      <c r="F4102" s="385"/>
      <c r="G4102" s="385"/>
      <c r="H4102" s="385"/>
    </row>
    <row r="4103" spans="1:8" x14ac:dyDescent="0.25">
      <c r="A4103" s="30"/>
      <c r="B4103" s="31"/>
      <c r="C4103" s="42"/>
      <c r="D4103" s="385"/>
      <c r="F4103" s="385"/>
      <c r="G4103" s="385"/>
      <c r="H4103" s="385"/>
    </row>
    <row r="4104" spans="1:8" x14ac:dyDescent="0.25">
      <c r="A4104" s="30"/>
      <c r="B4104" s="31"/>
      <c r="C4104" s="42"/>
      <c r="D4104" s="385"/>
      <c r="F4104" s="385"/>
      <c r="G4104" s="385"/>
      <c r="H4104" s="385"/>
    </row>
    <row r="4105" spans="1:8" x14ac:dyDescent="0.25">
      <c r="A4105" s="30"/>
      <c r="B4105" s="31"/>
      <c r="C4105" s="42"/>
      <c r="D4105" s="385"/>
      <c r="F4105" s="385"/>
      <c r="G4105" s="385"/>
      <c r="H4105" s="385"/>
    </row>
    <row r="4106" spans="1:8" x14ac:dyDescent="0.25">
      <c r="A4106" s="30"/>
      <c r="B4106" s="31"/>
      <c r="C4106" s="42"/>
      <c r="D4106" s="385"/>
      <c r="F4106" s="385"/>
      <c r="G4106" s="385"/>
      <c r="H4106" s="385"/>
    </row>
    <row r="4107" spans="1:8" x14ac:dyDescent="0.25">
      <c r="A4107" s="30"/>
      <c r="B4107" s="31"/>
      <c r="C4107" s="42"/>
      <c r="D4107" s="385"/>
      <c r="F4107" s="385"/>
      <c r="G4107" s="385"/>
      <c r="H4107" s="385"/>
    </row>
    <row r="4108" spans="1:8" x14ac:dyDescent="0.25">
      <c r="A4108" s="30"/>
      <c r="B4108" s="31"/>
      <c r="C4108" s="42"/>
      <c r="D4108" s="385"/>
      <c r="F4108" s="385"/>
      <c r="G4108" s="385"/>
      <c r="H4108" s="385"/>
    </row>
    <row r="4109" spans="1:8" x14ac:dyDescent="0.25">
      <c r="A4109" s="30"/>
      <c r="B4109" s="31"/>
      <c r="C4109" s="42"/>
      <c r="D4109" s="385"/>
      <c r="F4109" s="385"/>
      <c r="G4109" s="385"/>
      <c r="H4109" s="385"/>
    </row>
    <row r="4110" spans="1:8" x14ac:dyDescent="0.25">
      <c r="A4110" s="30"/>
      <c r="B4110" s="31"/>
      <c r="C4110" s="42"/>
      <c r="D4110" s="385"/>
      <c r="F4110" s="385"/>
      <c r="G4110" s="385"/>
      <c r="H4110" s="385"/>
    </row>
    <row r="4111" spans="1:8" x14ac:dyDescent="0.25">
      <c r="A4111" s="30"/>
      <c r="B4111" s="31"/>
      <c r="C4111" s="42"/>
      <c r="D4111" s="385"/>
      <c r="F4111" s="385"/>
      <c r="G4111" s="385"/>
      <c r="H4111" s="385"/>
    </row>
    <row r="4112" spans="1:8" x14ac:dyDescent="0.25">
      <c r="A4112" s="30"/>
      <c r="B4112" s="31"/>
      <c r="C4112" s="42"/>
      <c r="D4112" s="385"/>
      <c r="F4112" s="385"/>
      <c r="G4112" s="385"/>
      <c r="H4112" s="385"/>
    </row>
    <row r="4113" spans="1:8" x14ac:dyDescent="0.25">
      <c r="A4113" s="30"/>
      <c r="B4113" s="31"/>
      <c r="C4113" s="42"/>
      <c r="D4113" s="385"/>
      <c r="F4113" s="385"/>
      <c r="G4113" s="385"/>
      <c r="H4113" s="385"/>
    </row>
    <row r="4114" spans="1:8" x14ac:dyDescent="0.25">
      <c r="A4114" s="30"/>
      <c r="B4114" s="31"/>
      <c r="C4114" s="42"/>
      <c r="D4114" s="385"/>
      <c r="F4114" s="385"/>
      <c r="G4114" s="385"/>
      <c r="H4114" s="385"/>
    </row>
    <row r="4115" spans="1:8" x14ac:dyDescent="0.25">
      <c r="A4115" s="30"/>
      <c r="B4115" s="31"/>
      <c r="C4115" s="42"/>
      <c r="D4115" s="385"/>
      <c r="F4115" s="385"/>
      <c r="G4115" s="385"/>
      <c r="H4115" s="385"/>
    </row>
    <row r="4116" spans="1:8" x14ac:dyDescent="0.25">
      <c r="A4116" s="30"/>
      <c r="B4116" s="31"/>
      <c r="C4116" s="42"/>
      <c r="D4116" s="385"/>
      <c r="F4116" s="385"/>
      <c r="G4116" s="385"/>
      <c r="H4116" s="385"/>
    </row>
    <row r="4117" spans="1:8" x14ac:dyDescent="0.25">
      <c r="A4117" s="30"/>
      <c r="B4117" s="31"/>
      <c r="C4117" s="42"/>
      <c r="D4117" s="385"/>
      <c r="F4117" s="385"/>
      <c r="G4117" s="385"/>
      <c r="H4117" s="385"/>
    </row>
    <row r="4118" spans="1:8" x14ac:dyDescent="0.25">
      <c r="A4118" s="30"/>
      <c r="B4118" s="31"/>
      <c r="C4118" s="42"/>
      <c r="D4118" s="385"/>
      <c r="F4118" s="385"/>
      <c r="G4118" s="385"/>
      <c r="H4118" s="385"/>
    </row>
    <row r="4119" spans="1:8" x14ac:dyDescent="0.25">
      <c r="A4119" s="30"/>
      <c r="B4119" s="31"/>
      <c r="C4119" s="42"/>
      <c r="D4119" s="385"/>
      <c r="F4119" s="385"/>
      <c r="G4119" s="385"/>
      <c r="H4119" s="385"/>
    </row>
    <row r="4120" spans="1:8" x14ac:dyDescent="0.25">
      <c r="A4120" s="30"/>
      <c r="B4120" s="31"/>
      <c r="C4120" s="42"/>
      <c r="D4120" s="385"/>
      <c r="F4120" s="385"/>
      <c r="G4120" s="385"/>
      <c r="H4120" s="385"/>
    </row>
    <row r="4121" spans="1:8" x14ac:dyDescent="0.25">
      <c r="A4121" s="30"/>
      <c r="B4121" s="31"/>
      <c r="C4121" s="42"/>
      <c r="D4121" s="385"/>
      <c r="F4121" s="385"/>
      <c r="G4121" s="385"/>
      <c r="H4121" s="385"/>
    </row>
    <row r="4122" spans="1:8" x14ac:dyDescent="0.25">
      <c r="A4122" s="30"/>
      <c r="B4122" s="31"/>
      <c r="C4122" s="42"/>
      <c r="D4122" s="385"/>
      <c r="F4122" s="385"/>
      <c r="G4122" s="385"/>
      <c r="H4122" s="385"/>
    </row>
    <row r="4123" spans="1:8" x14ac:dyDescent="0.25">
      <c r="A4123" s="30"/>
      <c r="B4123" s="31"/>
      <c r="C4123" s="42"/>
      <c r="D4123" s="385"/>
      <c r="F4123" s="385"/>
      <c r="G4123" s="385"/>
      <c r="H4123" s="385"/>
    </row>
    <row r="4124" spans="1:8" x14ac:dyDescent="0.25">
      <c r="A4124" s="30"/>
      <c r="B4124" s="31"/>
      <c r="C4124" s="42"/>
      <c r="D4124" s="385"/>
      <c r="F4124" s="385"/>
      <c r="G4124" s="385"/>
      <c r="H4124" s="385"/>
    </row>
    <row r="4125" spans="1:8" x14ac:dyDescent="0.25">
      <c r="A4125" s="30"/>
      <c r="B4125" s="31"/>
      <c r="C4125" s="42"/>
      <c r="D4125" s="385"/>
      <c r="F4125" s="385"/>
      <c r="G4125" s="385"/>
      <c r="H4125" s="385"/>
    </row>
    <row r="4126" spans="1:8" x14ac:dyDescent="0.25">
      <c r="A4126" s="30"/>
      <c r="B4126" s="31"/>
      <c r="C4126" s="42"/>
      <c r="D4126" s="385"/>
      <c r="F4126" s="385"/>
      <c r="G4126" s="385"/>
      <c r="H4126" s="385"/>
    </row>
    <row r="4127" spans="1:8" x14ac:dyDescent="0.25">
      <c r="A4127" s="30"/>
      <c r="B4127" s="31"/>
      <c r="C4127" s="42"/>
      <c r="D4127" s="385"/>
      <c r="F4127" s="385"/>
      <c r="G4127" s="385"/>
      <c r="H4127" s="385"/>
    </row>
    <row r="4128" spans="1:8" x14ac:dyDescent="0.25">
      <c r="A4128" s="30"/>
      <c r="B4128" s="31"/>
      <c r="C4128" s="42"/>
      <c r="D4128" s="385"/>
      <c r="F4128" s="385"/>
      <c r="G4128" s="385"/>
      <c r="H4128" s="385"/>
    </row>
    <row r="4129" spans="1:8" x14ac:dyDescent="0.25">
      <c r="A4129" s="30"/>
      <c r="B4129" s="31"/>
      <c r="C4129" s="42"/>
      <c r="D4129" s="385"/>
      <c r="F4129" s="385"/>
      <c r="G4129" s="385"/>
      <c r="H4129" s="385"/>
    </row>
    <row r="4130" spans="1:8" x14ac:dyDescent="0.25">
      <c r="A4130" s="30"/>
      <c r="B4130" s="31"/>
      <c r="C4130" s="42"/>
      <c r="D4130" s="385"/>
      <c r="F4130" s="385"/>
      <c r="G4130" s="385"/>
      <c r="H4130" s="385"/>
    </row>
    <row r="4131" spans="1:8" x14ac:dyDescent="0.25">
      <c r="A4131" s="30"/>
      <c r="B4131" s="31"/>
      <c r="C4131" s="42"/>
      <c r="D4131" s="385"/>
      <c r="F4131" s="385"/>
      <c r="G4131" s="385"/>
      <c r="H4131" s="385"/>
    </row>
    <row r="4132" spans="1:8" x14ac:dyDescent="0.25">
      <c r="A4132" s="30"/>
      <c r="B4132" s="31"/>
      <c r="C4132" s="42"/>
      <c r="D4132" s="385"/>
      <c r="F4132" s="385"/>
      <c r="G4132" s="385"/>
      <c r="H4132" s="385"/>
    </row>
    <row r="4133" spans="1:8" x14ac:dyDescent="0.25">
      <c r="A4133" s="30"/>
      <c r="B4133" s="31"/>
      <c r="C4133" s="42"/>
      <c r="D4133" s="385"/>
      <c r="F4133" s="385"/>
      <c r="G4133" s="385"/>
      <c r="H4133" s="385"/>
    </row>
    <row r="4134" spans="1:8" x14ac:dyDescent="0.25">
      <c r="A4134" s="30"/>
      <c r="B4134" s="31"/>
      <c r="C4134" s="42"/>
      <c r="D4134" s="385"/>
      <c r="F4134" s="385"/>
      <c r="G4134" s="385"/>
      <c r="H4134" s="385"/>
    </row>
    <row r="4135" spans="1:8" x14ac:dyDescent="0.25">
      <c r="A4135" s="30"/>
      <c r="B4135" s="31"/>
      <c r="C4135" s="42"/>
      <c r="D4135" s="385"/>
      <c r="F4135" s="385"/>
      <c r="G4135" s="385"/>
      <c r="H4135" s="385"/>
    </row>
    <row r="4136" spans="1:8" x14ac:dyDescent="0.25">
      <c r="A4136" s="30"/>
      <c r="B4136" s="31"/>
      <c r="C4136" s="42"/>
      <c r="D4136" s="385"/>
      <c r="F4136" s="385"/>
      <c r="G4136" s="385"/>
      <c r="H4136" s="385"/>
    </row>
    <row r="4137" spans="1:8" x14ac:dyDescent="0.25">
      <c r="A4137" s="30"/>
      <c r="B4137" s="31"/>
      <c r="C4137" s="42"/>
      <c r="D4137" s="385"/>
      <c r="F4137" s="385"/>
      <c r="G4137" s="385"/>
      <c r="H4137" s="385"/>
    </row>
    <row r="4138" spans="1:8" x14ac:dyDescent="0.25">
      <c r="A4138" s="30"/>
      <c r="B4138" s="31"/>
      <c r="C4138" s="42"/>
      <c r="D4138" s="385"/>
      <c r="F4138" s="385"/>
      <c r="G4138" s="385"/>
      <c r="H4138" s="385"/>
    </row>
    <row r="4139" spans="1:8" x14ac:dyDescent="0.25">
      <c r="A4139" s="30"/>
      <c r="B4139" s="31"/>
      <c r="C4139" s="42"/>
      <c r="D4139" s="385"/>
      <c r="F4139" s="385"/>
      <c r="G4139" s="385"/>
      <c r="H4139" s="385"/>
    </row>
    <row r="4140" spans="1:8" x14ac:dyDescent="0.25">
      <c r="A4140" s="30"/>
      <c r="B4140" s="31"/>
      <c r="C4140" s="42"/>
      <c r="D4140" s="385"/>
      <c r="F4140" s="385"/>
      <c r="G4140" s="385"/>
      <c r="H4140" s="385"/>
    </row>
    <row r="4141" spans="1:8" x14ac:dyDescent="0.25">
      <c r="A4141" s="30"/>
      <c r="B4141" s="31"/>
      <c r="C4141" s="42"/>
      <c r="D4141" s="385"/>
      <c r="F4141" s="385"/>
      <c r="G4141" s="385"/>
      <c r="H4141" s="385"/>
    </row>
    <row r="4142" spans="1:8" x14ac:dyDescent="0.25">
      <c r="A4142" s="30"/>
      <c r="B4142" s="31"/>
      <c r="C4142" s="42"/>
      <c r="D4142" s="385"/>
      <c r="F4142" s="385"/>
      <c r="G4142" s="385"/>
      <c r="H4142" s="385"/>
    </row>
    <row r="4143" spans="1:8" x14ac:dyDescent="0.25">
      <c r="A4143" s="30"/>
      <c r="B4143" s="31"/>
      <c r="C4143" s="42"/>
      <c r="D4143" s="385"/>
      <c r="F4143" s="385"/>
      <c r="G4143" s="385"/>
      <c r="H4143" s="385"/>
    </row>
    <row r="4144" spans="1:8" x14ac:dyDescent="0.25">
      <c r="A4144" s="30"/>
      <c r="B4144" s="31"/>
      <c r="C4144" s="42"/>
      <c r="D4144" s="385"/>
      <c r="F4144" s="385"/>
      <c r="G4144" s="385"/>
      <c r="H4144" s="385"/>
    </row>
    <row r="4145" spans="1:8" x14ac:dyDescent="0.25">
      <c r="A4145" s="30"/>
      <c r="B4145" s="31"/>
      <c r="C4145" s="42"/>
      <c r="D4145" s="385"/>
      <c r="F4145" s="385"/>
      <c r="G4145" s="385"/>
      <c r="H4145" s="385"/>
    </row>
    <row r="4146" spans="1:8" x14ac:dyDescent="0.25">
      <c r="A4146" s="30"/>
      <c r="B4146" s="31"/>
      <c r="C4146" s="42"/>
      <c r="D4146" s="385"/>
      <c r="F4146" s="385"/>
      <c r="G4146" s="385"/>
      <c r="H4146" s="385"/>
    </row>
    <row r="4147" spans="1:8" x14ac:dyDescent="0.25">
      <c r="A4147" s="30"/>
      <c r="B4147" s="31"/>
      <c r="C4147" s="42"/>
      <c r="D4147" s="385"/>
      <c r="F4147" s="385"/>
      <c r="G4147" s="385"/>
      <c r="H4147" s="385"/>
    </row>
    <row r="4148" spans="1:8" x14ac:dyDescent="0.25">
      <c r="A4148" s="30"/>
      <c r="B4148" s="31"/>
      <c r="C4148" s="42"/>
      <c r="D4148" s="385"/>
      <c r="F4148" s="385"/>
      <c r="G4148" s="385"/>
      <c r="H4148" s="385"/>
    </row>
    <row r="4149" spans="1:8" x14ac:dyDescent="0.25">
      <c r="A4149" s="30"/>
      <c r="B4149" s="31"/>
      <c r="C4149" s="42"/>
      <c r="D4149" s="385"/>
      <c r="F4149" s="385"/>
      <c r="G4149" s="385"/>
      <c r="H4149" s="385"/>
    </row>
    <row r="4150" spans="1:8" x14ac:dyDescent="0.25">
      <c r="A4150" s="30"/>
      <c r="B4150" s="31"/>
      <c r="C4150" s="42"/>
      <c r="D4150" s="385"/>
      <c r="F4150" s="385"/>
      <c r="G4150" s="385"/>
      <c r="H4150" s="385"/>
    </row>
    <row r="4151" spans="1:8" x14ac:dyDescent="0.25">
      <c r="A4151" s="30"/>
      <c r="B4151" s="31"/>
      <c r="C4151" s="42"/>
      <c r="D4151" s="385"/>
      <c r="F4151" s="385"/>
      <c r="G4151" s="385"/>
      <c r="H4151" s="385"/>
    </row>
    <row r="4152" spans="1:8" x14ac:dyDescent="0.25">
      <c r="A4152" s="30"/>
      <c r="B4152" s="31"/>
      <c r="C4152" s="42"/>
      <c r="D4152" s="385"/>
      <c r="F4152" s="385"/>
      <c r="G4152" s="385"/>
      <c r="H4152" s="385"/>
    </row>
    <row r="4153" spans="1:8" x14ac:dyDescent="0.25">
      <c r="A4153" s="30"/>
      <c r="B4153" s="31"/>
      <c r="C4153" s="42"/>
      <c r="D4153" s="385"/>
      <c r="F4153" s="385"/>
      <c r="G4153" s="385"/>
      <c r="H4153" s="385"/>
    </row>
    <row r="4154" spans="1:8" x14ac:dyDescent="0.25">
      <c r="A4154" s="30"/>
      <c r="B4154" s="31"/>
      <c r="C4154" s="42"/>
      <c r="D4154" s="385"/>
      <c r="F4154" s="385"/>
      <c r="G4154" s="385"/>
      <c r="H4154" s="385"/>
    </row>
    <row r="4155" spans="1:8" x14ac:dyDescent="0.25">
      <c r="A4155" s="30"/>
      <c r="B4155" s="31"/>
      <c r="C4155" s="42"/>
      <c r="D4155" s="385"/>
      <c r="F4155" s="385"/>
      <c r="G4155" s="385"/>
      <c r="H4155" s="385"/>
    </row>
    <row r="4156" spans="1:8" x14ac:dyDescent="0.25">
      <c r="A4156" s="30"/>
      <c r="B4156" s="31"/>
      <c r="C4156" s="42"/>
      <c r="D4156" s="385"/>
      <c r="F4156" s="385"/>
      <c r="G4156" s="385"/>
      <c r="H4156" s="385"/>
    </row>
    <row r="4157" spans="1:8" x14ac:dyDescent="0.25">
      <c r="A4157" s="30"/>
      <c r="B4157" s="31"/>
      <c r="C4157" s="42"/>
      <c r="D4157" s="385"/>
      <c r="F4157" s="385"/>
      <c r="G4157" s="385"/>
      <c r="H4157" s="385"/>
    </row>
    <row r="4158" spans="1:8" x14ac:dyDescent="0.25">
      <c r="A4158" s="30"/>
      <c r="B4158" s="31"/>
      <c r="C4158" s="42"/>
      <c r="D4158" s="385"/>
      <c r="F4158" s="385"/>
      <c r="G4158" s="385"/>
      <c r="H4158" s="385"/>
    </row>
    <row r="4159" spans="1:8" x14ac:dyDescent="0.25">
      <c r="A4159" s="30"/>
      <c r="B4159" s="31"/>
      <c r="C4159" s="42"/>
      <c r="D4159" s="385"/>
      <c r="F4159" s="385"/>
      <c r="G4159" s="385"/>
      <c r="H4159" s="385"/>
    </row>
    <row r="4160" spans="1:8" x14ac:dyDescent="0.25">
      <c r="A4160" s="30"/>
      <c r="B4160" s="31"/>
      <c r="C4160" s="42"/>
      <c r="D4160" s="385"/>
      <c r="F4160" s="385"/>
      <c r="G4160" s="385"/>
      <c r="H4160" s="385"/>
    </row>
    <row r="4161" spans="1:8" x14ac:dyDescent="0.25">
      <c r="A4161" s="30"/>
      <c r="B4161" s="31"/>
      <c r="C4161" s="42"/>
      <c r="D4161" s="385"/>
      <c r="F4161" s="385"/>
      <c r="G4161" s="385"/>
      <c r="H4161" s="385"/>
    </row>
    <row r="4162" spans="1:8" x14ac:dyDescent="0.25">
      <c r="A4162" s="30"/>
      <c r="B4162" s="31"/>
      <c r="C4162" s="42"/>
      <c r="D4162" s="385"/>
      <c r="F4162" s="385"/>
      <c r="G4162" s="385"/>
      <c r="H4162" s="385"/>
    </row>
    <row r="4163" spans="1:8" x14ac:dyDescent="0.25">
      <c r="A4163" s="30"/>
      <c r="B4163" s="31"/>
      <c r="C4163" s="42"/>
      <c r="D4163" s="385"/>
      <c r="F4163" s="385"/>
      <c r="G4163" s="385"/>
      <c r="H4163" s="385"/>
    </row>
    <row r="4164" spans="1:8" x14ac:dyDescent="0.25">
      <c r="A4164" s="30"/>
      <c r="B4164" s="31"/>
      <c r="C4164" s="42"/>
      <c r="D4164" s="385"/>
      <c r="F4164" s="385"/>
      <c r="G4164" s="385"/>
      <c r="H4164" s="385"/>
    </row>
    <row r="4165" spans="1:8" x14ac:dyDescent="0.25">
      <c r="A4165" s="30"/>
      <c r="B4165" s="31"/>
      <c r="C4165" s="42"/>
      <c r="D4165" s="385"/>
      <c r="F4165" s="385"/>
      <c r="G4165" s="385"/>
      <c r="H4165" s="385"/>
    </row>
    <row r="4166" spans="1:8" x14ac:dyDescent="0.25">
      <c r="A4166" s="30"/>
      <c r="B4166" s="31"/>
      <c r="C4166" s="42"/>
      <c r="D4166" s="385"/>
      <c r="F4166" s="385"/>
      <c r="G4166" s="385"/>
      <c r="H4166" s="385"/>
    </row>
    <row r="4167" spans="1:8" x14ac:dyDescent="0.25">
      <c r="A4167" s="30"/>
      <c r="B4167" s="31"/>
      <c r="C4167" s="42"/>
      <c r="D4167" s="385"/>
      <c r="F4167" s="385"/>
      <c r="G4167" s="385"/>
      <c r="H4167" s="385"/>
    </row>
    <row r="4168" spans="1:8" x14ac:dyDescent="0.25">
      <c r="A4168" s="30"/>
      <c r="B4168" s="31"/>
      <c r="C4168" s="42"/>
      <c r="D4168" s="385"/>
      <c r="F4168" s="385"/>
      <c r="G4168" s="385"/>
      <c r="H4168" s="385"/>
    </row>
    <row r="4169" spans="1:8" x14ac:dyDescent="0.25">
      <c r="A4169" s="30"/>
      <c r="B4169" s="31"/>
      <c r="C4169" s="42"/>
      <c r="D4169" s="385"/>
      <c r="F4169" s="385"/>
      <c r="G4169" s="385"/>
      <c r="H4169" s="385"/>
    </row>
    <row r="4170" spans="1:8" x14ac:dyDescent="0.25">
      <c r="A4170" s="30"/>
      <c r="B4170" s="31"/>
      <c r="C4170" s="42"/>
      <c r="D4170" s="385"/>
      <c r="F4170" s="385"/>
      <c r="G4170" s="385"/>
      <c r="H4170" s="385"/>
    </row>
    <row r="4171" spans="1:8" x14ac:dyDescent="0.25">
      <c r="A4171" s="30"/>
      <c r="B4171" s="31"/>
      <c r="C4171" s="42"/>
      <c r="D4171" s="385"/>
      <c r="F4171" s="385"/>
      <c r="G4171" s="385"/>
      <c r="H4171" s="385"/>
    </row>
    <row r="4172" spans="1:8" x14ac:dyDescent="0.25">
      <c r="A4172" s="30"/>
      <c r="B4172" s="31"/>
      <c r="C4172" s="42"/>
      <c r="D4172" s="385"/>
      <c r="F4172" s="385"/>
      <c r="G4172" s="385"/>
      <c r="H4172" s="385"/>
    </row>
    <row r="4173" spans="1:8" x14ac:dyDescent="0.25">
      <c r="A4173" s="30"/>
      <c r="B4173" s="31"/>
      <c r="C4173" s="42"/>
      <c r="D4173" s="385"/>
      <c r="F4173" s="385"/>
      <c r="G4173" s="385"/>
      <c r="H4173" s="385"/>
    </row>
    <row r="4174" spans="1:8" x14ac:dyDescent="0.25">
      <c r="A4174" s="30"/>
      <c r="B4174" s="31"/>
      <c r="C4174" s="42"/>
      <c r="D4174" s="385"/>
      <c r="F4174" s="385"/>
      <c r="G4174" s="385"/>
      <c r="H4174" s="385"/>
    </row>
    <row r="4175" spans="1:8" x14ac:dyDescent="0.25">
      <c r="A4175" s="30"/>
      <c r="B4175" s="31"/>
      <c r="C4175" s="42"/>
      <c r="D4175" s="385"/>
      <c r="F4175" s="385"/>
      <c r="G4175" s="385"/>
      <c r="H4175" s="385"/>
    </row>
    <row r="4176" spans="1:8" x14ac:dyDescent="0.25">
      <c r="A4176" s="30"/>
      <c r="B4176" s="31"/>
      <c r="C4176" s="42"/>
      <c r="D4176" s="385"/>
      <c r="F4176" s="385"/>
      <c r="G4176" s="385"/>
      <c r="H4176" s="385"/>
    </row>
    <row r="4177" spans="1:8" x14ac:dyDescent="0.25">
      <c r="A4177" s="30"/>
      <c r="B4177" s="31"/>
      <c r="C4177" s="42"/>
      <c r="D4177" s="385"/>
      <c r="F4177" s="385"/>
      <c r="G4177" s="385"/>
      <c r="H4177" s="385"/>
    </row>
    <row r="4178" spans="1:8" x14ac:dyDescent="0.25">
      <c r="A4178" s="30"/>
      <c r="B4178" s="31"/>
      <c r="C4178" s="42"/>
      <c r="D4178" s="385"/>
      <c r="F4178" s="385"/>
      <c r="G4178" s="385"/>
      <c r="H4178" s="385"/>
    </row>
    <row r="4179" spans="1:8" x14ac:dyDescent="0.25">
      <c r="A4179" s="30"/>
      <c r="B4179" s="31"/>
      <c r="C4179" s="42"/>
      <c r="D4179" s="385"/>
      <c r="F4179" s="385"/>
      <c r="G4179" s="385"/>
      <c r="H4179" s="385"/>
    </row>
    <row r="4180" spans="1:8" x14ac:dyDescent="0.25">
      <c r="A4180" s="30"/>
      <c r="B4180" s="31"/>
      <c r="C4180" s="42"/>
      <c r="D4180" s="385"/>
      <c r="F4180" s="385"/>
      <c r="G4180" s="385"/>
      <c r="H4180" s="385"/>
    </row>
    <row r="4181" spans="1:8" x14ac:dyDescent="0.25">
      <c r="A4181" s="30"/>
      <c r="B4181" s="31"/>
      <c r="C4181" s="42"/>
      <c r="D4181" s="385"/>
      <c r="F4181" s="385"/>
      <c r="G4181" s="385"/>
      <c r="H4181" s="385"/>
    </row>
    <row r="4182" spans="1:8" x14ac:dyDescent="0.25">
      <c r="A4182" s="30"/>
      <c r="B4182" s="31"/>
      <c r="C4182" s="42"/>
      <c r="D4182" s="385"/>
      <c r="F4182" s="385"/>
      <c r="G4182" s="385"/>
      <c r="H4182" s="385"/>
    </row>
    <row r="4183" spans="1:8" x14ac:dyDescent="0.25">
      <c r="A4183" s="30"/>
      <c r="B4183" s="31"/>
      <c r="C4183" s="42"/>
      <c r="D4183" s="385"/>
      <c r="F4183" s="385"/>
      <c r="G4183" s="385"/>
      <c r="H4183" s="385"/>
    </row>
    <row r="4184" spans="1:8" x14ac:dyDescent="0.25">
      <c r="A4184" s="30"/>
      <c r="B4184" s="31"/>
      <c r="C4184" s="42"/>
      <c r="D4184" s="385"/>
      <c r="F4184" s="385"/>
      <c r="G4184" s="385"/>
      <c r="H4184" s="385"/>
    </row>
    <row r="4185" spans="1:8" x14ac:dyDescent="0.25">
      <c r="A4185" s="30"/>
      <c r="B4185" s="31"/>
      <c r="C4185" s="42"/>
      <c r="D4185" s="385"/>
      <c r="F4185" s="385"/>
      <c r="G4185" s="385"/>
      <c r="H4185" s="385"/>
    </row>
    <row r="4186" spans="1:8" x14ac:dyDescent="0.25">
      <c r="A4186" s="30"/>
      <c r="B4186" s="31"/>
      <c r="C4186" s="42"/>
      <c r="D4186" s="385"/>
      <c r="F4186" s="385"/>
      <c r="G4186" s="385"/>
      <c r="H4186" s="385"/>
    </row>
    <row r="4187" spans="1:8" x14ac:dyDescent="0.25">
      <c r="A4187" s="30"/>
      <c r="B4187" s="31"/>
      <c r="C4187" s="42"/>
      <c r="D4187" s="385"/>
      <c r="F4187" s="385"/>
      <c r="G4187" s="385"/>
      <c r="H4187" s="385"/>
    </row>
    <row r="4188" spans="1:8" x14ac:dyDescent="0.25">
      <c r="A4188" s="30"/>
      <c r="B4188" s="31"/>
      <c r="C4188" s="42"/>
      <c r="D4188" s="385"/>
      <c r="F4188" s="385"/>
      <c r="G4188" s="385"/>
      <c r="H4188" s="385"/>
    </row>
    <row r="4189" spans="1:8" x14ac:dyDescent="0.25">
      <c r="A4189" s="30"/>
      <c r="B4189" s="31"/>
      <c r="C4189" s="42"/>
      <c r="D4189" s="385"/>
      <c r="F4189" s="385"/>
      <c r="G4189" s="385"/>
      <c r="H4189" s="385"/>
    </row>
    <row r="4190" spans="1:8" x14ac:dyDescent="0.25">
      <c r="A4190" s="30"/>
      <c r="B4190" s="31"/>
      <c r="C4190" s="42"/>
      <c r="D4190" s="385"/>
      <c r="F4190" s="385"/>
      <c r="G4190" s="385"/>
      <c r="H4190" s="385"/>
    </row>
    <row r="4191" spans="1:8" x14ac:dyDescent="0.25">
      <c r="A4191" s="30"/>
      <c r="B4191" s="31"/>
      <c r="C4191" s="42"/>
      <c r="D4191" s="385"/>
      <c r="F4191" s="385"/>
      <c r="G4191" s="385"/>
      <c r="H4191" s="385"/>
    </row>
    <row r="4192" spans="1:8" x14ac:dyDescent="0.25">
      <c r="A4192" s="30"/>
      <c r="B4192" s="31"/>
      <c r="C4192" s="42"/>
      <c r="D4192" s="385"/>
      <c r="F4192" s="385"/>
      <c r="G4192" s="385"/>
      <c r="H4192" s="385"/>
    </row>
    <row r="4193" spans="1:8" x14ac:dyDescent="0.25">
      <c r="A4193" s="30"/>
      <c r="B4193" s="31"/>
      <c r="C4193" s="42"/>
      <c r="D4193" s="385"/>
      <c r="F4193" s="385"/>
      <c r="G4193" s="385"/>
      <c r="H4193" s="385"/>
    </row>
    <row r="4194" spans="1:8" x14ac:dyDescent="0.25">
      <c r="A4194" s="30"/>
      <c r="B4194" s="31"/>
      <c r="C4194" s="42"/>
      <c r="D4194" s="385"/>
      <c r="F4194" s="385"/>
      <c r="G4194" s="385"/>
      <c r="H4194" s="385"/>
    </row>
    <row r="4195" spans="1:8" x14ac:dyDescent="0.25">
      <c r="A4195" s="30"/>
      <c r="B4195" s="31"/>
      <c r="C4195" s="42"/>
      <c r="D4195" s="385"/>
      <c r="F4195" s="385"/>
      <c r="G4195" s="385"/>
      <c r="H4195" s="385"/>
    </row>
    <row r="4196" spans="1:8" x14ac:dyDescent="0.25">
      <c r="A4196" s="30"/>
      <c r="B4196" s="31"/>
      <c r="C4196" s="42"/>
      <c r="D4196" s="385"/>
      <c r="F4196" s="385"/>
      <c r="G4196" s="385"/>
      <c r="H4196" s="385"/>
    </row>
    <row r="4197" spans="1:8" x14ac:dyDescent="0.25">
      <c r="A4197" s="30"/>
      <c r="B4197" s="31"/>
      <c r="C4197" s="42"/>
      <c r="D4197" s="385"/>
      <c r="F4197" s="385"/>
      <c r="G4197" s="385"/>
      <c r="H4197" s="385"/>
    </row>
    <row r="4198" spans="1:8" x14ac:dyDescent="0.25">
      <c r="A4198" s="30"/>
      <c r="B4198" s="31"/>
      <c r="C4198" s="42"/>
      <c r="D4198" s="385"/>
      <c r="F4198" s="385"/>
      <c r="G4198" s="385"/>
      <c r="H4198" s="385"/>
    </row>
    <row r="4199" spans="1:8" x14ac:dyDescent="0.25">
      <c r="A4199" s="30"/>
      <c r="B4199" s="31"/>
      <c r="C4199" s="42"/>
      <c r="D4199" s="385"/>
      <c r="F4199" s="385"/>
      <c r="G4199" s="385"/>
      <c r="H4199" s="385"/>
    </row>
    <row r="4200" spans="1:8" x14ac:dyDescent="0.25">
      <c r="A4200" s="30"/>
      <c r="B4200" s="31"/>
      <c r="C4200" s="42"/>
      <c r="D4200" s="385"/>
      <c r="F4200" s="385"/>
      <c r="G4200" s="385"/>
      <c r="H4200" s="385"/>
    </row>
    <row r="4201" spans="1:8" x14ac:dyDescent="0.25">
      <c r="A4201" s="30"/>
      <c r="B4201" s="31"/>
      <c r="C4201" s="42"/>
      <c r="D4201" s="385"/>
      <c r="F4201" s="385"/>
      <c r="G4201" s="385"/>
      <c r="H4201" s="385"/>
    </row>
    <row r="4202" spans="1:8" x14ac:dyDescent="0.25">
      <c r="A4202" s="30"/>
      <c r="B4202" s="31"/>
      <c r="C4202" s="42"/>
      <c r="D4202" s="385"/>
      <c r="F4202" s="385"/>
      <c r="G4202" s="385"/>
      <c r="H4202" s="385"/>
    </row>
    <row r="4203" spans="1:8" x14ac:dyDescent="0.25">
      <c r="A4203" s="30"/>
      <c r="B4203" s="31"/>
      <c r="C4203" s="42"/>
      <c r="D4203" s="385"/>
      <c r="F4203" s="385"/>
      <c r="G4203" s="385"/>
      <c r="H4203" s="385"/>
    </row>
    <row r="4204" spans="1:8" x14ac:dyDescent="0.25">
      <c r="A4204" s="30"/>
      <c r="B4204" s="31"/>
      <c r="C4204" s="42"/>
      <c r="D4204" s="385"/>
      <c r="F4204" s="385"/>
      <c r="G4204" s="385"/>
      <c r="H4204" s="385"/>
    </row>
    <row r="4205" spans="1:8" x14ac:dyDescent="0.25">
      <c r="A4205" s="30"/>
      <c r="B4205" s="31"/>
      <c r="C4205" s="42"/>
      <c r="D4205" s="385"/>
      <c r="F4205" s="385"/>
      <c r="G4205" s="385"/>
      <c r="H4205" s="385"/>
    </row>
    <row r="4206" spans="1:8" x14ac:dyDescent="0.25">
      <c r="A4206" s="30"/>
      <c r="B4206" s="31"/>
      <c r="C4206" s="42"/>
      <c r="D4206" s="385"/>
      <c r="F4206" s="385"/>
      <c r="G4206" s="385"/>
      <c r="H4206" s="385"/>
    </row>
    <row r="4207" spans="1:8" x14ac:dyDescent="0.25">
      <c r="A4207" s="30"/>
      <c r="B4207" s="31"/>
      <c r="C4207" s="42"/>
      <c r="D4207" s="385"/>
      <c r="F4207" s="385"/>
      <c r="G4207" s="385"/>
      <c r="H4207" s="385"/>
    </row>
    <row r="4208" spans="1:8" x14ac:dyDescent="0.25">
      <c r="A4208" s="30"/>
      <c r="B4208" s="31"/>
      <c r="C4208" s="42"/>
      <c r="D4208" s="385"/>
      <c r="F4208" s="385"/>
      <c r="G4208" s="385"/>
      <c r="H4208" s="385"/>
    </row>
    <row r="4209" spans="1:8" x14ac:dyDescent="0.25">
      <c r="A4209" s="30"/>
      <c r="B4209" s="31"/>
      <c r="C4209" s="42"/>
      <c r="D4209" s="385"/>
      <c r="F4209" s="385"/>
      <c r="G4209" s="385"/>
      <c r="H4209" s="385"/>
    </row>
    <row r="4210" spans="1:8" x14ac:dyDescent="0.25">
      <c r="A4210" s="30"/>
      <c r="B4210" s="31"/>
      <c r="C4210" s="42"/>
      <c r="D4210" s="385"/>
      <c r="F4210" s="385"/>
      <c r="G4210" s="385"/>
      <c r="H4210" s="385"/>
    </row>
    <row r="4211" spans="1:8" x14ac:dyDescent="0.25">
      <c r="A4211" s="30"/>
      <c r="B4211" s="31"/>
      <c r="C4211" s="42"/>
      <c r="D4211" s="385"/>
      <c r="F4211" s="385"/>
      <c r="G4211" s="385"/>
      <c r="H4211" s="385"/>
    </row>
    <row r="4212" spans="1:8" x14ac:dyDescent="0.25">
      <c r="A4212" s="30"/>
      <c r="B4212" s="31"/>
      <c r="C4212" s="42"/>
      <c r="D4212" s="385"/>
      <c r="F4212" s="385"/>
      <c r="G4212" s="385"/>
      <c r="H4212" s="385"/>
    </row>
    <row r="4213" spans="1:8" x14ac:dyDescent="0.25">
      <c r="A4213" s="30"/>
      <c r="B4213" s="31"/>
      <c r="C4213" s="42"/>
      <c r="D4213" s="385"/>
      <c r="F4213" s="385"/>
      <c r="G4213" s="385"/>
      <c r="H4213" s="385"/>
    </row>
    <row r="4214" spans="1:8" x14ac:dyDescent="0.25">
      <c r="A4214" s="30"/>
      <c r="B4214" s="31"/>
      <c r="C4214" s="42"/>
      <c r="D4214" s="385"/>
      <c r="F4214" s="385"/>
      <c r="G4214" s="385"/>
      <c r="H4214" s="385"/>
    </row>
    <row r="4215" spans="1:8" x14ac:dyDescent="0.25">
      <c r="A4215" s="30"/>
      <c r="B4215" s="31"/>
      <c r="C4215" s="42"/>
      <c r="D4215" s="385"/>
      <c r="F4215" s="385"/>
      <c r="G4215" s="385"/>
      <c r="H4215" s="385"/>
    </row>
    <row r="4216" spans="1:8" x14ac:dyDescent="0.25">
      <c r="A4216" s="30"/>
      <c r="B4216" s="31"/>
      <c r="C4216" s="42"/>
      <c r="D4216" s="385"/>
      <c r="F4216" s="385"/>
      <c r="G4216" s="385"/>
      <c r="H4216" s="385"/>
    </row>
    <row r="4217" spans="1:8" x14ac:dyDescent="0.25">
      <c r="A4217" s="30"/>
      <c r="B4217" s="31"/>
      <c r="C4217" s="42"/>
      <c r="D4217" s="385"/>
      <c r="F4217" s="385"/>
      <c r="G4217" s="385"/>
      <c r="H4217" s="385"/>
    </row>
    <row r="4218" spans="1:8" x14ac:dyDescent="0.25">
      <c r="A4218" s="30"/>
      <c r="B4218" s="31"/>
      <c r="C4218" s="42"/>
      <c r="D4218" s="385"/>
      <c r="F4218" s="385"/>
      <c r="G4218" s="385"/>
      <c r="H4218" s="385"/>
    </row>
    <row r="4219" spans="1:8" x14ac:dyDescent="0.25">
      <c r="A4219" s="30"/>
      <c r="B4219" s="31"/>
      <c r="C4219" s="42"/>
      <c r="D4219" s="385"/>
      <c r="F4219" s="385"/>
      <c r="G4219" s="385"/>
      <c r="H4219" s="385"/>
    </row>
    <row r="4220" spans="1:8" x14ac:dyDescent="0.25">
      <c r="A4220" s="30"/>
      <c r="B4220" s="31"/>
      <c r="C4220" s="42"/>
      <c r="D4220" s="385"/>
      <c r="F4220" s="385"/>
      <c r="G4220" s="385"/>
      <c r="H4220" s="385"/>
    </row>
    <row r="4221" spans="1:8" x14ac:dyDescent="0.25">
      <c r="A4221" s="30"/>
      <c r="B4221" s="31"/>
      <c r="C4221" s="42"/>
      <c r="D4221" s="385"/>
      <c r="F4221" s="385"/>
      <c r="G4221" s="385"/>
      <c r="H4221" s="385"/>
    </row>
    <row r="4222" spans="1:8" x14ac:dyDescent="0.25">
      <c r="A4222" s="30"/>
      <c r="B4222" s="31"/>
      <c r="C4222" s="42"/>
      <c r="D4222" s="385"/>
      <c r="F4222" s="385"/>
      <c r="G4222" s="385"/>
      <c r="H4222" s="385"/>
    </row>
    <row r="4223" spans="1:8" x14ac:dyDescent="0.25">
      <c r="A4223" s="30"/>
      <c r="B4223" s="31"/>
      <c r="C4223" s="42"/>
      <c r="D4223" s="385"/>
      <c r="F4223" s="385"/>
      <c r="G4223" s="385"/>
      <c r="H4223" s="385"/>
    </row>
    <row r="4224" spans="1:8" x14ac:dyDescent="0.25">
      <c r="A4224" s="30"/>
      <c r="B4224" s="31"/>
      <c r="C4224" s="42"/>
      <c r="D4224" s="385"/>
      <c r="F4224" s="385"/>
      <c r="G4224" s="385"/>
      <c r="H4224" s="385"/>
    </row>
    <row r="4225" spans="1:8" x14ac:dyDescent="0.25">
      <c r="A4225" s="30"/>
      <c r="B4225" s="31"/>
      <c r="C4225" s="42"/>
      <c r="D4225" s="385"/>
      <c r="F4225" s="385"/>
      <c r="G4225" s="385"/>
      <c r="H4225" s="385"/>
    </row>
    <row r="4226" spans="1:8" x14ac:dyDescent="0.25">
      <c r="A4226" s="30"/>
      <c r="B4226" s="31"/>
      <c r="C4226" s="42"/>
      <c r="D4226" s="385"/>
      <c r="F4226" s="385"/>
      <c r="G4226" s="385"/>
      <c r="H4226" s="385"/>
    </row>
    <row r="4227" spans="1:8" x14ac:dyDescent="0.25">
      <c r="A4227" s="30"/>
      <c r="B4227" s="31"/>
      <c r="C4227" s="42"/>
      <c r="D4227" s="385"/>
      <c r="F4227" s="385"/>
      <c r="G4227" s="385"/>
      <c r="H4227" s="385"/>
    </row>
    <row r="4228" spans="1:8" x14ac:dyDescent="0.25">
      <c r="A4228" s="30"/>
      <c r="B4228" s="31"/>
      <c r="C4228" s="42"/>
      <c r="D4228" s="385"/>
      <c r="F4228" s="385"/>
      <c r="G4228" s="385"/>
      <c r="H4228" s="385"/>
    </row>
    <row r="4229" spans="1:8" x14ac:dyDescent="0.25">
      <c r="A4229" s="30"/>
      <c r="B4229" s="31"/>
      <c r="C4229" s="42"/>
      <c r="D4229" s="385"/>
      <c r="F4229" s="385"/>
      <c r="G4229" s="385"/>
      <c r="H4229" s="385"/>
    </row>
    <row r="4230" spans="1:8" x14ac:dyDescent="0.25">
      <c r="A4230" s="30"/>
      <c r="B4230" s="31"/>
      <c r="C4230" s="42"/>
      <c r="D4230" s="385"/>
      <c r="F4230" s="385"/>
      <c r="G4230" s="385"/>
      <c r="H4230" s="385"/>
    </row>
    <row r="4231" spans="1:8" x14ac:dyDescent="0.25">
      <c r="A4231" s="30"/>
      <c r="B4231" s="31"/>
      <c r="C4231" s="42"/>
      <c r="D4231" s="385"/>
      <c r="F4231" s="385"/>
      <c r="G4231" s="385"/>
      <c r="H4231" s="385"/>
    </row>
    <row r="4232" spans="1:8" x14ac:dyDescent="0.25">
      <c r="A4232" s="30"/>
      <c r="B4232" s="31"/>
      <c r="C4232" s="42"/>
      <c r="D4232" s="385"/>
      <c r="F4232" s="385"/>
      <c r="G4232" s="385"/>
      <c r="H4232" s="385"/>
    </row>
    <row r="4233" spans="1:8" x14ac:dyDescent="0.25">
      <c r="A4233" s="30"/>
      <c r="B4233" s="31"/>
      <c r="C4233" s="42"/>
      <c r="D4233" s="385"/>
      <c r="F4233" s="385"/>
      <c r="G4233" s="385"/>
      <c r="H4233" s="385"/>
    </row>
    <row r="4234" spans="1:8" x14ac:dyDescent="0.25">
      <c r="A4234" s="30"/>
      <c r="B4234" s="31"/>
      <c r="C4234" s="42"/>
      <c r="D4234" s="385"/>
      <c r="F4234" s="385"/>
      <c r="G4234" s="385"/>
      <c r="H4234" s="385"/>
    </row>
    <row r="4235" spans="1:8" x14ac:dyDescent="0.25">
      <c r="A4235" s="30"/>
      <c r="B4235" s="31"/>
      <c r="C4235" s="42"/>
      <c r="D4235" s="385"/>
      <c r="F4235" s="385"/>
      <c r="G4235" s="385"/>
      <c r="H4235" s="385"/>
    </row>
    <row r="4236" spans="1:8" x14ac:dyDescent="0.25">
      <c r="A4236" s="30"/>
      <c r="B4236" s="31"/>
      <c r="C4236" s="42"/>
      <c r="D4236" s="385"/>
      <c r="F4236" s="385"/>
      <c r="G4236" s="385"/>
      <c r="H4236" s="385"/>
    </row>
    <row r="4237" spans="1:8" x14ac:dyDescent="0.25">
      <c r="A4237" s="30"/>
      <c r="B4237" s="31"/>
      <c r="C4237" s="42"/>
      <c r="D4237" s="385"/>
      <c r="F4237" s="385"/>
      <c r="G4237" s="385"/>
      <c r="H4237" s="385"/>
    </row>
    <row r="4238" spans="1:8" x14ac:dyDescent="0.25">
      <c r="A4238" s="30"/>
      <c r="B4238" s="31"/>
      <c r="C4238" s="42"/>
      <c r="D4238" s="385"/>
      <c r="F4238" s="385"/>
      <c r="G4238" s="385"/>
      <c r="H4238" s="385"/>
    </row>
    <row r="4239" spans="1:8" x14ac:dyDescent="0.25">
      <c r="A4239" s="30"/>
      <c r="B4239" s="31"/>
      <c r="C4239" s="42"/>
      <c r="D4239" s="385"/>
      <c r="F4239" s="385"/>
      <c r="G4239" s="385"/>
      <c r="H4239" s="385"/>
    </row>
    <row r="4240" spans="1:8" x14ac:dyDescent="0.25">
      <c r="A4240" s="30"/>
      <c r="B4240" s="31"/>
      <c r="C4240" s="42"/>
      <c r="D4240" s="385"/>
      <c r="F4240" s="385"/>
      <c r="G4240" s="385"/>
      <c r="H4240" s="385"/>
    </row>
    <row r="4241" spans="1:8" x14ac:dyDescent="0.25">
      <c r="A4241" s="30"/>
      <c r="B4241" s="31"/>
      <c r="C4241" s="42"/>
      <c r="D4241" s="385"/>
      <c r="F4241" s="385"/>
      <c r="G4241" s="385"/>
      <c r="H4241" s="385"/>
    </row>
    <row r="4242" spans="1:8" x14ac:dyDescent="0.25">
      <c r="A4242" s="30"/>
      <c r="B4242" s="31"/>
      <c r="C4242" s="42"/>
      <c r="D4242" s="385"/>
      <c r="F4242" s="385"/>
      <c r="G4242" s="385"/>
      <c r="H4242" s="385"/>
    </row>
    <row r="4243" spans="1:8" x14ac:dyDescent="0.25">
      <c r="A4243" s="30"/>
      <c r="B4243" s="31"/>
      <c r="C4243" s="42"/>
      <c r="D4243" s="385"/>
      <c r="F4243" s="385"/>
      <c r="G4243" s="385"/>
      <c r="H4243" s="385"/>
    </row>
    <row r="4244" spans="1:8" x14ac:dyDescent="0.25">
      <c r="A4244" s="30"/>
      <c r="B4244" s="31"/>
      <c r="C4244" s="42"/>
      <c r="D4244" s="385"/>
      <c r="F4244" s="385"/>
      <c r="G4244" s="385"/>
      <c r="H4244" s="385"/>
    </row>
    <row r="4245" spans="1:8" x14ac:dyDescent="0.25">
      <c r="A4245" s="30"/>
      <c r="B4245" s="31"/>
      <c r="C4245" s="42"/>
      <c r="D4245" s="385"/>
      <c r="F4245" s="385"/>
      <c r="G4245" s="385"/>
      <c r="H4245" s="385"/>
    </row>
    <row r="4246" spans="1:8" x14ac:dyDescent="0.25">
      <c r="A4246" s="30"/>
      <c r="B4246" s="31"/>
      <c r="C4246" s="42"/>
      <c r="D4246" s="385"/>
      <c r="F4246" s="385"/>
      <c r="G4246" s="385"/>
      <c r="H4246" s="385"/>
    </row>
    <row r="4247" spans="1:8" x14ac:dyDescent="0.25">
      <c r="A4247" s="30"/>
      <c r="B4247" s="31"/>
      <c r="C4247" s="42"/>
      <c r="D4247" s="385"/>
      <c r="F4247" s="385"/>
      <c r="G4247" s="385"/>
      <c r="H4247" s="385"/>
    </row>
    <row r="4248" spans="1:8" x14ac:dyDescent="0.25">
      <c r="A4248" s="30"/>
      <c r="B4248" s="31"/>
      <c r="C4248" s="42"/>
      <c r="D4248" s="385"/>
      <c r="F4248" s="385"/>
      <c r="G4248" s="385"/>
      <c r="H4248" s="385"/>
    </row>
    <row r="4249" spans="1:8" x14ac:dyDescent="0.25">
      <c r="A4249" s="30"/>
      <c r="B4249" s="31"/>
      <c r="C4249" s="42"/>
      <c r="D4249" s="385"/>
      <c r="F4249" s="385"/>
      <c r="G4249" s="385"/>
      <c r="H4249" s="385"/>
    </row>
    <row r="4250" spans="1:8" x14ac:dyDescent="0.25">
      <c r="A4250" s="30"/>
      <c r="B4250" s="31"/>
      <c r="C4250" s="42"/>
      <c r="D4250" s="385"/>
      <c r="F4250" s="385"/>
      <c r="G4250" s="385"/>
      <c r="H4250" s="385"/>
    </row>
    <row r="4251" spans="1:8" x14ac:dyDescent="0.25">
      <c r="A4251" s="30"/>
      <c r="B4251" s="31"/>
      <c r="C4251" s="42"/>
      <c r="D4251" s="385"/>
      <c r="F4251" s="385"/>
      <c r="G4251" s="385"/>
      <c r="H4251" s="385"/>
    </row>
    <row r="4252" spans="1:8" x14ac:dyDescent="0.25">
      <c r="A4252" s="30"/>
      <c r="B4252" s="31"/>
      <c r="C4252" s="42"/>
      <c r="D4252" s="385"/>
      <c r="F4252" s="385"/>
      <c r="G4252" s="385"/>
      <c r="H4252" s="385"/>
    </row>
    <row r="4253" spans="1:8" x14ac:dyDescent="0.25">
      <c r="A4253" s="30"/>
      <c r="B4253" s="31"/>
      <c r="C4253" s="42"/>
      <c r="D4253" s="385"/>
      <c r="F4253" s="385"/>
      <c r="G4253" s="385"/>
      <c r="H4253" s="385"/>
    </row>
    <row r="4254" spans="1:8" x14ac:dyDescent="0.25">
      <c r="A4254" s="30"/>
      <c r="B4254" s="31"/>
      <c r="C4254" s="42"/>
      <c r="D4254" s="385"/>
      <c r="F4254" s="385"/>
      <c r="G4254" s="385"/>
      <c r="H4254" s="385"/>
    </row>
    <row r="4255" spans="1:8" x14ac:dyDescent="0.25">
      <c r="A4255" s="30"/>
      <c r="B4255" s="31"/>
      <c r="C4255" s="42"/>
      <c r="D4255" s="385"/>
      <c r="F4255" s="385"/>
      <c r="G4255" s="385"/>
      <c r="H4255" s="385"/>
    </row>
    <row r="4256" spans="1:8" x14ac:dyDescent="0.25">
      <c r="A4256" s="30"/>
      <c r="B4256" s="31"/>
      <c r="C4256" s="42"/>
      <c r="D4256" s="385"/>
      <c r="F4256" s="385"/>
      <c r="G4256" s="385"/>
      <c r="H4256" s="385"/>
    </row>
    <row r="4257" spans="1:8" x14ac:dyDescent="0.25">
      <c r="A4257" s="30"/>
      <c r="B4257" s="31"/>
      <c r="C4257" s="42"/>
      <c r="D4257" s="385"/>
      <c r="F4257" s="385"/>
      <c r="G4257" s="385"/>
      <c r="H4257" s="385"/>
    </row>
    <row r="4258" spans="1:8" x14ac:dyDescent="0.25">
      <c r="A4258" s="30"/>
      <c r="B4258" s="31"/>
      <c r="C4258" s="42"/>
      <c r="D4258" s="385"/>
      <c r="F4258" s="385"/>
      <c r="G4258" s="385"/>
      <c r="H4258" s="385"/>
    </row>
    <row r="4259" spans="1:8" x14ac:dyDescent="0.25">
      <c r="A4259" s="30"/>
      <c r="B4259" s="31"/>
      <c r="C4259" s="42"/>
      <c r="D4259" s="385"/>
      <c r="F4259" s="385"/>
      <c r="G4259" s="385"/>
      <c r="H4259" s="385"/>
    </row>
    <row r="4260" spans="1:8" x14ac:dyDescent="0.25">
      <c r="A4260" s="30"/>
      <c r="B4260" s="31"/>
      <c r="C4260" s="42"/>
      <c r="D4260" s="385"/>
      <c r="F4260" s="385"/>
      <c r="G4260" s="385"/>
      <c r="H4260" s="385"/>
    </row>
    <row r="4261" spans="1:8" x14ac:dyDescent="0.25">
      <c r="A4261" s="30"/>
      <c r="B4261" s="31"/>
      <c r="C4261" s="42"/>
      <c r="D4261" s="385"/>
      <c r="F4261" s="385"/>
      <c r="G4261" s="385"/>
      <c r="H4261" s="385"/>
    </row>
    <row r="4262" spans="1:8" x14ac:dyDescent="0.25">
      <c r="A4262" s="30"/>
      <c r="B4262" s="31"/>
      <c r="C4262" s="42"/>
      <c r="D4262" s="385"/>
      <c r="F4262" s="385"/>
      <c r="G4262" s="385"/>
      <c r="H4262" s="385"/>
    </row>
    <row r="4263" spans="1:8" x14ac:dyDescent="0.25">
      <c r="A4263" s="30"/>
      <c r="B4263" s="31"/>
      <c r="C4263" s="42"/>
      <c r="D4263" s="385"/>
      <c r="F4263" s="385"/>
      <c r="G4263" s="385"/>
      <c r="H4263" s="385"/>
    </row>
    <row r="4264" spans="1:8" x14ac:dyDescent="0.25">
      <c r="A4264" s="30"/>
      <c r="B4264" s="31"/>
      <c r="C4264" s="42"/>
      <c r="D4264" s="385"/>
      <c r="F4264" s="385"/>
      <c r="G4264" s="385"/>
      <c r="H4264" s="385"/>
    </row>
    <row r="4265" spans="1:8" x14ac:dyDescent="0.25">
      <c r="A4265" s="30"/>
      <c r="B4265" s="31"/>
      <c r="C4265" s="42"/>
      <c r="D4265" s="385"/>
      <c r="F4265" s="385"/>
      <c r="G4265" s="385"/>
      <c r="H4265" s="385"/>
    </row>
    <row r="4266" spans="1:8" x14ac:dyDescent="0.25">
      <c r="A4266" s="30"/>
      <c r="B4266" s="31"/>
      <c r="C4266" s="42"/>
      <c r="D4266" s="385"/>
      <c r="F4266" s="385"/>
      <c r="G4266" s="385"/>
      <c r="H4266" s="385"/>
    </row>
    <row r="4267" spans="1:8" x14ac:dyDescent="0.25">
      <c r="A4267" s="30"/>
      <c r="B4267" s="31"/>
      <c r="C4267" s="42"/>
      <c r="D4267" s="385"/>
      <c r="F4267" s="385"/>
      <c r="G4267" s="385"/>
      <c r="H4267" s="385"/>
    </row>
    <row r="4268" spans="1:8" x14ac:dyDescent="0.25">
      <c r="A4268" s="30"/>
      <c r="B4268" s="31"/>
      <c r="C4268" s="42"/>
      <c r="D4268" s="385"/>
      <c r="F4268" s="385"/>
      <c r="G4268" s="385"/>
      <c r="H4268" s="385"/>
    </row>
    <row r="4269" spans="1:8" x14ac:dyDescent="0.25">
      <c r="A4269" s="30"/>
      <c r="B4269" s="31"/>
      <c r="C4269" s="42"/>
      <c r="D4269" s="385"/>
      <c r="F4269" s="385"/>
      <c r="G4269" s="385"/>
      <c r="H4269" s="385"/>
    </row>
    <row r="4270" spans="1:8" x14ac:dyDescent="0.25">
      <c r="A4270" s="30"/>
      <c r="B4270" s="31"/>
      <c r="C4270" s="42"/>
      <c r="D4270" s="385"/>
      <c r="F4270" s="385"/>
      <c r="G4270" s="385"/>
      <c r="H4270" s="385"/>
    </row>
    <row r="4271" spans="1:8" x14ac:dyDescent="0.25">
      <c r="A4271" s="30"/>
      <c r="B4271" s="31"/>
      <c r="C4271" s="42"/>
      <c r="D4271" s="385"/>
      <c r="F4271" s="385"/>
      <c r="G4271" s="385"/>
      <c r="H4271" s="385"/>
    </row>
    <row r="4272" spans="1:8" x14ac:dyDescent="0.25">
      <c r="A4272" s="30"/>
      <c r="B4272" s="31"/>
      <c r="C4272" s="42"/>
      <c r="D4272" s="385"/>
      <c r="F4272" s="385"/>
      <c r="G4272" s="385"/>
      <c r="H4272" s="385"/>
    </row>
    <row r="4273" spans="1:8" x14ac:dyDescent="0.25">
      <c r="A4273" s="30"/>
      <c r="B4273" s="31"/>
      <c r="C4273" s="42"/>
      <c r="D4273" s="385"/>
      <c r="F4273" s="385"/>
      <c r="G4273" s="385"/>
      <c r="H4273" s="385"/>
    </row>
    <row r="4274" spans="1:8" x14ac:dyDescent="0.25">
      <c r="A4274" s="30"/>
      <c r="B4274" s="31"/>
      <c r="C4274" s="42"/>
      <c r="D4274" s="385"/>
      <c r="F4274" s="385"/>
      <c r="G4274" s="385"/>
      <c r="H4274" s="385"/>
    </row>
    <row r="4275" spans="1:8" x14ac:dyDescent="0.25">
      <c r="A4275" s="30"/>
      <c r="B4275" s="31"/>
      <c r="C4275" s="42"/>
      <c r="D4275" s="385"/>
      <c r="F4275" s="385"/>
      <c r="G4275" s="385"/>
      <c r="H4275" s="385"/>
    </row>
    <row r="4276" spans="1:8" x14ac:dyDescent="0.25">
      <c r="A4276" s="30"/>
      <c r="B4276" s="31"/>
      <c r="C4276" s="42"/>
      <c r="D4276" s="385"/>
      <c r="F4276" s="385"/>
      <c r="G4276" s="385"/>
      <c r="H4276" s="385"/>
    </row>
    <row r="4277" spans="1:8" x14ac:dyDescent="0.25">
      <c r="A4277" s="30"/>
      <c r="B4277" s="31"/>
      <c r="C4277" s="42"/>
      <c r="D4277" s="385"/>
      <c r="F4277" s="385"/>
      <c r="G4277" s="385"/>
      <c r="H4277" s="385"/>
    </row>
    <row r="4278" spans="1:8" x14ac:dyDescent="0.25">
      <c r="A4278" s="30"/>
      <c r="B4278" s="31"/>
      <c r="C4278" s="42"/>
      <c r="D4278" s="385"/>
      <c r="F4278" s="385"/>
      <c r="G4278" s="385"/>
      <c r="H4278" s="385"/>
    </row>
    <row r="4279" spans="1:8" x14ac:dyDescent="0.25">
      <c r="A4279" s="30"/>
      <c r="B4279" s="31"/>
      <c r="C4279" s="42"/>
      <c r="D4279" s="385"/>
      <c r="F4279" s="385"/>
      <c r="G4279" s="385"/>
      <c r="H4279" s="385"/>
    </row>
    <row r="4280" spans="1:8" x14ac:dyDescent="0.25">
      <c r="A4280" s="30"/>
      <c r="B4280" s="31"/>
      <c r="C4280" s="42"/>
      <c r="D4280" s="385"/>
      <c r="F4280" s="385"/>
      <c r="G4280" s="385"/>
      <c r="H4280" s="385"/>
    </row>
    <row r="4281" spans="1:8" x14ac:dyDescent="0.25">
      <c r="A4281" s="30"/>
      <c r="B4281" s="31"/>
      <c r="C4281" s="42"/>
      <c r="D4281" s="385"/>
      <c r="F4281" s="385"/>
      <c r="G4281" s="385"/>
      <c r="H4281" s="385"/>
    </row>
    <row r="4282" spans="1:8" x14ac:dyDescent="0.25">
      <c r="A4282" s="30"/>
      <c r="B4282" s="31"/>
      <c r="C4282" s="42"/>
      <c r="D4282" s="385"/>
      <c r="F4282" s="385"/>
      <c r="G4282" s="385"/>
      <c r="H4282" s="385"/>
    </row>
    <row r="4283" spans="1:8" x14ac:dyDescent="0.25">
      <c r="A4283" s="30"/>
      <c r="B4283" s="31"/>
      <c r="C4283" s="42"/>
      <c r="D4283" s="385"/>
      <c r="F4283" s="385"/>
      <c r="G4283" s="385"/>
      <c r="H4283" s="385"/>
    </row>
    <row r="4284" spans="1:8" x14ac:dyDescent="0.25">
      <c r="A4284" s="30"/>
      <c r="B4284" s="31"/>
      <c r="C4284" s="42"/>
      <c r="D4284" s="385"/>
      <c r="F4284" s="385"/>
      <c r="G4284" s="385"/>
      <c r="H4284" s="385"/>
    </row>
    <row r="4285" spans="1:8" x14ac:dyDescent="0.25">
      <c r="A4285" s="30"/>
      <c r="B4285" s="31"/>
      <c r="C4285" s="42"/>
      <c r="D4285" s="385"/>
      <c r="F4285" s="385"/>
      <c r="G4285" s="385"/>
      <c r="H4285" s="385"/>
    </row>
    <row r="4286" spans="1:8" x14ac:dyDescent="0.25">
      <c r="A4286" s="30"/>
      <c r="B4286" s="31"/>
      <c r="C4286" s="42"/>
      <c r="D4286" s="385"/>
      <c r="F4286" s="385"/>
      <c r="G4286" s="385"/>
      <c r="H4286" s="385"/>
    </row>
    <row r="4287" spans="1:8" x14ac:dyDescent="0.25">
      <c r="A4287" s="30"/>
      <c r="B4287" s="31"/>
      <c r="C4287" s="42"/>
      <c r="D4287" s="385"/>
      <c r="F4287" s="385"/>
      <c r="G4287" s="385"/>
      <c r="H4287" s="385"/>
    </row>
    <row r="4288" spans="1:8" x14ac:dyDescent="0.25">
      <c r="A4288" s="30"/>
      <c r="B4288" s="31"/>
      <c r="C4288" s="42"/>
      <c r="D4288" s="385"/>
      <c r="F4288" s="385"/>
      <c r="G4288" s="385"/>
      <c r="H4288" s="385"/>
    </row>
    <row r="4289" spans="1:8" x14ac:dyDescent="0.25">
      <c r="A4289" s="30"/>
      <c r="B4289" s="31"/>
      <c r="C4289" s="42"/>
      <c r="D4289" s="385"/>
      <c r="F4289" s="385"/>
      <c r="G4289" s="385"/>
      <c r="H4289" s="385"/>
    </row>
    <row r="4290" spans="1:8" x14ac:dyDescent="0.25">
      <c r="A4290" s="30"/>
      <c r="B4290" s="31"/>
      <c r="C4290" s="42"/>
      <c r="D4290" s="385"/>
      <c r="F4290" s="385"/>
      <c r="G4290" s="385"/>
      <c r="H4290" s="385"/>
    </row>
    <row r="4291" spans="1:8" x14ac:dyDescent="0.25">
      <c r="A4291" s="30"/>
      <c r="B4291" s="31"/>
      <c r="C4291" s="42"/>
      <c r="D4291" s="385"/>
      <c r="F4291" s="385"/>
      <c r="G4291" s="385"/>
      <c r="H4291" s="385"/>
    </row>
    <row r="4292" spans="1:8" x14ac:dyDescent="0.25">
      <c r="A4292" s="30"/>
      <c r="B4292" s="31"/>
      <c r="C4292" s="42"/>
      <c r="D4292" s="385"/>
      <c r="F4292" s="385"/>
      <c r="G4292" s="385"/>
      <c r="H4292" s="385"/>
    </row>
    <row r="4293" spans="1:8" x14ac:dyDescent="0.25">
      <c r="A4293" s="30"/>
      <c r="B4293" s="31"/>
      <c r="C4293" s="42"/>
      <c r="D4293" s="385"/>
      <c r="F4293" s="385"/>
      <c r="G4293" s="385"/>
      <c r="H4293" s="385"/>
    </row>
    <row r="4294" spans="1:8" x14ac:dyDescent="0.25">
      <c r="A4294" s="30"/>
      <c r="B4294" s="31"/>
      <c r="C4294" s="42"/>
      <c r="D4294" s="385"/>
      <c r="F4294" s="385"/>
      <c r="G4294" s="385"/>
      <c r="H4294" s="385"/>
    </row>
    <row r="4295" spans="1:8" x14ac:dyDescent="0.25">
      <c r="A4295" s="30"/>
      <c r="B4295" s="31"/>
      <c r="C4295" s="42"/>
      <c r="D4295" s="385"/>
      <c r="F4295" s="385"/>
      <c r="G4295" s="385"/>
      <c r="H4295" s="385"/>
    </row>
    <row r="4296" spans="1:8" x14ac:dyDescent="0.25">
      <c r="A4296" s="30"/>
      <c r="B4296" s="31"/>
      <c r="C4296" s="42"/>
      <c r="D4296" s="385"/>
      <c r="F4296" s="385"/>
      <c r="G4296" s="385"/>
      <c r="H4296" s="385"/>
    </row>
    <row r="4297" spans="1:8" x14ac:dyDescent="0.25">
      <c r="A4297" s="30"/>
      <c r="B4297" s="31"/>
      <c r="C4297" s="42"/>
      <c r="D4297" s="385"/>
      <c r="F4297" s="385"/>
      <c r="G4297" s="385"/>
      <c r="H4297" s="385"/>
    </row>
    <row r="4298" spans="1:8" x14ac:dyDescent="0.25">
      <c r="A4298" s="30"/>
      <c r="B4298" s="31"/>
      <c r="C4298" s="42"/>
      <c r="D4298" s="385"/>
      <c r="F4298" s="385"/>
      <c r="G4298" s="385"/>
      <c r="H4298" s="385"/>
    </row>
    <row r="4299" spans="1:8" x14ac:dyDescent="0.25">
      <c r="A4299" s="30"/>
      <c r="B4299" s="31"/>
      <c r="C4299" s="42"/>
      <c r="D4299" s="385"/>
      <c r="F4299" s="385"/>
      <c r="G4299" s="385"/>
      <c r="H4299" s="385"/>
    </row>
    <row r="4300" spans="1:8" x14ac:dyDescent="0.25">
      <c r="A4300" s="30"/>
      <c r="B4300" s="31"/>
      <c r="C4300" s="42"/>
      <c r="D4300" s="385"/>
      <c r="F4300" s="385"/>
      <c r="G4300" s="385"/>
      <c r="H4300" s="385"/>
    </row>
    <row r="4301" spans="1:8" x14ac:dyDescent="0.25">
      <c r="A4301" s="30"/>
      <c r="B4301" s="31"/>
      <c r="C4301" s="42"/>
      <c r="D4301" s="385"/>
      <c r="F4301" s="385"/>
      <c r="G4301" s="385"/>
      <c r="H4301" s="385"/>
    </row>
    <row r="4302" spans="1:8" x14ac:dyDescent="0.25">
      <c r="A4302" s="30"/>
      <c r="B4302" s="31"/>
      <c r="C4302" s="42"/>
      <c r="D4302" s="385"/>
      <c r="F4302" s="385"/>
      <c r="G4302" s="385"/>
      <c r="H4302" s="385"/>
    </row>
    <row r="4303" spans="1:8" x14ac:dyDescent="0.25">
      <c r="A4303" s="30"/>
      <c r="B4303" s="31"/>
      <c r="C4303" s="42"/>
      <c r="D4303" s="385"/>
      <c r="F4303" s="385"/>
      <c r="G4303" s="385"/>
      <c r="H4303" s="385"/>
    </row>
    <row r="4304" spans="1:8" x14ac:dyDescent="0.25">
      <c r="A4304" s="30"/>
      <c r="B4304" s="31"/>
      <c r="C4304" s="42"/>
      <c r="D4304" s="385"/>
      <c r="F4304" s="385"/>
      <c r="G4304" s="385"/>
      <c r="H4304" s="385"/>
    </row>
    <row r="4305" spans="1:8" x14ac:dyDescent="0.25">
      <c r="A4305" s="30"/>
      <c r="B4305" s="31"/>
      <c r="C4305" s="42"/>
      <c r="D4305" s="385"/>
      <c r="F4305" s="385"/>
      <c r="G4305" s="385"/>
      <c r="H4305" s="385"/>
    </row>
    <row r="4306" spans="1:8" x14ac:dyDescent="0.25">
      <c r="A4306" s="30"/>
      <c r="B4306" s="31"/>
      <c r="C4306" s="42"/>
      <c r="D4306" s="385"/>
      <c r="F4306" s="385"/>
      <c r="G4306" s="385"/>
      <c r="H4306" s="385"/>
    </row>
    <row r="4307" spans="1:8" x14ac:dyDescent="0.25">
      <c r="A4307" s="30"/>
      <c r="B4307" s="31"/>
      <c r="C4307" s="42"/>
      <c r="D4307" s="385"/>
      <c r="F4307" s="385"/>
      <c r="G4307" s="385"/>
      <c r="H4307" s="385"/>
    </row>
    <row r="4308" spans="1:8" x14ac:dyDescent="0.25">
      <c r="A4308" s="30"/>
      <c r="B4308" s="31"/>
      <c r="C4308" s="42"/>
      <c r="D4308" s="385"/>
      <c r="F4308" s="385"/>
      <c r="G4308" s="385"/>
      <c r="H4308" s="385"/>
    </row>
    <row r="4309" spans="1:8" x14ac:dyDescent="0.25">
      <c r="A4309" s="30"/>
      <c r="B4309" s="31"/>
      <c r="C4309" s="42"/>
      <c r="D4309" s="385"/>
      <c r="F4309" s="385"/>
      <c r="G4309" s="385"/>
      <c r="H4309" s="385"/>
    </row>
    <row r="4310" spans="1:8" x14ac:dyDescent="0.25">
      <c r="A4310" s="30"/>
      <c r="B4310" s="31"/>
      <c r="C4310" s="42"/>
      <c r="D4310" s="385"/>
      <c r="F4310" s="385"/>
      <c r="G4310" s="385"/>
      <c r="H4310" s="385"/>
    </row>
    <row r="4311" spans="1:8" x14ac:dyDescent="0.25">
      <c r="A4311" s="30"/>
      <c r="B4311" s="31"/>
      <c r="C4311" s="42"/>
      <c r="D4311" s="385"/>
      <c r="F4311" s="385"/>
      <c r="G4311" s="385"/>
      <c r="H4311" s="385"/>
    </row>
    <row r="4312" spans="1:8" x14ac:dyDescent="0.25">
      <c r="A4312" s="30"/>
      <c r="B4312" s="31"/>
      <c r="C4312" s="42"/>
      <c r="D4312" s="385"/>
      <c r="F4312" s="385"/>
      <c r="G4312" s="385"/>
      <c r="H4312" s="385"/>
    </row>
    <row r="4313" spans="1:8" x14ac:dyDescent="0.25">
      <c r="A4313" s="30"/>
      <c r="B4313" s="31"/>
      <c r="C4313" s="42"/>
      <c r="D4313" s="385"/>
      <c r="F4313" s="385"/>
      <c r="G4313" s="385"/>
      <c r="H4313" s="385"/>
    </row>
    <row r="4314" spans="1:8" x14ac:dyDescent="0.25">
      <c r="A4314" s="30"/>
      <c r="B4314" s="31"/>
      <c r="C4314" s="42"/>
      <c r="D4314" s="385"/>
      <c r="F4314" s="385"/>
      <c r="G4314" s="385"/>
      <c r="H4314" s="385"/>
    </row>
    <row r="4315" spans="1:8" x14ac:dyDescent="0.25">
      <c r="A4315" s="30"/>
      <c r="B4315" s="31"/>
      <c r="C4315" s="42"/>
      <c r="D4315" s="385"/>
      <c r="F4315" s="385"/>
      <c r="G4315" s="385"/>
      <c r="H4315" s="385"/>
    </row>
    <row r="4316" spans="1:8" x14ac:dyDescent="0.25">
      <c r="A4316" s="30"/>
      <c r="B4316" s="31"/>
      <c r="C4316" s="42"/>
      <c r="D4316" s="385"/>
      <c r="F4316" s="385"/>
      <c r="G4316" s="385"/>
      <c r="H4316" s="385"/>
    </row>
    <row r="4317" spans="1:8" x14ac:dyDescent="0.25">
      <c r="A4317" s="30"/>
      <c r="B4317" s="31"/>
      <c r="C4317" s="42"/>
      <c r="D4317" s="385"/>
      <c r="F4317" s="385"/>
      <c r="G4317" s="385"/>
      <c r="H4317" s="385"/>
    </row>
    <row r="4318" spans="1:8" x14ac:dyDescent="0.25">
      <c r="A4318" s="30"/>
      <c r="B4318" s="31"/>
      <c r="C4318" s="42"/>
      <c r="D4318" s="385"/>
      <c r="F4318" s="385"/>
      <c r="G4318" s="385"/>
      <c r="H4318" s="385"/>
    </row>
    <row r="4319" spans="1:8" x14ac:dyDescent="0.25">
      <c r="A4319" s="30"/>
      <c r="B4319" s="31"/>
      <c r="C4319" s="42"/>
      <c r="D4319" s="385"/>
      <c r="F4319" s="385"/>
      <c r="G4319" s="385"/>
      <c r="H4319" s="385"/>
    </row>
    <row r="4320" spans="1:8" x14ac:dyDescent="0.25">
      <c r="A4320" s="30"/>
      <c r="B4320" s="31"/>
      <c r="C4320" s="42"/>
      <c r="D4320" s="385"/>
      <c r="F4320" s="385"/>
      <c r="G4320" s="385"/>
      <c r="H4320" s="385"/>
    </row>
    <row r="4321" spans="1:8" x14ac:dyDescent="0.25">
      <c r="A4321" s="30"/>
      <c r="B4321" s="31"/>
      <c r="C4321" s="42"/>
      <c r="D4321" s="385"/>
      <c r="F4321" s="385"/>
      <c r="G4321" s="385"/>
      <c r="H4321" s="385"/>
    </row>
    <row r="4322" spans="1:8" x14ac:dyDescent="0.25">
      <c r="A4322" s="30"/>
      <c r="B4322" s="31"/>
      <c r="C4322" s="42"/>
      <c r="D4322" s="385"/>
      <c r="F4322" s="385"/>
      <c r="G4322" s="385"/>
      <c r="H4322" s="385"/>
    </row>
    <row r="4323" spans="1:8" x14ac:dyDescent="0.25">
      <c r="A4323" s="30"/>
      <c r="B4323" s="31"/>
      <c r="C4323" s="42"/>
      <c r="D4323" s="385"/>
      <c r="F4323" s="385"/>
      <c r="G4323" s="385"/>
      <c r="H4323" s="385"/>
    </row>
    <row r="4324" spans="1:8" x14ac:dyDescent="0.25">
      <c r="A4324" s="30"/>
      <c r="B4324" s="31"/>
      <c r="C4324" s="42"/>
      <c r="D4324" s="385"/>
      <c r="F4324" s="385"/>
      <c r="G4324" s="385"/>
      <c r="H4324" s="385"/>
    </row>
    <row r="4325" spans="1:8" x14ac:dyDescent="0.25">
      <c r="A4325" s="30"/>
      <c r="B4325" s="31"/>
      <c r="C4325" s="42"/>
      <c r="D4325" s="385"/>
      <c r="F4325" s="385"/>
      <c r="G4325" s="385"/>
      <c r="H4325" s="385"/>
    </row>
    <row r="4326" spans="1:8" x14ac:dyDescent="0.25">
      <c r="A4326" s="30"/>
      <c r="B4326" s="31"/>
      <c r="C4326" s="42"/>
      <c r="D4326" s="385"/>
      <c r="F4326" s="385"/>
      <c r="G4326" s="385"/>
      <c r="H4326" s="385"/>
    </row>
    <row r="4327" spans="1:8" x14ac:dyDescent="0.25">
      <c r="A4327" s="30"/>
      <c r="B4327" s="31"/>
      <c r="C4327" s="42"/>
      <c r="D4327" s="385"/>
      <c r="F4327" s="385"/>
      <c r="G4327" s="385"/>
      <c r="H4327" s="385"/>
    </row>
    <row r="4328" spans="1:8" x14ac:dyDescent="0.25">
      <c r="A4328" s="30"/>
      <c r="B4328" s="31"/>
      <c r="C4328" s="42"/>
      <c r="D4328" s="385"/>
      <c r="F4328" s="385"/>
      <c r="G4328" s="385"/>
      <c r="H4328" s="385"/>
    </row>
    <row r="4329" spans="1:8" x14ac:dyDescent="0.25">
      <c r="A4329" s="30"/>
      <c r="B4329" s="31"/>
      <c r="C4329" s="42"/>
      <c r="D4329" s="385"/>
      <c r="F4329" s="385"/>
      <c r="G4329" s="385"/>
      <c r="H4329" s="385"/>
    </row>
    <row r="4330" spans="1:8" x14ac:dyDescent="0.25">
      <c r="A4330" s="30"/>
      <c r="B4330" s="31"/>
      <c r="C4330" s="42"/>
      <c r="D4330" s="385"/>
      <c r="F4330" s="385"/>
      <c r="G4330" s="385"/>
      <c r="H4330" s="385"/>
    </row>
    <row r="4331" spans="1:8" x14ac:dyDescent="0.25">
      <c r="A4331" s="30"/>
      <c r="B4331" s="31"/>
      <c r="C4331" s="42"/>
      <c r="D4331" s="385"/>
      <c r="F4331" s="385"/>
      <c r="G4331" s="385"/>
      <c r="H4331" s="385"/>
    </row>
    <row r="4332" spans="1:8" x14ac:dyDescent="0.25">
      <c r="A4332" s="30"/>
      <c r="B4332" s="31"/>
      <c r="C4332" s="42"/>
      <c r="D4332" s="385"/>
      <c r="F4332" s="385"/>
      <c r="G4332" s="385"/>
      <c r="H4332" s="385"/>
    </row>
    <row r="4333" spans="1:8" x14ac:dyDescent="0.25">
      <c r="A4333" s="30"/>
      <c r="B4333" s="31"/>
      <c r="C4333" s="42"/>
      <c r="D4333" s="385"/>
      <c r="F4333" s="385"/>
      <c r="G4333" s="385"/>
      <c r="H4333" s="385"/>
    </row>
    <row r="4334" spans="1:8" x14ac:dyDescent="0.25">
      <c r="A4334" s="30"/>
      <c r="B4334" s="31"/>
      <c r="C4334" s="42"/>
      <c r="D4334" s="385"/>
      <c r="F4334" s="385"/>
      <c r="G4334" s="385"/>
      <c r="H4334" s="385"/>
    </row>
    <row r="4335" spans="1:8" x14ac:dyDescent="0.25">
      <c r="A4335" s="30"/>
      <c r="B4335" s="31"/>
      <c r="C4335" s="42"/>
      <c r="D4335" s="385"/>
      <c r="F4335" s="385"/>
      <c r="G4335" s="385"/>
      <c r="H4335" s="385"/>
    </row>
    <row r="4336" spans="1:8" x14ac:dyDescent="0.25">
      <c r="A4336" s="30"/>
      <c r="B4336" s="31"/>
      <c r="C4336" s="42"/>
      <c r="D4336" s="385"/>
      <c r="F4336" s="385"/>
      <c r="G4336" s="385"/>
      <c r="H4336" s="385"/>
    </row>
    <row r="4337" spans="1:8" x14ac:dyDescent="0.25">
      <c r="A4337" s="30"/>
      <c r="B4337" s="31"/>
      <c r="C4337" s="42"/>
      <c r="D4337" s="385"/>
      <c r="F4337" s="385"/>
      <c r="G4337" s="385"/>
      <c r="H4337" s="385"/>
    </row>
    <row r="4338" spans="1:8" x14ac:dyDescent="0.25">
      <c r="A4338" s="30"/>
      <c r="B4338" s="31"/>
      <c r="C4338" s="42"/>
      <c r="D4338" s="385"/>
      <c r="F4338" s="385"/>
      <c r="G4338" s="385"/>
      <c r="H4338" s="385"/>
    </row>
    <row r="4339" spans="1:8" x14ac:dyDescent="0.25">
      <c r="A4339" s="30"/>
      <c r="B4339" s="31"/>
      <c r="C4339" s="42"/>
      <c r="D4339" s="385"/>
      <c r="F4339" s="385"/>
      <c r="G4339" s="385"/>
      <c r="H4339" s="385"/>
    </row>
    <row r="4340" spans="1:8" x14ac:dyDescent="0.25">
      <c r="A4340" s="30"/>
      <c r="B4340" s="31"/>
      <c r="C4340" s="42"/>
      <c r="D4340" s="385"/>
      <c r="F4340" s="385"/>
      <c r="G4340" s="385"/>
      <c r="H4340" s="385"/>
    </row>
    <row r="4341" spans="1:8" x14ac:dyDescent="0.25">
      <c r="A4341" s="30"/>
      <c r="B4341" s="31"/>
      <c r="C4341" s="42"/>
      <c r="D4341" s="385"/>
      <c r="F4341" s="385"/>
      <c r="G4341" s="385"/>
      <c r="H4341" s="385"/>
    </row>
    <row r="4342" spans="1:8" x14ac:dyDescent="0.25">
      <c r="A4342" s="30"/>
      <c r="B4342" s="31"/>
      <c r="C4342" s="42"/>
      <c r="D4342" s="385"/>
      <c r="F4342" s="385"/>
      <c r="G4342" s="385"/>
      <c r="H4342" s="385"/>
    </row>
    <row r="4343" spans="1:8" x14ac:dyDescent="0.25">
      <c r="A4343" s="30"/>
      <c r="B4343" s="31"/>
      <c r="C4343" s="42"/>
      <c r="D4343" s="385"/>
      <c r="F4343" s="385"/>
      <c r="G4343" s="385"/>
      <c r="H4343" s="385"/>
    </row>
    <row r="4344" spans="1:8" x14ac:dyDescent="0.25">
      <c r="A4344" s="30"/>
      <c r="B4344" s="31"/>
      <c r="C4344" s="42"/>
      <c r="D4344" s="385"/>
      <c r="F4344" s="385"/>
      <c r="G4344" s="385"/>
      <c r="H4344" s="385"/>
    </row>
    <row r="4345" spans="1:8" x14ac:dyDescent="0.25">
      <c r="A4345" s="30"/>
      <c r="B4345" s="31"/>
      <c r="C4345" s="42"/>
      <c r="D4345" s="385"/>
      <c r="F4345" s="385"/>
      <c r="G4345" s="385"/>
      <c r="H4345" s="385"/>
    </row>
    <row r="4346" spans="1:8" x14ac:dyDescent="0.25">
      <c r="A4346" s="30"/>
      <c r="B4346" s="31"/>
      <c r="C4346" s="42"/>
      <c r="D4346" s="385"/>
      <c r="F4346" s="385"/>
      <c r="G4346" s="385"/>
      <c r="H4346" s="385"/>
    </row>
    <row r="4347" spans="1:8" x14ac:dyDescent="0.25">
      <c r="A4347" s="30"/>
      <c r="B4347" s="31"/>
      <c r="C4347" s="42"/>
      <c r="D4347" s="385"/>
      <c r="F4347" s="385"/>
      <c r="G4347" s="385"/>
      <c r="H4347" s="385"/>
    </row>
    <row r="4348" spans="1:8" x14ac:dyDescent="0.25">
      <c r="A4348" s="30"/>
      <c r="B4348" s="31"/>
      <c r="C4348" s="42"/>
      <c r="D4348" s="385"/>
      <c r="F4348" s="385"/>
      <c r="G4348" s="385"/>
      <c r="H4348" s="385"/>
    </row>
    <row r="4349" spans="1:8" x14ac:dyDescent="0.25">
      <c r="A4349" s="30"/>
      <c r="B4349" s="31"/>
      <c r="C4349" s="42"/>
      <c r="D4349" s="385"/>
      <c r="F4349" s="385"/>
      <c r="G4349" s="385"/>
      <c r="H4349" s="385"/>
    </row>
    <row r="4350" spans="1:8" x14ac:dyDescent="0.25">
      <c r="A4350" s="30"/>
      <c r="B4350" s="31"/>
      <c r="C4350" s="42"/>
      <c r="D4350" s="385"/>
      <c r="F4350" s="385"/>
      <c r="G4350" s="385"/>
      <c r="H4350" s="385"/>
    </row>
    <row r="4351" spans="1:8" x14ac:dyDescent="0.25">
      <c r="A4351" s="30"/>
      <c r="B4351" s="31"/>
      <c r="C4351" s="42"/>
      <c r="D4351" s="385"/>
      <c r="F4351" s="385"/>
      <c r="G4351" s="385"/>
      <c r="H4351" s="385"/>
    </row>
    <row r="4352" spans="1:8" x14ac:dyDescent="0.25">
      <c r="A4352" s="30"/>
      <c r="B4352" s="31"/>
      <c r="C4352" s="42"/>
      <c r="D4352" s="385"/>
      <c r="F4352" s="385"/>
      <c r="G4352" s="385"/>
      <c r="H4352" s="385"/>
    </row>
    <row r="4353" spans="1:8" x14ac:dyDescent="0.25">
      <c r="A4353" s="30"/>
      <c r="B4353" s="31"/>
      <c r="C4353" s="42"/>
      <c r="D4353" s="385"/>
      <c r="F4353" s="385"/>
      <c r="G4353" s="385"/>
      <c r="H4353" s="385"/>
    </row>
    <row r="4354" spans="1:8" x14ac:dyDescent="0.25">
      <c r="A4354" s="30"/>
      <c r="B4354" s="31"/>
      <c r="C4354" s="42"/>
      <c r="D4354" s="385"/>
      <c r="F4354" s="385"/>
      <c r="G4354" s="385"/>
      <c r="H4354" s="385"/>
    </row>
    <row r="4355" spans="1:8" x14ac:dyDescent="0.25">
      <c r="A4355" s="30"/>
      <c r="B4355" s="31"/>
      <c r="C4355" s="42"/>
      <c r="D4355" s="385"/>
      <c r="F4355" s="385"/>
      <c r="G4355" s="385"/>
      <c r="H4355" s="385"/>
    </row>
    <row r="4356" spans="1:8" x14ac:dyDescent="0.25">
      <c r="A4356" s="30"/>
      <c r="B4356" s="31"/>
      <c r="C4356" s="42"/>
      <c r="D4356" s="385"/>
      <c r="F4356" s="385"/>
      <c r="G4356" s="385"/>
      <c r="H4356" s="385"/>
    </row>
    <row r="4357" spans="1:8" x14ac:dyDescent="0.25">
      <c r="A4357" s="30"/>
      <c r="B4357" s="31"/>
      <c r="C4357" s="42"/>
      <c r="D4357" s="385"/>
      <c r="F4357" s="385"/>
      <c r="G4357" s="385"/>
      <c r="H4357" s="385"/>
    </row>
    <row r="4358" spans="1:8" x14ac:dyDescent="0.25">
      <c r="A4358" s="30"/>
      <c r="B4358" s="31"/>
      <c r="C4358" s="42"/>
      <c r="D4358" s="385"/>
      <c r="F4358" s="385"/>
      <c r="G4358" s="385"/>
      <c r="H4358" s="385"/>
    </row>
    <row r="4359" spans="1:8" x14ac:dyDescent="0.25">
      <c r="A4359" s="30"/>
      <c r="B4359" s="31"/>
      <c r="C4359" s="42"/>
      <c r="D4359" s="385"/>
      <c r="F4359" s="385"/>
      <c r="G4359" s="385"/>
      <c r="H4359" s="385"/>
    </row>
    <row r="4360" spans="1:8" x14ac:dyDescent="0.25">
      <c r="A4360" s="30"/>
      <c r="B4360" s="31"/>
      <c r="C4360" s="42"/>
      <c r="D4360" s="385"/>
      <c r="F4360" s="385"/>
      <c r="G4360" s="385"/>
      <c r="H4360" s="385"/>
    </row>
    <row r="4361" spans="1:8" x14ac:dyDescent="0.25">
      <c r="A4361" s="30"/>
      <c r="B4361" s="31"/>
      <c r="C4361" s="42"/>
      <c r="D4361" s="385"/>
      <c r="F4361" s="385"/>
      <c r="G4361" s="385"/>
      <c r="H4361" s="385"/>
    </row>
    <row r="4362" spans="1:8" x14ac:dyDescent="0.25">
      <c r="A4362" s="30"/>
      <c r="B4362" s="31"/>
      <c r="C4362" s="42"/>
      <c r="D4362" s="385"/>
      <c r="F4362" s="385"/>
      <c r="G4362" s="385"/>
      <c r="H4362" s="385"/>
    </row>
    <row r="4363" spans="1:8" x14ac:dyDescent="0.25">
      <c r="A4363" s="30"/>
      <c r="B4363" s="31"/>
      <c r="C4363" s="42"/>
      <c r="D4363" s="385"/>
      <c r="F4363" s="385"/>
      <c r="G4363" s="385"/>
      <c r="H4363" s="385"/>
    </row>
    <row r="4364" spans="1:8" x14ac:dyDescent="0.25">
      <c r="A4364" s="30"/>
      <c r="B4364" s="31"/>
      <c r="C4364" s="42"/>
      <c r="D4364" s="385"/>
      <c r="F4364" s="385"/>
      <c r="G4364" s="385"/>
      <c r="H4364" s="385"/>
    </row>
    <row r="4365" spans="1:8" x14ac:dyDescent="0.25">
      <c r="A4365" s="30"/>
      <c r="B4365" s="31"/>
      <c r="C4365" s="42"/>
      <c r="D4365" s="385"/>
      <c r="F4365" s="385"/>
      <c r="G4365" s="385"/>
      <c r="H4365" s="385"/>
    </row>
    <row r="4366" spans="1:8" x14ac:dyDescent="0.25">
      <c r="A4366" s="30"/>
      <c r="B4366" s="31"/>
      <c r="C4366" s="42"/>
      <c r="D4366" s="385"/>
      <c r="F4366" s="385"/>
      <c r="G4366" s="385"/>
      <c r="H4366" s="385"/>
    </row>
    <row r="4367" spans="1:8" x14ac:dyDescent="0.25">
      <c r="A4367" s="30"/>
      <c r="B4367" s="31"/>
      <c r="C4367" s="42"/>
      <c r="D4367" s="385"/>
      <c r="F4367" s="385"/>
      <c r="G4367" s="385"/>
      <c r="H4367" s="385"/>
    </row>
    <row r="4368" spans="1:8" x14ac:dyDescent="0.25">
      <c r="A4368" s="30"/>
      <c r="B4368" s="31"/>
      <c r="C4368" s="42"/>
      <c r="D4368" s="385"/>
      <c r="F4368" s="385"/>
      <c r="G4368" s="385"/>
      <c r="H4368" s="385"/>
    </row>
    <row r="4369" spans="1:8" x14ac:dyDescent="0.25">
      <c r="A4369" s="30"/>
      <c r="B4369" s="31"/>
      <c r="C4369" s="42"/>
      <c r="D4369" s="385"/>
      <c r="F4369" s="385"/>
      <c r="G4369" s="385"/>
      <c r="H4369" s="385"/>
    </row>
    <row r="4370" spans="1:8" x14ac:dyDescent="0.25">
      <c r="A4370" s="30"/>
      <c r="B4370" s="31"/>
      <c r="C4370" s="42"/>
      <c r="D4370" s="385"/>
      <c r="F4370" s="385"/>
      <c r="G4370" s="385"/>
      <c r="H4370" s="385"/>
    </row>
    <row r="4371" spans="1:8" x14ac:dyDescent="0.25">
      <c r="A4371" s="30"/>
      <c r="B4371" s="31"/>
      <c r="C4371" s="42"/>
      <c r="D4371" s="385"/>
      <c r="F4371" s="385"/>
      <c r="G4371" s="385"/>
      <c r="H4371" s="385"/>
    </row>
    <row r="4372" spans="1:8" x14ac:dyDescent="0.25">
      <c r="A4372" s="30"/>
      <c r="B4372" s="31"/>
      <c r="C4372" s="42"/>
      <c r="D4372" s="385"/>
      <c r="F4372" s="385"/>
      <c r="G4372" s="385"/>
      <c r="H4372" s="385"/>
    </row>
    <row r="4373" spans="1:8" x14ac:dyDescent="0.25">
      <c r="A4373" s="30"/>
      <c r="B4373" s="31"/>
      <c r="C4373" s="42"/>
      <c r="D4373" s="385"/>
      <c r="F4373" s="385"/>
      <c r="G4373" s="385"/>
      <c r="H4373" s="385"/>
    </row>
    <row r="4374" spans="1:8" x14ac:dyDescent="0.25">
      <c r="A4374" s="30"/>
      <c r="B4374" s="31"/>
      <c r="C4374" s="42"/>
      <c r="D4374" s="385"/>
      <c r="F4374" s="385"/>
      <c r="G4374" s="385"/>
      <c r="H4374" s="385"/>
    </row>
    <row r="4375" spans="1:8" x14ac:dyDescent="0.25">
      <c r="A4375" s="30"/>
      <c r="B4375" s="31"/>
      <c r="C4375" s="42"/>
      <c r="D4375" s="385"/>
      <c r="F4375" s="385"/>
      <c r="G4375" s="385"/>
      <c r="H4375" s="385"/>
    </row>
    <row r="4376" spans="1:8" x14ac:dyDescent="0.25">
      <c r="A4376" s="30"/>
      <c r="B4376" s="31"/>
      <c r="C4376" s="42"/>
      <c r="D4376" s="385"/>
      <c r="F4376" s="385"/>
      <c r="G4376" s="385"/>
      <c r="H4376" s="385"/>
    </row>
    <row r="4377" spans="1:8" x14ac:dyDescent="0.25">
      <c r="A4377" s="30"/>
      <c r="B4377" s="31"/>
      <c r="C4377" s="42"/>
      <c r="D4377" s="385"/>
      <c r="F4377" s="385"/>
      <c r="G4377" s="385"/>
      <c r="H4377" s="385"/>
    </row>
    <row r="4378" spans="1:8" x14ac:dyDescent="0.25">
      <c r="A4378" s="30"/>
      <c r="B4378" s="31"/>
      <c r="C4378" s="42"/>
      <c r="D4378" s="385"/>
      <c r="F4378" s="385"/>
      <c r="G4378" s="385"/>
      <c r="H4378" s="385"/>
    </row>
    <row r="4379" spans="1:8" x14ac:dyDescent="0.25">
      <c r="A4379" s="30"/>
      <c r="B4379" s="31"/>
      <c r="C4379" s="42"/>
      <c r="D4379" s="385"/>
      <c r="F4379" s="385"/>
      <c r="G4379" s="385"/>
      <c r="H4379" s="385"/>
    </row>
    <row r="4380" spans="1:8" x14ac:dyDescent="0.25">
      <c r="A4380" s="30"/>
      <c r="B4380" s="31"/>
      <c r="C4380" s="42"/>
      <c r="D4380" s="385"/>
      <c r="F4380" s="385"/>
      <c r="G4380" s="385"/>
      <c r="H4380" s="385"/>
    </row>
    <row r="4381" spans="1:8" x14ac:dyDescent="0.25">
      <c r="A4381" s="30"/>
      <c r="B4381" s="31"/>
      <c r="C4381" s="42"/>
      <c r="D4381" s="385"/>
      <c r="F4381" s="385"/>
      <c r="G4381" s="385"/>
      <c r="H4381" s="385"/>
    </row>
    <row r="4382" spans="1:8" x14ac:dyDescent="0.25">
      <c r="A4382" s="30"/>
      <c r="B4382" s="31"/>
      <c r="C4382" s="42"/>
      <c r="D4382" s="385"/>
      <c r="F4382" s="385"/>
      <c r="G4382" s="385"/>
      <c r="H4382" s="385"/>
    </row>
    <row r="4383" spans="1:8" x14ac:dyDescent="0.25">
      <c r="A4383" s="30"/>
      <c r="B4383" s="31"/>
      <c r="C4383" s="42"/>
      <c r="D4383" s="385"/>
      <c r="F4383" s="385"/>
      <c r="G4383" s="385"/>
      <c r="H4383" s="385"/>
    </row>
    <row r="4384" spans="1:8" x14ac:dyDescent="0.25">
      <c r="A4384" s="30"/>
      <c r="B4384" s="31"/>
      <c r="C4384" s="42"/>
      <c r="D4384" s="385"/>
      <c r="F4384" s="385"/>
      <c r="G4384" s="385"/>
      <c r="H4384" s="385"/>
    </row>
    <row r="4385" spans="1:8" x14ac:dyDescent="0.25">
      <c r="A4385" s="30"/>
      <c r="B4385" s="31"/>
      <c r="C4385" s="42"/>
      <c r="D4385" s="385"/>
      <c r="F4385" s="385"/>
      <c r="G4385" s="385"/>
      <c r="H4385" s="385"/>
    </row>
    <row r="4386" spans="1:8" x14ac:dyDescent="0.25">
      <c r="A4386" s="30"/>
      <c r="B4386" s="31"/>
      <c r="C4386" s="42"/>
      <c r="D4386" s="385"/>
      <c r="F4386" s="385"/>
      <c r="G4386" s="385"/>
      <c r="H4386" s="385"/>
    </row>
    <row r="4387" spans="1:8" x14ac:dyDescent="0.25">
      <c r="A4387" s="30"/>
      <c r="B4387" s="31"/>
      <c r="C4387" s="42"/>
      <c r="D4387" s="385"/>
      <c r="F4387" s="385"/>
      <c r="G4387" s="385"/>
      <c r="H4387" s="385"/>
    </row>
    <row r="4388" spans="1:8" x14ac:dyDescent="0.25">
      <c r="A4388" s="30"/>
      <c r="B4388" s="31"/>
      <c r="C4388" s="42"/>
      <c r="D4388" s="385"/>
      <c r="F4388" s="385"/>
      <c r="G4388" s="385"/>
      <c r="H4388" s="385"/>
    </row>
    <row r="4389" spans="1:8" x14ac:dyDescent="0.25">
      <c r="A4389" s="30"/>
      <c r="B4389" s="31"/>
      <c r="C4389" s="42"/>
      <c r="D4389" s="385"/>
      <c r="F4389" s="385"/>
      <c r="G4389" s="385"/>
      <c r="H4389" s="385"/>
    </row>
    <row r="4390" spans="1:8" x14ac:dyDescent="0.25">
      <c r="A4390" s="30"/>
      <c r="B4390" s="31"/>
      <c r="C4390" s="42"/>
      <c r="D4390" s="385"/>
      <c r="F4390" s="385"/>
      <c r="G4390" s="385"/>
      <c r="H4390" s="385"/>
    </row>
    <row r="4391" spans="1:8" x14ac:dyDescent="0.25">
      <c r="A4391" s="30"/>
      <c r="B4391" s="31"/>
      <c r="C4391" s="42"/>
      <c r="D4391" s="385"/>
      <c r="F4391" s="385"/>
      <c r="G4391" s="385"/>
      <c r="H4391" s="385"/>
    </row>
    <row r="4392" spans="1:8" x14ac:dyDescent="0.25">
      <c r="A4392" s="30"/>
      <c r="B4392" s="31"/>
      <c r="C4392" s="42"/>
      <c r="D4392" s="385"/>
      <c r="F4392" s="385"/>
      <c r="G4392" s="385"/>
      <c r="H4392" s="385"/>
    </row>
    <row r="4393" spans="1:8" x14ac:dyDescent="0.25">
      <c r="A4393" s="30"/>
      <c r="B4393" s="31"/>
      <c r="C4393" s="42"/>
      <c r="D4393" s="385"/>
      <c r="F4393" s="385"/>
      <c r="G4393" s="385"/>
      <c r="H4393" s="385"/>
    </row>
    <row r="4394" spans="1:8" x14ac:dyDescent="0.25">
      <c r="A4394" s="30"/>
      <c r="B4394" s="31"/>
      <c r="C4394" s="42"/>
      <c r="D4394" s="385"/>
      <c r="F4394" s="385"/>
      <c r="G4394" s="385"/>
      <c r="H4394" s="385"/>
    </row>
    <row r="4395" spans="1:8" x14ac:dyDescent="0.25">
      <c r="A4395" s="30"/>
      <c r="B4395" s="31"/>
      <c r="C4395" s="42"/>
      <c r="D4395" s="385"/>
      <c r="F4395" s="385"/>
      <c r="G4395" s="385"/>
      <c r="H4395" s="385"/>
    </row>
    <row r="4396" spans="1:8" x14ac:dyDescent="0.25">
      <c r="A4396" s="30"/>
      <c r="B4396" s="31"/>
      <c r="C4396" s="42"/>
      <c r="D4396" s="385"/>
      <c r="F4396" s="385"/>
      <c r="G4396" s="385"/>
      <c r="H4396" s="385"/>
    </row>
    <row r="4397" spans="1:8" x14ac:dyDescent="0.25">
      <c r="A4397" s="30"/>
      <c r="B4397" s="31"/>
      <c r="C4397" s="42"/>
      <c r="D4397" s="385"/>
      <c r="F4397" s="385"/>
      <c r="G4397" s="385"/>
      <c r="H4397" s="385"/>
    </row>
    <row r="4398" spans="1:8" x14ac:dyDescent="0.25">
      <c r="A4398" s="30"/>
      <c r="B4398" s="31"/>
      <c r="C4398" s="42"/>
      <c r="D4398" s="385"/>
      <c r="F4398" s="385"/>
      <c r="G4398" s="385"/>
      <c r="H4398" s="385"/>
    </row>
    <row r="4399" spans="1:8" x14ac:dyDescent="0.25">
      <c r="A4399" s="30"/>
      <c r="B4399" s="31"/>
      <c r="C4399" s="42"/>
      <c r="D4399" s="385"/>
      <c r="F4399" s="385"/>
      <c r="G4399" s="385"/>
      <c r="H4399" s="385"/>
    </row>
    <row r="4400" spans="1:8" x14ac:dyDescent="0.25">
      <c r="A4400" s="30"/>
      <c r="B4400" s="31"/>
      <c r="C4400" s="42"/>
      <c r="D4400" s="385"/>
      <c r="F4400" s="385"/>
      <c r="G4400" s="385"/>
      <c r="H4400" s="385"/>
    </row>
    <row r="4401" spans="1:8" x14ac:dyDescent="0.25">
      <c r="A4401" s="30"/>
      <c r="B4401" s="31"/>
      <c r="C4401" s="42"/>
      <c r="D4401" s="385"/>
      <c r="F4401" s="385"/>
      <c r="G4401" s="385"/>
      <c r="H4401" s="385"/>
    </row>
    <row r="4402" spans="1:8" x14ac:dyDescent="0.25">
      <c r="A4402" s="30"/>
      <c r="B4402" s="31"/>
      <c r="C4402" s="42"/>
      <c r="D4402" s="385"/>
      <c r="F4402" s="385"/>
      <c r="G4402" s="385"/>
      <c r="H4402" s="385"/>
    </row>
    <row r="4403" spans="1:8" x14ac:dyDescent="0.25">
      <c r="A4403" s="30"/>
      <c r="B4403" s="31"/>
      <c r="C4403" s="42"/>
      <c r="D4403" s="385"/>
      <c r="F4403" s="385"/>
      <c r="G4403" s="385"/>
      <c r="H4403" s="385"/>
    </row>
    <row r="4404" spans="1:8" x14ac:dyDescent="0.25">
      <c r="A4404" s="30"/>
      <c r="B4404" s="31"/>
      <c r="C4404" s="42"/>
      <c r="D4404" s="385"/>
      <c r="F4404" s="385"/>
      <c r="G4404" s="385"/>
      <c r="H4404" s="385"/>
    </row>
    <row r="4405" spans="1:8" x14ac:dyDescent="0.25">
      <c r="A4405" s="30"/>
      <c r="B4405" s="31"/>
      <c r="C4405" s="42"/>
      <c r="D4405" s="385"/>
      <c r="F4405" s="385"/>
      <c r="G4405" s="385"/>
      <c r="H4405" s="385"/>
    </row>
    <row r="4406" spans="1:8" x14ac:dyDescent="0.25">
      <c r="A4406" s="30"/>
      <c r="B4406" s="31"/>
      <c r="C4406" s="42"/>
      <c r="D4406" s="385"/>
      <c r="F4406" s="385"/>
      <c r="G4406" s="385"/>
      <c r="H4406" s="385"/>
    </row>
    <row r="4407" spans="1:8" x14ac:dyDescent="0.25">
      <c r="A4407" s="30"/>
      <c r="B4407" s="31"/>
      <c r="C4407" s="42"/>
      <c r="D4407" s="385"/>
      <c r="F4407" s="385"/>
      <c r="G4407" s="385"/>
      <c r="H4407" s="385"/>
    </row>
    <row r="4408" spans="1:8" x14ac:dyDescent="0.25">
      <c r="A4408" s="30"/>
      <c r="B4408" s="31"/>
      <c r="C4408" s="42"/>
      <c r="D4408" s="385"/>
      <c r="F4408" s="385"/>
      <c r="G4408" s="385"/>
      <c r="H4408" s="385"/>
    </row>
    <row r="4409" spans="1:8" x14ac:dyDescent="0.25">
      <c r="A4409" s="30"/>
      <c r="B4409" s="31"/>
      <c r="C4409" s="42"/>
      <c r="D4409" s="385"/>
      <c r="F4409" s="385"/>
      <c r="G4409" s="385"/>
      <c r="H4409" s="385"/>
    </row>
    <row r="4410" spans="1:8" x14ac:dyDescent="0.25">
      <c r="A4410" s="30"/>
      <c r="B4410" s="31"/>
      <c r="C4410" s="42"/>
      <c r="D4410" s="385"/>
      <c r="F4410" s="385"/>
      <c r="G4410" s="385"/>
      <c r="H4410" s="385"/>
    </row>
    <row r="4411" spans="1:8" x14ac:dyDescent="0.25">
      <c r="A4411" s="30"/>
      <c r="B4411" s="31"/>
      <c r="C4411" s="42"/>
      <c r="D4411" s="385"/>
      <c r="F4411" s="385"/>
      <c r="G4411" s="385"/>
      <c r="H4411" s="385"/>
    </row>
    <row r="4412" spans="1:8" x14ac:dyDescent="0.25">
      <c r="A4412" s="30"/>
      <c r="B4412" s="31"/>
      <c r="C4412" s="42"/>
      <c r="D4412" s="385"/>
      <c r="F4412" s="385"/>
      <c r="G4412" s="385"/>
      <c r="H4412" s="385"/>
    </row>
    <row r="4413" spans="1:8" x14ac:dyDescent="0.25">
      <c r="A4413" s="30"/>
      <c r="B4413" s="31"/>
      <c r="C4413" s="42"/>
      <c r="D4413" s="385"/>
      <c r="F4413" s="385"/>
      <c r="G4413" s="385"/>
      <c r="H4413" s="385"/>
    </row>
    <row r="4414" spans="1:8" x14ac:dyDescent="0.25">
      <c r="A4414" s="30"/>
      <c r="B4414" s="31"/>
      <c r="C4414" s="42"/>
      <c r="D4414" s="385"/>
      <c r="F4414" s="385"/>
      <c r="G4414" s="385"/>
      <c r="H4414" s="385"/>
    </row>
    <row r="4415" spans="1:8" x14ac:dyDescent="0.25">
      <c r="A4415" s="30"/>
      <c r="B4415" s="31"/>
      <c r="C4415" s="42"/>
      <c r="D4415" s="385"/>
      <c r="F4415" s="385"/>
      <c r="G4415" s="385"/>
      <c r="H4415" s="385"/>
    </row>
    <row r="4416" spans="1:8" x14ac:dyDescent="0.25">
      <c r="A4416" s="30"/>
      <c r="B4416" s="31"/>
      <c r="C4416" s="42"/>
      <c r="D4416" s="385"/>
      <c r="F4416" s="385"/>
      <c r="G4416" s="385"/>
      <c r="H4416" s="385"/>
    </row>
    <row r="4417" spans="1:8" x14ac:dyDescent="0.25">
      <c r="A4417" s="30"/>
      <c r="B4417" s="31"/>
      <c r="C4417" s="42"/>
      <c r="D4417" s="385"/>
      <c r="F4417" s="385"/>
      <c r="G4417" s="385"/>
      <c r="H4417" s="385"/>
    </row>
    <row r="4418" spans="1:8" x14ac:dyDescent="0.25">
      <c r="A4418" s="30"/>
      <c r="B4418" s="31"/>
      <c r="C4418" s="42"/>
      <c r="D4418" s="385"/>
      <c r="F4418" s="385"/>
      <c r="G4418" s="385"/>
      <c r="H4418" s="385"/>
    </row>
    <row r="4419" spans="1:8" x14ac:dyDescent="0.25">
      <c r="A4419" s="30"/>
      <c r="B4419" s="31"/>
      <c r="C4419" s="42"/>
      <c r="D4419" s="385"/>
      <c r="F4419" s="385"/>
      <c r="G4419" s="385"/>
      <c r="H4419" s="385"/>
    </row>
    <row r="4420" spans="1:8" x14ac:dyDescent="0.25">
      <c r="A4420" s="30"/>
      <c r="B4420" s="31"/>
      <c r="C4420" s="42"/>
      <c r="D4420" s="385"/>
      <c r="F4420" s="385"/>
      <c r="G4420" s="385"/>
      <c r="H4420" s="385"/>
    </row>
    <row r="4421" spans="1:8" x14ac:dyDescent="0.25">
      <c r="A4421" s="30"/>
      <c r="B4421" s="31"/>
      <c r="C4421" s="42"/>
      <c r="D4421" s="385"/>
      <c r="F4421" s="385"/>
      <c r="G4421" s="385"/>
      <c r="H4421" s="385"/>
    </row>
    <row r="4422" spans="1:8" x14ac:dyDescent="0.25">
      <c r="A4422" s="30"/>
      <c r="B4422" s="31"/>
      <c r="C4422" s="42"/>
      <c r="D4422" s="385"/>
      <c r="F4422" s="385"/>
      <c r="G4422" s="385"/>
      <c r="H4422" s="385"/>
    </row>
    <row r="4423" spans="1:8" x14ac:dyDescent="0.25">
      <c r="A4423" s="30"/>
      <c r="B4423" s="31"/>
      <c r="C4423" s="42"/>
      <c r="D4423" s="385"/>
      <c r="F4423" s="385"/>
      <c r="G4423" s="385"/>
      <c r="H4423" s="385"/>
    </row>
    <row r="4424" spans="1:8" x14ac:dyDescent="0.25">
      <c r="A4424" s="30"/>
      <c r="B4424" s="31"/>
      <c r="C4424" s="42"/>
      <c r="D4424" s="385"/>
      <c r="F4424" s="385"/>
      <c r="G4424" s="385"/>
      <c r="H4424" s="385"/>
    </row>
    <row r="4425" spans="1:8" x14ac:dyDescent="0.25">
      <c r="A4425" s="30"/>
      <c r="B4425" s="31"/>
      <c r="C4425" s="42"/>
      <c r="D4425" s="385"/>
      <c r="F4425" s="385"/>
      <c r="G4425" s="385"/>
      <c r="H4425" s="385"/>
    </row>
    <row r="4426" spans="1:8" x14ac:dyDescent="0.25">
      <c r="A4426" s="30"/>
      <c r="B4426" s="31"/>
      <c r="C4426" s="42"/>
      <c r="D4426" s="385"/>
      <c r="F4426" s="385"/>
      <c r="G4426" s="385"/>
      <c r="H4426" s="385"/>
    </row>
    <row r="4427" spans="1:8" x14ac:dyDescent="0.25">
      <c r="A4427" s="30"/>
      <c r="B4427" s="31"/>
      <c r="C4427" s="42"/>
      <c r="D4427" s="385"/>
      <c r="F4427" s="385"/>
      <c r="G4427" s="385"/>
      <c r="H4427" s="385"/>
    </row>
    <row r="4428" spans="1:8" x14ac:dyDescent="0.25">
      <c r="A4428" s="30"/>
      <c r="B4428" s="31"/>
      <c r="C4428" s="42"/>
      <c r="D4428" s="385"/>
      <c r="F4428" s="385"/>
      <c r="G4428" s="385"/>
      <c r="H4428" s="385"/>
    </row>
    <row r="4429" spans="1:8" x14ac:dyDescent="0.25">
      <c r="A4429" s="30"/>
      <c r="B4429" s="31"/>
      <c r="C4429" s="42"/>
      <c r="D4429" s="385"/>
      <c r="F4429" s="385"/>
      <c r="G4429" s="385"/>
      <c r="H4429" s="385"/>
    </row>
    <row r="4430" spans="1:8" x14ac:dyDescent="0.25">
      <c r="A4430" s="30"/>
      <c r="B4430" s="31"/>
      <c r="C4430" s="42"/>
      <c r="D4430" s="385"/>
      <c r="F4430" s="385"/>
      <c r="G4430" s="385"/>
      <c r="H4430" s="385"/>
    </row>
    <row r="4431" spans="1:8" x14ac:dyDescent="0.25">
      <c r="A4431" s="30"/>
      <c r="B4431" s="31"/>
      <c r="C4431" s="42"/>
      <c r="D4431" s="385"/>
      <c r="F4431" s="385"/>
      <c r="G4431" s="385"/>
      <c r="H4431" s="385"/>
    </row>
    <row r="4432" spans="1:8" x14ac:dyDescent="0.25">
      <c r="A4432" s="30"/>
      <c r="B4432" s="31"/>
      <c r="C4432" s="42"/>
      <c r="D4432" s="385"/>
      <c r="F4432" s="385"/>
      <c r="G4432" s="385"/>
      <c r="H4432" s="385"/>
    </row>
    <row r="4433" spans="1:8" x14ac:dyDescent="0.25">
      <c r="A4433" s="30"/>
      <c r="B4433" s="31"/>
      <c r="C4433" s="42"/>
      <c r="D4433" s="385"/>
      <c r="F4433" s="385"/>
      <c r="G4433" s="385"/>
      <c r="H4433" s="385"/>
    </row>
    <row r="4434" spans="1:8" x14ac:dyDescent="0.25">
      <c r="A4434" s="30"/>
      <c r="B4434" s="31"/>
      <c r="C4434" s="42"/>
      <c r="D4434" s="385"/>
      <c r="F4434" s="385"/>
      <c r="G4434" s="385"/>
      <c r="H4434" s="385"/>
    </row>
    <row r="4435" spans="1:8" x14ac:dyDescent="0.25">
      <c r="A4435" s="30"/>
      <c r="B4435" s="31"/>
      <c r="C4435" s="42"/>
      <c r="D4435" s="385"/>
      <c r="F4435" s="385"/>
      <c r="G4435" s="385"/>
      <c r="H4435" s="385"/>
    </row>
    <row r="4436" spans="1:8" x14ac:dyDescent="0.25">
      <c r="A4436" s="30"/>
      <c r="B4436" s="31"/>
      <c r="C4436" s="42"/>
      <c r="D4436" s="385"/>
      <c r="F4436" s="385"/>
      <c r="G4436" s="385"/>
      <c r="H4436" s="385"/>
    </row>
    <row r="4437" spans="1:8" x14ac:dyDescent="0.25">
      <c r="A4437" s="30"/>
      <c r="B4437" s="31"/>
      <c r="C4437" s="42"/>
      <c r="D4437" s="385"/>
      <c r="F4437" s="385"/>
      <c r="G4437" s="385"/>
      <c r="H4437" s="385"/>
    </row>
    <row r="4438" spans="1:8" x14ac:dyDescent="0.25">
      <c r="A4438" s="30"/>
      <c r="B4438" s="31"/>
      <c r="C4438" s="42"/>
      <c r="D4438" s="385"/>
      <c r="F4438" s="385"/>
      <c r="G4438" s="385"/>
      <c r="H4438" s="385"/>
    </row>
    <row r="4439" spans="1:8" x14ac:dyDescent="0.25">
      <c r="A4439" s="30"/>
      <c r="B4439" s="31"/>
      <c r="C4439" s="42"/>
      <c r="D4439" s="385"/>
      <c r="F4439" s="385"/>
      <c r="G4439" s="385"/>
      <c r="H4439" s="385"/>
    </row>
    <row r="4440" spans="1:8" x14ac:dyDescent="0.25">
      <c r="A4440" s="30"/>
      <c r="B4440" s="31"/>
      <c r="C4440" s="42"/>
      <c r="D4440" s="385"/>
      <c r="F4440" s="385"/>
      <c r="G4440" s="385"/>
      <c r="H4440" s="385"/>
    </row>
    <row r="4441" spans="1:8" x14ac:dyDescent="0.25">
      <c r="A4441" s="30"/>
      <c r="B4441" s="31"/>
      <c r="C4441" s="42"/>
      <c r="D4441" s="385"/>
      <c r="F4441" s="385"/>
      <c r="G4441" s="385"/>
      <c r="H4441" s="385"/>
    </row>
    <row r="4442" spans="1:8" x14ac:dyDescent="0.25">
      <c r="A4442" s="30"/>
      <c r="B4442" s="31"/>
      <c r="C4442" s="42"/>
      <c r="D4442" s="385"/>
      <c r="F4442" s="385"/>
      <c r="G4442" s="385"/>
      <c r="H4442" s="385"/>
    </row>
    <row r="4443" spans="1:8" x14ac:dyDescent="0.25">
      <c r="A4443" s="30"/>
      <c r="B4443" s="31"/>
      <c r="C4443" s="42"/>
      <c r="D4443" s="385"/>
      <c r="F4443" s="385"/>
      <c r="G4443" s="385"/>
      <c r="H4443" s="385"/>
    </row>
    <row r="4444" spans="1:8" x14ac:dyDescent="0.25">
      <c r="A4444" s="30"/>
      <c r="B4444" s="31"/>
      <c r="C4444" s="42"/>
      <c r="D4444" s="385"/>
      <c r="F4444" s="385"/>
      <c r="G4444" s="385"/>
      <c r="H4444" s="385"/>
    </row>
    <row r="4445" spans="1:8" x14ac:dyDescent="0.25">
      <c r="A4445" s="30"/>
      <c r="B4445" s="31"/>
      <c r="C4445" s="42"/>
      <c r="D4445" s="385"/>
      <c r="F4445" s="385"/>
      <c r="G4445" s="385"/>
      <c r="H4445" s="385"/>
    </row>
    <row r="4446" spans="1:8" x14ac:dyDescent="0.25">
      <c r="A4446" s="30"/>
      <c r="B4446" s="31"/>
      <c r="C4446" s="42"/>
      <c r="D4446" s="385"/>
      <c r="F4446" s="385"/>
      <c r="G4446" s="385"/>
      <c r="H4446" s="385"/>
    </row>
    <row r="4447" spans="1:8" x14ac:dyDescent="0.25">
      <c r="A4447" s="30"/>
      <c r="B4447" s="31"/>
      <c r="C4447" s="42"/>
      <c r="D4447" s="385"/>
      <c r="F4447" s="385"/>
      <c r="G4447" s="385"/>
      <c r="H4447" s="385"/>
    </row>
    <row r="4448" spans="1:8" x14ac:dyDescent="0.25">
      <c r="A4448" s="30"/>
      <c r="B4448" s="31"/>
      <c r="C4448" s="42"/>
      <c r="D4448" s="385"/>
      <c r="F4448" s="385"/>
      <c r="G4448" s="385"/>
      <c r="H4448" s="385"/>
    </row>
    <row r="4449" spans="1:8" x14ac:dyDescent="0.25">
      <c r="A4449" s="30"/>
      <c r="B4449" s="31"/>
      <c r="C4449" s="42"/>
      <c r="D4449" s="385"/>
      <c r="F4449" s="385"/>
      <c r="G4449" s="385"/>
      <c r="H4449" s="385"/>
    </row>
    <row r="4450" spans="1:8" x14ac:dyDescent="0.25">
      <c r="A4450" s="30"/>
      <c r="B4450" s="31"/>
      <c r="C4450" s="42"/>
      <c r="D4450" s="385"/>
      <c r="F4450" s="385"/>
      <c r="G4450" s="385"/>
      <c r="H4450" s="385"/>
    </row>
    <row r="4451" spans="1:8" x14ac:dyDescent="0.25">
      <c r="A4451" s="30"/>
      <c r="B4451" s="31"/>
      <c r="C4451" s="42"/>
      <c r="D4451" s="385"/>
      <c r="F4451" s="385"/>
      <c r="G4451" s="385"/>
      <c r="H4451" s="385"/>
    </row>
    <row r="4452" spans="1:8" x14ac:dyDescent="0.25">
      <c r="A4452" s="30"/>
      <c r="B4452" s="31"/>
      <c r="C4452" s="42"/>
      <c r="D4452" s="385"/>
      <c r="F4452" s="385"/>
      <c r="G4452" s="385"/>
      <c r="H4452" s="385"/>
    </row>
    <row r="4453" spans="1:8" x14ac:dyDescent="0.25">
      <c r="A4453" s="30"/>
      <c r="B4453" s="31"/>
      <c r="C4453" s="42"/>
      <c r="D4453" s="385"/>
      <c r="F4453" s="385"/>
      <c r="G4453" s="385"/>
      <c r="H4453" s="385"/>
    </row>
    <row r="4454" spans="1:8" x14ac:dyDescent="0.25">
      <c r="A4454" s="30"/>
      <c r="B4454" s="31"/>
      <c r="C4454" s="42"/>
      <c r="D4454" s="385"/>
      <c r="F4454" s="385"/>
      <c r="G4454" s="385"/>
      <c r="H4454" s="385"/>
    </row>
    <row r="4455" spans="1:8" x14ac:dyDescent="0.25">
      <c r="A4455" s="30"/>
      <c r="B4455" s="31"/>
      <c r="C4455" s="42"/>
      <c r="D4455" s="385"/>
      <c r="F4455" s="385"/>
      <c r="G4455" s="385"/>
      <c r="H4455" s="385"/>
    </row>
    <row r="4456" spans="1:8" x14ac:dyDescent="0.25">
      <c r="A4456" s="30"/>
      <c r="B4456" s="31"/>
      <c r="C4456" s="42"/>
      <c r="D4456" s="385"/>
      <c r="F4456" s="385"/>
      <c r="G4456" s="385"/>
      <c r="H4456" s="385"/>
    </row>
    <row r="4457" spans="1:8" x14ac:dyDescent="0.25">
      <c r="A4457" s="30"/>
      <c r="B4457" s="31"/>
      <c r="C4457" s="42"/>
      <c r="D4457" s="385"/>
      <c r="F4457" s="385"/>
      <c r="G4457" s="385"/>
      <c r="H4457" s="385"/>
    </row>
    <row r="4458" spans="1:8" x14ac:dyDescent="0.25">
      <c r="A4458" s="30"/>
      <c r="B4458" s="31"/>
      <c r="C4458" s="42"/>
      <c r="D4458" s="385"/>
      <c r="F4458" s="385"/>
      <c r="G4458" s="385"/>
      <c r="H4458" s="385"/>
    </row>
    <row r="4459" spans="1:8" x14ac:dyDescent="0.25">
      <c r="A4459" s="30"/>
      <c r="B4459" s="31"/>
      <c r="C4459" s="42"/>
      <c r="D4459" s="385"/>
      <c r="F4459" s="385"/>
      <c r="G4459" s="385"/>
      <c r="H4459" s="385"/>
    </row>
    <row r="4460" spans="1:8" x14ac:dyDescent="0.25">
      <c r="A4460" s="30"/>
      <c r="B4460" s="31"/>
      <c r="C4460" s="42"/>
      <c r="D4460" s="385"/>
      <c r="F4460" s="385"/>
      <c r="G4460" s="385"/>
      <c r="H4460" s="385"/>
    </row>
    <row r="4461" spans="1:8" x14ac:dyDescent="0.25">
      <c r="A4461" s="30"/>
      <c r="B4461" s="31"/>
      <c r="C4461" s="42"/>
      <c r="D4461" s="385"/>
      <c r="F4461" s="385"/>
      <c r="G4461" s="385"/>
      <c r="H4461" s="385"/>
    </row>
    <row r="4462" spans="1:8" x14ac:dyDescent="0.25">
      <c r="A4462" s="30"/>
      <c r="B4462" s="31"/>
      <c r="C4462" s="42"/>
      <c r="D4462" s="385"/>
      <c r="F4462" s="385"/>
      <c r="G4462" s="385"/>
      <c r="H4462" s="385"/>
    </row>
    <row r="4463" spans="1:8" x14ac:dyDescent="0.25">
      <c r="A4463" s="30"/>
      <c r="B4463" s="31"/>
      <c r="C4463" s="42"/>
      <c r="D4463" s="385"/>
      <c r="F4463" s="385"/>
      <c r="G4463" s="385"/>
      <c r="H4463" s="385"/>
    </row>
    <row r="4464" spans="1:8" x14ac:dyDescent="0.25">
      <c r="A4464" s="30"/>
      <c r="B4464" s="31"/>
      <c r="C4464" s="42"/>
      <c r="D4464" s="385"/>
      <c r="F4464" s="385"/>
      <c r="G4464" s="385"/>
      <c r="H4464" s="385"/>
    </row>
    <row r="4465" spans="1:8" x14ac:dyDescent="0.25">
      <c r="A4465" s="30"/>
      <c r="B4465" s="31"/>
      <c r="C4465" s="42"/>
      <c r="D4465" s="385"/>
      <c r="F4465" s="385"/>
      <c r="G4465" s="385"/>
      <c r="H4465" s="385"/>
    </row>
    <row r="4466" spans="1:8" x14ac:dyDescent="0.25">
      <c r="A4466" s="30"/>
      <c r="B4466" s="31"/>
      <c r="C4466" s="42"/>
      <c r="D4466" s="385"/>
      <c r="F4466" s="385"/>
      <c r="G4466" s="385"/>
      <c r="H4466" s="385"/>
    </row>
    <row r="4467" spans="1:8" x14ac:dyDescent="0.25">
      <c r="A4467" s="30"/>
      <c r="B4467" s="31"/>
      <c r="C4467" s="42"/>
      <c r="D4467" s="385"/>
      <c r="F4467" s="385"/>
      <c r="G4467" s="385"/>
      <c r="H4467" s="385"/>
    </row>
    <row r="4468" spans="1:8" x14ac:dyDescent="0.25">
      <c r="A4468" s="30"/>
      <c r="B4468" s="31"/>
      <c r="C4468" s="42"/>
      <c r="D4468" s="385"/>
      <c r="F4468" s="385"/>
      <c r="G4468" s="385"/>
      <c r="H4468" s="385"/>
    </row>
    <row r="4469" spans="1:8" x14ac:dyDescent="0.25">
      <c r="A4469" s="30"/>
      <c r="B4469" s="31"/>
      <c r="C4469" s="42"/>
      <c r="D4469" s="385"/>
      <c r="F4469" s="385"/>
      <c r="G4469" s="385"/>
      <c r="H4469" s="385"/>
    </row>
    <row r="4470" spans="1:8" x14ac:dyDescent="0.25">
      <c r="A4470" s="30"/>
      <c r="B4470" s="31"/>
      <c r="C4470" s="42"/>
      <c r="D4470" s="385"/>
      <c r="F4470" s="385"/>
      <c r="G4470" s="385"/>
      <c r="H4470" s="385"/>
    </row>
    <row r="4471" spans="1:8" x14ac:dyDescent="0.25">
      <c r="A4471" s="30"/>
      <c r="B4471" s="31"/>
      <c r="C4471" s="42"/>
      <c r="D4471" s="385"/>
      <c r="F4471" s="385"/>
      <c r="G4471" s="385"/>
      <c r="H4471" s="385"/>
    </row>
    <row r="4472" spans="1:8" x14ac:dyDescent="0.25">
      <c r="A4472" s="30"/>
      <c r="B4472" s="31"/>
      <c r="C4472" s="42"/>
      <c r="D4472" s="385"/>
      <c r="F4472" s="385"/>
      <c r="G4472" s="385"/>
      <c r="H4472" s="385"/>
    </row>
    <row r="4473" spans="1:8" x14ac:dyDescent="0.25">
      <c r="A4473" s="30"/>
      <c r="B4473" s="31"/>
      <c r="C4473" s="42"/>
      <c r="D4473" s="385"/>
      <c r="F4473" s="385"/>
      <c r="G4473" s="385"/>
      <c r="H4473" s="385"/>
    </row>
    <row r="4474" spans="1:8" x14ac:dyDescent="0.25">
      <c r="A4474" s="30"/>
      <c r="B4474" s="31"/>
      <c r="C4474" s="42"/>
      <c r="D4474" s="385"/>
      <c r="F4474" s="385"/>
      <c r="G4474" s="385"/>
      <c r="H4474" s="385"/>
    </row>
    <row r="4475" spans="1:8" x14ac:dyDescent="0.25">
      <c r="A4475" s="30"/>
      <c r="B4475" s="31"/>
      <c r="C4475" s="42"/>
      <c r="D4475" s="385"/>
      <c r="F4475" s="385"/>
      <c r="G4475" s="385"/>
      <c r="H4475" s="385"/>
    </row>
    <row r="4476" spans="1:8" x14ac:dyDescent="0.25">
      <c r="A4476" s="30"/>
      <c r="B4476" s="31"/>
      <c r="C4476" s="42"/>
      <c r="D4476" s="385"/>
      <c r="F4476" s="385"/>
      <c r="G4476" s="385"/>
      <c r="H4476" s="385"/>
    </row>
    <row r="4477" spans="1:8" x14ac:dyDescent="0.25">
      <c r="A4477" s="30"/>
      <c r="B4477" s="31"/>
      <c r="C4477" s="42"/>
      <c r="D4477" s="385"/>
      <c r="F4477" s="385"/>
      <c r="G4477" s="385"/>
      <c r="H4477" s="385"/>
    </row>
    <row r="4478" spans="1:8" x14ac:dyDescent="0.25">
      <c r="A4478" s="30"/>
      <c r="B4478" s="31"/>
      <c r="C4478" s="42"/>
      <c r="D4478" s="385"/>
      <c r="F4478" s="385"/>
      <c r="G4478" s="385"/>
      <c r="H4478" s="385"/>
    </row>
    <row r="4479" spans="1:8" x14ac:dyDescent="0.25">
      <c r="A4479" s="30"/>
      <c r="B4479" s="31"/>
      <c r="C4479" s="42"/>
      <c r="D4479" s="385"/>
      <c r="F4479" s="385"/>
      <c r="G4479" s="385"/>
      <c r="H4479" s="385"/>
    </row>
    <row r="4480" spans="1:8" x14ac:dyDescent="0.25">
      <c r="A4480" s="30"/>
      <c r="B4480" s="31"/>
      <c r="C4480" s="42"/>
      <c r="D4480" s="385"/>
      <c r="F4480" s="385"/>
      <c r="G4480" s="385"/>
      <c r="H4480" s="385"/>
    </row>
    <row r="4481" spans="1:8" x14ac:dyDescent="0.25">
      <c r="A4481" s="30"/>
      <c r="B4481" s="31"/>
      <c r="C4481" s="42"/>
      <c r="D4481" s="385"/>
      <c r="F4481" s="385"/>
      <c r="G4481" s="385"/>
      <c r="H4481" s="385"/>
    </row>
    <row r="4482" spans="1:8" x14ac:dyDescent="0.25">
      <c r="A4482" s="30"/>
      <c r="B4482" s="31"/>
      <c r="C4482" s="42"/>
      <c r="D4482" s="385"/>
      <c r="F4482" s="385"/>
      <c r="G4482" s="385"/>
      <c r="H4482" s="385"/>
    </row>
    <row r="4483" spans="1:8" x14ac:dyDescent="0.25">
      <c r="A4483" s="30"/>
      <c r="B4483" s="31"/>
      <c r="C4483" s="42"/>
      <c r="D4483" s="385"/>
      <c r="F4483" s="385"/>
      <c r="G4483" s="385"/>
      <c r="H4483" s="385"/>
    </row>
    <row r="4484" spans="1:8" x14ac:dyDescent="0.25">
      <c r="A4484" s="30"/>
      <c r="B4484" s="31"/>
      <c r="C4484" s="42"/>
      <c r="D4484" s="385"/>
      <c r="F4484" s="385"/>
      <c r="G4484" s="385"/>
      <c r="H4484" s="385"/>
    </row>
    <row r="4485" spans="1:8" x14ac:dyDescent="0.25">
      <c r="A4485" s="30"/>
      <c r="B4485" s="31"/>
      <c r="C4485" s="42"/>
      <c r="D4485" s="385"/>
      <c r="F4485" s="385"/>
      <c r="G4485" s="385"/>
      <c r="H4485" s="385"/>
    </row>
    <row r="4486" spans="1:8" x14ac:dyDescent="0.25">
      <c r="A4486" s="30"/>
      <c r="B4486" s="31"/>
      <c r="C4486" s="42"/>
      <c r="D4486" s="385"/>
      <c r="F4486" s="385"/>
      <c r="G4486" s="385"/>
      <c r="H4486" s="385"/>
    </row>
    <row r="4487" spans="1:8" x14ac:dyDescent="0.25">
      <c r="A4487" s="30"/>
      <c r="B4487" s="31"/>
      <c r="C4487" s="42"/>
      <c r="D4487" s="385"/>
      <c r="F4487" s="385"/>
      <c r="G4487" s="385"/>
      <c r="H4487" s="385"/>
    </row>
    <row r="4488" spans="1:8" x14ac:dyDescent="0.25">
      <c r="A4488" s="30"/>
      <c r="B4488" s="31"/>
      <c r="C4488" s="42"/>
      <c r="D4488" s="385"/>
      <c r="F4488" s="385"/>
      <c r="G4488" s="385"/>
      <c r="H4488" s="385"/>
    </row>
    <row r="4489" spans="1:8" x14ac:dyDescent="0.25">
      <c r="A4489" s="30"/>
      <c r="B4489" s="31"/>
      <c r="C4489" s="42"/>
      <c r="D4489" s="385"/>
      <c r="F4489" s="385"/>
      <c r="G4489" s="385"/>
      <c r="H4489" s="385"/>
    </row>
    <row r="4490" spans="1:8" x14ac:dyDescent="0.25">
      <c r="A4490" s="30"/>
      <c r="B4490" s="31"/>
      <c r="C4490" s="42"/>
      <c r="D4490" s="385"/>
      <c r="F4490" s="385"/>
      <c r="G4490" s="385"/>
      <c r="H4490" s="385"/>
    </row>
    <row r="4491" spans="1:8" x14ac:dyDescent="0.25">
      <c r="A4491" s="30"/>
      <c r="B4491" s="31"/>
      <c r="C4491" s="42"/>
      <c r="D4491" s="385"/>
      <c r="F4491" s="385"/>
      <c r="G4491" s="385"/>
      <c r="H4491" s="385"/>
    </row>
    <row r="4492" spans="1:8" x14ac:dyDescent="0.25">
      <c r="A4492" s="30"/>
      <c r="B4492" s="31"/>
      <c r="C4492" s="42"/>
      <c r="D4492" s="385"/>
      <c r="F4492" s="385"/>
      <c r="G4492" s="385"/>
      <c r="H4492" s="385"/>
    </row>
    <row r="4493" spans="1:8" x14ac:dyDescent="0.25">
      <c r="A4493" s="30"/>
      <c r="B4493" s="31"/>
      <c r="C4493" s="42"/>
      <c r="D4493" s="385"/>
      <c r="F4493" s="385"/>
      <c r="G4493" s="385"/>
      <c r="H4493" s="385"/>
    </row>
    <row r="4494" spans="1:8" x14ac:dyDescent="0.25">
      <c r="A4494" s="30"/>
      <c r="B4494" s="31"/>
      <c r="C4494" s="42"/>
      <c r="D4494" s="385"/>
      <c r="F4494" s="385"/>
      <c r="G4494" s="385"/>
      <c r="H4494" s="385"/>
    </row>
    <row r="4495" spans="1:8" x14ac:dyDescent="0.25">
      <c r="A4495" s="30"/>
      <c r="B4495" s="31"/>
      <c r="C4495" s="42"/>
      <c r="D4495" s="385"/>
      <c r="F4495" s="385"/>
      <c r="G4495" s="385"/>
      <c r="H4495" s="385"/>
    </row>
    <row r="4496" spans="1:8" x14ac:dyDescent="0.25">
      <c r="A4496" s="30"/>
      <c r="B4496" s="31"/>
      <c r="C4496" s="42"/>
      <c r="D4496" s="385"/>
      <c r="F4496" s="385"/>
      <c r="G4496" s="385"/>
      <c r="H4496" s="385"/>
    </row>
    <row r="4497" spans="1:8" x14ac:dyDescent="0.25">
      <c r="A4497" s="30"/>
      <c r="B4497" s="31"/>
      <c r="C4497" s="42"/>
      <c r="D4497" s="385"/>
      <c r="F4497" s="385"/>
      <c r="G4497" s="385"/>
      <c r="H4497" s="385"/>
    </row>
    <row r="4498" spans="1:8" x14ac:dyDescent="0.25">
      <c r="A4498" s="30"/>
      <c r="B4498" s="31"/>
      <c r="C4498" s="42"/>
      <c r="D4498" s="385"/>
      <c r="F4498" s="385"/>
      <c r="G4498" s="385"/>
      <c r="H4498" s="385"/>
    </row>
    <row r="4499" spans="1:8" x14ac:dyDescent="0.25">
      <c r="A4499" s="30"/>
      <c r="B4499" s="31"/>
      <c r="C4499" s="42"/>
      <c r="D4499" s="385"/>
      <c r="F4499" s="385"/>
      <c r="G4499" s="385"/>
      <c r="H4499" s="385"/>
    </row>
    <row r="4500" spans="1:8" x14ac:dyDescent="0.25">
      <c r="A4500" s="30"/>
      <c r="B4500" s="31"/>
      <c r="C4500" s="42"/>
      <c r="D4500" s="385"/>
      <c r="F4500" s="385"/>
      <c r="G4500" s="385"/>
      <c r="H4500" s="385"/>
    </row>
    <row r="4501" spans="1:8" x14ac:dyDescent="0.25">
      <c r="A4501" s="30"/>
      <c r="B4501" s="31"/>
      <c r="C4501" s="42"/>
      <c r="D4501" s="385"/>
      <c r="F4501" s="385"/>
      <c r="G4501" s="385"/>
      <c r="H4501" s="385"/>
    </row>
    <row r="4502" spans="1:8" x14ac:dyDescent="0.25">
      <c r="A4502" s="30"/>
      <c r="B4502" s="31"/>
      <c r="C4502" s="42"/>
      <c r="D4502" s="385"/>
      <c r="F4502" s="385"/>
      <c r="G4502" s="385"/>
      <c r="H4502" s="385"/>
    </row>
    <row r="4503" spans="1:8" x14ac:dyDescent="0.25">
      <c r="A4503" s="30"/>
      <c r="B4503" s="31"/>
      <c r="C4503" s="42"/>
      <c r="D4503" s="385"/>
      <c r="F4503" s="385"/>
      <c r="G4503" s="385"/>
      <c r="H4503" s="385"/>
    </row>
    <row r="4504" spans="1:8" x14ac:dyDescent="0.25">
      <c r="A4504" s="30"/>
      <c r="B4504" s="31"/>
      <c r="C4504" s="42"/>
      <c r="D4504" s="385"/>
      <c r="F4504" s="385"/>
      <c r="G4504" s="385"/>
      <c r="H4504" s="385"/>
    </row>
    <row r="4505" spans="1:8" x14ac:dyDescent="0.25">
      <c r="A4505" s="30"/>
      <c r="B4505" s="31"/>
      <c r="C4505" s="42"/>
      <c r="D4505" s="385"/>
      <c r="F4505" s="385"/>
      <c r="G4505" s="385"/>
      <c r="H4505" s="385"/>
    </row>
    <row r="4506" spans="1:8" x14ac:dyDescent="0.25">
      <c r="A4506" s="30"/>
      <c r="B4506" s="31"/>
      <c r="C4506" s="42"/>
      <c r="D4506" s="385"/>
      <c r="F4506" s="385"/>
      <c r="G4506" s="385"/>
      <c r="H4506" s="385"/>
    </row>
    <row r="4507" spans="1:8" x14ac:dyDescent="0.25">
      <c r="A4507" s="30"/>
      <c r="B4507" s="31"/>
      <c r="C4507" s="42"/>
      <c r="D4507" s="385"/>
      <c r="F4507" s="385"/>
      <c r="G4507" s="385"/>
      <c r="H4507" s="385"/>
    </row>
    <row r="4508" spans="1:8" x14ac:dyDescent="0.25">
      <c r="A4508" s="30"/>
      <c r="B4508" s="31"/>
      <c r="C4508" s="42"/>
      <c r="D4508" s="385"/>
      <c r="F4508" s="385"/>
      <c r="G4508" s="385"/>
      <c r="H4508" s="385"/>
    </row>
    <row r="4509" spans="1:8" x14ac:dyDescent="0.25">
      <c r="A4509" s="30"/>
      <c r="B4509" s="31"/>
      <c r="C4509" s="42"/>
      <c r="D4509" s="385"/>
      <c r="F4509" s="385"/>
      <c r="G4509" s="385"/>
      <c r="H4509" s="385"/>
    </row>
    <row r="4510" spans="1:8" x14ac:dyDescent="0.25">
      <c r="A4510" s="30"/>
      <c r="B4510" s="31"/>
      <c r="C4510" s="42"/>
      <c r="D4510" s="385"/>
      <c r="F4510" s="385"/>
      <c r="G4510" s="385"/>
      <c r="H4510" s="385"/>
    </row>
    <row r="4511" spans="1:8" x14ac:dyDescent="0.25">
      <c r="A4511" s="30"/>
      <c r="B4511" s="31"/>
      <c r="C4511" s="42"/>
      <c r="D4511" s="385"/>
      <c r="F4511" s="385"/>
      <c r="G4511" s="385"/>
      <c r="H4511" s="385"/>
    </row>
    <row r="4512" spans="1:8" x14ac:dyDescent="0.25">
      <c r="A4512" s="30"/>
      <c r="B4512" s="31"/>
      <c r="C4512" s="42"/>
      <c r="D4512" s="385"/>
      <c r="F4512" s="385"/>
      <c r="G4512" s="385"/>
      <c r="H4512" s="385"/>
    </row>
    <row r="4513" spans="1:8" x14ac:dyDescent="0.25">
      <c r="A4513" s="30"/>
      <c r="B4513" s="31"/>
      <c r="C4513" s="42"/>
      <c r="D4513" s="385"/>
      <c r="F4513" s="385"/>
      <c r="G4513" s="385"/>
      <c r="H4513" s="385"/>
    </row>
    <row r="4514" spans="1:8" x14ac:dyDescent="0.25">
      <c r="A4514" s="30"/>
      <c r="B4514" s="31"/>
      <c r="C4514" s="42"/>
      <c r="D4514" s="385"/>
      <c r="F4514" s="385"/>
      <c r="G4514" s="385"/>
      <c r="H4514" s="385"/>
    </row>
    <row r="4515" spans="1:8" x14ac:dyDescent="0.25">
      <c r="A4515" s="30"/>
      <c r="B4515" s="31"/>
      <c r="C4515" s="42"/>
      <c r="D4515" s="385"/>
      <c r="F4515" s="385"/>
      <c r="G4515" s="385"/>
      <c r="H4515" s="385"/>
    </row>
    <row r="4516" spans="1:8" x14ac:dyDescent="0.25">
      <c r="A4516" s="30"/>
      <c r="B4516" s="31"/>
      <c r="C4516" s="42"/>
      <c r="D4516" s="385"/>
      <c r="F4516" s="385"/>
      <c r="G4516" s="385"/>
      <c r="H4516" s="385"/>
    </row>
    <row r="4517" spans="1:8" x14ac:dyDescent="0.25">
      <c r="A4517" s="30"/>
      <c r="B4517" s="31"/>
      <c r="C4517" s="42"/>
      <c r="D4517" s="385"/>
      <c r="F4517" s="385"/>
      <c r="G4517" s="385"/>
      <c r="H4517" s="385"/>
    </row>
    <row r="4518" spans="1:8" x14ac:dyDescent="0.25">
      <c r="A4518" s="30"/>
      <c r="B4518" s="31"/>
      <c r="C4518" s="42"/>
      <c r="D4518" s="385"/>
      <c r="F4518" s="385"/>
      <c r="G4518" s="385"/>
      <c r="H4518" s="385"/>
    </row>
    <row r="4519" spans="1:8" x14ac:dyDescent="0.25">
      <c r="A4519" s="30"/>
      <c r="B4519" s="31"/>
      <c r="C4519" s="42"/>
      <c r="D4519" s="385"/>
      <c r="F4519" s="385"/>
      <c r="G4519" s="385"/>
      <c r="H4519" s="385"/>
    </row>
    <row r="4520" spans="1:8" x14ac:dyDescent="0.25">
      <c r="A4520" s="30"/>
      <c r="B4520" s="31"/>
      <c r="C4520" s="42"/>
      <c r="D4520" s="385"/>
      <c r="F4520" s="385"/>
      <c r="G4520" s="385"/>
      <c r="H4520" s="385"/>
    </row>
    <row r="4521" spans="1:8" x14ac:dyDescent="0.25">
      <c r="A4521" s="30"/>
      <c r="B4521" s="31"/>
      <c r="C4521" s="42"/>
      <c r="D4521" s="385"/>
      <c r="F4521" s="385"/>
      <c r="G4521" s="385"/>
      <c r="H4521" s="385"/>
    </row>
    <row r="4522" spans="1:8" x14ac:dyDescent="0.25">
      <c r="A4522" s="30"/>
      <c r="B4522" s="31"/>
      <c r="C4522" s="42"/>
      <c r="D4522" s="385"/>
      <c r="F4522" s="385"/>
      <c r="G4522" s="385"/>
      <c r="H4522" s="385"/>
    </row>
    <row r="4523" spans="1:8" x14ac:dyDescent="0.25">
      <c r="A4523" s="30"/>
      <c r="B4523" s="31"/>
      <c r="C4523" s="42"/>
      <c r="D4523" s="385"/>
      <c r="F4523" s="385"/>
      <c r="G4523" s="385"/>
      <c r="H4523" s="385"/>
    </row>
    <row r="4524" spans="1:8" x14ac:dyDescent="0.25">
      <c r="A4524" s="30"/>
      <c r="B4524" s="31"/>
      <c r="C4524" s="42"/>
      <c r="D4524" s="385"/>
      <c r="F4524" s="385"/>
      <c r="G4524" s="385"/>
      <c r="H4524" s="385"/>
    </row>
    <row r="4525" spans="1:8" x14ac:dyDescent="0.25">
      <c r="A4525" s="30"/>
      <c r="B4525" s="31"/>
      <c r="C4525" s="42"/>
      <c r="D4525" s="385"/>
      <c r="F4525" s="385"/>
      <c r="G4525" s="385"/>
      <c r="H4525" s="385"/>
    </row>
    <row r="4526" spans="1:8" x14ac:dyDescent="0.25">
      <c r="A4526" s="30"/>
      <c r="B4526" s="31"/>
      <c r="C4526" s="42"/>
      <c r="D4526" s="385"/>
      <c r="F4526" s="385"/>
      <c r="G4526" s="385"/>
      <c r="H4526" s="385"/>
    </row>
    <row r="4527" spans="1:8" x14ac:dyDescent="0.25">
      <c r="A4527" s="30"/>
      <c r="B4527" s="31"/>
      <c r="C4527" s="42"/>
      <c r="D4527" s="385"/>
      <c r="F4527" s="385"/>
      <c r="G4527" s="385"/>
      <c r="H4527" s="385"/>
    </row>
    <row r="4528" spans="1:8" x14ac:dyDescent="0.25">
      <c r="A4528" s="30"/>
      <c r="B4528" s="31"/>
      <c r="C4528" s="42"/>
      <c r="D4528" s="385"/>
      <c r="F4528" s="385"/>
      <c r="G4528" s="385"/>
      <c r="H4528" s="385"/>
    </row>
    <row r="4529" spans="1:8" x14ac:dyDescent="0.25">
      <c r="A4529" s="30"/>
      <c r="B4529" s="31"/>
      <c r="C4529" s="42"/>
      <c r="D4529" s="385"/>
      <c r="F4529" s="385"/>
      <c r="G4529" s="385"/>
      <c r="H4529" s="385"/>
    </row>
    <row r="4530" spans="1:8" x14ac:dyDescent="0.25">
      <c r="A4530" s="30"/>
      <c r="B4530" s="31"/>
      <c r="C4530" s="42"/>
      <c r="D4530" s="385"/>
      <c r="F4530" s="385"/>
      <c r="G4530" s="385"/>
      <c r="H4530" s="385"/>
    </row>
    <row r="4531" spans="1:8" x14ac:dyDescent="0.25">
      <c r="A4531" s="30"/>
      <c r="B4531" s="31"/>
      <c r="C4531" s="42"/>
      <c r="D4531" s="385"/>
      <c r="F4531" s="385"/>
      <c r="G4531" s="385"/>
      <c r="H4531" s="385"/>
    </row>
    <row r="4532" spans="1:8" x14ac:dyDescent="0.25">
      <c r="A4532" s="30"/>
      <c r="B4532" s="31"/>
      <c r="C4532" s="42"/>
      <c r="D4532" s="385"/>
      <c r="F4532" s="385"/>
      <c r="G4532" s="385"/>
      <c r="H4532" s="385"/>
    </row>
    <row r="4533" spans="1:8" x14ac:dyDescent="0.25">
      <c r="A4533" s="30"/>
      <c r="B4533" s="31"/>
      <c r="C4533" s="42"/>
      <c r="D4533" s="385"/>
      <c r="F4533" s="385"/>
      <c r="G4533" s="385"/>
      <c r="H4533" s="385"/>
    </row>
    <row r="4534" spans="1:8" x14ac:dyDescent="0.25">
      <c r="A4534" s="30"/>
      <c r="B4534" s="31"/>
      <c r="C4534" s="42"/>
      <c r="D4534" s="385"/>
      <c r="F4534" s="385"/>
      <c r="G4534" s="385"/>
      <c r="H4534" s="385"/>
    </row>
    <row r="4535" spans="1:8" x14ac:dyDescent="0.25">
      <c r="A4535" s="30"/>
      <c r="B4535" s="31"/>
      <c r="C4535" s="42"/>
      <c r="D4535" s="385"/>
      <c r="F4535" s="385"/>
      <c r="G4535" s="385"/>
      <c r="H4535" s="385"/>
    </row>
    <row r="4536" spans="1:8" x14ac:dyDescent="0.25">
      <c r="A4536" s="30"/>
      <c r="B4536" s="31"/>
      <c r="C4536" s="42"/>
      <c r="D4536" s="385"/>
      <c r="F4536" s="385"/>
      <c r="G4536" s="385"/>
      <c r="H4536" s="385"/>
    </row>
    <row r="4537" spans="1:8" x14ac:dyDescent="0.25">
      <c r="A4537" s="30"/>
      <c r="B4537" s="31"/>
      <c r="C4537" s="42"/>
      <c r="D4537" s="385"/>
      <c r="F4537" s="385"/>
      <c r="G4537" s="385"/>
      <c r="H4537" s="385"/>
    </row>
    <row r="4538" spans="1:8" x14ac:dyDescent="0.25">
      <c r="A4538" s="30"/>
      <c r="B4538" s="31"/>
      <c r="C4538" s="42"/>
      <c r="D4538" s="385"/>
      <c r="F4538" s="385"/>
      <c r="G4538" s="385"/>
      <c r="H4538" s="385"/>
    </row>
    <row r="4539" spans="1:8" x14ac:dyDescent="0.25">
      <c r="A4539" s="30"/>
      <c r="B4539" s="31"/>
      <c r="C4539" s="42"/>
      <c r="D4539" s="385"/>
      <c r="F4539" s="385"/>
      <c r="G4539" s="385"/>
      <c r="H4539" s="385"/>
    </row>
    <row r="4540" spans="1:8" x14ac:dyDescent="0.25">
      <c r="A4540" s="30"/>
      <c r="B4540" s="31"/>
      <c r="C4540" s="42"/>
      <c r="D4540" s="385"/>
      <c r="F4540" s="385"/>
      <c r="G4540" s="385"/>
      <c r="H4540" s="385"/>
    </row>
    <row r="4541" spans="1:8" x14ac:dyDescent="0.25">
      <c r="A4541" s="30"/>
      <c r="B4541" s="31"/>
      <c r="C4541" s="42"/>
      <c r="D4541" s="385"/>
      <c r="F4541" s="385"/>
      <c r="G4541" s="385"/>
      <c r="H4541" s="385"/>
    </row>
    <row r="4542" spans="1:8" x14ac:dyDescent="0.25">
      <c r="A4542" s="30"/>
      <c r="B4542" s="31"/>
      <c r="C4542" s="42"/>
      <c r="D4542" s="385"/>
      <c r="F4542" s="385"/>
      <c r="G4542" s="385"/>
      <c r="H4542" s="385"/>
    </row>
    <row r="4543" spans="1:8" x14ac:dyDescent="0.25">
      <c r="A4543" s="30"/>
      <c r="B4543" s="31"/>
      <c r="C4543" s="42"/>
      <c r="D4543" s="385"/>
      <c r="F4543" s="385"/>
      <c r="G4543" s="385"/>
      <c r="H4543" s="385"/>
    </row>
    <row r="4544" spans="1:8" x14ac:dyDescent="0.25">
      <c r="A4544" s="30"/>
      <c r="B4544" s="31"/>
      <c r="C4544" s="42"/>
      <c r="D4544" s="385"/>
      <c r="F4544" s="385"/>
      <c r="G4544" s="385"/>
      <c r="H4544" s="385"/>
    </row>
    <row r="4545" spans="1:8" x14ac:dyDescent="0.25">
      <c r="A4545" s="30"/>
      <c r="B4545" s="31"/>
      <c r="C4545" s="42"/>
      <c r="D4545" s="385"/>
      <c r="F4545" s="385"/>
      <c r="G4545" s="385"/>
      <c r="H4545" s="385"/>
    </row>
    <row r="4546" spans="1:8" x14ac:dyDescent="0.25">
      <c r="A4546" s="30"/>
      <c r="B4546" s="31"/>
      <c r="C4546" s="42"/>
      <c r="D4546" s="385"/>
      <c r="F4546" s="385"/>
      <c r="G4546" s="385"/>
      <c r="H4546" s="385"/>
    </row>
    <row r="4547" spans="1:8" x14ac:dyDescent="0.25">
      <c r="A4547" s="30"/>
      <c r="B4547" s="31"/>
      <c r="C4547" s="42"/>
      <c r="D4547" s="385"/>
      <c r="F4547" s="385"/>
      <c r="G4547" s="385"/>
      <c r="H4547" s="385"/>
    </row>
    <row r="4548" spans="1:8" x14ac:dyDescent="0.25">
      <c r="A4548" s="30"/>
      <c r="B4548" s="31"/>
      <c r="C4548" s="42"/>
      <c r="D4548" s="385"/>
      <c r="F4548" s="385"/>
      <c r="G4548" s="385"/>
      <c r="H4548" s="385"/>
    </row>
    <row r="4549" spans="1:8" x14ac:dyDescent="0.25">
      <c r="A4549" s="30"/>
      <c r="B4549" s="31"/>
      <c r="C4549" s="42"/>
      <c r="D4549" s="385"/>
      <c r="F4549" s="385"/>
      <c r="G4549" s="385"/>
      <c r="H4549" s="385"/>
    </row>
    <row r="4550" spans="1:8" x14ac:dyDescent="0.25">
      <c r="A4550" s="30"/>
      <c r="B4550" s="31"/>
      <c r="C4550" s="42"/>
      <c r="D4550" s="385"/>
      <c r="F4550" s="385"/>
      <c r="G4550" s="385"/>
      <c r="H4550" s="385"/>
    </row>
    <row r="4551" spans="1:8" x14ac:dyDescent="0.25">
      <c r="A4551" s="30"/>
      <c r="B4551" s="31"/>
      <c r="C4551" s="42"/>
      <c r="D4551" s="385"/>
      <c r="F4551" s="385"/>
      <c r="G4551" s="385"/>
      <c r="H4551" s="385"/>
    </row>
    <row r="4552" spans="1:8" x14ac:dyDescent="0.25">
      <c r="A4552" s="30"/>
      <c r="B4552" s="31"/>
      <c r="C4552" s="42"/>
      <c r="D4552" s="385"/>
      <c r="F4552" s="385"/>
      <c r="G4552" s="385"/>
      <c r="H4552" s="385"/>
    </row>
    <row r="4553" spans="1:8" x14ac:dyDescent="0.25">
      <c r="A4553" s="30"/>
      <c r="B4553" s="31"/>
      <c r="C4553" s="42"/>
      <c r="D4553" s="385"/>
      <c r="F4553" s="385"/>
      <c r="G4553" s="385"/>
      <c r="H4553" s="385"/>
    </row>
    <row r="4554" spans="1:8" x14ac:dyDescent="0.25">
      <c r="A4554" s="30"/>
      <c r="B4554" s="31"/>
      <c r="C4554" s="42"/>
      <c r="D4554" s="385"/>
      <c r="F4554" s="385"/>
      <c r="G4554" s="385"/>
      <c r="H4554" s="385"/>
    </row>
    <row r="4555" spans="1:8" x14ac:dyDescent="0.25">
      <c r="A4555" s="30"/>
      <c r="B4555" s="31"/>
      <c r="C4555" s="42"/>
      <c r="D4555" s="385"/>
      <c r="F4555" s="385"/>
      <c r="G4555" s="385"/>
      <c r="H4555" s="385"/>
    </row>
    <row r="4556" spans="1:8" x14ac:dyDescent="0.25">
      <c r="A4556" s="30"/>
      <c r="B4556" s="31"/>
      <c r="C4556" s="42"/>
      <c r="D4556" s="385"/>
      <c r="F4556" s="385"/>
      <c r="G4556" s="385"/>
      <c r="H4556" s="385"/>
    </row>
    <row r="4557" spans="1:8" x14ac:dyDescent="0.25">
      <c r="A4557" s="30"/>
      <c r="B4557" s="31"/>
      <c r="C4557" s="42"/>
      <c r="D4557" s="385"/>
      <c r="F4557" s="385"/>
      <c r="G4557" s="385"/>
      <c r="H4557" s="385"/>
    </row>
    <row r="4558" spans="1:8" x14ac:dyDescent="0.25">
      <c r="A4558" s="30"/>
      <c r="B4558" s="31"/>
      <c r="C4558" s="42"/>
      <c r="D4558" s="385"/>
      <c r="F4558" s="385"/>
      <c r="G4558" s="385"/>
      <c r="H4558" s="385"/>
    </row>
    <row r="4559" spans="1:8" x14ac:dyDescent="0.25">
      <c r="A4559" s="30"/>
      <c r="B4559" s="31"/>
      <c r="C4559" s="42"/>
      <c r="D4559" s="385"/>
      <c r="F4559" s="385"/>
      <c r="G4559" s="385"/>
      <c r="H4559" s="385"/>
    </row>
    <row r="4560" spans="1:8" x14ac:dyDescent="0.25">
      <c r="A4560" s="30"/>
      <c r="B4560" s="31"/>
      <c r="C4560" s="42"/>
      <c r="D4560" s="385"/>
      <c r="F4560" s="385"/>
      <c r="G4560" s="385"/>
      <c r="H4560" s="385"/>
    </row>
    <row r="4561" spans="1:8" x14ac:dyDescent="0.25">
      <c r="A4561" s="30"/>
      <c r="B4561" s="31"/>
      <c r="C4561" s="42"/>
      <c r="D4561" s="385"/>
      <c r="F4561" s="385"/>
      <c r="G4561" s="385"/>
      <c r="H4561" s="385"/>
    </row>
    <row r="4562" spans="1:8" x14ac:dyDescent="0.25">
      <c r="A4562" s="30"/>
      <c r="B4562" s="31"/>
      <c r="C4562" s="42"/>
      <c r="D4562" s="385"/>
      <c r="F4562" s="385"/>
      <c r="G4562" s="385"/>
      <c r="H4562" s="385"/>
    </row>
    <row r="4563" spans="1:8" x14ac:dyDescent="0.25">
      <c r="A4563" s="30"/>
      <c r="B4563" s="31"/>
      <c r="C4563" s="42"/>
      <c r="D4563" s="385"/>
      <c r="F4563" s="385"/>
      <c r="G4563" s="385"/>
      <c r="H4563" s="385"/>
    </row>
    <row r="4564" spans="1:8" x14ac:dyDescent="0.25">
      <c r="A4564" s="30"/>
      <c r="B4564" s="31"/>
      <c r="C4564" s="42"/>
      <c r="D4564" s="385"/>
      <c r="F4564" s="385"/>
      <c r="G4564" s="385"/>
      <c r="H4564" s="385"/>
    </row>
    <row r="4565" spans="1:8" x14ac:dyDescent="0.25">
      <c r="A4565" s="30"/>
      <c r="B4565" s="31"/>
      <c r="C4565" s="42"/>
      <c r="D4565" s="385"/>
      <c r="F4565" s="385"/>
      <c r="G4565" s="385"/>
      <c r="H4565" s="385"/>
    </row>
    <row r="4566" spans="1:8" x14ac:dyDescent="0.25">
      <c r="A4566" s="30"/>
      <c r="B4566" s="31"/>
      <c r="C4566" s="42"/>
      <c r="D4566" s="385"/>
      <c r="F4566" s="385"/>
      <c r="G4566" s="385"/>
      <c r="H4566" s="385"/>
    </row>
    <row r="4567" spans="1:8" x14ac:dyDescent="0.25">
      <c r="A4567" s="30"/>
      <c r="B4567" s="31"/>
      <c r="C4567" s="42"/>
      <c r="D4567" s="385"/>
      <c r="F4567" s="385"/>
      <c r="G4567" s="385"/>
      <c r="H4567" s="385"/>
    </row>
    <row r="4568" spans="1:8" x14ac:dyDescent="0.25">
      <c r="A4568" s="30"/>
      <c r="B4568" s="31"/>
      <c r="C4568" s="42"/>
      <c r="D4568" s="385"/>
      <c r="F4568" s="385"/>
      <c r="G4568" s="385"/>
      <c r="H4568" s="385"/>
    </row>
    <row r="4569" spans="1:8" x14ac:dyDescent="0.25">
      <c r="A4569" s="30"/>
      <c r="B4569" s="31"/>
      <c r="C4569" s="42"/>
      <c r="D4569" s="385"/>
      <c r="F4569" s="385"/>
      <c r="G4569" s="385"/>
      <c r="H4569" s="385"/>
    </row>
    <row r="4570" spans="1:8" x14ac:dyDescent="0.25">
      <c r="A4570" s="30"/>
      <c r="B4570" s="31"/>
      <c r="C4570" s="42"/>
      <c r="D4570" s="385"/>
      <c r="F4570" s="385"/>
      <c r="G4570" s="385"/>
      <c r="H4570" s="385"/>
    </row>
    <row r="4571" spans="1:8" x14ac:dyDescent="0.25">
      <c r="A4571" s="30"/>
      <c r="B4571" s="31"/>
      <c r="C4571" s="42"/>
      <c r="D4571" s="385"/>
      <c r="F4571" s="385"/>
      <c r="G4571" s="385"/>
      <c r="H4571" s="385"/>
    </row>
    <row r="4572" spans="1:8" x14ac:dyDescent="0.25">
      <c r="A4572" s="30"/>
      <c r="B4572" s="31"/>
      <c r="C4572" s="42"/>
      <c r="D4572" s="385"/>
      <c r="F4572" s="385"/>
      <c r="G4572" s="385"/>
      <c r="H4572" s="385"/>
    </row>
    <row r="4573" spans="1:8" x14ac:dyDescent="0.25">
      <c r="A4573" s="30"/>
      <c r="B4573" s="31"/>
      <c r="C4573" s="42"/>
      <c r="D4573" s="385"/>
      <c r="F4573" s="385"/>
      <c r="G4573" s="385"/>
      <c r="H4573" s="385"/>
    </row>
    <row r="4574" spans="1:8" x14ac:dyDescent="0.25">
      <c r="A4574" s="30"/>
      <c r="B4574" s="31"/>
      <c r="C4574" s="42"/>
      <c r="D4574" s="385"/>
      <c r="F4574" s="385"/>
      <c r="G4574" s="385"/>
      <c r="H4574" s="385"/>
    </row>
    <row r="4575" spans="1:8" x14ac:dyDescent="0.25">
      <c r="A4575" s="30"/>
      <c r="B4575" s="31"/>
      <c r="C4575" s="42"/>
      <c r="D4575" s="385"/>
      <c r="F4575" s="385"/>
      <c r="G4575" s="385"/>
      <c r="H4575" s="385"/>
    </row>
    <row r="4576" spans="1:8" x14ac:dyDescent="0.25">
      <c r="A4576" s="30"/>
      <c r="B4576" s="31"/>
      <c r="C4576" s="42"/>
      <c r="D4576" s="385"/>
      <c r="F4576" s="385"/>
      <c r="G4576" s="385"/>
      <c r="H4576" s="385"/>
    </row>
    <row r="4577" spans="1:8" x14ac:dyDescent="0.25">
      <c r="A4577" s="30"/>
      <c r="B4577" s="31"/>
      <c r="C4577" s="42"/>
      <c r="D4577" s="385"/>
      <c r="F4577" s="385"/>
      <c r="G4577" s="385"/>
      <c r="H4577" s="385"/>
    </row>
    <row r="4578" spans="1:8" x14ac:dyDescent="0.25">
      <c r="A4578" s="30"/>
      <c r="B4578" s="31"/>
      <c r="C4578" s="42"/>
      <c r="D4578" s="385"/>
      <c r="F4578" s="385"/>
      <c r="G4578" s="385"/>
      <c r="H4578" s="385"/>
    </row>
    <row r="4579" spans="1:8" x14ac:dyDescent="0.25">
      <c r="A4579" s="30"/>
      <c r="B4579" s="31"/>
      <c r="C4579" s="42"/>
      <c r="D4579" s="385"/>
      <c r="F4579" s="385"/>
      <c r="G4579" s="385"/>
      <c r="H4579" s="385"/>
    </row>
    <row r="4580" spans="1:8" x14ac:dyDescent="0.25">
      <c r="A4580" s="30"/>
      <c r="B4580" s="31"/>
      <c r="C4580" s="42"/>
      <c r="D4580" s="385"/>
      <c r="F4580" s="385"/>
      <c r="G4580" s="385"/>
      <c r="H4580" s="385"/>
    </row>
    <row r="4581" spans="1:8" x14ac:dyDescent="0.25">
      <c r="A4581" s="30"/>
      <c r="B4581" s="31"/>
      <c r="C4581" s="42"/>
      <c r="D4581" s="385"/>
      <c r="F4581" s="385"/>
      <c r="G4581" s="385"/>
      <c r="H4581" s="385"/>
    </row>
    <row r="4582" spans="1:8" x14ac:dyDescent="0.25">
      <c r="A4582" s="30"/>
      <c r="B4582" s="31"/>
      <c r="C4582" s="42"/>
      <c r="D4582" s="385"/>
      <c r="F4582" s="385"/>
      <c r="G4582" s="385"/>
      <c r="H4582" s="385"/>
    </row>
    <row r="4583" spans="1:8" x14ac:dyDescent="0.25">
      <c r="A4583" s="30"/>
      <c r="B4583" s="31"/>
      <c r="C4583" s="42"/>
      <c r="D4583" s="385"/>
      <c r="F4583" s="385"/>
      <c r="G4583" s="385"/>
      <c r="H4583" s="385"/>
    </row>
    <row r="4584" spans="1:8" x14ac:dyDescent="0.25">
      <c r="A4584" s="30"/>
      <c r="B4584" s="31"/>
      <c r="C4584" s="42"/>
      <c r="D4584" s="385"/>
      <c r="F4584" s="385"/>
      <c r="G4584" s="385"/>
      <c r="H4584" s="385"/>
    </row>
    <row r="4585" spans="1:8" x14ac:dyDescent="0.25">
      <c r="A4585" s="30"/>
      <c r="B4585" s="31"/>
      <c r="C4585" s="42"/>
      <c r="D4585" s="385"/>
      <c r="F4585" s="385"/>
      <c r="G4585" s="385"/>
      <c r="H4585" s="385"/>
    </row>
    <row r="4586" spans="1:8" x14ac:dyDescent="0.25">
      <c r="A4586" s="30"/>
      <c r="B4586" s="31"/>
      <c r="C4586" s="42"/>
      <c r="D4586" s="385"/>
      <c r="F4586" s="385"/>
      <c r="G4586" s="385"/>
      <c r="H4586" s="385"/>
    </row>
    <row r="4587" spans="1:8" x14ac:dyDescent="0.25">
      <c r="A4587" s="30"/>
      <c r="B4587" s="31"/>
      <c r="C4587" s="42"/>
      <c r="D4587" s="385"/>
      <c r="F4587" s="385"/>
      <c r="G4587" s="385"/>
      <c r="H4587" s="385"/>
    </row>
    <row r="4588" spans="1:8" x14ac:dyDescent="0.25">
      <c r="A4588" s="30"/>
      <c r="B4588" s="31"/>
      <c r="C4588" s="42"/>
      <c r="D4588" s="385"/>
      <c r="F4588" s="385"/>
      <c r="G4588" s="385"/>
      <c r="H4588" s="385"/>
    </row>
    <row r="4589" spans="1:8" x14ac:dyDescent="0.25">
      <c r="A4589" s="30"/>
      <c r="B4589" s="31"/>
      <c r="C4589" s="42"/>
      <c r="D4589" s="385"/>
      <c r="F4589" s="385"/>
      <c r="G4589" s="385"/>
      <c r="H4589" s="385"/>
    </row>
    <row r="4590" spans="1:8" x14ac:dyDescent="0.25">
      <c r="A4590" s="30"/>
      <c r="B4590" s="31"/>
      <c r="C4590" s="42"/>
      <c r="D4590" s="385"/>
      <c r="F4590" s="385"/>
      <c r="G4590" s="385"/>
      <c r="H4590" s="385"/>
    </row>
    <row r="4591" spans="1:8" x14ac:dyDescent="0.25">
      <c r="A4591" s="30"/>
      <c r="B4591" s="31"/>
      <c r="C4591" s="42"/>
      <c r="D4591" s="385"/>
      <c r="F4591" s="385"/>
      <c r="G4591" s="385"/>
      <c r="H4591" s="385"/>
    </row>
    <row r="4592" spans="1:8" x14ac:dyDescent="0.25">
      <c r="A4592" s="30"/>
      <c r="B4592" s="31"/>
      <c r="C4592" s="42"/>
      <c r="D4592" s="385"/>
      <c r="F4592" s="385"/>
      <c r="G4592" s="385"/>
      <c r="H4592" s="385"/>
    </row>
    <row r="4593" spans="1:8" x14ac:dyDescent="0.25">
      <c r="A4593" s="30"/>
      <c r="B4593" s="31"/>
      <c r="C4593" s="42"/>
      <c r="D4593" s="385"/>
      <c r="F4593" s="385"/>
      <c r="G4593" s="385"/>
      <c r="H4593" s="385"/>
    </row>
    <row r="4594" spans="1:8" x14ac:dyDescent="0.25">
      <c r="A4594" s="30"/>
      <c r="B4594" s="31"/>
      <c r="C4594" s="42"/>
      <c r="D4594" s="385"/>
      <c r="F4594" s="385"/>
      <c r="G4594" s="385"/>
      <c r="H4594" s="385"/>
    </row>
    <row r="4595" spans="1:8" x14ac:dyDescent="0.25">
      <c r="A4595" s="30"/>
      <c r="B4595" s="31"/>
      <c r="C4595" s="42"/>
      <c r="D4595" s="385"/>
      <c r="F4595" s="385"/>
      <c r="G4595" s="385"/>
      <c r="H4595" s="385"/>
    </row>
    <row r="4596" spans="1:8" x14ac:dyDescent="0.25">
      <c r="A4596" s="30"/>
      <c r="B4596" s="31"/>
      <c r="C4596" s="42"/>
      <c r="D4596" s="385"/>
      <c r="F4596" s="385"/>
      <c r="G4596" s="385"/>
      <c r="H4596" s="385"/>
    </row>
    <row r="4597" spans="1:8" x14ac:dyDescent="0.25">
      <c r="A4597" s="30"/>
      <c r="B4597" s="31"/>
      <c r="C4597" s="42"/>
      <c r="D4597" s="385"/>
      <c r="F4597" s="385"/>
      <c r="G4597" s="385"/>
      <c r="H4597" s="385"/>
    </row>
    <row r="4598" spans="1:8" x14ac:dyDescent="0.25">
      <c r="A4598" s="30"/>
      <c r="B4598" s="31"/>
      <c r="C4598" s="42"/>
      <c r="D4598" s="385"/>
      <c r="F4598" s="385"/>
      <c r="G4598" s="385"/>
      <c r="H4598" s="385"/>
    </row>
    <row r="4599" spans="1:8" x14ac:dyDescent="0.25">
      <c r="A4599" s="30"/>
      <c r="B4599" s="31"/>
      <c r="C4599" s="42"/>
      <c r="D4599" s="385"/>
      <c r="F4599" s="385"/>
      <c r="G4599" s="385"/>
      <c r="H4599" s="385"/>
    </row>
    <row r="4600" spans="1:8" x14ac:dyDescent="0.25">
      <c r="A4600" s="30"/>
      <c r="B4600" s="31"/>
      <c r="C4600" s="42"/>
      <c r="D4600" s="385"/>
      <c r="F4600" s="385"/>
      <c r="G4600" s="385"/>
      <c r="H4600" s="385"/>
    </row>
    <row r="4601" spans="1:8" x14ac:dyDescent="0.25">
      <c r="A4601" s="30"/>
      <c r="B4601" s="31"/>
      <c r="C4601" s="42"/>
      <c r="D4601" s="385"/>
      <c r="F4601" s="385"/>
      <c r="G4601" s="385"/>
      <c r="H4601" s="385"/>
    </row>
    <row r="4602" spans="1:8" x14ac:dyDescent="0.25">
      <c r="A4602" s="30"/>
      <c r="B4602" s="31"/>
      <c r="C4602" s="42"/>
      <c r="D4602" s="385"/>
      <c r="F4602" s="385"/>
      <c r="G4602" s="385"/>
      <c r="H4602" s="385"/>
    </row>
    <row r="4603" spans="1:8" x14ac:dyDescent="0.25">
      <c r="A4603" s="30"/>
      <c r="B4603" s="31"/>
      <c r="C4603" s="42"/>
      <c r="D4603" s="385"/>
      <c r="F4603" s="385"/>
      <c r="G4603" s="385"/>
      <c r="H4603" s="385"/>
    </row>
    <row r="4604" spans="1:8" x14ac:dyDescent="0.25">
      <c r="A4604" s="30"/>
      <c r="B4604" s="31"/>
      <c r="C4604" s="42"/>
      <c r="D4604" s="385"/>
      <c r="F4604" s="385"/>
      <c r="G4604" s="385"/>
      <c r="H4604" s="385"/>
    </row>
    <row r="4605" spans="1:8" x14ac:dyDescent="0.25">
      <c r="A4605" s="30"/>
      <c r="B4605" s="31"/>
      <c r="C4605" s="42"/>
      <c r="D4605" s="385"/>
      <c r="F4605" s="385"/>
      <c r="G4605" s="385"/>
      <c r="H4605" s="385"/>
    </row>
    <row r="4606" spans="1:8" x14ac:dyDescent="0.25">
      <c r="A4606" s="30"/>
      <c r="B4606" s="31"/>
      <c r="C4606" s="42"/>
      <c r="D4606" s="385"/>
      <c r="F4606" s="385"/>
      <c r="G4606" s="385"/>
      <c r="H4606" s="385"/>
    </row>
    <row r="4607" spans="1:8" x14ac:dyDescent="0.25">
      <c r="A4607" s="30"/>
      <c r="B4607" s="31"/>
      <c r="C4607" s="42"/>
      <c r="D4607" s="385"/>
      <c r="F4607" s="385"/>
      <c r="G4607" s="385"/>
      <c r="H4607" s="385"/>
    </row>
    <row r="4608" spans="1:8" x14ac:dyDescent="0.25">
      <c r="A4608" s="30"/>
      <c r="B4608" s="31"/>
      <c r="C4608" s="42"/>
      <c r="D4608" s="385"/>
      <c r="F4608" s="385"/>
      <c r="G4608" s="385"/>
      <c r="H4608" s="385"/>
    </row>
    <row r="4609" spans="1:8" x14ac:dyDescent="0.25">
      <c r="A4609" s="30"/>
      <c r="B4609" s="31"/>
      <c r="C4609" s="42"/>
      <c r="D4609" s="385"/>
      <c r="F4609" s="385"/>
      <c r="G4609" s="385"/>
      <c r="H4609" s="385"/>
    </row>
    <row r="4610" spans="1:8" x14ac:dyDescent="0.25">
      <c r="A4610" s="30"/>
      <c r="B4610" s="31"/>
      <c r="C4610" s="42"/>
      <c r="D4610" s="385"/>
      <c r="F4610" s="385"/>
      <c r="G4610" s="385"/>
      <c r="H4610" s="385"/>
    </row>
    <row r="4611" spans="1:8" x14ac:dyDescent="0.25">
      <c r="A4611" s="30"/>
      <c r="B4611" s="31"/>
      <c r="C4611" s="42"/>
      <c r="D4611" s="385"/>
      <c r="F4611" s="385"/>
      <c r="G4611" s="385"/>
      <c r="H4611" s="385"/>
    </row>
    <row r="4612" spans="1:8" x14ac:dyDescent="0.25">
      <c r="A4612" s="30"/>
      <c r="B4612" s="31"/>
      <c r="C4612" s="42"/>
      <c r="D4612" s="385"/>
      <c r="F4612" s="385"/>
      <c r="G4612" s="385"/>
      <c r="H4612" s="385"/>
    </row>
    <row r="4613" spans="1:8" x14ac:dyDescent="0.25">
      <c r="A4613" s="30"/>
      <c r="B4613" s="31"/>
      <c r="C4613" s="42"/>
      <c r="D4613" s="385"/>
      <c r="F4613" s="385"/>
      <c r="G4613" s="385"/>
      <c r="H4613" s="385"/>
    </row>
    <row r="4614" spans="1:8" x14ac:dyDescent="0.25">
      <c r="A4614" s="30"/>
      <c r="B4614" s="31"/>
      <c r="C4614" s="42"/>
      <c r="D4614" s="385"/>
      <c r="F4614" s="385"/>
      <c r="G4614" s="385"/>
      <c r="H4614" s="385"/>
    </row>
    <row r="4615" spans="1:8" x14ac:dyDescent="0.25">
      <c r="A4615" s="30"/>
      <c r="B4615" s="31"/>
      <c r="C4615" s="42"/>
      <c r="D4615" s="385"/>
      <c r="F4615" s="385"/>
      <c r="G4615" s="385"/>
      <c r="H4615" s="385"/>
    </row>
    <row r="4616" spans="1:8" x14ac:dyDescent="0.25">
      <c r="A4616" s="30"/>
      <c r="B4616" s="31"/>
      <c r="C4616" s="42"/>
      <c r="D4616" s="385"/>
      <c r="F4616" s="385"/>
      <c r="G4616" s="385"/>
      <c r="H4616" s="385"/>
    </row>
    <row r="4617" spans="1:8" x14ac:dyDescent="0.25">
      <c r="A4617" s="30"/>
      <c r="B4617" s="31"/>
      <c r="C4617" s="42"/>
      <c r="D4617" s="385"/>
      <c r="F4617" s="385"/>
      <c r="G4617" s="385"/>
      <c r="H4617" s="385"/>
    </row>
    <row r="4618" spans="1:8" x14ac:dyDescent="0.25">
      <c r="A4618" s="30"/>
      <c r="B4618" s="31"/>
      <c r="C4618" s="42"/>
      <c r="D4618" s="385"/>
      <c r="F4618" s="385"/>
      <c r="G4618" s="385"/>
      <c r="H4618" s="385"/>
    </row>
    <row r="4619" spans="1:8" x14ac:dyDescent="0.25">
      <c r="A4619" s="30"/>
      <c r="B4619" s="31"/>
      <c r="C4619" s="42"/>
      <c r="D4619" s="385"/>
      <c r="F4619" s="385"/>
      <c r="G4619" s="385"/>
      <c r="H4619" s="385"/>
    </row>
    <row r="4620" spans="1:8" x14ac:dyDescent="0.25">
      <c r="A4620" s="30"/>
      <c r="B4620" s="31"/>
      <c r="C4620" s="42"/>
      <c r="D4620" s="385"/>
      <c r="F4620" s="385"/>
      <c r="G4620" s="385"/>
      <c r="H4620" s="385"/>
    </row>
    <row r="4621" spans="1:8" x14ac:dyDescent="0.25">
      <c r="A4621" s="30"/>
      <c r="B4621" s="31"/>
      <c r="C4621" s="42"/>
      <c r="D4621" s="385"/>
      <c r="F4621" s="385"/>
      <c r="G4621" s="385"/>
      <c r="H4621" s="385"/>
    </row>
    <row r="4622" spans="1:8" x14ac:dyDescent="0.25">
      <c r="A4622" s="30"/>
      <c r="B4622" s="31"/>
      <c r="C4622" s="42"/>
      <c r="D4622" s="385"/>
      <c r="F4622" s="385"/>
      <c r="G4622" s="385"/>
      <c r="H4622" s="385"/>
    </row>
    <row r="4623" spans="1:8" x14ac:dyDescent="0.25">
      <c r="A4623" s="30"/>
      <c r="B4623" s="31"/>
      <c r="C4623" s="42"/>
      <c r="D4623" s="385"/>
      <c r="F4623" s="385"/>
      <c r="G4623" s="385"/>
      <c r="H4623" s="385"/>
    </row>
    <row r="4624" spans="1:8" x14ac:dyDescent="0.25">
      <c r="A4624" s="30"/>
      <c r="B4624" s="31"/>
      <c r="C4624" s="42"/>
      <c r="D4624" s="385"/>
      <c r="F4624" s="385"/>
      <c r="G4624" s="385"/>
      <c r="H4624" s="385"/>
    </row>
    <row r="4625" spans="1:8" x14ac:dyDescent="0.25">
      <c r="A4625" s="30"/>
      <c r="B4625" s="31"/>
      <c r="C4625" s="42"/>
      <c r="D4625" s="385"/>
      <c r="F4625" s="385"/>
      <c r="G4625" s="385"/>
      <c r="H4625" s="385"/>
    </row>
    <row r="4626" spans="1:8" x14ac:dyDescent="0.25">
      <c r="A4626" s="30"/>
      <c r="B4626" s="31"/>
      <c r="C4626" s="42"/>
      <c r="D4626" s="385"/>
      <c r="F4626" s="385"/>
      <c r="G4626" s="385"/>
      <c r="H4626" s="385"/>
    </row>
    <row r="4627" spans="1:8" x14ac:dyDescent="0.25">
      <c r="A4627" s="30"/>
      <c r="B4627" s="31"/>
      <c r="C4627" s="42"/>
      <c r="D4627" s="385"/>
      <c r="F4627" s="385"/>
      <c r="G4627" s="385"/>
      <c r="H4627" s="385"/>
    </row>
    <row r="4628" spans="1:8" x14ac:dyDescent="0.25">
      <c r="A4628" s="30"/>
      <c r="B4628" s="31"/>
      <c r="C4628" s="42"/>
      <c r="D4628" s="385"/>
      <c r="F4628" s="385"/>
      <c r="G4628" s="385"/>
      <c r="H4628" s="385"/>
    </row>
    <row r="4629" spans="1:8" x14ac:dyDescent="0.25">
      <c r="A4629" s="30"/>
      <c r="B4629" s="31"/>
      <c r="C4629" s="42"/>
      <c r="D4629" s="385"/>
      <c r="F4629" s="385"/>
      <c r="G4629" s="385"/>
      <c r="H4629" s="385"/>
    </row>
    <row r="4630" spans="1:8" x14ac:dyDescent="0.25">
      <c r="A4630" s="30"/>
      <c r="B4630" s="31"/>
      <c r="C4630" s="42"/>
      <c r="D4630" s="385"/>
      <c r="F4630" s="385"/>
      <c r="G4630" s="385"/>
      <c r="H4630" s="385"/>
    </row>
    <row r="4631" spans="1:8" x14ac:dyDescent="0.25">
      <c r="A4631" s="30"/>
      <c r="B4631" s="31"/>
      <c r="C4631" s="42"/>
      <c r="D4631" s="385"/>
      <c r="F4631" s="385"/>
      <c r="G4631" s="385"/>
      <c r="H4631" s="385"/>
    </row>
    <row r="4632" spans="1:8" x14ac:dyDescent="0.25">
      <c r="A4632" s="30"/>
      <c r="B4632" s="31"/>
      <c r="C4632" s="42"/>
      <c r="D4632" s="385"/>
      <c r="F4632" s="385"/>
      <c r="G4632" s="385"/>
      <c r="H4632" s="385"/>
    </row>
    <row r="4633" spans="1:8" x14ac:dyDescent="0.25">
      <c r="A4633" s="30"/>
      <c r="B4633" s="31"/>
      <c r="C4633" s="42"/>
      <c r="D4633" s="385"/>
      <c r="F4633" s="385"/>
      <c r="G4633" s="385"/>
      <c r="H4633" s="385"/>
    </row>
    <row r="4634" spans="1:8" x14ac:dyDescent="0.25">
      <c r="A4634" s="30"/>
      <c r="B4634" s="31"/>
      <c r="C4634" s="42"/>
      <c r="D4634" s="385"/>
      <c r="F4634" s="385"/>
      <c r="G4634" s="385"/>
      <c r="H4634" s="385"/>
    </row>
    <row r="4635" spans="1:8" x14ac:dyDescent="0.25">
      <c r="A4635" s="30"/>
      <c r="B4635" s="31"/>
      <c r="C4635" s="42"/>
      <c r="D4635" s="385"/>
      <c r="F4635" s="385"/>
      <c r="G4635" s="385"/>
      <c r="H4635" s="385"/>
    </row>
    <row r="4636" spans="1:8" x14ac:dyDescent="0.25">
      <c r="A4636" s="30"/>
      <c r="B4636" s="31"/>
      <c r="C4636" s="42"/>
      <c r="D4636" s="385"/>
      <c r="F4636" s="385"/>
      <c r="G4636" s="385"/>
      <c r="H4636" s="385"/>
    </row>
    <row r="4637" spans="1:8" x14ac:dyDescent="0.25">
      <c r="A4637" s="30"/>
      <c r="B4637" s="31"/>
      <c r="C4637" s="42"/>
      <c r="D4637" s="385"/>
      <c r="F4637" s="385"/>
      <c r="G4637" s="385"/>
      <c r="H4637" s="385"/>
    </row>
    <row r="4638" spans="1:8" x14ac:dyDescent="0.25">
      <c r="A4638" s="30"/>
      <c r="B4638" s="31"/>
      <c r="C4638" s="42"/>
      <c r="D4638" s="385"/>
      <c r="F4638" s="385"/>
      <c r="G4638" s="385"/>
      <c r="H4638" s="385"/>
    </row>
    <row r="4639" spans="1:8" x14ac:dyDescent="0.25">
      <c r="A4639" s="30"/>
      <c r="B4639" s="31"/>
      <c r="C4639" s="42"/>
      <c r="D4639" s="385"/>
      <c r="F4639" s="385"/>
      <c r="G4639" s="385"/>
      <c r="H4639" s="385"/>
    </row>
    <row r="4640" spans="1:8" x14ac:dyDescent="0.25">
      <c r="A4640" s="30"/>
      <c r="B4640" s="31"/>
      <c r="C4640" s="42"/>
      <c r="D4640" s="385"/>
      <c r="F4640" s="385"/>
      <c r="G4640" s="385"/>
      <c r="H4640" s="385"/>
    </row>
    <row r="4641" spans="1:8" x14ac:dyDescent="0.25">
      <c r="A4641" s="30"/>
      <c r="B4641" s="31"/>
      <c r="C4641" s="42"/>
      <c r="D4641" s="385"/>
      <c r="F4641" s="385"/>
      <c r="G4641" s="385"/>
      <c r="H4641" s="385"/>
    </row>
    <row r="4642" spans="1:8" x14ac:dyDescent="0.25">
      <c r="A4642" s="30"/>
      <c r="B4642" s="31"/>
      <c r="C4642" s="42"/>
      <c r="D4642" s="385"/>
      <c r="F4642" s="385"/>
      <c r="G4642" s="385"/>
      <c r="H4642" s="385"/>
    </row>
    <row r="4643" spans="1:8" x14ac:dyDescent="0.25">
      <c r="A4643" s="30"/>
      <c r="B4643" s="31"/>
      <c r="C4643" s="42"/>
      <c r="D4643" s="385"/>
      <c r="F4643" s="385"/>
      <c r="G4643" s="385"/>
      <c r="H4643" s="385"/>
    </row>
    <row r="4644" spans="1:8" x14ac:dyDescent="0.25">
      <c r="A4644" s="30"/>
      <c r="B4644" s="31"/>
      <c r="C4644" s="42"/>
      <c r="D4644" s="385"/>
      <c r="F4644" s="385"/>
      <c r="G4644" s="385"/>
      <c r="H4644" s="385"/>
    </row>
    <row r="4645" spans="1:8" x14ac:dyDescent="0.25">
      <c r="A4645" s="30"/>
      <c r="B4645" s="31"/>
      <c r="C4645" s="42"/>
      <c r="D4645" s="385"/>
      <c r="F4645" s="385"/>
      <c r="G4645" s="385"/>
      <c r="H4645" s="385"/>
    </row>
    <row r="4646" spans="1:8" x14ac:dyDescent="0.25">
      <c r="A4646" s="30"/>
      <c r="B4646" s="31"/>
      <c r="C4646" s="42"/>
      <c r="D4646" s="385"/>
      <c r="F4646" s="385"/>
      <c r="G4646" s="385"/>
      <c r="H4646" s="385"/>
    </row>
    <row r="4647" spans="1:8" x14ac:dyDescent="0.25">
      <c r="A4647" s="30"/>
      <c r="B4647" s="31"/>
      <c r="C4647" s="42"/>
      <c r="D4647" s="385"/>
      <c r="F4647" s="385"/>
      <c r="G4647" s="385"/>
      <c r="H4647" s="385"/>
    </row>
    <row r="4648" spans="1:8" x14ac:dyDescent="0.25">
      <c r="A4648" s="30"/>
      <c r="B4648" s="31"/>
      <c r="C4648" s="42"/>
      <c r="D4648" s="385"/>
      <c r="F4648" s="385"/>
      <c r="G4648" s="385"/>
      <c r="H4648" s="385"/>
    </row>
    <row r="4649" spans="1:8" x14ac:dyDescent="0.25">
      <c r="A4649" s="30"/>
      <c r="B4649" s="31"/>
      <c r="C4649" s="42"/>
      <c r="D4649" s="385"/>
      <c r="F4649" s="385"/>
      <c r="G4649" s="385"/>
      <c r="H4649" s="385"/>
    </row>
    <row r="4650" spans="1:8" x14ac:dyDescent="0.25">
      <c r="A4650" s="30"/>
      <c r="B4650" s="31"/>
      <c r="C4650" s="42"/>
      <c r="D4650" s="385"/>
      <c r="F4650" s="385"/>
      <c r="G4650" s="385"/>
      <c r="H4650" s="385"/>
    </row>
    <row r="4651" spans="1:8" x14ac:dyDescent="0.25">
      <c r="A4651" s="30"/>
      <c r="B4651" s="31"/>
      <c r="C4651" s="42"/>
      <c r="D4651" s="385"/>
      <c r="F4651" s="385"/>
      <c r="G4651" s="385"/>
      <c r="H4651" s="385"/>
    </row>
    <row r="4652" spans="1:8" x14ac:dyDescent="0.25">
      <c r="A4652" s="30"/>
      <c r="B4652" s="31"/>
      <c r="C4652" s="42"/>
      <c r="D4652" s="385"/>
      <c r="F4652" s="385"/>
      <c r="G4652" s="385"/>
      <c r="H4652" s="385"/>
    </row>
    <row r="4653" spans="1:8" x14ac:dyDescent="0.25">
      <c r="A4653" s="30"/>
      <c r="B4653" s="31"/>
      <c r="C4653" s="42"/>
      <c r="D4653" s="385"/>
      <c r="F4653" s="385"/>
      <c r="G4653" s="385"/>
      <c r="H4653" s="385"/>
    </row>
    <row r="4654" spans="1:8" x14ac:dyDescent="0.25">
      <c r="A4654" s="30"/>
      <c r="B4654" s="31"/>
      <c r="C4654" s="42"/>
      <c r="D4654" s="385"/>
      <c r="F4654" s="385"/>
      <c r="G4654" s="385"/>
      <c r="H4654" s="385"/>
    </row>
    <row r="4655" spans="1:8" x14ac:dyDescent="0.25">
      <c r="A4655" s="30"/>
      <c r="B4655" s="31"/>
      <c r="C4655" s="42"/>
      <c r="D4655" s="385"/>
      <c r="F4655" s="385"/>
      <c r="G4655" s="385"/>
      <c r="H4655" s="385"/>
    </row>
    <row r="4656" spans="1:8" x14ac:dyDescent="0.25">
      <c r="A4656" s="30"/>
      <c r="B4656" s="31"/>
      <c r="C4656" s="42"/>
      <c r="D4656" s="385"/>
      <c r="F4656" s="385"/>
      <c r="G4656" s="385"/>
      <c r="H4656" s="385"/>
    </row>
    <row r="4657" spans="1:8" x14ac:dyDescent="0.25">
      <c r="A4657" s="30"/>
      <c r="B4657" s="31"/>
      <c r="C4657" s="42"/>
      <c r="D4657" s="385"/>
      <c r="F4657" s="385"/>
      <c r="G4657" s="385"/>
      <c r="H4657" s="385"/>
    </row>
    <row r="4658" spans="1:8" x14ac:dyDescent="0.25">
      <c r="A4658" s="30"/>
      <c r="B4658" s="31"/>
      <c r="C4658" s="42"/>
      <c r="D4658" s="385"/>
      <c r="F4658" s="385"/>
      <c r="G4658" s="385"/>
      <c r="H4658" s="385"/>
    </row>
    <row r="4659" spans="1:8" x14ac:dyDescent="0.25">
      <c r="A4659" s="30"/>
      <c r="B4659" s="31"/>
      <c r="C4659" s="42"/>
      <c r="D4659" s="385"/>
      <c r="F4659" s="385"/>
      <c r="G4659" s="385"/>
      <c r="H4659" s="385"/>
    </row>
    <row r="4660" spans="1:8" x14ac:dyDescent="0.25">
      <c r="A4660" s="30"/>
      <c r="B4660" s="31"/>
      <c r="C4660" s="42"/>
      <c r="D4660" s="385"/>
      <c r="F4660" s="385"/>
      <c r="G4660" s="385"/>
      <c r="H4660" s="385"/>
    </row>
    <row r="4661" spans="1:8" x14ac:dyDescent="0.25">
      <c r="A4661" s="30"/>
      <c r="B4661" s="31"/>
      <c r="C4661" s="42"/>
      <c r="D4661" s="385"/>
      <c r="F4661" s="385"/>
      <c r="G4661" s="385"/>
      <c r="H4661" s="385"/>
    </row>
    <row r="4662" spans="1:8" x14ac:dyDescent="0.25">
      <c r="A4662" s="30"/>
      <c r="B4662" s="31"/>
      <c r="C4662" s="42"/>
      <c r="D4662" s="385"/>
      <c r="F4662" s="385"/>
      <c r="G4662" s="385"/>
      <c r="H4662" s="385"/>
    </row>
    <row r="4663" spans="1:8" x14ac:dyDescent="0.25">
      <c r="A4663" s="30"/>
      <c r="B4663" s="31"/>
      <c r="C4663" s="42"/>
      <c r="D4663" s="385"/>
      <c r="F4663" s="385"/>
      <c r="G4663" s="385"/>
      <c r="H4663" s="385"/>
    </row>
    <row r="4664" spans="1:8" x14ac:dyDescent="0.25">
      <c r="A4664" s="30"/>
      <c r="B4664" s="31"/>
      <c r="C4664" s="42"/>
      <c r="D4664" s="385"/>
      <c r="F4664" s="385"/>
      <c r="G4664" s="385"/>
      <c r="H4664" s="385"/>
    </row>
    <row r="4665" spans="1:8" x14ac:dyDescent="0.25">
      <c r="A4665" s="30"/>
      <c r="B4665" s="31"/>
      <c r="C4665" s="42"/>
      <c r="D4665" s="385"/>
      <c r="F4665" s="385"/>
      <c r="G4665" s="385"/>
      <c r="H4665" s="385"/>
    </row>
    <row r="4666" spans="1:8" x14ac:dyDescent="0.25">
      <c r="A4666" s="30"/>
      <c r="B4666" s="31"/>
      <c r="C4666" s="42"/>
      <c r="D4666" s="385"/>
      <c r="F4666" s="385"/>
      <c r="G4666" s="385"/>
      <c r="H4666" s="385"/>
    </row>
    <row r="4667" spans="1:8" x14ac:dyDescent="0.25">
      <c r="A4667" s="30"/>
      <c r="B4667" s="31"/>
      <c r="C4667" s="42"/>
      <c r="D4667" s="385"/>
      <c r="F4667" s="385"/>
      <c r="G4667" s="385"/>
      <c r="H4667" s="385"/>
    </row>
    <row r="4668" spans="1:8" x14ac:dyDescent="0.25">
      <c r="A4668" s="30"/>
      <c r="B4668" s="31"/>
      <c r="C4668" s="42"/>
      <c r="D4668" s="385"/>
      <c r="F4668" s="385"/>
      <c r="G4668" s="385"/>
      <c r="H4668" s="385"/>
    </row>
    <row r="4669" spans="1:8" x14ac:dyDescent="0.25">
      <c r="A4669" s="30"/>
      <c r="B4669" s="31"/>
      <c r="C4669" s="42"/>
      <c r="D4669" s="385"/>
      <c r="F4669" s="385"/>
      <c r="G4669" s="385"/>
      <c r="H4669" s="385"/>
    </row>
    <row r="4670" spans="1:8" x14ac:dyDescent="0.25">
      <c r="A4670" s="30"/>
      <c r="B4670" s="31"/>
      <c r="C4670" s="42"/>
      <c r="D4670" s="385"/>
      <c r="F4670" s="385"/>
      <c r="G4670" s="385"/>
      <c r="H4670" s="385"/>
    </row>
    <row r="4671" spans="1:8" x14ac:dyDescent="0.25">
      <c r="A4671" s="30"/>
      <c r="B4671" s="31"/>
      <c r="C4671" s="42"/>
      <c r="D4671" s="385"/>
      <c r="F4671" s="385"/>
      <c r="G4671" s="385"/>
      <c r="H4671" s="385"/>
    </row>
    <row r="4672" spans="1:8" x14ac:dyDescent="0.25">
      <c r="A4672" s="30"/>
      <c r="B4672" s="31"/>
      <c r="C4672" s="42"/>
      <c r="D4672" s="385"/>
      <c r="F4672" s="385"/>
      <c r="G4672" s="385"/>
      <c r="H4672" s="385"/>
    </row>
    <row r="4673" spans="1:8" x14ac:dyDescent="0.25">
      <c r="A4673" s="30"/>
      <c r="B4673" s="31"/>
      <c r="C4673" s="42"/>
      <c r="D4673" s="385"/>
      <c r="F4673" s="385"/>
      <c r="G4673" s="385"/>
      <c r="H4673" s="385"/>
    </row>
    <row r="4674" spans="1:8" x14ac:dyDescent="0.25">
      <c r="A4674" s="30"/>
      <c r="B4674" s="31"/>
      <c r="C4674" s="42"/>
      <c r="D4674" s="385"/>
      <c r="F4674" s="385"/>
      <c r="G4674" s="385"/>
      <c r="H4674" s="385"/>
    </row>
    <row r="4675" spans="1:8" x14ac:dyDescent="0.25">
      <c r="A4675" s="30"/>
      <c r="B4675" s="31"/>
      <c r="C4675" s="42"/>
      <c r="D4675" s="385"/>
      <c r="F4675" s="385"/>
      <c r="G4675" s="385"/>
      <c r="H4675" s="385"/>
    </row>
    <row r="4676" spans="1:8" x14ac:dyDescent="0.25">
      <c r="A4676" s="30"/>
      <c r="B4676" s="31"/>
      <c r="C4676" s="42"/>
      <c r="D4676" s="385"/>
      <c r="F4676" s="385"/>
      <c r="G4676" s="385"/>
      <c r="H4676" s="385"/>
    </row>
    <row r="4677" spans="1:8" x14ac:dyDescent="0.25">
      <c r="A4677" s="30"/>
      <c r="B4677" s="31"/>
      <c r="C4677" s="42"/>
      <c r="D4677" s="385"/>
      <c r="F4677" s="385"/>
      <c r="G4677" s="385"/>
      <c r="H4677" s="385"/>
    </row>
    <row r="4678" spans="1:8" x14ac:dyDescent="0.25">
      <c r="A4678" s="30"/>
      <c r="B4678" s="31"/>
      <c r="C4678" s="42"/>
      <c r="D4678" s="385"/>
      <c r="F4678" s="385"/>
      <c r="G4678" s="385"/>
      <c r="H4678" s="385"/>
    </row>
    <row r="4679" spans="1:8" x14ac:dyDescent="0.25">
      <c r="A4679" s="30"/>
      <c r="B4679" s="31"/>
      <c r="C4679" s="42"/>
      <c r="D4679" s="385"/>
      <c r="F4679" s="385"/>
      <c r="G4679" s="385"/>
      <c r="H4679" s="385"/>
    </row>
    <row r="4680" spans="1:8" x14ac:dyDescent="0.25">
      <c r="A4680" s="30"/>
      <c r="B4680" s="31"/>
      <c r="C4680" s="42"/>
      <c r="D4680" s="385"/>
      <c r="F4680" s="385"/>
      <c r="G4680" s="385"/>
      <c r="H4680" s="385"/>
    </row>
    <row r="4681" spans="1:8" x14ac:dyDescent="0.25">
      <c r="A4681" s="30"/>
      <c r="B4681" s="31"/>
      <c r="C4681" s="42"/>
      <c r="D4681" s="385"/>
      <c r="F4681" s="385"/>
      <c r="G4681" s="385"/>
      <c r="H4681" s="385"/>
    </row>
    <row r="4682" spans="1:8" x14ac:dyDescent="0.25">
      <c r="A4682" s="30"/>
      <c r="B4682" s="31"/>
      <c r="C4682" s="42"/>
      <c r="D4682" s="385"/>
      <c r="F4682" s="385"/>
      <c r="G4682" s="385"/>
      <c r="H4682" s="385"/>
    </row>
    <row r="4683" spans="1:8" x14ac:dyDescent="0.25">
      <c r="A4683" s="30"/>
      <c r="B4683" s="31"/>
      <c r="C4683" s="42"/>
      <c r="D4683" s="385"/>
      <c r="F4683" s="385"/>
      <c r="G4683" s="385"/>
      <c r="H4683" s="385"/>
    </row>
    <row r="4684" spans="1:8" x14ac:dyDescent="0.25">
      <c r="A4684" s="30"/>
      <c r="B4684" s="31"/>
      <c r="C4684" s="42"/>
      <c r="D4684" s="385"/>
      <c r="F4684" s="385"/>
      <c r="G4684" s="385"/>
      <c r="H4684" s="385"/>
    </row>
    <row r="4685" spans="1:8" x14ac:dyDescent="0.25">
      <c r="A4685" s="30"/>
      <c r="B4685" s="31"/>
      <c r="C4685" s="42"/>
      <c r="D4685" s="385"/>
      <c r="F4685" s="385"/>
      <c r="G4685" s="385"/>
      <c r="H4685" s="385"/>
    </row>
    <row r="4686" spans="1:8" x14ac:dyDescent="0.25">
      <c r="A4686" s="30"/>
      <c r="B4686" s="31"/>
      <c r="C4686" s="42"/>
      <c r="D4686" s="385"/>
      <c r="F4686" s="385"/>
      <c r="G4686" s="385"/>
      <c r="H4686" s="385"/>
    </row>
    <row r="4687" spans="1:8" x14ac:dyDescent="0.25">
      <c r="A4687" s="30"/>
      <c r="B4687" s="31"/>
      <c r="C4687" s="42"/>
      <c r="D4687" s="385"/>
      <c r="F4687" s="385"/>
      <c r="G4687" s="385"/>
      <c r="H4687" s="385"/>
    </row>
    <row r="4688" spans="1:8" x14ac:dyDescent="0.25">
      <c r="A4688" s="30"/>
      <c r="B4688" s="31"/>
      <c r="C4688" s="42"/>
      <c r="D4688" s="385"/>
      <c r="F4688" s="385"/>
      <c r="G4688" s="385"/>
      <c r="H4688" s="385"/>
    </row>
    <row r="4689" spans="1:8" x14ac:dyDescent="0.25">
      <c r="A4689" s="30"/>
      <c r="B4689" s="31"/>
      <c r="C4689" s="42"/>
      <c r="D4689" s="385"/>
      <c r="F4689" s="385"/>
      <c r="G4689" s="385"/>
      <c r="H4689" s="385"/>
    </row>
    <row r="4690" spans="1:8" x14ac:dyDescent="0.25">
      <c r="A4690" s="30"/>
      <c r="B4690" s="31"/>
      <c r="C4690" s="42"/>
      <c r="D4690" s="385"/>
      <c r="F4690" s="385"/>
      <c r="G4690" s="385"/>
      <c r="H4690" s="385"/>
    </row>
    <row r="4691" spans="1:8" x14ac:dyDescent="0.25">
      <c r="A4691" s="30"/>
      <c r="B4691" s="31"/>
      <c r="C4691" s="42"/>
      <c r="D4691" s="385"/>
      <c r="F4691" s="385"/>
      <c r="G4691" s="385"/>
      <c r="H4691" s="385"/>
    </row>
    <row r="4692" spans="1:8" x14ac:dyDescent="0.25">
      <c r="A4692" s="30"/>
      <c r="B4692" s="31"/>
      <c r="C4692" s="42"/>
      <c r="D4692" s="385"/>
      <c r="F4692" s="385"/>
      <c r="G4692" s="385"/>
      <c r="H4692" s="385"/>
    </row>
    <row r="4693" spans="1:8" x14ac:dyDescent="0.25">
      <c r="A4693" s="30"/>
      <c r="B4693" s="31"/>
      <c r="C4693" s="42"/>
      <c r="D4693" s="385"/>
      <c r="F4693" s="385"/>
      <c r="G4693" s="385"/>
      <c r="H4693" s="385"/>
    </row>
    <row r="4694" spans="1:8" x14ac:dyDescent="0.25">
      <c r="A4694" s="30"/>
      <c r="B4694" s="31"/>
      <c r="C4694" s="42"/>
      <c r="D4694" s="385"/>
      <c r="F4694" s="385"/>
      <c r="G4694" s="385"/>
      <c r="H4694" s="385"/>
    </row>
    <row r="4695" spans="1:8" x14ac:dyDescent="0.25">
      <c r="A4695" s="30"/>
      <c r="B4695" s="31"/>
      <c r="C4695" s="42"/>
      <c r="D4695" s="385"/>
      <c r="F4695" s="385"/>
      <c r="G4695" s="385"/>
      <c r="H4695" s="385"/>
    </row>
    <row r="4696" spans="1:8" x14ac:dyDescent="0.25">
      <c r="A4696" s="30"/>
      <c r="B4696" s="31"/>
      <c r="C4696" s="42"/>
      <c r="D4696" s="385"/>
      <c r="F4696" s="385"/>
      <c r="G4696" s="385"/>
      <c r="H4696" s="385"/>
    </row>
    <row r="4697" spans="1:8" x14ac:dyDescent="0.25">
      <c r="A4697" s="30"/>
      <c r="B4697" s="31"/>
      <c r="C4697" s="42"/>
      <c r="D4697" s="385"/>
      <c r="F4697" s="385"/>
      <c r="G4697" s="385"/>
      <c r="H4697" s="385"/>
    </row>
    <row r="4698" spans="1:8" x14ac:dyDescent="0.25">
      <c r="A4698" s="30"/>
      <c r="B4698" s="31"/>
      <c r="C4698" s="42"/>
      <c r="D4698" s="385"/>
      <c r="F4698" s="385"/>
      <c r="G4698" s="385"/>
      <c r="H4698" s="385"/>
    </row>
    <row r="4699" spans="1:8" x14ac:dyDescent="0.25">
      <c r="A4699" s="30"/>
      <c r="B4699" s="31"/>
      <c r="C4699" s="42"/>
      <c r="D4699" s="385"/>
      <c r="F4699" s="385"/>
      <c r="G4699" s="385"/>
      <c r="H4699" s="385"/>
    </row>
    <row r="4700" spans="1:8" x14ac:dyDescent="0.25">
      <c r="A4700" s="30"/>
      <c r="B4700" s="31"/>
      <c r="C4700" s="42"/>
      <c r="D4700" s="385"/>
      <c r="F4700" s="385"/>
      <c r="G4700" s="385"/>
      <c r="H4700" s="385"/>
    </row>
    <row r="4701" spans="1:8" x14ac:dyDescent="0.25">
      <c r="A4701" s="30"/>
      <c r="B4701" s="31"/>
      <c r="C4701" s="42"/>
      <c r="D4701" s="385"/>
      <c r="F4701" s="385"/>
      <c r="G4701" s="385"/>
      <c r="H4701" s="385"/>
    </row>
    <row r="4702" spans="1:8" x14ac:dyDescent="0.25">
      <c r="A4702" s="30"/>
      <c r="B4702" s="31"/>
      <c r="C4702" s="42"/>
      <c r="D4702" s="385"/>
      <c r="F4702" s="385"/>
      <c r="G4702" s="385"/>
      <c r="H4702" s="385"/>
    </row>
    <row r="4703" spans="1:8" x14ac:dyDescent="0.25">
      <c r="A4703" s="30"/>
      <c r="B4703" s="31"/>
      <c r="C4703" s="42"/>
      <c r="D4703" s="385"/>
      <c r="F4703" s="385"/>
      <c r="G4703" s="385"/>
      <c r="H4703" s="385"/>
    </row>
    <row r="4704" spans="1:8" x14ac:dyDescent="0.25">
      <c r="A4704" s="30"/>
      <c r="B4704" s="31"/>
      <c r="C4704" s="42"/>
      <c r="D4704" s="385"/>
      <c r="F4704" s="385"/>
      <c r="G4704" s="385"/>
      <c r="H4704" s="385"/>
    </row>
    <row r="4705" spans="1:8" x14ac:dyDescent="0.25">
      <c r="A4705" s="30"/>
      <c r="B4705" s="31"/>
      <c r="C4705" s="42"/>
      <c r="D4705" s="385"/>
      <c r="F4705" s="385"/>
      <c r="G4705" s="385"/>
      <c r="H4705" s="385"/>
    </row>
    <row r="4706" spans="1:8" x14ac:dyDescent="0.25">
      <c r="A4706" s="30"/>
      <c r="B4706" s="31"/>
      <c r="C4706" s="42"/>
      <c r="D4706" s="385"/>
      <c r="F4706" s="385"/>
      <c r="G4706" s="385"/>
      <c r="H4706" s="385"/>
    </row>
    <row r="4707" spans="1:8" x14ac:dyDescent="0.25">
      <c r="A4707" s="30"/>
      <c r="B4707" s="31"/>
      <c r="C4707" s="42"/>
      <c r="D4707" s="385"/>
      <c r="F4707" s="385"/>
      <c r="G4707" s="385"/>
      <c r="H4707" s="385"/>
    </row>
    <row r="4708" spans="1:8" x14ac:dyDescent="0.25">
      <c r="A4708" s="30"/>
      <c r="B4708" s="31"/>
      <c r="C4708" s="42"/>
      <c r="D4708" s="385"/>
      <c r="F4708" s="385"/>
      <c r="G4708" s="385"/>
      <c r="H4708" s="385"/>
    </row>
    <row r="4709" spans="1:8" x14ac:dyDescent="0.25">
      <c r="A4709" s="30"/>
      <c r="B4709" s="31"/>
      <c r="C4709" s="42"/>
      <c r="D4709" s="385"/>
      <c r="F4709" s="385"/>
      <c r="G4709" s="385"/>
      <c r="H4709" s="385"/>
    </row>
    <row r="4710" spans="1:8" x14ac:dyDescent="0.25">
      <c r="A4710" s="30"/>
      <c r="B4710" s="31"/>
      <c r="C4710" s="42"/>
      <c r="D4710" s="385"/>
      <c r="F4710" s="385"/>
      <c r="G4710" s="385"/>
      <c r="H4710" s="385"/>
    </row>
    <row r="4711" spans="1:8" x14ac:dyDescent="0.25">
      <c r="A4711" s="30"/>
      <c r="B4711" s="31"/>
      <c r="C4711" s="42"/>
      <c r="D4711" s="385"/>
      <c r="F4711" s="385"/>
      <c r="G4711" s="385"/>
      <c r="H4711" s="385"/>
    </row>
    <row r="4712" spans="1:8" x14ac:dyDescent="0.25">
      <c r="A4712" s="30"/>
      <c r="B4712" s="31"/>
      <c r="C4712" s="42"/>
      <c r="D4712" s="385"/>
      <c r="F4712" s="385"/>
      <c r="G4712" s="385"/>
      <c r="H4712" s="385"/>
    </row>
    <row r="4713" spans="1:8" x14ac:dyDescent="0.25">
      <c r="A4713" s="30"/>
      <c r="B4713" s="31"/>
      <c r="C4713" s="42"/>
      <c r="D4713" s="385"/>
      <c r="F4713" s="385"/>
      <c r="G4713" s="385"/>
      <c r="H4713" s="385"/>
    </row>
    <row r="4714" spans="1:8" x14ac:dyDescent="0.25">
      <c r="A4714" s="30"/>
      <c r="B4714" s="31"/>
      <c r="C4714" s="42"/>
      <c r="D4714" s="385"/>
      <c r="F4714" s="385"/>
      <c r="G4714" s="385"/>
      <c r="H4714" s="385"/>
    </row>
    <row r="4715" spans="1:8" x14ac:dyDescent="0.25">
      <c r="A4715" s="30"/>
      <c r="B4715" s="31"/>
      <c r="C4715" s="42"/>
      <c r="D4715" s="385"/>
      <c r="F4715" s="385"/>
      <c r="G4715" s="385"/>
      <c r="H4715" s="385"/>
    </row>
    <row r="4716" spans="1:8" x14ac:dyDescent="0.25">
      <c r="A4716" s="30"/>
      <c r="B4716" s="31"/>
      <c r="C4716" s="42"/>
      <c r="D4716" s="385"/>
      <c r="F4716" s="385"/>
      <c r="G4716" s="385"/>
      <c r="H4716" s="385"/>
    </row>
    <row r="4717" spans="1:8" x14ac:dyDescent="0.25">
      <c r="A4717" s="30"/>
      <c r="B4717" s="31"/>
      <c r="C4717" s="42"/>
      <c r="D4717" s="385"/>
      <c r="F4717" s="385"/>
      <c r="G4717" s="385"/>
      <c r="H4717" s="385"/>
    </row>
    <row r="4718" spans="1:8" x14ac:dyDescent="0.25">
      <c r="A4718" s="30"/>
      <c r="B4718" s="31"/>
      <c r="C4718" s="42"/>
      <c r="D4718" s="385"/>
      <c r="F4718" s="385"/>
      <c r="G4718" s="385"/>
      <c r="H4718" s="385"/>
    </row>
    <row r="4719" spans="1:8" x14ac:dyDescent="0.25">
      <c r="A4719" s="30"/>
      <c r="B4719" s="31"/>
      <c r="C4719" s="42"/>
      <c r="D4719" s="385"/>
      <c r="F4719" s="385"/>
      <c r="G4719" s="385"/>
      <c r="H4719" s="385"/>
    </row>
    <row r="4720" spans="1:8" x14ac:dyDescent="0.25">
      <c r="A4720" s="30"/>
      <c r="B4720" s="31"/>
      <c r="C4720" s="42"/>
      <c r="D4720" s="385"/>
      <c r="F4720" s="385"/>
      <c r="G4720" s="385"/>
      <c r="H4720" s="385"/>
    </row>
    <row r="4721" spans="1:8" x14ac:dyDescent="0.25">
      <c r="A4721" s="30"/>
      <c r="B4721" s="31"/>
      <c r="C4721" s="42"/>
      <c r="D4721" s="385"/>
      <c r="F4721" s="385"/>
      <c r="G4721" s="385"/>
      <c r="H4721" s="385"/>
    </row>
    <row r="4722" spans="1:8" x14ac:dyDescent="0.25">
      <c r="A4722" s="30"/>
      <c r="B4722" s="31"/>
      <c r="C4722" s="42"/>
      <c r="D4722" s="385"/>
      <c r="F4722" s="385"/>
      <c r="G4722" s="385"/>
      <c r="H4722" s="385"/>
    </row>
    <row r="4723" spans="1:8" x14ac:dyDescent="0.25">
      <c r="A4723" s="30"/>
      <c r="B4723" s="31"/>
      <c r="C4723" s="42"/>
      <c r="D4723" s="385"/>
      <c r="F4723" s="385"/>
      <c r="G4723" s="385"/>
      <c r="H4723" s="385"/>
    </row>
    <row r="4724" spans="1:8" x14ac:dyDescent="0.25">
      <c r="A4724" s="30"/>
      <c r="B4724" s="31"/>
      <c r="C4724" s="42"/>
      <c r="D4724" s="385"/>
      <c r="F4724" s="385"/>
      <c r="G4724" s="385"/>
      <c r="H4724" s="385"/>
    </row>
    <row r="4725" spans="1:8" x14ac:dyDescent="0.25">
      <c r="A4725" s="30"/>
      <c r="B4725" s="31"/>
      <c r="C4725" s="42"/>
      <c r="D4725" s="385"/>
      <c r="F4725" s="385"/>
      <c r="G4725" s="385"/>
      <c r="H4725" s="385"/>
    </row>
    <row r="4726" spans="1:8" x14ac:dyDescent="0.25">
      <c r="A4726" s="30"/>
      <c r="B4726" s="31"/>
      <c r="C4726" s="42"/>
      <c r="D4726" s="385"/>
      <c r="F4726" s="385"/>
      <c r="G4726" s="385"/>
      <c r="H4726" s="385"/>
    </row>
    <row r="4727" spans="1:8" x14ac:dyDescent="0.25">
      <c r="A4727" s="30"/>
      <c r="B4727" s="31"/>
      <c r="C4727" s="42"/>
      <c r="D4727" s="385"/>
      <c r="F4727" s="385"/>
      <c r="G4727" s="385"/>
      <c r="H4727" s="385"/>
    </row>
    <row r="4728" spans="1:8" x14ac:dyDescent="0.25">
      <c r="A4728" s="30"/>
      <c r="B4728" s="31"/>
      <c r="C4728" s="42"/>
      <c r="D4728" s="385"/>
      <c r="F4728" s="385"/>
      <c r="G4728" s="385"/>
      <c r="H4728" s="385"/>
    </row>
    <row r="4729" spans="1:8" x14ac:dyDescent="0.25">
      <c r="A4729" s="30"/>
      <c r="B4729" s="31"/>
      <c r="C4729" s="42"/>
      <c r="D4729" s="385"/>
      <c r="F4729" s="385"/>
      <c r="G4729" s="385"/>
      <c r="H4729" s="385"/>
    </row>
    <row r="4730" spans="1:8" x14ac:dyDescent="0.25">
      <c r="A4730" s="30"/>
      <c r="B4730" s="31"/>
      <c r="C4730" s="42"/>
      <c r="D4730" s="385"/>
      <c r="F4730" s="385"/>
      <c r="G4730" s="385"/>
      <c r="H4730" s="385"/>
    </row>
    <row r="4731" spans="1:8" x14ac:dyDescent="0.25">
      <c r="A4731" s="30"/>
      <c r="B4731" s="31"/>
      <c r="C4731" s="42"/>
      <c r="D4731" s="385"/>
      <c r="F4731" s="385"/>
      <c r="G4731" s="385"/>
      <c r="H4731" s="385"/>
    </row>
    <row r="4732" spans="1:8" x14ac:dyDescent="0.25">
      <c r="A4732" s="30"/>
      <c r="B4732" s="31"/>
      <c r="C4732" s="42"/>
      <c r="D4732" s="385"/>
      <c r="F4732" s="385"/>
      <c r="G4732" s="385"/>
      <c r="H4732" s="385"/>
    </row>
    <row r="4733" spans="1:8" x14ac:dyDescent="0.25">
      <c r="A4733" s="30"/>
      <c r="B4733" s="31"/>
      <c r="C4733" s="42"/>
      <c r="D4733" s="385"/>
      <c r="F4733" s="385"/>
      <c r="G4733" s="385"/>
      <c r="H4733" s="385"/>
    </row>
    <row r="4734" spans="1:8" x14ac:dyDescent="0.25">
      <c r="A4734" s="30"/>
      <c r="B4734" s="31"/>
      <c r="C4734" s="42"/>
      <c r="D4734" s="385"/>
      <c r="F4734" s="385"/>
      <c r="G4734" s="385"/>
      <c r="H4734" s="385"/>
    </row>
    <row r="4735" spans="1:8" x14ac:dyDescent="0.25">
      <c r="A4735" s="30"/>
      <c r="B4735" s="31"/>
      <c r="C4735" s="42"/>
      <c r="D4735" s="385"/>
      <c r="F4735" s="385"/>
      <c r="G4735" s="385"/>
      <c r="H4735" s="385"/>
    </row>
    <row r="4736" spans="1:8" x14ac:dyDescent="0.25">
      <c r="A4736" s="30"/>
      <c r="B4736" s="31"/>
      <c r="C4736" s="42"/>
      <c r="D4736" s="385"/>
      <c r="F4736" s="385"/>
      <c r="G4736" s="385"/>
      <c r="H4736" s="385"/>
    </row>
    <row r="4737" spans="1:8" x14ac:dyDescent="0.25">
      <c r="A4737" s="30"/>
      <c r="B4737" s="31"/>
      <c r="C4737" s="42"/>
      <c r="D4737" s="385"/>
      <c r="F4737" s="385"/>
      <c r="G4737" s="385"/>
      <c r="H4737" s="385"/>
    </row>
    <row r="4738" spans="1:8" x14ac:dyDescent="0.25">
      <c r="A4738" s="30"/>
      <c r="B4738" s="31"/>
      <c r="C4738" s="42"/>
      <c r="D4738" s="385"/>
      <c r="F4738" s="385"/>
      <c r="G4738" s="385"/>
      <c r="H4738" s="385"/>
    </row>
    <row r="4739" spans="1:8" x14ac:dyDescent="0.25">
      <c r="A4739" s="30"/>
      <c r="B4739" s="31"/>
      <c r="C4739" s="42"/>
      <c r="D4739" s="385"/>
      <c r="F4739" s="385"/>
      <c r="G4739" s="385"/>
      <c r="H4739" s="385"/>
    </row>
    <row r="4740" spans="1:8" x14ac:dyDescent="0.25">
      <c r="A4740" s="30"/>
      <c r="B4740" s="31"/>
      <c r="C4740" s="42"/>
      <c r="D4740" s="385"/>
      <c r="F4740" s="385"/>
      <c r="G4740" s="385"/>
      <c r="H4740" s="385"/>
    </row>
    <row r="4741" spans="1:8" x14ac:dyDescent="0.25">
      <c r="A4741" s="30"/>
      <c r="B4741" s="31"/>
      <c r="C4741" s="42"/>
      <c r="D4741" s="385"/>
      <c r="F4741" s="385"/>
      <c r="G4741" s="385"/>
      <c r="H4741" s="385"/>
    </row>
    <row r="4742" spans="1:8" x14ac:dyDescent="0.25">
      <c r="A4742" s="30"/>
      <c r="B4742" s="31"/>
      <c r="C4742" s="42"/>
      <c r="D4742" s="385"/>
      <c r="F4742" s="385"/>
      <c r="G4742" s="385"/>
      <c r="H4742" s="385"/>
    </row>
    <row r="4743" spans="1:8" x14ac:dyDescent="0.25">
      <c r="A4743" s="30"/>
      <c r="B4743" s="31"/>
      <c r="C4743" s="42"/>
      <c r="D4743" s="385"/>
      <c r="F4743" s="385"/>
      <c r="G4743" s="385"/>
      <c r="H4743" s="385"/>
    </row>
    <row r="4744" spans="1:8" x14ac:dyDescent="0.25">
      <c r="A4744" s="30"/>
      <c r="B4744" s="31"/>
      <c r="C4744" s="42"/>
      <c r="D4744" s="385"/>
      <c r="F4744" s="385"/>
      <c r="G4744" s="385"/>
      <c r="H4744" s="385"/>
    </row>
    <row r="4745" spans="1:8" x14ac:dyDescent="0.25">
      <c r="A4745" s="30"/>
      <c r="B4745" s="31"/>
      <c r="C4745" s="42"/>
      <c r="D4745" s="385"/>
      <c r="F4745" s="385"/>
      <c r="G4745" s="385"/>
      <c r="H4745" s="385"/>
    </row>
    <row r="4746" spans="1:8" x14ac:dyDescent="0.25">
      <c r="A4746" s="30"/>
      <c r="B4746" s="31"/>
      <c r="C4746" s="42"/>
      <c r="D4746" s="385"/>
      <c r="F4746" s="385"/>
      <c r="G4746" s="385"/>
      <c r="H4746" s="385"/>
    </row>
    <row r="4747" spans="1:8" x14ac:dyDescent="0.25">
      <c r="A4747" s="30"/>
      <c r="B4747" s="31"/>
      <c r="C4747" s="42"/>
      <c r="D4747" s="385"/>
      <c r="F4747" s="385"/>
      <c r="G4747" s="385"/>
      <c r="H4747" s="385"/>
    </row>
    <row r="4748" spans="1:8" x14ac:dyDescent="0.25">
      <c r="A4748" s="30"/>
      <c r="B4748" s="31"/>
      <c r="C4748" s="42"/>
      <c r="D4748" s="385"/>
      <c r="F4748" s="385"/>
      <c r="G4748" s="385"/>
      <c r="H4748" s="385"/>
    </row>
    <row r="4749" spans="1:8" x14ac:dyDescent="0.25">
      <c r="A4749" s="30"/>
      <c r="B4749" s="31"/>
      <c r="C4749" s="42"/>
      <c r="D4749" s="385"/>
      <c r="F4749" s="385"/>
      <c r="G4749" s="385"/>
      <c r="H4749" s="385"/>
    </row>
    <row r="4750" spans="1:8" x14ac:dyDescent="0.25">
      <c r="A4750" s="30"/>
      <c r="B4750" s="31"/>
      <c r="C4750" s="42"/>
      <c r="D4750" s="385"/>
      <c r="F4750" s="385"/>
      <c r="G4750" s="385"/>
      <c r="H4750" s="385"/>
    </row>
    <row r="4751" spans="1:8" x14ac:dyDescent="0.25">
      <c r="A4751" s="30"/>
      <c r="B4751" s="31"/>
      <c r="C4751" s="42"/>
      <c r="D4751" s="385"/>
      <c r="F4751" s="385"/>
      <c r="G4751" s="385"/>
      <c r="H4751" s="385"/>
    </row>
    <row r="4752" spans="1:8" x14ac:dyDescent="0.25">
      <c r="A4752" s="30"/>
      <c r="B4752" s="31"/>
      <c r="C4752" s="42"/>
      <c r="D4752" s="385"/>
      <c r="F4752" s="385"/>
      <c r="G4752" s="385"/>
      <c r="H4752" s="385"/>
    </row>
    <row r="4753" spans="1:8" x14ac:dyDescent="0.25">
      <c r="A4753" s="30"/>
      <c r="B4753" s="31"/>
      <c r="C4753" s="42"/>
      <c r="D4753" s="385"/>
      <c r="F4753" s="385"/>
      <c r="G4753" s="385"/>
      <c r="H4753" s="385"/>
    </row>
    <row r="4754" spans="1:8" x14ac:dyDescent="0.25">
      <c r="A4754" s="30"/>
      <c r="B4754" s="31"/>
      <c r="C4754" s="42"/>
      <c r="D4754" s="385"/>
      <c r="F4754" s="385"/>
      <c r="G4754" s="385"/>
      <c r="H4754" s="385"/>
    </row>
    <row r="4755" spans="1:8" x14ac:dyDescent="0.25">
      <c r="A4755" s="30"/>
      <c r="B4755" s="31"/>
      <c r="C4755" s="42"/>
      <c r="D4755" s="385"/>
      <c r="F4755" s="385"/>
      <c r="G4755" s="385"/>
      <c r="H4755" s="385"/>
    </row>
    <row r="4756" spans="1:8" x14ac:dyDescent="0.25">
      <c r="A4756" s="30"/>
      <c r="B4756" s="31"/>
      <c r="C4756" s="42"/>
      <c r="D4756" s="385"/>
      <c r="F4756" s="385"/>
      <c r="G4756" s="385"/>
      <c r="H4756" s="385"/>
    </row>
    <row r="4757" spans="1:8" x14ac:dyDescent="0.25">
      <c r="A4757" s="30"/>
      <c r="B4757" s="31"/>
      <c r="C4757" s="42"/>
      <c r="D4757" s="385"/>
      <c r="F4757" s="385"/>
      <c r="G4757" s="385"/>
      <c r="H4757" s="385"/>
    </row>
    <row r="4758" spans="1:8" x14ac:dyDescent="0.25">
      <c r="A4758" s="30"/>
      <c r="B4758" s="31"/>
      <c r="C4758" s="42"/>
      <c r="D4758" s="385"/>
      <c r="F4758" s="385"/>
      <c r="G4758" s="385"/>
      <c r="H4758" s="385"/>
    </row>
    <row r="4759" spans="1:8" x14ac:dyDescent="0.25">
      <c r="A4759" s="30"/>
      <c r="B4759" s="31"/>
      <c r="C4759" s="42"/>
      <c r="D4759" s="385"/>
      <c r="F4759" s="385"/>
      <c r="G4759" s="385"/>
      <c r="H4759" s="385"/>
    </row>
    <row r="4760" spans="1:8" x14ac:dyDescent="0.25">
      <c r="A4760" s="30"/>
      <c r="B4760" s="31"/>
      <c r="C4760" s="42"/>
      <c r="D4760" s="385"/>
      <c r="F4760" s="385"/>
      <c r="G4760" s="385"/>
      <c r="H4760" s="385"/>
    </row>
    <row r="4761" spans="1:8" x14ac:dyDescent="0.25">
      <c r="A4761" s="30"/>
      <c r="B4761" s="31"/>
      <c r="C4761" s="42"/>
      <c r="D4761" s="385"/>
      <c r="F4761" s="385"/>
      <c r="G4761" s="385"/>
      <c r="H4761" s="385"/>
    </row>
    <row r="4762" spans="1:8" x14ac:dyDescent="0.25">
      <c r="A4762" s="30"/>
      <c r="B4762" s="31"/>
      <c r="C4762" s="42"/>
      <c r="D4762" s="385"/>
      <c r="F4762" s="385"/>
      <c r="G4762" s="385"/>
      <c r="H4762" s="385"/>
    </row>
    <row r="4763" spans="1:8" x14ac:dyDescent="0.25">
      <c r="A4763" s="30"/>
      <c r="B4763" s="31"/>
      <c r="C4763" s="42"/>
      <c r="D4763" s="385"/>
      <c r="F4763" s="385"/>
      <c r="G4763" s="385"/>
      <c r="H4763" s="385"/>
    </row>
    <row r="4764" spans="1:8" x14ac:dyDescent="0.25">
      <c r="A4764" s="30"/>
      <c r="B4764" s="31"/>
      <c r="C4764" s="42"/>
      <c r="D4764" s="385"/>
      <c r="F4764" s="385"/>
      <c r="G4764" s="385"/>
      <c r="H4764" s="385"/>
    </row>
    <row r="4765" spans="1:8" x14ac:dyDescent="0.25">
      <c r="A4765" s="30"/>
      <c r="B4765" s="31"/>
      <c r="C4765" s="42"/>
      <c r="D4765" s="385"/>
      <c r="F4765" s="385"/>
      <c r="G4765" s="385"/>
      <c r="H4765" s="385"/>
    </row>
    <row r="4766" spans="1:8" x14ac:dyDescent="0.25">
      <c r="A4766" s="30"/>
      <c r="B4766" s="31"/>
      <c r="C4766" s="42"/>
      <c r="D4766" s="385"/>
      <c r="F4766" s="385"/>
      <c r="G4766" s="385"/>
      <c r="H4766" s="385"/>
    </row>
    <row r="4767" spans="1:8" x14ac:dyDescent="0.25">
      <c r="A4767" s="30"/>
      <c r="B4767" s="31"/>
      <c r="C4767" s="42"/>
      <c r="D4767" s="385"/>
      <c r="F4767" s="385"/>
      <c r="G4767" s="385"/>
      <c r="H4767" s="385"/>
    </row>
    <row r="4768" spans="1:8" x14ac:dyDescent="0.25">
      <c r="A4768" s="30"/>
      <c r="B4768" s="31"/>
      <c r="C4768" s="42"/>
      <c r="D4768" s="385"/>
      <c r="F4768" s="385"/>
      <c r="G4768" s="385"/>
      <c r="H4768" s="385"/>
    </row>
    <row r="4769" spans="1:8" x14ac:dyDescent="0.25">
      <c r="A4769" s="30"/>
      <c r="B4769" s="31"/>
      <c r="C4769" s="42"/>
      <c r="D4769" s="385"/>
      <c r="F4769" s="385"/>
      <c r="G4769" s="385"/>
      <c r="H4769" s="385"/>
    </row>
    <row r="4770" spans="1:8" x14ac:dyDescent="0.25">
      <c r="A4770" s="30"/>
      <c r="B4770" s="31"/>
      <c r="C4770" s="42"/>
      <c r="D4770" s="385"/>
      <c r="F4770" s="385"/>
      <c r="G4770" s="385"/>
      <c r="H4770" s="385"/>
    </row>
    <row r="4771" spans="1:8" x14ac:dyDescent="0.25">
      <c r="A4771" s="30"/>
      <c r="B4771" s="31"/>
      <c r="C4771" s="42"/>
      <c r="D4771" s="385"/>
      <c r="F4771" s="385"/>
      <c r="G4771" s="385"/>
      <c r="H4771" s="385"/>
    </row>
    <row r="4772" spans="1:8" x14ac:dyDescent="0.25">
      <c r="A4772" s="30"/>
      <c r="B4772" s="31"/>
      <c r="C4772" s="42"/>
      <c r="D4772" s="385"/>
      <c r="F4772" s="385"/>
      <c r="G4772" s="385"/>
      <c r="H4772" s="385"/>
    </row>
    <row r="4773" spans="1:8" x14ac:dyDescent="0.25">
      <c r="A4773" s="30"/>
      <c r="B4773" s="31"/>
      <c r="C4773" s="42"/>
      <c r="D4773" s="385"/>
      <c r="F4773" s="385"/>
      <c r="G4773" s="385"/>
      <c r="H4773" s="385"/>
    </row>
    <row r="4774" spans="1:8" x14ac:dyDescent="0.25">
      <c r="A4774" s="30"/>
      <c r="B4774" s="31"/>
      <c r="C4774" s="42"/>
      <c r="D4774" s="385"/>
      <c r="F4774" s="385"/>
      <c r="G4774" s="385"/>
      <c r="H4774" s="385"/>
    </row>
    <row r="4775" spans="1:8" x14ac:dyDescent="0.25">
      <c r="A4775" s="30"/>
      <c r="B4775" s="31"/>
      <c r="C4775" s="42"/>
      <c r="D4775" s="385"/>
      <c r="F4775" s="385"/>
      <c r="G4775" s="385"/>
      <c r="H4775" s="385"/>
    </row>
    <row r="4776" spans="1:8" x14ac:dyDescent="0.25">
      <c r="A4776" s="30"/>
      <c r="B4776" s="31"/>
      <c r="C4776" s="42"/>
      <c r="D4776" s="385"/>
      <c r="F4776" s="385"/>
      <c r="G4776" s="385"/>
      <c r="H4776" s="385"/>
    </row>
    <row r="4777" spans="1:8" x14ac:dyDescent="0.25">
      <c r="A4777" s="30"/>
      <c r="B4777" s="31"/>
      <c r="C4777" s="42"/>
      <c r="D4777" s="385"/>
      <c r="F4777" s="385"/>
      <c r="G4777" s="385"/>
      <c r="H4777" s="385"/>
    </row>
    <row r="4778" spans="1:8" x14ac:dyDescent="0.25">
      <c r="A4778" s="30"/>
      <c r="B4778" s="31"/>
      <c r="C4778" s="42"/>
      <c r="D4778" s="385"/>
      <c r="F4778" s="385"/>
      <c r="G4778" s="385"/>
      <c r="H4778" s="385"/>
    </row>
    <row r="4779" spans="1:8" x14ac:dyDescent="0.25">
      <c r="A4779" s="30"/>
      <c r="B4779" s="31"/>
      <c r="C4779" s="42"/>
      <c r="D4779" s="385"/>
      <c r="F4779" s="385"/>
      <c r="G4779" s="385"/>
      <c r="H4779" s="385"/>
    </row>
    <row r="4780" spans="1:8" x14ac:dyDescent="0.25">
      <c r="A4780" s="30"/>
      <c r="B4780" s="31"/>
      <c r="C4780" s="42"/>
      <c r="D4780" s="385"/>
      <c r="F4780" s="385"/>
      <c r="G4780" s="385"/>
      <c r="H4780" s="385"/>
    </row>
    <row r="4781" spans="1:8" x14ac:dyDescent="0.25">
      <c r="A4781" s="30"/>
      <c r="B4781" s="31"/>
      <c r="C4781" s="42"/>
      <c r="D4781" s="385"/>
      <c r="F4781" s="385"/>
      <c r="G4781" s="385"/>
      <c r="H4781" s="385"/>
    </row>
    <row r="4782" spans="1:8" x14ac:dyDescent="0.25">
      <c r="A4782" s="30"/>
      <c r="B4782" s="31"/>
      <c r="C4782" s="42"/>
      <c r="D4782" s="385"/>
      <c r="F4782" s="385"/>
      <c r="G4782" s="385"/>
      <c r="H4782" s="385"/>
    </row>
    <row r="4783" spans="1:8" x14ac:dyDescent="0.25">
      <c r="A4783" s="30"/>
      <c r="B4783" s="31"/>
      <c r="C4783" s="42"/>
      <c r="D4783" s="385"/>
      <c r="F4783" s="385"/>
      <c r="G4783" s="385"/>
      <c r="H4783" s="385"/>
    </row>
    <row r="4784" spans="1:8" x14ac:dyDescent="0.25">
      <c r="A4784" s="30"/>
      <c r="B4784" s="31"/>
      <c r="C4784" s="42"/>
      <c r="D4784" s="385"/>
      <c r="F4784" s="385"/>
      <c r="G4784" s="385"/>
      <c r="H4784" s="385"/>
    </row>
    <row r="4785" spans="1:8" x14ac:dyDescent="0.25">
      <c r="A4785" s="30"/>
      <c r="B4785" s="31"/>
      <c r="C4785" s="42"/>
      <c r="D4785" s="385"/>
      <c r="F4785" s="385"/>
      <c r="G4785" s="385"/>
      <c r="H4785" s="385"/>
    </row>
    <row r="4786" spans="1:8" x14ac:dyDescent="0.25">
      <c r="A4786" s="30"/>
      <c r="B4786" s="31"/>
      <c r="C4786" s="42"/>
      <c r="D4786" s="385"/>
      <c r="F4786" s="385"/>
      <c r="G4786" s="385"/>
      <c r="H4786" s="385"/>
    </row>
    <row r="4787" spans="1:8" x14ac:dyDescent="0.25">
      <c r="A4787" s="30"/>
      <c r="B4787" s="31"/>
      <c r="C4787" s="42"/>
      <c r="D4787" s="385"/>
      <c r="F4787" s="385"/>
      <c r="G4787" s="385"/>
      <c r="H4787" s="385"/>
    </row>
    <row r="4788" spans="1:8" x14ac:dyDescent="0.25">
      <c r="A4788" s="30"/>
      <c r="B4788" s="31"/>
      <c r="C4788" s="42"/>
      <c r="D4788" s="385"/>
      <c r="F4788" s="385"/>
      <c r="G4788" s="385"/>
      <c r="H4788" s="385"/>
    </row>
    <row r="4789" spans="1:8" x14ac:dyDescent="0.25">
      <c r="A4789" s="30"/>
      <c r="B4789" s="31"/>
      <c r="C4789" s="42"/>
      <c r="D4789" s="385"/>
      <c r="F4789" s="385"/>
      <c r="G4789" s="385"/>
      <c r="H4789" s="385"/>
    </row>
    <row r="4790" spans="1:8" x14ac:dyDescent="0.25">
      <c r="A4790" s="30"/>
      <c r="B4790" s="31"/>
      <c r="C4790" s="42"/>
      <c r="D4790" s="385"/>
      <c r="F4790" s="385"/>
      <c r="G4790" s="385"/>
      <c r="H4790" s="385"/>
    </row>
    <row r="4791" spans="1:8" x14ac:dyDescent="0.25">
      <c r="A4791" s="30"/>
      <c r="B4791" s="31"/>
      <c r="C4791" s="42"/>
      <c r="D4791" s="385"/>
      <c r="F4791" s="385"/>
      <c r="G4791" s="385"/>
      <c r="H4791" s="385"/>
    </row>
    <row r="4792" spans="1:8" x14ac:dyDescent="0.25">
      <c r="A4792" s="30"/>
      <c r="B4792" s="31"/>
      <c r="C4792" s="42"/>
      <c r="D4792" s="385"/>
      <c r="F4792" s="385"/>
      <c r="G4792" s="385"/>
      <c r="H4792" s="385"/>
    </row>
    <row r="4793" spans="1:8" x14ac:dyDescent="0.25">
      <c r="A4793" s="30"/>
      <c r="B4793" s="31"/>
      <c r="C4793" s="42"/>
      <c r="D4793" s="385"/>
      <c r="F4793" s="385"/>
      <c r="G4793" s="385"/>
      <c r="H4793" s="385"/>
    </row>
    <row r="4794" spans="1:8" x14ac:dyDescent="0.25">
      <c r="A4794" s="30"/>
      <c r="B4794" s="31"/>
      <c r="C4794" s="42"/>
      <c r="D4794" s="385"/>
      <c r="F4794" s="385"/>
      <c r="G4794" s="385"/>
      <c r="H4794" s="385"/>
    </row>
    <row r="4795" spans="1:8" x14ac:dyDescent="0.25">
      <c r="A4795" s="30"/>
      <c r="B4795" s="31"/>
      <c r="C4795" s="42"/>
      <c r="D4795" s="385"/>
      <c r="F4795" s="385"/>
      <c r="G4795" s="385"/>
      <c r="H4795" s="385"/>
    </row>
    <row r="4796" spans="1:8" x14ac:dyDescent="0.25">
      <c r="A4796" s="30"/>
      <c r="B4796" s="31"/>
      <c r="C4796" s="42"/>
      <c r="D4796" s="385"/>
      <c r="F4796" s="385"/>
      <c r="G4796" s="385"/>
      <c r="H4796" s="385"/>
    </row>
    <row r="4797" spans="1:8" x14ac:dyDescent="0.25">
      <c r="A4797" s="30"/>
      <c r="B4797" s="31"/>
      <c r="C4797" s="42"/>
      <c r="D4797" s="385"/>
      <c r="F4797" s="385"/>
      <c r="G4797" s="385"/>
      <c r="H4797" s="385"/>
    </row>
    <row r="4798" spans="1:8" x14ac:dyDescent="0.25">
      <c r="A4798" s="30"/>
      <c r="B4798" s="31"/>
      <c r="C4798" s="42"/>
      <c r="D4798" s="385"/>
      <c r="F4798" s="385"/>
      <c r="G4798" s="385"/>
      <c r="H4798" s="385"/>
    </row>
    <row r="4799" spans="1:8" x14ac:dyDescent="0.25">
      <c r="A4799" s="30"/>
      <c r="B4799" s="31"/>
      <c r="C4799" s="42"/>
      <c r="D4799" s="385"/>
      <c r="F4799" s="385"/>
      <c r="G4799" s="385"/>
      <c r="H4799" s="385"/>
    </row>
    <row r="4800" spans="1:8" x14ac:dyDescent="0.25">
      <c r="A4800" s="30"/>
      <c r="B4800" s="31"/>
      <c r="C4800" s="42"/>
      <c r="D4800" s="385"/>
      <c r="F4800" s="385"/>
      <c r="G4800" s="385"/>
      <c r="H4800" s="385"/>
    </row>
    <row r="4801" spans="1:8" x14ac:dyDescent="0.25">
      <c r="A4801" s="30"/>
      <c r="B4801" s="31"/>
      <c r="C4801" s="42"/>
      <c r="D4801" s="385"/>
      <c r="F4801" s="385"/>
      <c r="G4801" s="385"/>
      <c r="H4801" s="385"/>
    </row>
    <row r="4802" spans="1:8" x14ac:dyDescent="0.25">
      <c r="A4802" s="30"/>
      <c r="B4802" s="31"/>
      <c r="C4802" s="42"/>
      <c r="D4802" s="385"/>
      <c r="F4802" s="385"/>
      <c r="G4802" s="385"/>
      <c r="H4802" s="385"/>
    </row>
    <row r="4803" spans="1:8" x14ac:dyDescent="0.25">
      <c r="A4803" s="30"/>
      <c r="B4803" s="31"/>
      <c r="C4803" s="42"/>
      <c r="D4803" s="385"/>
      <c r="F4803" s="385"/>
      <c r="G4803" s="385"/>
      <c r="H4803" s="385"/>
    </row>
    <row r="4804" spans="1:8" x14ac:dyDescent="0.25">
      <c r="A4804" s="30"/>
      <c r="B4804" s="31"/>
      <c r="C4804" s="42"/>
      <c r="D4804" s="385"/>
      <c r="F4804" s="385"/>
      <c r="G4804" s="385"/>
      <c r="H4804" s="385"/>
    </row>
    <row r="4805" spans="1:8" x14ac:dyDescent="0.25">
      <c r="A4805" s="30"/>
      <c r="B4805" s="31"/>
      <c r="C4805" s="42"/>
      <c r="D4805" s="385"/>
      <c r="F4805" s="385"/>
      <c r="G4805" s="385"/>
      <c r="H4805" s="385"/>
    </row>
    <row r="4806" spans="1:8" x14ac:dyDescent="0.25">
      <c r="A4806" s="30"/>
      <c r="B4806" s="31"/>
      <c r="C4806" s="42"/>
      <c r="D4806" s="385"/>
      <c r="F4806" s="385"/>
      <c r="G4806" s="385"/>
      <c r="H4806" s="385"/>
    </row>
    <row r="4807" spans="1:8" x14ac:dyDescent="0.25">
      <c r="A4807" s="30"/>
      <c r="B4807" s="31"/>
      <c r="C4807" s="42"/>
      <c r="D4807" s="385"/>
      <c r="F4807" s="385"/>
      <c r="G4807" s="385"/>
      <c r="H4807" s="385"/>
    </row>
    <row r="4808" spans="1:8" x14ac:dyDescent="0.25">
      <c r="A4808" s="30"/>
      <c r="B4808" s="31"/>
      <c r="C4808" s="42"/>
      <c r="D4808" s="385"/>
      <c r="F4808" s="385"/>
      <c r="G4808" s="385"/>
      <c r="H4808" s="385"/>
    </row>
    <row r="4809" spans="1:8" x14ac:dyDescent="0.25">
      <c r="A4809" s="30"/>
      <c r="B4809" s="31"/>
      <c r="C4809" s="42"/>
      <c r="D4809" s="385"/>
      <c r="F4809" s="385"/>
      <c r="G4809" s="385"/>
      <c r="H4809" s="385"/>
    </row>
    <row r="4810" spans="1:8" x14ac:dyDescent="0.25">
      <c r="A4810" s="30"/>
      <c r="B4810" s="31"/>
      <c r="C4810" s="42"/>
      <c r="D4810" s="385"/>
      <c r="F4810" s="385"/>
      <c r="G4810" s="385"/>
      <c r="H4810" s="385"/>
    </row>
    <row r="4811" spans="1:8" x14ac:dyDescent="0.25">
      <c r="A4811" s="30"/>
      <c r="B4811" s="31"/>
      <c r="C4811" s="42"/>
      <c r="D4811" s="385"/>
      <c r="F4811" s="385"/>
      <c r="G4811" s="385"/>
      <c r="H4811" s="385"/>
    </row>
    <row r="4812" spans="1:8" x14ac:dyDescent="0.25">
      <c r="A4812" s="30"/>
      <c r="B4812" s="31"/>
      <c r="C4812" s="42"/>
      <c r="D4812" s="385"/>
      <c r="F4812" s="385"/>
      <c r="G4812" s="385"/>
      <c r="H4812" s="385"/>
    </row>
    <row r="4813" spans="1:8" x14ac:dyDescent="0.25">
      <c r="A4813" s="30"/>
      <c r="B4813" s="31"/>
      <c r="C4813" s="42"/>
      <c r="D4813" s="385"/>
      <c r="F4813" s="385"/>
      <c r="G4813" s="385"/>
      <c r="H4813" s="385"/>
    </row>
    <row r="4814" spans="1:8" x14ac:dyDescent="0.25">
      <c r="A4814" s="30"/>
      <c r="B4814" s="31"/>
      <c r="C4814" s="42"/>
      <c r="D4814" s="385"/>
      <c r="F4814" s="385"/>
      <c r="G4814" s="385"/>
      <c r="H4814" s="385"/>
    </row>
    <row r="4815" spans="1:8" x14ac:dyDescent="0.25">
      <c r="A4815" s="30"/>
      <c r="B4815" s="31"/>
      <c r="C4815" s="42"/>
      <c r="D4815" s="385"/>
      <c r="F4815" s="385"/>
      <c r="G4815" s="385"/>
      <c r="H4815" s="385"/>
    </row>
    <row r="4816" spans="1:8" x14ac:dyDescent="0.25">
      <c r="A4816" s="30"/>
      <c r="B4816" s="31"/>
      <c r="C4816" s="42"/>
      <c r="D4816" s="385"/>
      <c r="F4816" s="385"/>
      <c r="G4816" s="385"/>
      <c r="H4816" s="385"/>
    </row>
    <row r="4817" spans="1:8" x14ac:dyDescent="0.25">
      <c r="A4817" s="30"/>
      <c r="B4817" s="31"/>
      <c r="C4817" s="42"/>
      <c r="D4817" s="385"/>
      <c r="F4817" s="385"/>
      <c r="G4817" s="385"/>
      <c r="H4817" s="385"/>
    </row>
    <row r="4818" spans="1:8" x14ac:dyDescent="0.25">
      <c r="A4818" s="30"/>
      <c r="B4818" s="31"/>
      <c r="C4818" s="42"/>
      <c r="D4818" s="385"/>
      <c r="F4818" s="385"/>
      <c r="G4818" s="385"/>
      <c r="H4818" s="385"/>
    </row>
    <row r="4819" spans="1:8" x14ac:dyDescent="0.25">
      <c r="A4819" s="30"/>
      <c r="B4819" s="31"/>
      <c r="C4819" s="42"/>
      <c r="D4819" s="385"/>
      <c r="F4819" s="385"/>
      <c r="G4819" s="385"/>
      <c r="H4819" s="385"/>
    </row>
    <row r="4820" spans="1:8" x14ac:dyDescent="0.25">
      <c r="A4820" s="30"/>
      <c r="B4820" s="31"/>
      <c r="C4820" s="42"/>
      <c r="D4820" s="385"/>
      <c r="F4820" s="385"/>
      <c r="G4820" s="385"/>
      <c r="H4820" s="385"/>
    </row>
    <row r="4821" spans="1:8" x14ac:dyDescent="0.25">
      <c r="A4821" s="30"/>
      <c r="B4821" s="31"/>
      <c r="C4821" s="42"/>
      <c r="D4821" s="385"/>
      <c r="F4821" s="385"/>
      <c r="G4821" s="385"/>
      <c r="H4821" s="385"/>
    </row>
    <row r="4822" spans="1:8" x14ac:dyDescent="0.25">
      <c r="A4822" s="30"/>
      <c r="B4822" s="31"/>
      <c r="C4822" s="42"/>
      <c r="D4822" s="385"/>
      <c r="F4822" s="385"/>
      <c r="G4822" s="385"/>
      <c r="H4822" s="385"/>
    </row>
    <row r="4823" spans="1:8" x14ac:dyDescent="0.25">
      <c r="A4823" s="30"/>
      <c r="B4823" s="31"/>
      <c r="C4823" s="42"/>
      <c r="D4823" s="385"/>
      <c r="F4823" s="385"/>
      <c r="G4823" s="385"/>
      <c r="H4823" s="385"/>
    </row>
    <row r="4824" spans="1:8" x14ac:dyDescent="0.25">
      <c r="A4824" s="30"/>
      <c r="B4824" s="31"/>
      <c r="C4824" s="42"/>
      <c r="D4824" s="385"/>
      <c r="F4824" s="385"/>
      <c r="G4824" s="385"/>
      <c r="H4824" s="385"/>
    </row>
    <row r="4825" spans="1:8" x14ac:dyDescent="0.25">
      <c r="A4825" s="30"/>
      <c r="B4825" s="31"/>
      <c r="C4825" s="42"/>
      <c r="D4825" s="385"/>
      <c r="F4825" s="385"/>
      <c r="G4825" s="385"/>
      <c r="H4825" s="385"/>
    </row>
    <row r="4826" spans="1:8" x14ac:dyDescent="0.25">
      <c r="A4826" s="30"/>
      <c r="B4826" s="31"/>
      <c r="C4826" s="42"/>
      <c r="D4826" s="385"/>
      <c r="F4826" s="385"/>
      <c r="G4826" s="385"/>
      <c r="H4826" s="385"/>
    </row>
    <row r="4827" spans="1:8" x14ac:dyDescent="0.25">
      <c r="A4827" s="30"/>
      <c r="B4827" s="31"/>
      <c r="C4827" s="42"/>
      <c r="D4827" s="385"/>
      <c r="F4827" s="385"/>
      <c r="G4827" s="385"/>
      <c r="H4827" s="385"/>
    </row>
    <row r="4828" spans="1:8" x14ac:dyDescent="0.25">
      <c r="A4828" s="30"/>
      <c r="B4828" s="31"/>
      <c r="C4828" s="42"/>
      <c r="D4828" s="385"/>
      <c r="F4828" s="385"/>
      <c r="G4828" s="385"/>
      <c r="H4828" s="385"/>
    </row>
    <row r="4829" spans="1:8" x14ac:dyDescent="0.25">
      <c r="A4829" s="30"/>
      <c r="B4829" s="31"/>
      <c r="C4829" s="42"/>
      <c r="D4829" s="385"/>
      <c r="F4829" s="385"/>
      <c r="G4829" s="385"/>
      <c r="H4829" s="385"/>
    </row>
    <row r="4830" spans="1:8" x14ac:dyDescent="0.25">
      <c r="A4830" s="30"/>
      <c r="B4830" s="31"/>
      <c r="C4830" s="42"/>
      <c r="D4830" s="385"/>
      <c r="F4830" s="385"/>
      <c r="G4830" s="385"/>
      <c r="H4830" s="385"/>
    </row>
    <row r="4831" spans="1:8" x14ac:dyDescent="0.25">
      <c r="A4831" s="30"/>
      <c r="B4831" s="31"/>
      <c r="C4831" s="42"/>
      <c r="D4831" s="385"/>
      <c r="F4831" s="385"/>
      <c r="G4831" s="385"/>
      <c r="H4831" s="385"/>
    </row>
    <row r="4832" spans="1:8" x14ac:dyDescent="0.25">
      <c r="A4832" s="30"/>
      <c r="B4832" s="31"/>
      <c r="C4832" s="42"/>
      <c r="D4832" s="385"/>
      <c r="F4832" s="385"/>
      <c r="G4832" s="385"/>
      <c r="H4832" s="385"/>
    </row>
    <row r="4833" spans="1:8" x14ac:dyDescent="0.25">
      <c r="A4833" s="30"/>
      <c r="B4833" s="31"/>
      <c r="C4833" s="42"/>
      <c r="D4833" s="385"/>
      <c r="F4833" s="385"/>
      <c r="G4833" s="385"/>
      <c r="H4833" s="385"/>
    </row>
    <row r="4834" spans="1:8" x14ac:dyDescent="0.25">
      <c r="A4834" s="30"/>
      <c r="B4834" s="31"/>
      <c r="C4834" s="42"/>
      <c r="D4834" s="385"/>
      <c r="F4834" s="385"/>
      <c r="G4834" s="385"/>
      <c r="H4834" s="385"/>
    </row>
    <row r="4835" spans="1:8" x14ac:dyDescent="0.25">
      <c r="A4835" s="30"/>
      <c r="B4835" s="31"/>
      <c r="C4835" s="42"/>
      <c r="D4835" s="385"/>
      <c r="F4835" s="385"/>
      <c r="G4835" s="385"/>
      <c r="H4835" s="385"/>
    </row>
    <row r="4836" spans="1:8" x14ac:dyDescent="0.25">
      <c r="A4836" s="30"/>
      <c r="B4836" s="31"/>
      <c r="C4836" s="42"/>
      <c r="D4836" s="385"/>
      <c r="F4836" s="385"/>
      <c r="G4836" s="385"/>
      <c r="H4836" s="385"/>
    </row>
    <row r="4837" spans="1:8" x14ac:dyDescent="0.25">
      <c r="A4837" s="30"/>
      <c r="B4837" s="31"/>
      <c r="C4837" s="42"/>
      <c r="D4837" s="385"/>
      <c r="F4837" s="385"/>
      <c r="G4837" s="385"/>
      <c r="H4837" s="385"/>
    </row>
    <row r="4838" spans="1:8" x14ac:dyDescent="0.25">
      <c r="A4838" s="30"/>
      <c r="B4838" s="31"/>
      <c r="C4838" s="42"/>
      <c r="D4838" s="385"/>
      <c r="F4838" s="385"/>
      <c r="G4838" s="385"/>
      <c r="H4838" s="385"/>
    </row>
    <row r="4839" spans="1:8" x14ac:dyDescent="0.25">
      <c r="A4839" s="30"/>
      <c r="B4839" s="31"/>
      <c r="C4839" s="42"/>
      <c r="D4839" s="385"/>
      <c r="F4839" s="385"/>
      <c r="G4839" s="385"/>
      <c r="H4839" s="385"/>
    </row>
    <row r="4840" spans="1:8" x14ac:dyDescent="0.25">
      <c r="A4840" s="30"/>
      <c r="B4840" s="31"/>
      <c r="C4840" s="42"/>
      <c r="D4840" s="385"/>
      <c r="F4840" s="385"/>
      <c r="G4840" s="385"/>
      <c r="H4840" s="385"/>
    </row>
    <row r="4841" spans="1:8" x14ac:dyDescent="0.25">
      <c r="A4841" s="30"/>
      <c r="B4841" s="31"/>
      <c r="C4841" s="42"/>
      <c r="D4841" s="385"/>
      <c r="F4841" s="385"/>
      <c r="G4841" s="385"/>
      <c r="H4841" s="385"/>
    </row>
    <row r="4842" spans="1:8" x14ac:dyDescent="0.25">
      <c r="A4842" s="30"/>
      <c r="B4842" s="31"/>
      <c r="C4842" s="42"/>
      <c r="D4842" s="385"/>
      <c r="F4842" s="385"/>
      <c r="G4842" s="385"/>
      <c r="H4842" s="385"/>
    </row>
    <row r="4843" spans="1:8" x14ac:dyDescent="0.25">
      <c r="A4843" s="30"/>
      <c r="B4843" s="31"/>
      <c r="C4843" s="42"/>
      <c r="D4843" s="385"/>
      <c r="F4843" s="385"/>
      <c r="G4843" s="385"/>
      <c r="H4843" s="385"/>
    </row>
    <row r="4844" spans="1:8" x14ac:dyDescent="0.25">
      <c r="A4844" s="30"/>
      <c r="B4844" s="31"/>
      <c r="C4844" s="42"/>
      <c r="D4844" s="385"/>
      <c r="F4844" s="385"/>
      <c r="G4844" s="385"/>
      <c r="H4844" s="385"/>
    </row>
    <row r="4845" spans="1:8" x14ac:dyDescent="0.25">
      <c r="A4845" s="30"/>
      <c r="B4845" s="31"/>
      <c r="C4845" s="42"/>
      <c r="D4845" s="385"/>
      <c r="F4845" s="385"/>
      <c r="G4845" s="385"/>
      <c r="H4845" s="385"/>
    </row>
    <row r="4846" spans="1:8" x14ac:dyDescent="0.25">
      <c r="A4846" s="30"/>
      <c r="B4846" s="31"/>
      <c r="C4846" s="42"/>
      <c r="D4846" s="385"/>
      <c r="F4846" s="385"/>
      <c r="G4846" s="385"/>
      <c r="H4846" s="385"/>
    </row>
    <row r="4847" spans="1:8" x14ac:dyDescent="0.25">
      <c r="A4847" s="30"/>
      <c r="B4847" s="31"/>
      <c r="C4847" s="42"/>
      <c r="D4847" s="385"/>
      <c r="F4847" s="385"/>
      <c r="G4847" s="385"/>
      <c r="H4847" s="385"/>
    </row>
    <row r="4848" spans="1:8" x14ac:dyDescent="0.25">
      <c r="A4848" s="30"/>
      <c r="B4848" s="31"/>
      <c r="C4848" s="42"/>
      <c r="D4848" s="385"/>
      <c r="F4848" s="385"/>
      <c r="G4848" s="385"/>
      <c r="H4848" s="385"/>
    </row>
    <row r="4849" spans="1:8" x14ac:dyDescent="0.25">
      <c r="A4849" s="30"/>
      <c r="B4849" s="31"/>
      <c r="C4849" s="42"/>
      <c r="D4849" s="385"/>
      <c r="F4849" s="385"/>
      <c r="G4849" s="385"/>
      <c r="H4849" s="385"/>
    </row>
    <row r="4850" spans="1:8" x14ac:dyDescent="0.25">
      <c r="A4850" s="30"/>
      <c r="B4850" s="31"/>
      <c r="C4850" s="42"/>
      <c r="D4850" s="385"/>
      <c r="F4850" s="385"/>
      <c r="G4850" s="385"/>
      <c r="H4850" s="385"/>
    </row>
    <row r="4851" spans="1:8" x14ac:dyDescent="0.25">
      <c r="A4851" s="30"/>
      <c r="B4851" s="31"/>
      <c r="C4851" s="42"/>
      <c r="D4851" s="385"/>
      <c r="F4851" s="385"/>
      <c r="G4851" s="385"/>
      <c r="H4851" s="385"/>
    </row>
    <row r="4852" spans="1:8" x14ac:dyDescent="0.25">
      <c r="A4852" s="30"/>
      <c r="B4852" s="31"/>
      <c r="C4852" s="42"/>
      <c r="D4852" s="385"/>
      <c r="F4852" s="385"/>
      <c r="G4852" s="385"/>
      <c r="H4852" s="385"/>
    </row>
    <row r="4853" spans="1:8" x14ac:dyDescent="0.25">
      <c r="A4853" s="30"/>
      <c r="B4853" s="31"/>
      <c r="C4853" s="42"/>
      <c r="D4853" s="385"/>
      <c r="F4853" s="385"/>
      <c r="G4853" s="385"/>
      <c r="H4853" s="385"/>
    </row>
    <row r="4854" spans="1:8" x14ac:dyDescent="0.25">
      <c r="A4854" s="30"/>
      <c r="B4854" s="31"/>
      <c r="C4854" s="42"/>
      <c r="D4854" s="385"/>
      <c r="F4854" s="385"/>
      <c r="G4854" s="385"/>
      <c r="H4854" s="385"/>
    </row>
    <row r="4855" spans="1:8" x14ac:dyDescent="0.25">
      <c r="A4855" s="30"/>
      <c r="B4855" s="31"/>
      <c r="C4855" s="42"/>
      <c r="D4855" s="385"/>
      <c r="F4855" s="385"/>
      <c r="G4855" s="385"/>
      <c r="H4855" s="385"/>
    </row>
    <row r="4856" spans="1:8" x14ac:dyDescent="0.25">
      <c r="A4856" s="30"/>
      <c r="B4856" s="31"/>
      <c r="C4856" s="42"/>
      <c r="D4856" s="385"/>
      <c r="F4856" s="385"/>
      <c r="G4856" s="385"/>
      <c r="H4856" s="385"/>
    </row>
    <row r="4857" spans="1:8" x14ac:dyDescent="0.25">
      <c r="A4857" s="30"/>
      <c r="B4857" s="31"/>
      <c r="C4857" s="42"/>
      <c r="D4857" s="385"/>
      <c r="F4857" s="385"/>
      <c r="G4857" s="385"/>
      <c r="H4857" s="385"/>
    </row>
    <row r="4858" spans="1:8" x14ac:dyDescent="0.25">
      <c r="A4858" s="30"/>
      <c r="B4858" s="31"/>
      <c r="C4858" s="42"/>
      <c r="D4858" s="385"/>
      <c r="F4858" s="385"/>
      <c r="G4858" s="385"/>
      <c r="H4858" s="385"/>
    </row>
    <row r="4859" spans="1:8" x14ac:dyDescent="0.25">
      <c r="A4859" s="30"/>
      <c r="B4859" s="31"/>
      <c r="C4859" s="42"/>
      <c r="D4859" s="385"/>
      <c r="F4859" s="385"/>
      <c r="G4859" s="385"/>
      <c r="H4859" s="385"/>
    </row>
    <row r="4860" spans="1:8" x14ac:dyDescent="0.25">
      <c r="A4860" s="30"/>
      <c r="B4860" s="31"/>
      <c r="C4860" s="42"/>
      <c r="D4860" s="385"/>
      <c r="F4860" s="385"/>
      <c r="G4860" s="385"/>
      <c r="H4860" s="385"/>
    </row>
    <row r="4861" spans="1:8" x14ac:dyDescent="0.25">
      <c r="A4861" s="30"/>
      <c r="B4861" s="31"/>
      <c r="C4861" s="42"/>
      <c r="D4861" s="385"/>
      <c r="F4861" s="385"/>
      <c r="G4861" s="385"/>
      <c r="H4861" s="385"/>
    </row>
    <row r="4862" spans="1:8" x14ac:dyDescent="0.25">
      <c r="A4862" s="30"/>
      <c r="B4862" s="31"/>
      <c r="C4862" s="42"/>
      <c r="D4862" s="385"/>
      <c r="F4862" s="385"/>
      <c r="G4862" s="385"/>
      <c r="H4862" s="385"/>
    </row>
    <row r="4863" spans="1:8" x14ac:dyDescent="0.25">
      <c r="A4863" s="30"/>
      <c r="B4863" s="31"/>
      <c r="C4863" s="42"/>
      <c r="D4863" s="385"/>
      <c r="F4863" s="385"/>
      <c r="G4863" s="385"/>
      <c r="H4863" s="385"/>
    </row>
    <row r="4864" spans="1:8" x14ac:dyDescent="0.25">
      <c r="A4864" s="30"/>
      <c r="B4864" s="31"/>
      <c r="C4864" s="42"/>
      <c r="D4864" s="385"/>
      <c r="F4864" s="385"/>
      <c r="G4864" s="385"/>
      <c r="H4864" s="385"/>
    </row>
    <row r="4865" spans="1:8" x14ac:dyDescent="0.25">
      <c r="A4865" s="30"/>
      <c r="B4865" s="31"/>
      <c r="C4865" s="42"/>
      <c r="D4865" s="385"/>
      <c r="F4865" s="385"/>
      <c r="G4865" s="385"/>
      <c r="H4865" s="385"/>
    </row>
    <row r="4866" spans="1:8" x14ac:dyDescent="0.25">
      <c r="A4866" s="30"/>
      <c r="B4866" s="31"/>
      <c r="C4866" s="42"/>
      <c r="D4866" s="385"/>
      <c r="F4866" s="385"/>
      <c r="G4866" s="385"/>
      <c r="H4866" s="385"/>
    </row>
    <row r="4867" spans="1:8" x14ac:dyDescent="0.25">
      <c r="A4867" s="30"/>
      <c r="B4867" s="31"/>
      <c r="C4867" s="42"/>
      <c r="D4867" s="385"/>
      <c r="F4867" s="385"/>
      <c r="G4867" s="385"/>
      <c r="H4867" s="385"/>
    </row>
    <row r="4868" spans="1:8" x14ac:dyDescent="0.25">
      <c r="A4868" s="30"/>
      <c r="B4868" s="31"/>
      <c r="C4868" s="42"/>
      <c r="D4868" s="385"/>
      <c r="F4868" s="385"/>
      <c r="G4868" s="385"/>
      <c r="H4868" s="385"/>
    </row>
    <row r="4869" spans="1:8" x14ac:dyDescent="0.25">
      <c r="A4869" s="30"/>
      <c r="B4869" s="31"/>
      <c r="C4869" s="42"/>
      <c r="D4869" s="385"/>
      <c r="F4869" s="385"/>
      <c r="G4869" s="385"/>
      <c r="H4869" s="385"/>
    </row>
    <row r="4870" spans="1:8" x14ac:dyDescent="0.25">
      <c r="A4870" s="30"/>
      <c r="B4870" s="31"/>
      <c r="C4870" s="42"/>
      <c r="D4870" s="385"/>
      <c r="F4870" s="385"/>
      <c r="G4870" s="385"/>
      <c r="H4870" s="385"/>
    </row>
    <row r="4871" spans="1:8" x14ac:dyDescent="0.25">
      <c r="A4871" s="30"/>
      <c r="B4871" s="31"/>
      <c r="C4871" s="42"/>
      <c r="D4871" s="385"/>
      <c r="F4871" s="385"/>
      <c r="G4871" s="385"/>
      <c r="H4871" s="385"/>
    </row>
    <row r="4872" spans="1:8" x14ac:dyDescent="0.25">
      <c r="A4872" s="30"/>
      <c r="B4872" s="31"/>
      <c r="C4872" s="42"/>
      <c r="D4872" s="385"/>
      <c r="F4872" s="385"/>
      <c r="G4872" s="385"/>
      <c r="H4872" s="385"/>
    </row>
    <row r="4873" spans="1:8" x14ac:dyDescent="0.25">
      <c r="A4873" s="30"/>
      <c r="B4873" s="31"/>
      <c r="C4873" s="42"/>
      <c r="D4873" s="385"/>
      <c r="F4873" s="385"/>
      <c r="G4873" s="385"/>
      <c r="H4873" s="385"/>
    </row>
    <row r="4874" spans="1:8" x14ac:dyDescent="0.25">
      <c r="A4874" s="30"/>
      <c r="B4874" s="31"/>
      <c r="C4874" s="42"/>
      <c r="D4874" s="385"/>
      <c r="F4874" s="385"/>
      <c r="G4874" s="385"/>
      <c r="H4874" s="385"/>
    </row>
    <row r="4875" spans="1:8" x14ac:dyDescent="0.25">
      <c r="A4875" s="30"/>
      <c r="B4875" s="31"/>
      <c r="C4875" s="42"/>
      <c r="D4875" s="385"/>
      <c r="F4875" s="385"/>
      <c r="G4875" s="385"/>
      <c r="H4875" s="385"/>
    </row>
    <row r="4876" spans="1:8" x14ac:dyDescent="0.25">
      <c r="A4876" s="30"/>
      <c r="B4876" s="31"/>
      <c r="C4876" s="42"/>
      <c r="D4876" s="385"/>
      <c r="F4876" s="385"/>
      <c r="G4876" s="385"/>
      <c r="H4876" s="385"/>
    </row>
    <row r="4877" spans="1:8" x14ac:dyDescent="0.25">
      <c r="A4877" s="30"/>
      <c r="B4877" s="31"/>
      <c r="C4877" s="42"/>
      <c r="D4877" s="385"/>
      <c r="F4877" s="385"/>
      <c r="G4877" s="385"/>
      <c r="H4877" s="385"/>
    </row>
    <row r="4878" spans="1:8" x14ac:dyDescent="0.25">
      <c r="A4878" s="30"/>
      <c r="B4878" s="31"/>
      <c r="C4878" s="42"/>
      <c r="D4878" s="385"/>
      <c r="F4878" s="385"/>
      <c r="G4878" s="385"/>
      <c r="H4878" s="385"/>
    </row>
    <row r="4879" spans="1:8" x14ac:dyDescent="0.25">
      <c r="A4879" s="30"/>
      <c r="B4879" s="31"/>
      <c r="C4879" s="42"/>
      <c r="D4879" s="385"/>
      <c r="F4879" s="385"/>
      <c r="G4879" s="385"/>
      <c r="H4879" s="385"/>
    </row>
    <row r="4880" spans="1:8" x14ac:dyDescent="0.25">
      <c r="A4880" s="30"/>
      <c r="B4880" s="31"/>
      <c r="C4880" s="42"/>
      <c r="D4880" s="385"/>
      <c r="F4880" s="385"/>
      <c r="G4880" s="385"/>
      <c r="H4880" s="385"/>
    </row>
    <row r="4881" spans="1:8" x14ac:dyDescent="0.25">
      <c r="A4881" s="30"/>
      <c r="B4881" s="31"/>
      <c r="C4881" s="42"/>
      <c r="D4881" s="385"/>
      <c r="F4881" s="385"/>
      <c r="G4881" s="385"/>
      <c r="H4881" s="385"/>
    </row>
    <row r="4882" spans="1:8" x14ac:dyDescent="0.25">
      <c r="A4882" s="30"/>
      <c r="B4882" s="31"/>
      <c r="C4882" s="42"/>
      <c r="D4882" s="385"/>
      <c r="F4882" s="385"/>
      <c r="G4882" s="385"/>
      <c r="H4882" s="385"/>
    </row>
    <row r="4883" spans="1:8" x14ac:dyDescent="0.25">
      <c r="A4883" s="30"/>
      <c r="B4883" s="31"/>
      <c r="C4883" s="42"/>
      <c r="D4883" s="385"/>
      <c r="F4883" s="385"/>
      <c r="G4883" s="385"/>
      <c r="H4883" s="385"/>
    </row>
    <row r="4884" spans="1:8" x14ac:dyDescent="0.25">
      <c r="A4884" s="30"/>
      <c r="B4884" s="31"/>
      <c r="C4884" s="42"/>
      <c r="D4884" s="385"/>
      <c r="F4884" s="385"/>
      <c r="G4884" s="385"/>
      <c r="H4884" s="385"/>
    </row>
    <row r="4885" spans="1:8" x14ac:dyDescent="0.25">
      <c r="A4885" s="30"/>
      <c r="B4885" s="31"/>
      <c r="C4885" s="42"/>
      <c r="D4885" s="385"/>
      <c r="F4885" s="385"/>
      <c r="G4885" s="385"/>
      <c r="H4885" s="385"/>
    </row>
    <row r="4886" spans="1:8" x14ac:dyDescent="0.25">
      <c r="A4886" s="30"/>
      <c r="B4886" s="31"/>
      <c r="C4886" s="42"/>
      <c r="D4886" s="385"/>
      <c r="F4886" s="385"/>
      <c r="G4886" s="385"/>
      <c r="H4886" s="385"/>
    </row>
    <row r="4887" spans="1:8" x14ac:dyDescent="0.25">
      <c r="A4887" s="30"/>
      <c r="B4887" s="31"/>
      <c r="C4887" s="42"/>
      <c r="D4887" s="385"/>
      <c r="F4887" s="385"/>
      <c r="G4887" s="385"/>
      <c r="H4887" s="385"/>
    </row>
    <row r="4888" spans="1:8" x14ac:dyDescent="0.25">
      <c r="A4888" s="30"/>
      <c r="B4888" s="31"/>
      <c r="C4888" s="42"/>
      <c r="D4888" s="385"/>
      <c r="F4888" s="385"/>
      <c r="G4888" s="385"/>
      <c r="H4888" s="385"/>
    </row>
    <row r="4889" spans="1:8" x14ac:dyDescent="0.25">
      <c r="A4889" s="30"/>
      <c r="B4889" s="31"/>
      <c r="C4889" s="42"/>
      <c r="D4889" s="385"/>
      <c r="F4889" s="385"/>
      <c r="G4889" s="385"/>
      <c r="H4889" s="385"/>
    </row>
    <row r="4890" spans="1:8" x14ac:dyDescent="0.25">
      <c r="A4890" s="30"/>
      <c r="B4890" s="31"/>
      <c r="C4890" s="42"/>
      <c r="D4890" s="385"/>
      <c r="F4890" s="385"/>
      <c r="G4890" s="385"/>
      <c r="H4890" s="385"/>
    </row>
    <row r="4891" spans="1:8" x14ac:dyDescent="0.25">
      <c r="A4891" s="30"/>
      <c r="B4891" s="31"/>
      <c r="C4891" s="42"/>
      <c r="D4891" s="385"/>
      <c r="F4891" s="385"/>
      <c r="G4891" s="385"/>
      <c r="H4891" s="385"/>
    </row>
    <row r="4892" spans="1:8" x14ac:dyDescent="0.25">
      <c r="A4892" s="30"/>
      <c r="B4892" s="31"/>
      <c r="C4892" s="42"/>
      <c r="D4892" s="385"/>
      <c r="F4892" s="385"/>
      <c r="G4892" s="385"/>
      <c r="H4892" s="385"/>
    </row>
    <row r="4893" spans="1:8" x14ac:dyDescent="0.25">
      <c r="A4893" s="30"/>
      <c r="B4893" s="31"/>
      <c r="C4893" s="42"/>
      <c r="D4893" s="385"/>
      <c r="F4893" s="385"/>
      <c r="G4893" s="385"/>
      <c r="H4893" s="385"/>
    </row>
    <row r="4894" spans="1:8" x14ac:dyDescent="0.25">
      <c r="A4894" s="30"/>
      <c r="B4894" s="31"/>
      <c r="C4894" s="42"/>
      <c r="D4894" s="385"/>
      <c r="F4894" s="385"/>
      <c r="G4894" s="385"/>
      <c r="H4894" s="385"/>
    </row>
    <row r="4895" spans="1:8" x14ac:dyDescent="0.25">
      <c r="A4895" s="30"/>
      <c r="B4895" s="31"/>
      <c r="C4895" s="42"/>
      <c r="D4895" s="385"/>
      <c r="F4895" s="385"/>
      <c r="G4895" s="385"/>
      <c r="H4895" s="385"/>
    </row>
    <row r="4896" spans="1:8" x14ac:dyDescent="0.25">
      <c r="A4896" s="30"/>
      <c r="B4896" s="31"/>
      <c r="C4896" s="42"/>
      <c r="D4896" s="385"/>
      <c r="F4896" s="385"/>
      <c r="G4896" s="385"/>
      <c r="H4896" s="385"/>
    </row>
    <row r="4897" spans="1:8" x14ac:dyDescent="0.25">
      <c r="A4897" s="30"/>
      <c r="B4897" s="31"/>
      <c r="C4897" s="42"/>
      <c r="D4897" s="385"/>
      <c r="F4897" s="385"/>
      <c r="G4897" s="385"/>
      <c r="H4897" s="385"/>
    </row>
    <row r="4898" spans="1:8" x14ac:dyDescent="0.25">
      <c r="A4898" s="30"/>
      <c r="B4898" s="31"/>
      <c r="C4898" s="42"/>
      <c r="D4898" s="385"/>
      <c r="F4898" s="385"/>
      <c r="G4898" s="385"/>
      <c r="H4898" s="385"/>
    </row>
    <row r="4899" spans="1:8" x14ac:dyDescent="0.25">
      <c r="A4899" s="30"/>
      <c r="B4899" s="31"/>
      <c r="C4899" s="42"/>
      <c r="D4899" s="385"/>
      <c r="F4899" s="385"/>
      <c r="G4899" s="385"/>
      <c r="H4899" s="385"/>
    </row>
    <row r="4900" spans="1:8" x14ac:dyDescent="0.25">
      <c r="A4900" s="30"/>
      <c r="B4900" s="31"/>
      <c r="C4900" s="42"/>
      <c r="D4900" s="385"/>
      <c r="F4900" s="385"/>
      <c r="G4900" s="385"/>
      <c r="H4900" s="385"/>
    </row>
    <row r="4901" spans="1:8" x14ac:dyDescent="0.25">
      <c r="A4901" s="30"/>
      <c r="B4901" s="31"/>
      <c r="C4901" s="42"/>
      <c r="D4901" s="385"/>
      <c r="F4901" s="385"/>
      <c r="G4901" s="385"/>
      <c r="H4901" s="385"/>
    </row>
    <row r="4902" spans="1:8" x14ac:dyDescent="0.25">
      <c r="A4902" s="30"/>
      <c r="B4902" s="31"/>
      <c r="C4902" s="42"/>
      <c r="D4902" s="385"/>
      <c r="F4902" s="385"/>
      <c r="G4902" s="385"/>
      <c r="H4902" s="385"/>
    </row>
    <row r="4903" spans="1:8" x14ac:dyDescent="0.25">
      <c r="A4903" s="30"/>
      <c r="B4903" s="31"/>
      <c r="C4903" s="42"/>
      <c r="D4903" s="385"/>
      <c r="F4903" s="385"/>
      <c r="G4903" s="385"/>
      <c r="H4903" s="385"/>
    </row>
    <row r="4904" spans="1:8" x14ac:dyDescent="0.25">
      <c r="A4904" s="30"/>
      <c r="B4904" s="31"/>
      <c r="C4904" s="42"/>
      <c r="D4904" s="385"/>
      <c r="F4904" s="385"/>
      <c r="G4904" s="385"/>
      <c r="H4904" s="385"/>
    </row>
    <row r="4905" spans="1:8" x14ac:dyDescent="0.25">
      <c r="A4905" s="30"/>
      <c r="B4905" s="31"/>
      <c r="C4905" s="42"/>
      <c r="D4905" s="385"/>
      <c r="F4905" s="385"/>
      <c r="G4905" s="385"/>
      <c r="H4905" s="385"/>
    </row>
    <row r="4906" spans="1:8" x14ac:dyDescent="0.25">
      <c r="A4906" s="30"/>
      <c r="B4906" s="31"/>
      <c r="C4906" s="42"/>
      <c r="D4906" s="385"/>
      <c r="F4906" s="385"/>
      <c r="G4906" s="385"/>
      <c r="H4906" s="385"/>
    </row>
    <row r="4907" spans="1:8" x14ac:dyDescent="0.25">
      <c r="A4907" s="30"/>
      <c r="B4907" s="31"/>
      <c r="C4907" s="42"/>
      <c r="D4907" s="385"/>
      <c r="F4907" s="385"/>
      <c r="G4907" s="385"/>
      <c r="H4907" s="385"/>
    </row>
    <row r="4908" spans="1:8" x14ac:dyDescent="0.25">
      <c r="A4908" s="30"/>
      <c r="B4908" s="31"/>
      <c r="C4908" s="42"/>
      <c r="D4908" s="385"/>
      <c r="F4908" s="385"/>
      <c r="G4908" s="385"/>
      <c r="H4908" s="385"/>
    </row>
    <row r="4909" spans="1:8" x14ac:dyDescent="0.25">
      <c r="A4909" s="30"/>
      <c r="B4909" s="31"/>
      <c r="C4909" s="42"/>
      <c r="D4909" s="385"/>
      <c r="F4909" s="385"/>
      <c r="G4909" s="385"/>
      <c r="H4909" s="385"/>
    </row>
    <row r="4910" spans="1:8" x14ac:dyDescent="0.25">
      <c r="A4910" s="30"/>
      <c r="B4910" s="31"/>
      <c r="C4910" s="42"/>
      <c r="D4910" s="385"/>
      <c r="F4910" s="385"/>
      <c r="G4910" s="385"/>
      <c r="H4910" s="385"/>
    </row>
    <row r="4911" spans="1:8" x14ac:dyDescent="0.25">
      <c r="A4911" s="30"/>
      <c r="B4911" s="31"/>
      <c r="C4911" s="42"/>
      <c r="D4911" s="385"/>
      <c r="F4911" s="385"/>
      <c r="G4911" s="385"/>
      <c r="H4911" s="385"/>
    </row>
    <row r="4912" spans="1:8" x14ac:dyDescent="0.25">
      <c r="A4912" s="30"/>
      <c r="B4912" s="31"/>
      <c r="C4912" s="42"/>
      <c r="D4912" s="385"/>
      <c r="F4912" s="385"/>
      <c r="G4912" s="385"/>
      <c r="H4912" s="385"/>
    </row>
    <row r="4913" spans="1:8" x14ac:dyDescent="0.25">
      <c r="A4913" s="30"/>
      <c r="B4913" s="31"/>
      <c r="C4913" s="42"/>
      <c r="D4913" s="385"/>
      <c r="F4913" s="385"/>
      <c r="G4913" s="385"/>
      <c r="H4913" s="385"/>
    </row>
    <row r="4914" spans="1:8" x14ac:dyDescent="0.25">
      <c r="A4914" s="30"/>
      <c r="B4914" s="31"/>
      <c r="C4914" s="42"/>
      <c r="D4914" s="385"/>
      <c r="F4914" s="385"/>
      <c r="G4914" s="385"/>
      <c r="H4914" s="385"/>
    </row>
    <row r="4915" spans="1:8" x14ac:dyDescent="0.25">
      <c r="A4915" s="30"/>
      <c r="B4915" s="31"/>
      <c r="C4915" s="42"/>
      <c r="D4915" s="385"/>
      <c r="F4915" s="385"/>
      <c r="G4915" s="385"/>
      <c r="H4915" s="385"/>
    </row>
    <row r="4916" spans="1:8" x14ac:dyDescent="0.25">
      <c r="A4916" s="30"/>
      <c r="B4916" s="31"/>
      <c r="C4916" s="42"/>
      <c r="D4916" s="385"/>
      <c r="F4916" s="385"/>
      <c r="G4916" s="385"/>
      <c r="H4916" s="385"/>
    </row>
    <row r="4917" spans="1:8" x14ac:dyDescent="0.25">
      <c r="A4917" s="30"/>
      <c r="B4917" s="31"/>
      <c r="C4917" s="42"/>
      <c r="D4917" s="385"/>
      <c r="F4917" s="385"/>
      <c r="G4917" s="385"/>
      <c r="H4917" s="385"/>
    </row>
    <row r="4918" spans="1:8" x14ac:dyDescent="0.25">
      <c r="A4918" s="30"/>
      <c r="B4918" s="31"/>
      <c r="C4918" s="42"/>
      <c r="D4918" s="385"/>
      <c r="F4918" s="385"/>
      <c r="G4918" s="385"/>
      <c r="H4918" s="385"/>
    </row>
    <row r="4919" spans="1:8" x14ac:dyDescent="0.25">
      <c r="A4919" s="30"/>
      <c r="B4919" s="31"/>
      <c r="C4919" s="42"/>
      <c r="D4919" s="385"/>
      <c r="F4919" s="385"/>
      <c r="G4919" s="385"/>
      <c r="H4919" s="385"/>
    </row>
    <row r="4920" spans="1:8" x14ac:dyDescent="0.25">
      <c r="A4920" s="30"/>
      <c r="B4920" s="31"/>
      <c r="C4920" s="42"/>
      <c r="D4920" s="385"/>
      <c r="F4920" s="385"/>
      <c r="G4920" s="385"/>
      <c r="H4920" s="385"/>
    </row>
    <row r="4921" spans="1:8" x14ac:dyDescent="0.25">
      <c r="A4921" s="30"/>
      <c r="B4921" s="31"/>
      <c r="C4921" s="42"/>
      <c r="D4921" s="385"/>
      <c r="F4921" s="385"/>
      <c r="G4921" s="385"/>
      <c r="H4921" s="385"/>
    </row>
    <row r="4922" spans="1:8" x14ac:dyDescent="0.25">
      <c r="A4922" s="30"/>
      <c r="B4922" s="31"/>
      <c r="C4922" s="42"/>
      <c r="D4922" s="385"/>
      <c r="F4922" s="385"/>
      <c r="G4922" s="385"/>
      <c r="H4922" s="385"/>
    </row>
    <row r="4923" spans="1:8" x14ac:dyDescent="0.25">
      <c r="A4923" s="30"/>
      <c r="B4923" s="31"/>
      <c r="C4923" s="42"/>
      <c r="D4923" s="385"/>
      <c r="F4923" s="385"/>
      <c r="G4923" s="385"/>
      <c r="H4923" s="385"/>
    </row>
    <row r="4924" spans="1:8" x14ac:dyDescent="0.25">
      <c r="A4924" s="30"/>
      <c r="B4924" s="31"/>
      <c r="C4924" s="42"/>
      <c r="D4924" s="385"/>
      <c r="F4924" s="385"/>
      <c r="G4924" s="385"/>
      <c r="H4924" s="385"/>
    </row>
    <row r="4925" spans="1:8" x14ac:dyDescent="0.25">
      <c r="A4925" s="30"/>
      <c r="B4925" s="31"/>
      <c r="C4925" s="42"/>
      <c r="D4925" s="385"/>
      <c r="F4925" s="385"/>
      <c r="G4925" s="385"/>
      <c r="H4925" s="385"/>
    </row>
    <row r="4926" spans="1:8" x14ac:dyDescent="0.25">
      <c r="A4926" s="30"/>
      <c r="B4926" s="31"/>
      <c r="C4926" s="42"/>
      <c r="D4926" s="385"/>
      <c r="F4926" s="385"/>
      <c r="G4926" s="385"/>
      <c r="H4926" s="385"/>
    </row>
    <row r="4927" spans="1:8" x14ac:dyDescent="0.25">
      <c r="A4927" s="30"/>
      <c r="B4927" s="31"/>
      <c r="C4927" s="42"/>
      <c r="D4927" s="385"/>
      <c r="F4927" s="385"/>
      <c r="G4927" s="385"/>
      <c r="H4927" s="385"/>
    </row>
    <row r="4928" spans="1:8" x14ac:dyDescent="0.25">
      <c r="A4928" s="30"/>
      <c r="B4928" s="31"/>
      <c r="C4928" s="42"/>
      <c r="D4928" s="385"/>
      <c r="F4928" s="385"/>
      <c r="G4928" s="385"/>
      <c r="H4928" s="385"/>
    </row>
    <row r="4929" spans="1:8" x14ac:dyDescent="0.25">
      <c r="A4929" s="30"/>
      <c r="B4929" s="31"/>
      <c r="C4929" s="42"/>
      <c r="D4929" s="385"/>
      <c r="F4929" s="385"/>
      <c r="G4929" s="385"/>
      <c r="H4929" s="385"/>
    </row>
    <row r="4930" spans="1:8" x14ac:dyDescent="0.25">
      <c r="A4930" s="30"/>
      <c r="B4930" s="31"/>
      <c r="C4930" s="42"/>
      <c r="D4930" s="385"/>
      <c r="F4930" s="385"/>
      <c r="G4930" s="385"/>
      <c r="H4930" s="385"/>
    </row>
    <row r="4931" spans="1:8" x14ac:dyDescent="0.25">
      <c r="A4931" s="30"/>
      <c r="B4931" s="31"/>
      <c r="C4931" s="42"/>
      <c r="D4931" s="385"/>
      <c r="F4931" s="385"/>
      <c r="G4931" s="385"/>
      <c r="H4931" s="385"/>
    </row>
    <row r="4932" spans="1:8" x14ac:dyDescent="0.25">
      <c r="A4932" s="30"/>
      <c r="B4932" s="31"/>
      <c r="C4932" s="42"/>
      <c r="D4932" s="385"/>
      <c r="F4932" s="385"/>
      <c r="G4932" s="385"/>
      <c r="H4932" s="385"/>
    </row>
    <row r="4933" spans="1:8" x14ac:dyDescent="0.25">
      <c r="A4933" s="30"/>
      <c r="B4933" s="31"/>
      <c r="C4933" s="42"/>
      <c r="D4933" s="385"/>
      <c r="F4933" s="385"/>
      <c r="G4933" s="385"/>
      <c r="H4933" s="385"/>
    </row>
    <row r="4934" spans="1:8" x14ac:dyDescent="0.25">
      <c r="A4934" s="30"/>
      <c r="B4934" s="31"/>
      <c r="C4934" s="42"/>
      <c r="D4934" s="385"/>
      <c r="F4934" s="385"/>
      <c r="G4934" s="385"/>
      <c r="H4934" s="385"/>
    </row>
    <row r="4935" spans="1:8" x14ac:dyDescent="0.25">
      <c r="A4935" s="30"/>
      <c r="B4935" s="31"/>
      <c r="C4935" s="42"/>
      <c r="D4935" s="385"/>
      <c r="F4935" s="385"/>
      <c r="G4935" s="385"/>
      <c r="H4935" s="385"/>
    </row>
    <row r="4936" spans="1:8" x14ac:dyDescent="0.25">
      <c r="A4936" s="30"/>
      <c r="B4936" s="31"/>
      <c r="C4936" s="42"/>
      <c r="D4936" s="385"/>
      <c r="F4936" s="385"/>
      <c r="G4936" s="385"/>
      <c r="H4936" s="385"/>
    </row>
    <row r="4937" spans="1:8" x14ac:dyDescent="0.25">
      <c r="A4937" s="30"/>
      <c r="B4937" s="31"/>
      <c r="C4937" s="42"/>
      <c r="D4937" s="385"/>
      <c r="F4937" s="385"/>
      <c r="G4937" s="385"/>
      <c r="H4937" s="385"/>
    </row>
    <row r="4938" spans="1:8" x14ac:dyDescent="0.25">
      <c r="A4938" s="30"/>
      <c r="B4938" s="31"/>
      <c r="C4938" s="42"/>
      <c r="D4938" s="385"/>
      <c r="F4938" s="385"/>
      <c r="G4938" s="385"/>
      <c r="H4938" s="385"/>
    </row>
    <row r="4939" spans="1:8" x14ac:dyDescent="0.25">
      <c r="A4939" s="30"/>
      <c r="B4939" s="31"/>
      <c r="C4939" s="42"/>
      <c r="D4939" s="385"/>
      <c r="F4939" s="385"/>
      <c r="G4939" s="385"/>
      <c r="H4939" s="385"/>
    </row>
    <row r="4940" spans="1:8" x14ac:dyDescent="0.25">
      <c r="A4940" s="30"/>
      <c r="B4940" s="31"/>
      <c r="C4940" s="42"/>
      <c r="D4940" s="385"/>
      <c r="F4940" s="385"/>
      <c r="G4940" s="385"/>
      <c r="H4940" s="385"/>
    </row>
    <row r="4941" spans="1:8" x14ac:dyDescent="0.25">
      <c r="A4941" s="30"/>
      <c r="B4941" s="31"/>
      <c r="C4941" s="42"/>
      <c r="D4941" s="385"/>
      <c r="F4941" s="385"/>
      <c r="G4941" s="385"/>
      <c r="H4941" s="385"/>
    </row>
    <row r="4942" spans="1:8" x14ac:dyDescent="0.25">
      <c r="A4942" s="30"/>
      <c r="B4942" s="31"/>
      <c r="C4942" s="42"/>
      <c r="D4942" s="385"/>
      <c r="F4942" s="385"/>
      <c r="G4942" s="385"/>
      <c r="H4942" s="385"/>
    </row>
    <row r="4943" spans="1:8" x14ac:dyDescent="0.25">
      <c r="A4943" s="30"/>
      <c r="B4943" s="31"/>
      <c r="C4943" s="42"/>
      <c r="D4943" s="385"/>
      <c r="F4943" s="385"/>
      <c r="G4943" s="385"/>
      <c r="H4943" s="385"/>
    </row>
    <row r="4944" spans="1:8" x14ac:dyDescent="0.25">
      <c r="A4944" s="30"/>
      <c r="B4944" s="31"/>
      <c r="C4944" s="42"/>
      <c r="D4944" s="385"/>
      <c r="F4944" s="385"/>
      <c r="G4944" s="385"/>
      <c r="H4944" s="385"/>
    </row>
    <row r="4945" spans="1:8" x14ac:dyDescent="0.25">
      <c r="A4945" s="30"/>
      <c r="B4945" s="31"/>
      <c r="C4945" s="42"/>
      <c r="D4945" s="385"/>
      <c r="F4945" s="385"/>
      <c r="G4945" s="385"/>
      <c r="H4945" s="385"/>
    </row>
    <row r="4946" spans="1:8" x14ac:dyDescent="0.25">
      <c r="A4946" s="30"/>
      <c r="B4946" s="31"/>
      <c r="C4946" s="42"/>
      <c r="D4946" s="385"/>
      <c r="F4946" s="385"/>
      <c r="G4946" s="385"/>
      <c r="H4946" s="385"/>
    </row>
    <row r="4947" spans="1:8" x14ac:dyDescent="0.25">
      <c r="A4947" s="30"/>
      <c r="B4947" s="31"/>
      <c r="C4947" s="42"/>
      <c r="D4947" s="385"/>
      <c r="F4947" s="385"/>
      <c r="G4947" s="385"/>
      <c r="H4947" s="385"/>
    </row>
    <row r="4948" spans="1:8" x14ac:dyDescent="0.25">
      <c r="A4948" s="30"/>
      <c r="B4948" s="31"/>
      <c r="C4948" s="42"/>
      <c r="D4948" s="385"/>
      <c r="F4948" s="385"/>
      <c r="G4948" s="385"/>
      <c r="H4948" s="385"/>
    </row>
    <row r="4949" spans="1:8" x14ac:dyDescent="0.25">
      <c r="A4949" s="30"/>
      <c r="B4949" s="31"/>
      <c r="C4949" s="42"/>
      <c r="D4949" s="385"/>
      <c r="F4949" s="385"/>
      <c r="G4949" s="385"/>
      <c r="H4949" s="385"/>
    </row>
    <row r="4950" spans="1:8" x14ac:dyDescent="0.25">
      <c r="A4950" s="30"/>
      <c r="B4950" s="31"/>
      <c r="C4950" s="42"/>
      <c r="D4950" s="385"/>
      <c r="F4950" s="385"/>
      <c r="G4950" s="385"/>
      <c r="H4950" s="385"/>
    </row>
    <row r="4951" spans="1:8" x14ac:dyDescent="0.25">
      <c r="A4951" s="30"/>
      <c r="B4951" s="31"/>
      <c r="C4951" s="42"/>
      <c r="D4951" s="385"/>
      <c r="F4951" s="385"/>
      <c r="G4951" s="385"/>
      <c r="H4951" s="385"/>
    </row>
    <row r="4952" spans="1:8" x14ac:dyDescent="0.25">
      <c r="A4952" s="30"/>
      <c r="B4952" s="31"/>
      <c r="C4952" s="42"/>
      <c r="D4952" s="385"/>
      <c r="F4952" s="385"/>
      <c r="G4952" s="385"/>
      <c r="H4952" s="385"/>
    </row>
    <row r="4953" spans="1:8" x14ac:dyDescent="0.25">
      <c r="A4953" s="30"/>
      <c r="B4953" s="31"/>
      <c r="C4953" s="42"/>
      <c r="D4953" s="385"/>
      <c r="F4953" s="385"/>
      <c r="G4953" s="385"/>
      <c r="H4953" s="385"/>
    </row>
    <row r="4954" spans="1:8" x14ac:dyDescent="0.25">
      <c r="A4954" s="30"/>
      <c r="B4954" s="31"/>
      <c r="C4954" s="42"/>
      <c r="D4954" s="385"/>
      <c r="F4954" s="385"/>
      <c r="G4954" s="385"/>
      <c r="H4954" s="385"/>
    </row>
    <row r="4955" spans="1:8" x14ac:dyDescent="0.25">
      <c r="A4955" s="30"/>
      <c r="B4955" s="31"/>
      <c r="C4955" s="42"/>
      <c r="D4955" s="385"/>
      <c r="F4955" s="385"/>
      <c r="G4955" s="385"/>
      <c r="H4955" s="385"/>
    </row>
    <row r="4956" spans="1:8" x14ac:dyDescent="0.25">
      <c r="A4956" s="30"/>
      <c r="B4956" s="31"/>
      <c r="C4956" s="42"/>
      <c r="D4956" s="385"/>
      <c r="F4956" s="385"/>
      <c r="G4956" s="385"/>
      <c r="H4956" s="385"/>
    </row>
    <row r="4957" spans="1:8" x14ac:dyDescent="0.25">
      <c r="A4957" s="30"/>
      <c r="B4957" s="31"/>
      <c r="C4957" s="42"/>
      <c r="D4957" s="385"/>
      <c r="F4957" s="385"/>
      <c r="G4957" s="385"/>
      <c r="H4957" s="385"/>
    </row>
    <row r="4958" spans="1:8" x14ac:dyDescent="0.25">
      <c r="A4958" s="30"/>
      <c r="B4958" s="31"/>
      <c r="C4958" s="42"/>
      <c r="D4958" s="385"/>
      <c r="F4958" s="385"/>
      <c r="G4958" s="385"/>
      <c r="H4958" s="385"/>
    </row>
    <row r="4959" spans="1:8" x14ac:dyDescent="0.25">
      <c r="A4959" s="30"/>
      <c r="B4959" s="31"/>
      <c r="C4959" s="42"/>
      <c r="D4959" s="385"/>
      <c r="F4959" s="385"/>
      <c r="G4959" s="385"/>
      <c r="H4959" s="385"/>
    </row>
    <row r="4960" spans="1:8" x14ac:dyDescent="0.25">
      <c r="A4960" s="30"/>
      <c r="B4960" s="31"/>
      <c r="C4960" s="42"/>
      <c r="D4960" s="385"/>
      <c r="F4960" s="385"/>
      <c r="G4960" s="385"/>
      <c r="H4960" s="385"/>
    </row>
    <row r="4961" spans="1:8" x14ac:dyDescent="0.25">
      <c r="A4961" s="30"/>
      <c r="B4961" s="31"/>
      <c r="C4961" s="42"/>
      <c r="D4961" s="385"/>
      <c r="F4961" s="385"/>
      <c r="G4961" s="385"/>
      <c r="H4961" s="385"/>
    </row>
    <row r="4962" spans="1:8" x14ac:dyDescent="0.25">
      <c r="A4962" s="30"/>
      <c r="B4962" s="31"/>
      <c r="C4962" s="42"/>
      <c r="D4962" s="385"/>
      <c r="F4962" s="385"/>
      <c r="G4962" s="385"/>
      <c r="H4962" s="385"/>
    </row>
    <row r="4963" spans="1:8" x14ac:dyDescent="0.25">
      <c r="A4963" s="30"/>
      <c r="B4963" s="31"/>
      <c r="C4963" s="42"/>
      <c r="D4963" s="385"/>
      <c r="F4963" s="385"/>
      <c r="G4963" s="385"/>
      <c r="H4963" s="385"/>
    </row>
    <row r="4964" spans="1:8" x14ac:dyDescent="0.25">
      <c r="A4964" s="30"/>
      <c r="B4964" s="31"/>
      <c r="C4964" s="42"/>
      <c r="D4964" s="385"/>
      <c r="F4964" s="385"/>
      <c r="G4964" s="385"/>
      <c r="H4964" s="385"/>
    </row>
    <row r="4965" spans="1:8" x14ac:dyDescent="0.25">
      <c r="A4965" s="30"/>
      <c r="B4965" s="31"/>
      <c r="C4965" s="42"/>
      <c r="D4965" s="385"/>
      <c r="F4965" s="385"/>
      <c r="G4965" s="385"/>
      <c r="H4965" s="385"/>
    </row>
    <row r="4966" spans="1:8" x14ac:dyDescent="0.25">
      <c r="A4966" s="30"/>
      <c r="B4966" s="31"/>
      <c r="C4966" s="42"/>
      <c r="D4966" s="385"/>
      <c r="F4966" s="385"/>
      <c r="G4966" s="385"/>
      <c r="H4966" s="385"/>
    </row>
    <row r="4967" spans="1:8" x14ac:dyDescent="0.25">
      <c r="A4967" s="30"/>
      <c r="B4967" s="31"/>
      <c r="C4967" s="42"/>
      <c r="D4967" s="385"/>
      <c r="F4967" s="385"/>
      <c r="G4967" s="385"/>
      <c r="H4967" s="385"/>
    </row>
    <row r="4968" spans="1:8" x14ac:dyDescent="0.25">
      <c r="A4968" s="30"/>
      <c r="B4968" s="31"/>
      <c r="C4968" s="42"/>
      <c r="D4968" s="385"/>
      <c r="F4968" s="385"/>
      <c r="G4968" s="385"/>
      <c r="H4968" s="385"/>
    </row>
    <row r="4969" spans="1:8" x14ac:dyDescent="0.25">
      <c r="A4969" s="30"/>
      <c r="B4969" s="31"/>
      <c r="C4969" s="42"/>
      <c r="D4969" s="385"/>
      <c r="F4969" s="385"/>
      <c r="G4969" s="385"/>
      <c r="H4969" s="385"/>
    </row>
    <row r="4970" spans="1:8" x14ac:dyDescent="0.25">
      <c r="A4970" s="30"/>
      <c r="B4970" s="31"/>
      <c r="C4970" s="42"/>
      <c r="D4970" s="385"/>
      <c r="F4970" s="385"/>
      <c r="G4970" s="385"/>
      <c r="H4970" s="385"/>
    </row>
    <row r="4971" spans="1:8" x14ac:dyDescent="0.25">
      <c r="A4971" s="30"/>
      <c r="B4971" s="31"/>
      <c r="C4971" s="42"/>
      <c r="D4971" s="385"/>
      <c r="F4971" s="385"/>
      <c r="G4971" s="385"/>
      <c r="H4971" s="385"/>
    </row>
    <row r="4972" spans="1:8" x14ac:dyDescent="0.25">
      <c r="A4972" s="30"/>
      <c r="B4972" s="31"/>
      <c r="C4972" s="42"/>
      <c r="D4972" s="385"/>
      <c r="F4972" s="385"/>
      <c r="G4972" s="385"/>
      <c r="H4972" s="385"/>
    </row>
    <row r="4973" spans="1:8" x14ac:dyDescent="0.25">
      <c r="A4973" s="30"/>
      <c r="B4973" s="31"/>
      <c r="C4973" s="42"/>
      <c r="D4973" s="385"/>
      <c r="F4973" s="385"/>
      <c r="G4973" s="385"/>
      <c r="H4973" s="385"/>
    </row>
    <row r="4974" spans="1:8" x14ac:dyDescent="0.25">
      <c r="A4974" s="30"/>
      <c r="B4974" s="31"/>
      <c r="C4974" s="42"/>
      <c r="D4974" s="385"/>
      <c r="F4974" s="385"/>
      <c r="G4974" s="385"/>
      <c r="H4974" s="385"/>
    </row>
    <row r="4975" spans="1:8" x14ac:dyDescent="0.25">
      <c r="A4975" s="30"/>
      <c r="B4975" s="31"/>
      <c r="C4975" s="42"/>
      <c r="D4975" s="385"/>
      <c r="F4975" s="385"/>
      <c r="G4975" s="385"/>
      <c r="H4975" s="385"/>
    </row>
    <row r="4976" spans="1:8" x14ac:dyDescent="0.25">
      <c r="A4976" s="30"/>
      <c r="B4976" s="31"/>
      <c r="C4976" s="42"/>
      <c r="D4976" s="385"/>
      <c r="F4976" s="385"/>
      <c r="G4976" s="385"/>
      <c r="H4976" s="385"/>
    </row>
    <row r="4977" spans="1:8" x14ac:dyDescent="0.25">
      <c r="A4977" s="30"/>
      <c r="B4977" s="31"/>
      <c r="C4977" s="42"/>
      <c r="D4977" s="385"/>
      <c r="F4977" s="385"/>
      <c r="G4977" s="385"/>
      <c r="H4977" s="385"/>
    </row>
    <row r="4978" spans="1:8" x14ac:dyDescent="0.25">
      <c r="A4978" s="30"/>
      <c r="B4978" s="31"/>
      <c r="C4978" s="42"/>
      <c r="D4978" s="385"/>
      <c r="F4978" s="385"/>
      <c r="G4978" s="385"/>
      <c r="H4978" s="385"/>
    </row>
    <row r="4979" spans="1:8" x14ac:dyDescent="0.25">
      <c r="A4979" s="30"/>
      <c r="B4979" s="31"/>
      <c r="C4979" s="42"/>
      <c r="D4979" s="385"/>
      <c r="F4979" s="385"/>
      <c r="G4979" s="385"/>
      <c r="H4979" s="385"/>
    </row>
    <row r="4980" spans="1:8" x14ac:dyDescent="0.25">
      <c r="A4980" s="30"/>
      <c r="B4980" s="31"/>
      <c r="C4980" s="42"/>
      <c r="D4980" s="385"/>
      <c r="F4980" s="385"/>
      <c r="G4980" s="385"/>
      <c r="H4980" s="385"/>
    </row>
    <row r="4981" spans="1:8" x14ac:dyDescent="0.25">
      <c r="A4981" s="30"/>
      <c r="B4981" s="31"/>
      <c r="C4981" s="42"/>
      <c r="D4981" s="385"/>
      <c r="F4981" s="385"/>
      <c r="G4981" s="385"/>
      <c r="H4981" s="385"/>
    </row>
    <row r="4982" spans="1:8" x14ac:dyDescent="0.25">
      <c r="A4982" s="30"/>
      <c r="B4982" s="31"/>
      <c r="C4982" s="42"/>
      <c r="D4982" s="385"/>
      <c r="F4982" s="385"/>
      <c r="G4982" s="385"/>
      <c r="H4982" s="385"/>
    </row>
    <row r="4983" spans="1:8" x14ac:dyDescent="0.25">
      <c r="A4983" s="30"/>
      <c r="B4983" s="31"/>
      <c r="C4983" s="42"/>
      <c r="D4983" s="385"/>
      <c r="F4983" s="385"/>
      <c r="G4983" s="385"/>
      <c r="H4983" s="385"/>
    </row>
    <row r="4984" spans="1:8" x14ac:dyDescent="0.25">
      <c r="A4984" s="30"/>
      <c r="B4984" s="31"/>
      <c r="C4984" s="42"/>
      <c r="D4984" s="385"/>
      <c r="F4984" s="385"/>
      <c r="G4984" s="385"/>
      <c r="H4984" s="385"/>
    </row>
    <row r="4985" spans="1:8" x14ac:dyDescent="0.25">
      <c r="A4985" s="30"/>
      <c r="B4985" s="31"/>
      <c r="C4985" s="42"/>
      <c r="D4985" s="385"/>
      <c r="F4985" s="385"/>
      <c r="G4985" s="385"/>
      <c r="H4985" s="385"/>
    </row>
    <row r="4986" spans="1:8" x14ac:dyDescent="0.25">
      <c r="A4986" s="30"/>
      <c r="B4986" s="31"/>
      <c r="C4986" s="42"/>
      <c r="D4986" s="385"/>
      <c r="F4986" s="385"/>
      <c r="G4986" s="385"/>
      <c r="H4986" s="385"/>
    </row>
    <row r="4987" spans="1:8" x14ac:dyDescent="0.25">
      <c r="A4987" s="30"/>
      <c r="B4987" s="31"/>
      <c r="C4987" s="42"/>
      <c r="D4987" s="385"/>
      <c r="F4987" s="385"/>
      <c r="G4987" s="385"/>
      <c r="H4987" s="385"/>
    </row>
    <row r="4988" spans="1:8" x14ac:dyDescent="0.25">
      <c r="A4988" s="30"/>
      <c r="B4988" s="31"/>
      <c r="C4988" s="42"/>
      <c r="D4988" s="385"/>
      <c r="F4988" s="385"/>
      <c r="G4988" s="385"/>
      <c r="H4988" s="385"/>
    </row>
    <row r="4989" spans="1:8" x14ac:dyDescent="0.25">
      <c r="A4989" s="30"/>
      <c r="B4989" s="31"/>
      <c r="C4989" s="42"/>
      <c r="D4989" s="385"/>
      <c r="F4989" s="385"/>
      <c r="G4989" s="385"/>
      <c r="H4989" s="385"/>
    </row>
    <row r="4990" spans="1:8" x14ac:dyDescent="0.25">
      <c r="A4990" s="30"/>
      <c r="B4990" s="31"/>
      <c r="C4990" s="42"/>
      <c r="D4990" s="385"/>
      <c r="F4990" s="385"/>
      <c r="G4990" s="385"/>
      <c r="H4990" s="385"/>
    </row>
    <row r="4991" spans="1:8" x14ac:dyDescent="0.25">
      <c r="A4991" s="30"/>
      <c r="B4991" s="31"/>
      <c r="C4991" s="42"/>
      <c r="D4991" s="385"/>
      <c r="F4991" s="385"/>
      <c r="G4991" s="385"/>
      <c r="H4991" s="385"/>
    </row>
    <row r="4992" spans="1:8" x14ac:dyDescent="0.25">
      <c r="A4992" s="30"/>
      <c r="B4992" s="31"/>
      <c r="C4992" s="42"/>
      <c r="D4992" s="385"/>
      <c r="F4992" s="385"/>
      <c r="G4992" s="385"/>
      <c r="H4992" s="385"/>
    </row>
    <row r="4993" spans="1:8" x14ac:dyDescent="0.25">
      <c r="A4993" s="30"/>
      <c r="B4993" s="31"/>
      <c r="C4993" s="42"/>
      <c r="D4993" s="385"/>
      <c r="F4993" s="385"/>
      <c r="G4993" s="385"/>
      <c r="H4993" s="385"/>
    </row>
    <row r="4994" spans="1:8" x14ac:dyDescent="0.25">
      <c r="A4994" s="30"/>
      <c r="B4994" s="31"/>
      <c r="C4994" s="42"/>
      <c r="D4994" s="385"/>
      <c r="F4994" s="385"/>
      <c r="G4994" s="385"/>
      <c r="H4994" s="385"/>
    </row>
    <row r="4995" spans="1:8" x14ac:dyDescent="0.25">
      <c r="A4995" s="30"/>
      <c r="B4995" s="31"/>
      <c r="C4995" s="42"/>
      <c r="D4995" s="385"/>
      <c r="F4995" s="385"/>
      <c r="G4995" s="385"/>
      <c r="H4995" s="385"/>
    </row>
    <row r="4996" spans="1:8" x14ac:dyDescent="0.25">
      <c r="A4996" s="30"/>
      <c r="B4996" s="31"/>
      <c r="C4996" s="42"/>
      <c r="D4996" s="385"/>
      <c r="F4996" s="385"/>
      <c r="G4996" s="385"/>
      <c r="H4996" s="385"/>
    </row>
    <row r="4997" spans="1:8" x14ac:dyDescent="0.25">
      <c r="A4997" s="30"/>
      <c r="B4997" s="31"/>
      <c r="C4997" s="42"/>
      <c r="D4997" s="385"/>
      <c r="F4997" s="385"/>
      <c r="G4997" s="385"/>
      <c r="H4997" s="385"/>
    </row>
    <row r="4998" spans="1:8" x14ac:dyDescent="0.25">
      <c r="A4998" s="30"/>
      <c r="B4998" s="31"/>
      <c r="C4998" s="42"/>
      <c r="D4998" s="385"/>
      <c r="F4998" s="385"/>
      <c r="G4998" s="385"/>
      <c r="H4998" s="385"/>
    </row>
    <row r="4999" spans="1:8" x14ac:dyDescent="0.25">
      <c r="A4999" s="30"/>
      <c r="B4999" s="31"/>
      <c r="C4999" s="42"/>
      <c r="D4999" s="385"/>
      <c r="F4999" s="385"/>
      <c r="G4999" s="385"/>
      <c r="H4999" s="385"/>
    </row>
    <row r="5000" spans="1:8" x14ac:dyDescent="0.25">
      <c r="A5000" s="30"/>
      <c r="B5000" s="31"/>
      <c r="C5000" s="42"/>
      <c r="D5000" s="385"/>
      <c r="F5000" s="385"/>
      <c r="G5000" s="385"/>
      <c r="H5000" s="385"/>
    </row>
    <row r="5001" spans="1:8" x14ac:dyDescent="0.25">
      <c r="A5001" s="30"/>
      <c r="B5001" s="31"/>
      <c r="C5001" s="42"/>
      <c r="D5001" s="385"/>
      <c r="F5001" s="385"/>
      <c r="G5001" s="385"/>
      <c r="H5001" s="385"/>
    </row>
    <row r="5002" spans="1:8" x14ac:dyDescent="0.25">
      <c r="A5002" s="30"/>
      <c r="B5002" s="31"/>
      <c r="C5002" s="42"/>
      <c r="D5002" s="385"/>
      <c r="F5002" s="385"/>
      <c r="G5002" s="385"/>
      <c r="H5002" s="385"/>
    </row>
    <row r="5003" spans="1:8" x14ac:dyDescent="0.25">
      <c r="A5003" s="30"/>
      <c r="B5003" s="31"/>
      <c r="C5003" s="42"/>
      <c r="D5003" s="385"/>
      <c r="F5003" s="385"/>
      <c r="G5003" s="385"/>
      <c r="H5003" s="385"/>
    </row>
    <row r="5004" spans="1:8" x14ac:dyDescent="0.25">
      <c r="A5004" s="30"/>
      <c r="B5004" s="31"/>
      <c r="C5004" s="42"/>
      <c r="D5004" s="385"/>
      <c r="F5004" s="385"/>
      <c r="G5004" s="385"/>
      <c r="H5004" s="385"/>
    </row>
    <row r="5005" spans="1:8" x14ac:dyDescent="0.25">
      <c r="A5005" s="30"/>
      <c r="B5005" s="31"/>
      <c r="C5005" s="42"/>
      <c r="D5005" s="385"/>
      <c r="F5005" s="385"/>
      <c r="G5005" s="385"/>
      <c r="H5005" s="385"/>
    </row>
    <row r="5006" spans="1:8" x14ac:dyDescent="0.25">
      <c r="A5006" s="30"/>
      <c r="B5006" s="31"/>
      <c r="C5006" s="42"/>
      <c r="D5006" s="385"/>
      <c r="F5006" s="385"/>
      <c r="G5006" s="385"/>
      <c r="H5006" s="385"/>
    </row>
    <row r="5007" spans="1:8" x14ac:dyDescent="0.25">
      <c r="A5007" s="30"/>
      <c r="B5007" s="31"/>
      <c r="C5007" s="42"/>
      <c r="D5007" s="385"/>
      <c r="F5007" s="385"/>
      <c r="G5007" s="385"/>
      <c r="H5007" s="385"/>
    </row>
    <row r="5008" spans="1:8" x14ac:dyDescent="0.25">
      <c r="A5008" s="30"/>
      <c r="B5008" s="31"/>
      <c r="C5008" s="42"/>
      <c r="D5008" s="385"/>
      <c r="F5008" s="385"/>
      <c r="G5008" s="385"/>
      <c r="H5008" s="385"/>
    </row>
    <row r="5009" spans="1:8" x14ac:dyDescent="0.25">
      <c r="A5009" s="30"/>
      <c r="B5009" s="31"/>
      <c r="C5009" s="42"/>
      <c r="D5009" s="385"/>
      <c r="F5009" s="385"/>
      <c r="G5009" s="385"/>
      <c r="H5009" s="385"/>
    </row>
    <row r="5010" spans="1:8" x14ac:dyDescent="0.25">
      <c r="A5010" s="30"/>
      <c r="B5010" s="31"/>
      <c r="C5010" s="42"/>
      <c r="D5010" s="385"/>
      <c r="F5010" s="385"/>
      <c r="G5010" s="385"/>
      <c r="H5010" s="385"/>
    </row>
    <row r="5011" spans="1:8" x14ac:dyDescent="0.25">
      <c r="A5011" s="30"/>
      <c r="B5011" s="31"/>
      <c r="C5011" s="42"/>
      <c r="D5011" s="385"/>
      <c r="F5011" s="385"/>
      <c r="G5011" s="385"/>
      <c r="H5011" s="385"/>
    </row>
    <row r="5012" spans="1:8" x14ac:dyDescent="0.25">
      <c r="A5012" s="30"/>
      <c r="B5012" s="31"/>
      <c r="C5012" s="42"/>
      <c r="D5012" s="385"/>
      <c r="F5012" s="385"/>
      <c r="G5012" s="385"/>
      <c r="H5012" s="385"/>
    </row>
    <row r="5013" spans="1:8" x14ac:dyDescent="0.25">
      <c r="A5013" s="30"/>
      <c r="B5013" s="31"/>
      <c r="C5013" s="42"/>
      <c r="D5013" s="385"/>
      <c r="F5013" s="385"/>
      <c r="G5013" s="385"/>
      <c r="H5013" s="385"/>
    </row>
    <row r="5014" spans="1:8" x14ac:dyDescent="0.25">
      <c r="A5014" s="30"/>
      <c r="B5014" s="31"/>
      <c r="C5014" s="42"/>
      <c r="D5014" s="385"/>
      <c r="F5014" s="385"/>
      <c r="G5014" s="385"/>
      <c r="H5014" s="385"/>
    </row>
    <row r="5015" spans="1:8" x14ac:dyDescent="0.25">
      <c r="A5015" s="30"/>
      <c r="B5015" s="31"/>
      <c r="C5015" s="42"/>
      <c r="D5015" s="385"/>
      <c r="F5015" s="385"/>
      <c r="G5015" s="385"/>
      <c r="H5015" s="385"/>
    </row>
    <row r="5016" spans="1:8" x14ac:dyDescent="0.25">
      <c r="A5016" s="30"/>
      <c r="B5016" s="31"/>
      <c r="C5016" s="42"/>
      <c r="D5016" s="385"/>
      <c r="F5016" s="385"/>
      <c r="G5016" s="385"/>
      <c r="H5016" s="385"/>
    </row>
    <row r="5017" spans="1:8" x14ac:dyDescent="0.25">
      <c r="A5017" s="30"/>
      <c r="B5017" s="31"/>
      <c r="C5017" s="42"/>
      <c r="D5017" s="385"/>
      <c r="F5017" s="385"/>
      <c r="G5017" s="385"/>
      <c r="H5017" s="385"/>
    </row>
    <row r="5018" spans="1:8" x14ac:dyDescent="0.25">
      <c r="A5018" s="30"/>
      <c r="B5018" s="31"/>
      <c r="C5018" s="42"/>
      <c r="D5018" s="385"/>
      <c r="F5018" s="385"/>
      <c r="G5018" s="385"/>
      <c r="H5018" s="385"/>
    </row>
    <row r="5019" spans="1:8" x14ac:dyDescent="0.25">
      <c r="A5019" s="30"/>
      <c r="B5019" s="31"/>
      <c r="C5019" s="42"/>
      <c r="D5019" s="385"/>
      <c r="F5019" s="385"/>
      <c r="G5019" s="385"/>
      <c r="H5019" s="385"/>
    </row>
    <row r="5020" spans="1:8" x14ac:dyDescent="0.25">
      <c r="A5020" s="30"/>
      <c r="B5020" s="31"/>
      <c r="C5020" s="42"/>
      <c r="D5020" s="385"/>
      <c r="F5020" s="385"/>
      <c r="G5020" s="385"/>
      <c r="H5020" s="385"/>
    </row>
    <row r="5021" spans="1:8" x14ac:dyDescent="0.25">
      <c r="A5021" s="30"/>
      <c r="B5021" s="31"/>
      <c r="C5021" s="42"/>
      <c r="D5021" s="385"/>
      <c r="F5021" s="385"/>
      <c r="G5021" s="385"/>
      <c r="H5021" s="385"/>
    </row>
    <row r="5022" spans="1:8" x14ac:dyDescent="0.25">
      <c r="A5022" s="30"/>
      <c r="B5022" s="31"/>
      <c r="C5022" s="42"/>
      <c r="D5022" s="385"/>
      <c r="F5022" s="385"/>
      <c r="G5022" s="385"/>
      <c r="H5022" s="385"/>
    </row>
    <row r="5023" spans="1:8" x14ac:dyDescent="0.25">
      <c r="A5023" s="30"/>
      <c r="B5023" s="31"/>
      <c r="C5023" s="42"/>
      <c r="D5023" s="385"/>
      <c r="F5023" s="385"/>
      <c r="G5023" s="385"/>
      <c r="H5023" s="385"/>
    </row>
    <row r="5024" spans="1:8" x14ac:dyDescent="0.25">
      <c r="A5024" s="30"/>
      <c r="B5024" s="31"/>
      <c r="C5024" s="42"/>
      <c r="D5024" s="385"/>
      <c r="F5024" s="385"/>
      <c r="G5024" s="385"/>
      <c r="H5024" s="385"/>
    </row>
    <row r="5025" spans="1:8" x14ac:dyDescent="0.25">
      <c r="A5025" s="30"/>
      <c r="B5025" s="31"/>
      <c r="C5025" s="42"/>
      <c r="D5025" s="385"/>
      <c r="F5025" s="385"/>
      <c r="G5025" s="385"/>
      <c r="H5025" s="385"/>
    </row>
    <row r="5026" spans="1:8" x14ac:dyDescent="0.25">
      <c r="A5026" s="30"/>
      <c r="B5026" s="31"/>
      <c r="C5026" s="42"/>
      <c r="D5026" s="385"/>
      <c r="F5026" s="385"/>
      <c r="G5026" s="385"/>
      <c r="H5026" s="385"/>
    </row>
    <row r="5027" spans="1:8" x14ac:dyDescent="0.25">
      <c r="A5027" s="30"/>
      <c r="B5027" s="31"/>
      <c r="C5027" s="42"/>
      <c r="D5027" s="385"/>
      <c r="F5027" s="385"/>
      <c r="G5027" s="385"/>
      <c r="H5027" s="385"/>
    </row>
    <row r="5028" spans="1:8" x14ac:dyDescent="0.25">
      <c r="A5028" s="30"/>
      <c r="B5028" s="31"/>
      <c r="C5028" s="42"/>
      <c r="D5028" s="385"/>
      <c r="F5028" s="385"/>
      <c r="G5028" s="385"/>
      <c r="H5028" s="385"/>
    </row>
    <row r="5029" spans="1:8" x14ac:dyDescent="0.25">
      <c r="A5029" s="30"/>
      <c r="B5029" s="31"/>
      <c r="C5029" s="42"/>
      <c r="D5029" s="385"/>
      <c r="F5029" s="385"/>
      <c r="G5029" s="385"/>
      <c r="H5029" s="385"/>
    </row>
    <row r="5030" spans="1:8" x14ac:dyDescent="0.25">
      <c r="A5030" s="30"/>
      <c r="B5030" s="31"/>
      <c r="C5030" s="42"/>
      <c r="D5030" s="385"/>
      <c r="F5030" s="385"/>
      <c r="G5030" s="385"/>
      <c r="H5030" s="385"/>
    </row>
    <row r="5031" spans="1:8" x14ac:dyDescent="0.25">
      <c r="A5031" s="30"/>
      <c r="B5031" s="31"/>
      <c r="C5031" s="42"/>
      <c r="D5031" s="385"/>
      <c r="F5031" s="385"/>
      <c r="G5031" s="385"/>
      <c r="H5031" s="385"/>
    </row>
    <row r="5032" spans="1:8" x14ac:dyDescent="0.25">
      <c r="A5032" s="30"/>
      <c r="B5032" s="31"/>
      <c r="C5032" s="42"/>
      <c r="D5032" s="385"/>
      <c r="F5032" s="385"/>
      <c r="G5032" s="385"/>
      <c r="H5032" s="385"/>
    </row>
    <row r="5033" spans="1:8" x14ac:dyDescent="0.25">
      <c r="A5033" s="30"/>
      <c r="B5033" s="31"/>
      <c r="C5033" s="42"/>
      <c r="D5033" s="385"/>
      <c r="F5033" s="385"/>
      <c r="G5033" s="385"/>
      <c r="H5033" s="385"/>
    </row>
    <row r="5034" spans="1:8" x14ac:dyDescent="0.25">
      <c r="A5034" s="30"/>
      <c r="B5034" s="31"/>
      <c r="C5034" s="42"/>
      <c r="D5034" s="385"/>
      <c r="F5034" s="385"/>
      <c r="G5034" s="385"/>
      <c r="H5034" s="385"/>
    </row>
    <row r="5035" spans="1:8" x14ac:dyDescent="0.25">
      <c r="A5035" s="30"/>
      <c r="B5035" s="31"/>
      <c r="C5035" s="42"/>
      <c r="D5035" s="385"/>
      <c r="F5035" s="385"/>
      <c r="G5035" s="385"/>
      <c r="H5035" s="385"/>
    </row>
    <row r="5036" spans="1:8" x14ac:dyDescent="0.25">
      <c r="A5036" s="30"/>
      <c r="B5036" s="31"/>
      <c r="C5036" s="42"/>
      <c r="D5036" s="385"/>
      <c r="F5036" s="385"/>
      <c r="G5036" s="385"/>
      <c r="H5036" s="385"/>
    </row>
    <row r="5037" spans="1:8" x14ac:dyDescent="0.25">
      <c r="A5037" s="30"/>
      <c r="B5037" s="31"/>
      <c r="C5037" s="42"/>
      <c r="D5037" s="385"/>
      <c r="F5037" s="385"/>
      <c r="G5037" s="385"/>
      <c r="H5037" s="385"/>
    </row>
    <row r="5038" spans="1:8" x14ac:dyDescent="0.25">
      <c r="A5038" s="30"/>
      <c r="B5038" s="31"/>
      <c r="C5038" s="42"/>
      <c r="D5038" s="385"/>
      <c r="F5038" s="385"/>
      <c r="G5038" s="385"/>
      <c r="H5038" s="385"/>
    </row>
    <row r="5039" spans="1:8" x14ac:dyDescent="0.25">
      <c r="A5039" s="30"/>
      <c r="B5039" s="31"/>
      <c r="C5039" s="42"/>
      <c r="D5039" s="385"/>
      <c r="F5039" s="385"/>
      <c r="G5039" s="385"/>
      <c r="H5039" s="385"/>
    </row>
    <row r="5040" spans="1:8" x14ac:dyDescent="0.25">
      <c r="A5040" s="30"/>
      <c r="B5040" s="31"/>
      <c r="C5040" s="42"/>
      <c r="D5040" s="385"/>
      <c r="F5040" s="385"/>
      <c r="G5040" s="385"/>
      <c r="H5040" s="385"/>
    </row>
    <row r="5041" spans="1:8" x14ac:dyDescent="0.25">
      <c r="A5041" s="30"/>
      <c r="B5041" s="31"/>
      <c r="C5041" s="42"/>
      <c r="D5041" s="385"/>
      <c r="F5041" s="385"/>
      <c r="G5041" s="385"/>
      <c r="H5041" s="385"/>
    </row>
    <row r="5042" spans="1:8" x14ac:dyDescent="0.25">
      <c r="A5042" s="30"/>
      <c r="B5042" s="31"/>
      <c r="C5042" s="42"/>
      <c r="D5042" s="385"/>
      <c r="F5042" s="385"/>
      <c r="G5042" s="385"/>
      <c r="H5042" s="385"/>
    </row>
    <row r="5043" spans="1:8" x14ac:dyDescent="0.25">
      <c r="A5043" s="30"/>
      <c r="B5043" s="31"/>
      <c r="C5043" s="42"/>
      <c r="D5043" s="385"/>
      <c r="F5043" s="385"/>
      <c r="G5043" s="385"/>
      <c r="H5043" s="385"/>
    </row>
    <row r="5044" spans="1:8" x14ac:dyDescent="0.25">
      <c r="A5044" s="30"/>
      <c r="B5044" s="31"/>
      <c r="C5044" s="42"/>
      <c r="D5044" s="385"/>
      <c r="F5044" s="385"/>
      <c r="G5044" s="385"/>
      <c r="H5044" s="385"/>
    </row>
    <row r="5045" spans="1:8" x14ac:dyDescent="0.25">
      <c r="A5045" s="30"/>
      <c r="B5045" s="31"/>
      <c r="C5045" s="42"/>
      <c r="D5045" s="385"/>
      <c r="F5045" s="385"/>
      <c r="G5045" s="385"/>
      <c r="H5045" s="385"/>
    </row>
    <row r="5046" spans="1:8" x14ac:dyDescent="0.25">
      <c r="A5046" s="30"/>
      <c r="B5046" s="31"/>
      <c r="C5046" s="42"/>
      <c r="D5046" s="385"/>
      <c r="F5046" s="385"/>
      <c r="G5046" s="385"/>
      <c r="H5046" s="385"/>
    </row>
    <row r="5047" spans="1:8" x14ac:dyDescent="0.25">
      <c r="A5047" s="30"/>
      <c r="B5047" s="31"/>
      <c r="C5047" s="42"/>
      <c r="D5047" s="385"/>
      <c r="F5047" s="385"/>
      <c r="G5047" s="385"/>
      <c r="H5047" s="385"/>
    </row>
    <row r="5048" spans="1:8" x14ac:dyDescent="0.25">
      <c r="A5048" s="30"/>
      <c r="B5048" s="31"/>
      <c r="C5048" s="42"/>
      <c r="D5048" s="385"/>
      <c r="F5048" s="385"/>
      <c r="G5048" s="385"/>
      <c r="H5048" s="385"/>
    </row>
    <row r="5049" spans="1:8" x14ac:dyDescent="0.25">
      <c r="A5049" s="30"/>
      <c r="B5049" s="31"/>
      <c r="C5049" s="42"/>
      <c r="D5049" s="385"/>
      <c r="F5049" s="385"/>
      <c r="G5049" s="385"/>
      <c r="H5049" s="385"/>
    </row>
    <row r="5050" spans="1:8" x14ac:dyDescent="0.25">
      <c r="A5050" s="30"/>
      <c r="B5050" s="31"/>
      <c r="C5050" s="42"/>
      <c r="D5050" s="385"/>
      <c r="F5050" s="385"/>
      <c r="G5050" s="385"/>
      <c r="H5050" s="385"/>
    </row>
    <row r="5051" spans="1:8" x14ac:dyDescent="0.25">
      <c r="A5051" s="30"/>
      <c r="B5051" s="31"/>
      <c r="C5051" s="42"/>
      <c r="D5051" s="385"/>
      <c r="F5051" s="385"/>
      <c r="G5051" s="385"/>
      <c r="H5051" s="385"/>
    </row>
    <row r="5052" spans="1:8" x14ac:dyDescent="0.25">
      <c r="A5052" s="30"/>
      <c r="B5052" s="31"/>
      <c r="C5052" s="42"/>
      <c r="D5052" s="385"/>
      <c r="F5052" s="385"/>
      <c r="G5052" s="385"/>
      <c r="H5052" s="385"/>
    </row>
    <row r="5053" spans="1:8" x14ac:dyDescent="0.25">
      <c r="A5053" s="30"/>
      <c r="B5053" s="31"/>
      <c r="C5053" s="42"/>
      <c r="D5053" s="385"/>
      <c r="F5053" s="385"/>
      <c r="G5053" s="385"/>
      <c r="H5053" s="385"/>
    </row>
    <row r="5054" spans="1:8" x14ac:dyDescent="0.25">
      <c r="A5054" s="30"/>
      <c r="B5054" s="31"/>
      <c r="C5054" s="42"/>
      <c r="D5054" s="385"/>
      <c r="F5054" s="385"/>
      <c r="G5054" s="385"/>
      <c r="H5054" s="385"/>
    </row>
    <row r="5055" spans="1:8" x14ac:dyDescent="0.25">
      <c r="A5055" s="30"/>
      <c r="B5055" s="31"/>
      <c r="C5055" s="42"/>
      <c r="D5055" s="385"/>
      <c r="F5055" s="385"/>
      <c r="G5055" s="385"/>
      <c r="H5055" s="385"/>
    </row>
    <row r="5056" spans="1:8" x14ac:dyDescent="0.25">
      <c r="A5056" s="30"/>
      <c r="B5056" s="31"/>
      <c r="C5056" s="42"/>
      <c r="D5056" s="385"/>
      <c r="F5056" s="385"/>
      <c r="G5056" s="385"/>
      <c r="H5056" s="385"/>
    </row>
    <row r="5057" spans="1:8" x14ac:dyDescent="0.25">
      <c r="A5057" s="30"/>
      <c r="B5057" s="31"/>
      <c r="C5057" s="42"/>
      <c r="D5057" s="385"/>
      <c r="F5057" s="385"/>
      <c r="G5057" s="385"/>
      <c r="H5057" s="385"/>
    </row>
    <row r="5058" spans="1:8" x14ac:dyDescent="0.25">
      <c r="A5058" s="30"/>
      <c r="B5058" s="31"/>
      <c r="C5058" s="42"/>
      <c r="D5058" s="385"/>
      <c r="F5058" s="385"/>
      <c r="G5058" s="385"/>
      <c r="H5058" s="385"/>
    </row>
    <row r="5059" spans="1:8" x14ac:dyDescent="0.25">
      <c r="A5059" s="30"/>
      <c r="B5059" s="31"/>
      <c r="C5059" s="42"/>
      <c r="D5059" s="385"/>
      <c r="F5059" s="385"/>
      <c r="G5059" s="385"/>
      <c r="H5059" s="385"/>
    </row>
    <row r="5060" spans="1:8" x14ac:dyDescent="0.25">
      <c r="A5060" s="30"/>
      <c r="B5060" s="31"/>
      <c r="C5060" s="42"/>
      <c r="D5060" s="385"/>
      <c r="F5060" s="385"/>
      <c r="G5060" s="385"/>
      <c r="H5060" s="385"/>
    </row>
    <row r="5061" spans="1:8" x14ac:dyDescent="0.25">
      <c r="A5061" s="30"/>
      <c r="B5061" s="31"/>
      <c r="C5061" s="42"/>
      <c r="D5061" s="385"/>
      <c r="F5061" s="385"/>
      <c r="G5061" s="385"/>
      <c r="H5061" s="385"/>
    </row>
    <row r="5062" spans="1:8" x14ac:dyDescent="0.25">
      <c r="A5062" s="30"/>
      <c r="B5062" s="31"/>
      <c r="C5062" s="42"/>
      <c r="D5062" s="385"/>
      <c r="F5062" s="385"/>
      <c r="G5062" s="385"/>
      <c r="H5062" s="385"/>
    </row>
    <row r="5063" spans="1:8" x14ac:dyDescent="0.25">
      <c r="A5063" s="30"/>
      <c r="B5063" s="31"/>
      <c r="C5063" s="42"/>
      <c r="D5063" s="385"/>
      <c r="F5063" s="385"/>
      <c r="G5063" s="385"/>
      <c r="H5063" s="385"/>
    </row>
    <row r="5064" spans="1:8" x14ac:dyDescent="0.25">
      <c r="A5064" s="30"/>
      <c r="B5064" s="31"/>
      <c r="C5064" s="42"/>
      <c r="D5064" s="385"/>
      <c r="F5064" s="385"/>
      <c r="G5064" s="385"/>
      <c r="H5064" s="385"/>
    </row>
    <row r="5065" spans="1:8" x14ac:dyDescent="0.25">
      <c r="A5065" s="30"/>
      <c r="B5065" s="31"/>
      <c r="C5065" s="42"/>
      <c r="D5065" s="385"/>
      <c r="F5065" s="385"/>
      <c r="G5065" s="385"/>
      <c r="H5065" s="385"/>
    </row>
    <row r="5066" spans="1:8" x14ac:dyDescent="0.25">
      <c r="A5066" s="30"/>
      <c r="B5066" s="31"/>
      <c r="C5066" s="42"/>
      <c r="D5066" s="385"/>
      <c r="F5066" s="385"/>
      <c r="G5066" s="385"/>
      <c r="H5066" s="385"/>
    </row>
    <row r="5067" spans="1:8" x14ac:dyDescent="0.25">
      <c r="A5067" s="30"/>
      <c r="B5067" s="31"/>
      <c r="C5067" s="42"/>
      <c r="D5067" s="385"/>
      <c r="F5067" s="385"/>
      <c r="G5067" s="385"/>
      <c r="H5067" s="385"/>
    </row>
    <row r="5068" spans="1:8" x14ac:dyDescent="0.25">
      <c r="A5068" s="30"/>
      <c r="B5068" s="31"/>
      <c r="C5068" s="42"/>
      <c r="D5068" s="385"/>
      <c r="F5068" s="385"/>
      <c r="G5068" s="385"/>
      <c r="H5068" s="385"/>
    </row>
    <row r="5069" spans="1:8" x14ac:dyDescent="0.25">
      <c r="A5069" s="30"/>
      <c r="B5069" s="31"/>
      <c r="C5069" s="42"/>
      <c r="D5069" s="385"/>
      <c r="F5069" s="385"/>
      <c r="G5069" s="385"/>
      <c r="H5069" s="385"/>
    </row>
    <row r="5070" spans="1:8" x14ac:dyDescent="0.25">
      <c r="A5070" s="30"/>
      <c r="B5070" s="31"/>
      <c r="C5070" s="42"/>
      <c r="D5070" s="385"/>
      <c r="F5070" s="385"/>
      <c r="G5070" s="385"/>
      <c r="H5070" s="385"/>
    </row>
    <row r="5071" spans="1:8" x14ac:dyDescent="0.25">
      <c r="A5071" s="30"/>
      <c r="B5071" s="31"/>
      <c r="C5071" s="42"/>
      <c r="D5071" s="385"/>
      <c r="F5071" s="385"/>
      <c r="G5071" s="385"/>
      <c r="H5071" s="385"/>
    </row>
    <row r="5072" spans="1:8" x14ac:dyDescent="0.25">
      <c r="A5072" s="30"/>
      <c r="B5072" s="31"/>
      <c r="C5072" s="42"/>
      <c r="D5072" s="385"/>
      <c r="F5072" s="385"/>
      <c r="G5072" s="385"/>
      <c r="H5072" s="385"/>
    </row>
    <row r="5073" spans="1:8" x14ac:dyDescent="0.25">
      <c r="A5073" s="30"/>
      <c r="B5073" s="31"/>
      <c r="C5073" s="42"/>
      <c r="D5073" s="385"/>
      <c r="F5073" s="385"/>
      <c r="G5073" s="385"/>
      <c r="H5073" s="385"/>
    </row>
    <row r="5074" spans="1:8" x14ac:dyDescent="0.25">
      <c r="A5074" s="30"/>
      <c r="B5074" s="31"/>
      <c r="C5074" s="42"/>
      <c r="D5074" s="385"/>
      <c r="F5074" s="385"/>
      <c r="G5074" s="385"/>
      <c r="H5074" s="385"/>
    </row>
    <row r="5075" spans="1:8" x14ac:dyDescent="0.25">
      <c r="A5075" s="30"/>
      <c r="B5075" s="31"/>
      <c r="C5075" s="42"/>
      <c r="D5075" s="385"/>
      <c r="F5075" s="385"/>
      <c r="G5075" s="385"/>
      <c r="H5075" s="385"/>
    </row>
    <row r="5076" spans="1:8" x14ac:dyDescent="0.25">
      <c r="A5076" s="30"/>
      <c r="B5076" s="31"/>
      <c r="C5076" s="42"/>
      <c r="D5076" s="385"/>
      <c r="F5076" s="385"/>
      <c r="G5076" s="385"/>
      <c r="H5076" s="385"/>
    </row>
    <row r="5077" spans="1:8" x14ac:dyDescent="0.25">
      <c r="A5077" s="30"/>
      <c r="B5077" s="31"/>
      <c r="C5077" s="42"/>
      <c r="D5077" s="385"/>
      <c r="F5077" s="385"/>
      <c r="G5077" s="385"/>
      <c r="H5077" s="385"/>
    </row>
    <row r="5078" spans="1:8" x14ac:dyDescent="0.25">
      <c r="A5078" s="30"/>
      <c r="B5078" s="31"/>
      <c r="C5078" s="42"/>
      <c r="D5078" s="385"/>
      <c r="F5078" s="385"/>
      <c r="G5078" s="385"/>
      <c r="H5078" s="385"/>
    </row>
    <row r="5079" spans="1:8" x14ac:dyDescent="0.25">
      <c r="A5079" s="30"/>
      <c r="B5079" s="31"/>
      <c r="C5079" s="42"/>
      <c r="D5079" s="385"/>
      <c r="F5079" s="385"/>
      <c r="G5079" s="385"/>
      <c r="H5079" s="385"/>
    </row>
    <row r="5080" spans="1:8" x14ac:dyDescent="0.25">
      <c r="A5080" s="30"/>
      <c r="B5080" s="31"/>
      <c r="C5080" s="42"/>
      <c r="D5080" s="385"/>
      <c r="F5080" s="385"/>
      <c r="G5080" s="385"/>
      <c r="H5080" s="385"/>
    </row>
    <row r="5081" spans="1:8" x14ac:dyDescent="0.25">
      <c r="A5081" s="30"/>
      <c r="B5081" s="31"/>
      <c r="C5081" s="42"/>
      <c r="D5081" s="385"/>
      <c r="F5081" s="385"/>
      <c r="G5081" s="385"/>
      <c r="H5081" s="385"/>
    </row>
    <row r="5082" spans="1:8" x14ac:dyDescent="0.25">
      <c r="A5082" s="30"/>
      <c r="B5082" s="31"/>
      <c r="C5082" s="42"/>
      <c r="D5082" s="385"/>
      <c r="F5082" s="385"/>
      <c r="G5082" s="385"/>
      <c r="H5082" s="385"/>
    </row>
    <row r="5083" spans="1:8" x14ac:dyDescent="0.25">
      <c r="A5083" s="30"/>
      <c r="B5083" s="31"/>
      <c r="C5083" s="42"/>
      <c r="D5083" s="385"/>
      <c r="F5083" s="385"/>
      <c r="G5083" s="385"/>
      <c r="H5083" s="385"/>
    </row>
    <row r="5084" spans="1:8" x14ac:dyDescent="0.25">
      <c r="A5084" s="30"/>
      <c r="B5084" s="31"/>
      <c r="C5084" s="42"/>
      <c r="D5084" s="385"/>
      <c r="F5084" s="385"/>
      <c r="G5084" s="385"/>
      <c r="H5084" s="385"/>
    </row>
    <row r="5085" spans="1:8" x14ac:dyDescent="0.25">
      <c r="A5085" s="30"/>
      <c r="B5085" s="31"/>
      <c r="C5085" s="42"/>
      <c r="D5085" s="385"/>
      <c r="F5085" s="385"/>
      <c r="G5085" s="385"/>
      <c r="H5085" s="385"/>
    </row>
    <row r="5086" spans="1:8" x14ac:dyDescent="0.25">
      <c r="A5086" s="30"/>
      <c r="B5086" s="31"/>
      <c r="C5086" s="42"/>
      <c r="D5086" s="385"/>
      <c r="F5086" s="385"/>
      <c r="G5086" s="385"/>
      <c r="H5086" s="385"/>
    </row>
    <row r="5087" spans="1:8" x14ac:dyDescent="0.25">
      <c r="A5087" s="30"/>
      <c r="B5087" s="31"/>
      <c r="C5087" s="42"/>
      <c r="D5087" s="385"/>
      <c r="F5087" s="385"/>
      <c r="G5087" s="385"/>
      <c r="H5087" s="385"/>
    </row>
    <row r="5088" spans="1:8" x14ac:dyDescent="0.25">
      <c r="A5088" s="30"/>
      <c r="B5088" s="31"/>
      <c r="C5088" s="42"/>
      <c r="D5088" s="385"/>
      <c r="F5088" s="385"/>
      <c r="G5088" s="385"/>
      <c r="H5088" s="385"/>
    </row>
    <row r="5089" spans="1:8" x14ac:dyDescent="0.25">
      <c r="A5089" s="30"/>
      <c r="B5089" s="31"/>
      <c r="C5089" s="42"/>
      <c r="D5089" s="385"/>
      <c r="F5089" s="385"/>
      <c r="G5089" s="385"/>
      <c r="H5089" s="385"/>
    </row>
    <row r="5090" spans="1:8" x14ac:dyDescent="0.25">
      <c r="A5090" s="30"/>
      <c r="B5090" s="31"/>
      <c r="C5090" s="42"/>
      <c r="D5090" s="385"/>
      <c r="F5090" s="385"/>
      <c r="G5090" s="385"/>
      <c r="H5090" s="385"/>
    </row>
    <row r="5091" spans="1:8" x14ac:dyDescent="0.25">
      <c r="A5091" s="30"/>
      <c r="B5091" s="31"/>
      <c r="C5091" s="42"/>
      <c r="D5091" s="385"/>
      <c r="F5091" s="385"/>
      <c r="G5091" s="385"/>
      <c r="H5091" s="385"/>
    </row>
    <row r="5092" spans="1:8" x14ac:dyDescent="0.25">
      <c r="A5092" s="30"/>
      <c r="B5092" s="31"/>
      <c r="C5092" s="42"/>
      <c r="D5092" s="385"/>
      <c r="F5092" s="385"/>
      <c r="G5092" s="385"/>
      <c r="H5092" s="385"/>
    </row>
    <row r="5093" spans="1:8" x14ac:dyDescent="0.25">
      <c r="A5093" s="30"/>
      <c r="B5093" s="31"/>
      <c r="C5093" s="42"/>
      <c r="D5093" s="385"/>
      <c r="F5093" s="385"/>
      <c r="G5093" s="385"/>
      <c r="H5093" s="385"/>
    </row>
    <row r="5094" spans="1:8" x14ac:dyDescent="0.25">
      <c r="A5094" s="30"/>
      <c r="B5094" s="31"/>
      <c r="C5094" s="42"/>
      <c r="D5094" s="385"/>
      <c r="F5094" s="385"/>
      <c r="G5094" s="385"/>
      <c r="H5094" s="385"/>
    </row>
    <row r="5095" spans="1:8" x14ac:dyDescent="0.25">
      <c r="A5095" s="30"/>
      <c r="B5095" s="31"/>
      <c r="C5095" s="42"/>
      <c r="D5095" s="385"/>
      <c r="F5095" s="385"/>
      <c r="G5095" s="385"/>
      <c r="H5095" s="385"/>
    </row>
    <row r="5096" spans="1:8" x14ac:dyDescent="0.25">
      <c r="A5096" s="30"/>
      <c r="B5096" s="31"/>
      <c r="C5096" s="42"/>
      <c r="D5096" s="385"/>
      <c r="F5096" s="385"/>
      <c r="G5096" s="385"/>
      <c r="H5096" s="385"/>
    </row>
    <row r="5097" spans="1:8" x14ac:dyDescent="0.25">
      <c r="A5097" s="30"/>
      <c r="B5097" s="31"/>
      <c r="C5097" s="42"/>
      <c r="D5097" s="385"/>
      <c r="F5097" s="385"/>
      <c r="G5097" s="385"/>
      <c r="H5097" s="385"/>
    </row>
    <row r="5098" spans="1:8" x14ac:dyDescent="0.25">
      <c r="A5098" s="30"/>
      <c r="B5098" s="31"/>
      <c r="C5098" s="42"/>
      <c r="D5098" s="385"/>
      <c r="F5098" s="385"/>
      <c r="G5098" s="385"/>
      <c r="H5098" s="385"/>
    </row>
    <row r="5099" spans="1:8" x14ac:dyDescent="0.25">
      <c r="A5099" s="30"/>
      <c r="B5099" s="31"/>
      <c r="C5099" s="42"/>
      <c r="D5099" s="385"/>
      <c r="F5099" s="385"/>
      <c r="G5099" s="385"/>
      <c r="H5099" s="385"/>
    </row>
    <row r="5100" spans="1:8" x14ac:dyDescent="0.25">
      <c r="A5100" s="30"/>
      <c r="B5100" s="31"/>
      <c r="C5100" s="42"/>
      <c r="D5100" s="385"/>
      <c r="F5100" s="385"/>
      <c r="G5100" s="385"/>
      <c r="H5100" s="385"/>
    </row>
    <row r="5101" spans="1:8" x14ac:dyDescent="0.25">
      <c r="A5101" s="30"/>
      <c r="B5101" s="31"/>
      <c r="C5101" s="42"/>
      <c r="D5101" s="385"/>
      <c r="F5101" s="385"/>
      <c r="G5101" s="385"/>
      <c r="H5101" s="385"/>
    </row>
    <row r="5102" spans="1:8" x14ac:dyDescent="0.25">
      <c r="A5102" s="30"/>
      <c r="B5102" s="31"/>
      <c r="C5102" s="42"/>
      <c r="D5102" s="385"/>
      <c r="F5102" s="385"/>
      <c r="G5102" s="385"/>
      <c r="H5102" s="385"/>
    </row>
    <row r="5103" spans="1:8" x14ac:dyDescent="0.25">
      <c r="A5103" s="30"/>
      <c r="B5103" s="31"/>
      <c r="C5103" s="42"/>
      <c r="D5103" s="385"/>
      <c r="F5103" s="385"/>
      <c r="G5103" s="385"/>
      <c r="H5103" s="385"/>
    </row>
    <row r="5104" spans="1:8" x14ac:dyDescent="0.25">
      <c r="A5104" s="30"/>
      <c r="B5104" s="31"/>
      <c r="C5104" s="42"/>
      <c r="D5104" s="385"/>
      <c r="F5104" s="385"/>
      <c r="G5104" s="385"/>
      <c r="H5104" s="385"/>
    </row>
    <row r="5105" spans="1:8" x14ac:dyDescent="0.25">
      <c r="A5105" s="30"/>
      <c r="B5105" s="31"/>
      <c r="C5105" s="42"/>
      <c r="D5105" s="385"/>
      <c r="F5105" s="385"/>
      <c r="G5105" s="385"/>
      <c r="H5105" s="385"/>
    </row>
    <row r="5106" spans="1:8" x14ac:dyDescent="0.25">
      <c r="A5106" s="30"/>
      <c r="B5106" s="31"/>
      <c r="C5106" s="42"/>
      <c r="D5106" s="385"/>
      <c r="F5106" s="385"/>
      <c r="G5106" s="385"/>
      <c r="H5106" s="385"/>
    </row>
    <row r="5107" spans="1:8" x14ac:dyDescent="0.25">
      <c r="A5107" s="30"/>
      <c r="B5107" s="31"/>
      <c r="C5107" s="42"/>
      <c r="D5107" s="385"/>
      <c r="F5107" s="385"/>
      <c r="G5107" s="385"/>
      <c r="H5107" s="385"/>
    </row>
    <row r="5108" spans="1:8" x14ac:dyDescent="0.25">
      <c r="A5108" s="30"/>
      <c r="B5108" s="31"/>
      <c r="C5108" s="42"/>
      <c r="D5108" s="385"/>
      <c r="F5108" s="385"/>
      <c r="G5108" s="385"/>
      <c r="H5108" s="385"/>
    </row>
    <row r="5109" spans="1:8" x14ac:dyDescent="0.25">
      <c r="A5109" s="30"/>
      <c r="B5109" s="31"/>
      <c r="C5109" s="42"/>
      <c r="D5109" s="385"/>
      <c r="F5109" s="385"/>
      <c r="G5109" s="385"/>
      <c r="H5109" s="385"/>
    </row>
    <row r="5110" spans="1:8" x14ac:dyDescent="0.25">
      <c r="A5110" s="30"/>
      <c r="B5110" s="31"/>
      <c r="C5110" s="42"/>
      <c r="D5110" s="385"/>
      <c r="F5110" s="385"/>
      <c r="G5110" s="385"/>
      <c r="H5110" s="385"/>
    </row>
    <row r="5111" spans="1:8" x14ac:dyDescent="0.25">
      <c r="A5111" s="30"/>
      <c r="B5111" s="31"/>
      <c r="C5111" s="42"/>
      <c r="D5111" s="385"/>
      <c r="F5111" s="385"/>
      <c r="G5111" s="385"/>
      <c r="H5111" s="385"/>
    </row>
    <row r="5112" spans="1:8" x14ac:dyDescent="0.25">
      <c r="A5112" s="30"/>
      <c r="B5112" s="31"/>
      <c r="C5112" s="42"/>
      <c r="D5112" s="385"/>
      <c r="F5112" s="385"/>
      <c r="G5112" s="385"/>
      <c r="H5112" s="385"/>
    </row>
    <row r="5113" spans="1:8" x14ac:dyDescent="0.25">
      <c r="A5113" s="30"/>
      <c r="B5113" s="31"/>
      <c r="C5113" s="42"/>
      <c r="D5113" s="385"/>
      <c r="F5113" s="385"/>
      <c r="G5113" s="385"/>
      <c r="H5113" s="385"/>
    </row>
    <row r="5114" spans="1:8" x14ac:dyDescent="0.25">
      <c r="A5114" s="30"/>
      <c r="B5114" s="31"/>
      <c r="C5114" s="42"/>
      <c r="D5114" s="385"/>
      <c r="F5114" s="385"/>
      <c r="G5114" s="385"/>
      <c r="H5114" s="385"/>
    </row>
    <row r="5115" spans="1:8" x14ac:dyDescent="0.25">
      <c r="A5115" s="30"/>
      <c r="B5115" s="31"/>
      <c r="C5115" s="42"/>
      <c r="D5115" s="385"/>
      <c r="F5115" s="385"/>
      <c r="G5115" s="385"/>
      <c r="H5115" s="385"/>
    </row>
    <row r="5116" spans="1:8" x14ac:dyDescent="0.25">
      <c r="A5116" s="30"/>
      <c r="B5116" s="31"/>
      <c r="C5116" s="42"/>
      <c r="D5116" s="385"/>
      <c r="F5116" s="385"/>
      <c r="G5116" s="385"/>
      <c r="H5116" s="385"/>
    </row>
    <row r="5117" spans="1:8" x14ac:dyDescent="0.25">
      <c r="A5117" s="30"/>
      <c r="B5117" s="31"/>
      <c r="C5117" s="42"/>
      <c r="D5117" s="385"/>
      <c r="F5117" s="385"/>
      <c r="G5117" s="385"/>
      <c r="H5117" s="385"/>
    </row>
    <row r="5118" spans="1:8" x14ac:dyDescent="0.25">
      <c r="A5118" s="30"/>
      <c r="B5118" s="31"/>
      <c r="C5118" s="42"/>
      <c r="D5118" s="385"/>
      <c r="F5118" s="385"/>
      <c r="G5118" s="385"/>
      <c r="H5118" s="385"/>
    </row>
    <row r="5119" spans="1:8" x14ac:dyDescent="0.25">
      <c r="A5119" s="30"/>
      <c r="B5119" s="31"/>
      <c r="C5119" s="42"/>
      <c r="D5119" s="385"/>
      <c r="F5119" s="385"/>
      <c r="G5119" s="385"/>
      <c r="H5119" s="385"/>
    </row>
    <row r="5120" spans="1:8" x14ac:dyDescent="0.25">
      <c r="A5120" s="30"/>
      <c r="B5120" s="31"/>
      <c r="C5120" s="42"/>
      <c r="D5120" s="385"/>
      <c r="F5120" s="385"/>
      <c r="G5120" s="385"/>
      <c r="H5120" s="385"/>
    </row>
    <row r="5121" spans="1:8" x14ac:dyDescent="0.25">
      <c r="A5121" s="30"/>
      <c r="B5121" s="31"/>
      <c r="C5121" s="42"/>
      <c r="D5121" s="385"/>
      <c r="F5121" s="385"/>
      <c r="G5121" s="385"/>
      <c r="H5121" s="385"/>
    </row>
    <row r="5122" spans="1:8" x14ac:dyDescent="0.25">
      <c r="A5122" s="30"/>
      <c r="B5122" s="31"/>
      <c r="C5122" s="42"/>
      <c r="D5122" s="385"/>
      <c r="F5122" s="385"/>
      <c r="G5122" s="385"/>
      <c r="H5122" s="385"/>
    </row>
    <row r="5123" spans="1:8" x14ac:dyDescent="0.25">
      <c r="A5123" s="30"/>
      <c r="B5123" s="31"/>
      <c r="C5123" s="42"/>
      <c r="D5123" s="385"/>
      <c r="F5123" s="385"/>
      <c r="G5123" s="385"/>
      <c r="H5123" s="385"/>
    </row>
    <row r="5124" spans="1:8" x14ac:dyDescent="0.25">
      <c r="A5124" s="30"/>
      <c r="B5124" s="31"/>
      <c r="C5124" s="42"/>
      <c r="D5124" s="385"/>
      <c r="F5124" s="385"/>
      <c r="G5124" s="385"/>
      <c r="H5124" s="385"/>
    </row>
    <row r="5125" spans="1:8" x14ac:dyDescent="0.25">
      <c r="A5125" s="30"/>
      <c r="B5125" s="31"/>
      <c r="C5125" s="42"/>
      <c r="D5125" s="385"/>
      <c r="F5125" s="385"/>
      <c r="G5125" s="385"/>
      <c r="H5125" s="385"/>
    </row>
    <row r="5126" spans="1:8" x14ac:dyDescent="0.25">
      <c r="A5126" s="30"/>
      <c r="B5126" s="31"/>
      <c r="C5126" s="42"/>
      <c r="D5126" s="385"/>
      <c r="F5126" s="385"/>
      <c r="G5126" s="385"/>
      <c r="H5126" s="385"/>
    </row>
    <row r="5127" spans="1:8" x14ac:dyDescent="0.25">
      <c r="A5127" s="30"/>
      <c r="B5127" s="31"/>
      <c r="C5127" s="42"/>
      <c r="D5127" s="385"/>
      <c r="F5127" s="385"/>
      <c r="G5127" s="385"/>
      <c r="H5127" s="385"/>
    </row>
    <row r="5128" spans="1:8" x14ac:dyDescent="0.25">
      <c r="A5128" s="30"/>
      <c r="B5128" s="31"/>
      <c r="C5128" s="42"/>
      <c r="D5128" s="385"/>
      <c r="F5128" s="385"/>
      <c r="G5128" s="385"/>
      <c r="H5128" s="385"/>
    </row>
    <row r="5129" spans="1:8" x14ac:dyDescent="0.25">
      <c r="A5129" s="30"/>
      <c r="B5129" s="31"/>
      <c r="C5129" s="42"/>
      <c r="D5129" s="385"/>
      <c r="F5129" s="385"/>
      <c r="G5129" s="385"/>
      <c r="H5129" s="385"/>
    </row>
    <row r="5130" spans="1:8" x14ac:dyDescent="0.25">
      <c r="A5130" s="30"/>
      <c r="B5130" s="31"/>
      <c r="C5130" s="42"/>
      <c r="D5130" s="385"/>
      <c r="F5130" s="385"/>
      <c r="G5130" s="385"/>
      <c r="H5130" s="385"/>
    </row>
    <row r="5131" spans="1:8" x14ac:dyDescent="0.25">
      <c r="A5131" s="30"/>
      <c r="B5131" s="31"/>
      <c r="C5131" s="42"/>
      <c r="D5131" s="385"/>
      <c r="F5131" s="385"/>
      <c r="G5131" s="385"/>
      <c r="H5131" s="385"/>
    </row>
    <row r="5132" spans="1:8" x14ac:dyDescent="0.25">
      <c r="A5132" s="30"/>
      <c r="B5132" s="31"/>
      <c r="C5132" s="42"/>
      <c r="D5132" s="385"/>
      <c r="F5132" s="385"/>
      <c r="G5132" s="385"/>
      <c r="H5132" s="385"/>
    </row>
    <row r="5133" spans="1:8" x14ac:dyDescent="0.25">
      <c r="A5133" s="30"/>
      <c r="B5133" s="31"/>
      <c r="C5133" s="42"/>
      <c r="D5133" s="385"/>
      <c r="F5133" s="385"/>
      <c r="G5133" s="385"/>
      <c r="H5133" s="385"/>
    </row>
    <row r="5134" spans="1:8" x14ac:dyDescent="0.25">
      <c r="A5134" s="30"/>
      <c r="B5134" s="31"/>
      <c r="C5134" s="42"/>
      <c r="D5134" s="385"/>
      <c r="F5134" s="385"/>
      <c r="G5134" s="385"/>
      <c r="H5134" s="385"/>
    </row>
    <row r="5135" spans="1:8" x14ac:dyDescent="0.25">
      <c r="A5135" s="30"/>
      <c r="B5135" s="31"/>
      <c r="C5135" s="42"/>
      <c r="D5135" s="385"/>
      <c r="F5135" s="385"/>
      <c r="G5135" s="385"/>
      <c r="H5135" s="385"/>
    </row>
    <row r="5136" spans="1:8" x14ac:dyDescent="0.25">
      <c r="A5136" s="30"/>
      <c r="B5136" s="31"/>
      <c r="C5136" s="42"/>
      <c r="D5136" s="385"/>
      <c r="F5136" s="385"/>
      <c r="G5136" s="385"/>
      <c r="H5136" s="385"/>
    </row>
    <row r="5137" spans="1:8" x14ac:dyDescent="0.25">
      <c r="A5137" s="30"/>
      <c r="B5137" s="31"/>
      <c r="C5137" s="42"/>
      <c r="D5137" s="385"/>
      <c r="F5137" s="385"/>
      <c r="G5137" s="385"/>
      <c r="H5137" s="385"/>
    </row>
    <row r="5138" spans="1:8" x14ac:dyDescent="0.25">
      <c r="A5138" s="30"/>
      <c r="B5138" s="31"/>
      <c r="C5138" s="42"/>
      <c r="D5138" s="385"/>
      <c r="F5138" s="385"/>
      <c r="G5138" s="385"/>
      <c r="H5138" s="385"/>
    </row>
    <row r="5139" spans="1:8" x14ac:dyDescent="0.25">
      <c r="A5139" s="30"/>
      <c r="B5139" s="31"/>
      <c r="C5139" s="42"/>
      <c r="D5139" s="385"/>
      <c r="F5139" s="385"/>
      <c r="G5139" s="385"/>
      <c r="H5139" s="385"/>
    </row>
    <row r="5140" spans="1:8" x14ac:dyDescent="0.25">
      <c r="A5140" s="30"/>
      <c r="B5140" s="31"/>
      <c r="C5140" s="42"/>
      <c r="D5140" s="385"/>
      <c r="F5140" s="385"/>
      <c r="G5140" s="385"/>
      <c r="H5140" s="385"/>
    </row>
    <row r="5141" spans="1:8" x14ac:dyDescent="0.25">
      <c r="A5141" s="30"/>
      <c r="B5141" s="31"/>
      <c r="C5141" s="42"/>
      <c r="D5141" s="385"/>
      <c r="F5141" s="385"/>
      <c r="G5141" s="385"/>
      <c r="H5141" s="385"/>
    </row>
    <row r="5142" spans="1:8" x14ac:dyDescent="0.25">
      <c r="A5142" s="30"/>
      <c r="B5142" s="31"/>
      <c r="C5142" s="42"/>
      <c r="D5142" s="385"/>
      <c r="F5142" s="385"/>
      <c r="G5142" s="385"/>
      <c r="H5142" s="385"/>
    </row>
    <row r="5143" spans="1:8" x14ac:dyDescent="0.25">
      <c r="A5143" s="30"/>
      <c r="B5143" s="31"/>
      <c r="C5143" s="42"/>
      <c r="D5143" s="385"/>
      <c r="F5143" s="385"/>
      <c r="G5143" s="385"/>
      <c r="H5143" s="385"/>
    </row>
    <row r="5144" spans="1:8" x14ac:dyDescent="0.25">
      <c r="A5144" s="30"/>
      <c r="B5144" s="31"/>
      <c r="C5144" s="42"/>
      <c r="D5144" s="385"/>
      <c r="F5144" s="385"/>
      <c r="G5144" s="385"/>
      <c r="H5144" s="385"/>
    </row>
    <row r="5145" spans="1:8" x14ac:dyDescent="0.25">
      <c r="A5145" s="30"/>
      <c r="B5145" s="31"/>
      <c r="C5145" s="42"/>
      <c r="D5145" s="385"/>
      <c r="F5145" s="385"/>
      <c r="G5145" s="385"/>
      <c r="H5145" s="385"/>
    </row>
    <row r="5146" spans="1:8" x14ac:dyDescent="0.25">
      <c r="A5146" s="30"/>
      <c r="B5146" s="31"/>
      <c r="C5146" s="42"/>
      <c r="D5146" s="385"/>
      <c r="F5146" s="385"/>
      <c r="G5146" s="385"/>
      <c r="H5146" s="385"/>
    </row>
    <row r="5147" spans="1:8" x14ac:dyDescent="0.25">
      <c r="A5147" s="30"/>
      <c r="B5147" s="31"/>
      <c r="C5147" s="42"/>
      <c r="D5147" s="385"/>
      <c r="F5147" s="385"/>
      <c r="G5147" s="385"/>
      <c r="H5147" s="385"/>
    </row>
    <row r="5148" spans="1:8" x14ac:dyDescent="0.25">
      <c r="A5148" s="30"/>
      <c r="B5148" s="31"/>
      <c r="C5148" s="42"/>
      <c r="D5148" s="385"/>
      <c r="F5148" s="385"/>
      <c r="G5148" s="385"/>
      <c r="H5148" s="385"/>
    </row>
    <row r="5149" spans="1:8" x14ac:dyDescent="0.25">
      <c r="A5149" s="30"/>
      <c r="B5149" s="31"/>
      <c r="C5149" s="42"/>
      <c r="D5149" s="385"/>
      <c r="F5149" s="385"/>
      <c r="G5149" s="385"/>
      <c r="H5149" s="385"/>
    </row>
    <row r="5150" spans="1:8" x14ac:dyDescent="0.25">
      <c r="A5150" s="30"/>
      <c r="B5150" s="31"/>
      <c r="C5150" s="42"/>
      <c r="D5150" s="385"/>
      <c r="F5150" s="385"/>
      <c r="G5150" s="385"/>
      <c r="H5150" s="385"/>
    </row>
    <row r="5151" spans="1:8" x14ac:dyDescent="0.25">
      <c r="A5151" s="30"/>
      <c r="B5151" s="31"/>
      <c r="C5151" s="42"/>
      <c r="D5151" s="385"/>
      <c r="F5151" s="385"/>
      <c r="G5151" s="385"/>
      <c r="H5151" s="385"/>
    </row>
    <row r="5152" spans="1:8" x14ac:dyDescent="0.25">
      <c r="A5152" s="30"/>
      <c r="B5152" s="31"/>
      <c r="C5152" s="42"/>
      <c r="D5152" s="385"/>
      <c r="F5152" s="385"/>
      <c r="G5152" s="385"/>
      <c r="H5152" s="385"/>
    </row>
    <row r="5153" spans="1:8" x14ac:dyDescent="0.25">
      <c r="A5153" s="30"/>
      <c r="B5153" s="31"/>
      <c r="C5153" s="42"/>
      <c r="D5153" s="385"/>
      <c r="F5153" s="385"/>
      <c r="G5153" s="385"/>
      <c r="H5153" s="385"/>
    </row>
    <row r="5154" spans="1:8" x14ac:dyDescent="0.25">
      <c r="A5154" s="30"/>
      <c r="B5154" s="31"/>
      <c r="C5154" s="42"/>
      <c r="D5154" s="385"/>
      <c r="F5154" s="385"/>
      <c r="G5154" s="385"/>
      <c r="H5154" s="385"/>
    </row>
    <row r="5155" spans="1:8" x14ac:dyDescent="0.25">
      <c r="A5155" s="30"/>
      <c r="B5155" s="31"/>
      <c r="C5155" s="42"/>
      <c r="D5155" s="385"/>
      <c r="F5155" s="385"/>
      <c r="G5155" s="385"/>
      <c r="H5155" s="385"/>
    </row>
    <row r="5156" spans="1:8" x14ac:dyDescent="0.25">
      <c r="A5156" s="30"/>
      <c r="B5156" s="31"/>
      <c r="C5156" s="42"/>
      <c r="D5156" s="385"/>
      <c r="F5156" s="385"/>
      <c r="G5156" s="385"/>
      <c r="H5156" s="385"/>
    </row>
    <row r="5157" spans="1:8" x14ac:dyDescent="0.25">
      <c r="A5157" s="30"/>
      <c r="B5157" s="31"/>
      <c r="C5157" s="42"/>
      <c r="D5157" s="385"/>
      <c r="F5157" s="385"/>
      <c r="G5157" s="385"/>
      <c r="H5157" s="385"/>
    </row>
    <row r="5158" spans="1:8" x14ac:dyDescent="0.25">
      <c r="A5158" s="30"/>
      <c r="B5158" s="31"/>
      <c r="C5158" s="42"/>
      <c r="D5158" s="385"/>
      <c r="F5158" s="385"/>
      <c r="G5158" s="385"/>
      <c r="H5158" s="385"/>
    </row>
    <row r="5159" spans="1:8" x14ac:dyDescent="0.25">
      <c r="A5159" s="30"/>
      <c r="B5159" s="31"/>
      <c r="C5159" s="42"/>
      <c r="D5159" s="385"/>
      <c r="F5159" s="385"/>
      <c r="G5159" s="385"/>
      <c r="H5159" s="385"/>
    </row>
    <row r="5160" spans="1:8" x14ac:dyDescent="0.25">
      <c r="A5160" s="30"/>
      <c r="B5160" s="31"/>
      <c r="C5160" s="42"/>
      <c r="D5160" s="385"/>
      <c r="F5160" s="385"/>
      <c r="G5160" s="385"/>
      <c r="H5160" s="385"/>
    </row>
    <row r="5161" spans="1:8" x14ac:dyDescent="0.25">
      <c r="A5161" s="30"/>
      <c r="B5161" s="31"/>
      <c r="C5161" s="42"/>
      <c r="D5161" s="385"/>
      <c r="F5161" s="385"/>
      <c r="G5161" s="385"/>
      <c r="H5161" s="385"/>
    </row>
    <row r="5162" spans="1:8" x14ac:dyDescent="0.25">
      <c r="A5162" s="30"/>
      <c r="B5162" s="31"/>
      <c r="C5162" s="42"/>
      <c r="D5162" s="385"/>
      <c r="F5162" s="385"/>
      <c r="G5162" s="385"/>
      <c r="H5162" s="385"/>
    </row>
    <row r="5163" spans="1:8" x14ac:dyDescent="0.25">
      <c r="A5163" s="30"/>
      <c r="B5163" s="31"/>
      <c r="C5163" s="42"/>
      <c r="D5163" s="385"/>
      <c r="F5163" s="385"/>
      <c r="G5163" s="385"/>
      <c r="H5163" s="385"/>
    </row>
    <row r="5164" spans="1:8" x14ac:dyDescent="0.25">
      <c r="A5164" s="30"/>
      <c r="B5164" s="31"/>
      <c r="C5164" s="42"/>
      <c r="D5164" s="385"/>
      <c r="F5164" s="385"/>
      <c r="G5164" s="385"/>
      <c r="H5164" s="385"/>
    </row>
    <row r="5165" spans="1:8" x14ac:dyDescent="0.25">
      <c r="A5165" s="30"/>
      <c r="B5165" s="31"/>
      <c r="C5165" s="42"/>
      <c r="D5165" s="385"/>
      <c r="F5165" s="385"/>
      <c r="G5165" s="385"/>
      <c r="H5165" s="385"/>
    </row>
    <row r="5166" spans="1:8" x14ac:dyDescent="0.25">
      <c r="A5166" s="30"/>
      <c r="B5166" s="31"/>
      <c r="C5166" s="42"/>
      <c r="D5166" s="385"/>
      <c r="F5166" s="385"/>
      <c r="G5166" s="385"/>
      <c r="H5166" s="385"/>
    </row>
    <row r="5167" spans="1:8" x14ac:dyDescent="0.25">
      <c r="A5167" s="30"/>
      <c r="B5167" s="31"/>
      <c r="C5167" s="42"/>
      <c r="D5167" s="385"/>
      <c r="F5167" s="385"/>
      <c r="G5167" s="385"/>
      <c r="H5167" s="385"/>
    </row>
    <row r="5168" spans="1:8" x14ac:dyDescent="0.25">
      <c r="A5168" s="30"/>
      <c r="B5168" s="31"/>
      <c r="C5168" s="42"/>
      <c r="D5168" s="385"/>
      <c r="F5168" s="385"/>
      <c r="G5168" s="385"/>
      <c r="H5168" s="385"/>
    </row>
    <row r="5169" spans="1:8" x14ac:dyDescent="0.25">
      <c r="A5169" s="30"/>
      <c r="B5169" s="31"/>
      <c r="C5169" s="42"/>
      <c r="D5169" s="385"/>
      <c r="F5169" s="385"/>
      <c r="G5169" s="385"/>
      <c r="H5169" s="385"/>
    </row>
    <row r="5170" spans="1:8" x14ac:dyDescent="0.25">
      <c r="A5170" s="30"/>
      <c r="B5170" s="31"/>
      <c r="C5170" s="42"/>
      <c r="D5170" s="385"/>
      <c r="F5170" s="385"/>
      <c r="G5170" s="385"/>
      <c r="H5170" s="385"/>
    </row>
    <row r="5171" spans="1:8" x14ac:dyDescent="0.25">
      <c r="A5171" s="30"/>
      <c r="B5171" s="31"/>
      <c r="C5171" s="42"/>
      <c r="D5171" s="385"/>
      <c r="F5171" s="385"/>
      <c r="G5171" s="385"/>
      <c r="H5171" s="385"/>
    </row>
    <row r="5172" spans="1:8" x14ac:dyDescent="0.25">
      <c r="A5172" s="30"/>
      <c r="B5172" s="31"/>
      <c r="C5172" s="42"/>
      <c r="D5172" s="385"/>
      <c r="F5172" s="385"/>
      <c r="G5172" s="385"/>
      <c r="H5172" s="385"/>
    </row>
    <row r="5173" spans="1:8" x14ac:dyDescent="0.25">
      <c r="A5173" s="30"/>
      <c r="B5173" s="31"/>
      <c r="C5173" s="42"/>
      <c r="D5173" s="385"/>
      <c r="F5173" s="385"/>
      <c r="G5173" s="385"/>
      <c r="H5173" s="385"/>
    </row>
    <row r="5174" spans="1:8" x14ac:dyDescent="0.25">
      <c r="A5174" s="30"/>
      <c r="B5174" s="31"/>
      <c r="C5174" s="42"/>
      <c r="D5174" s="385"/>
      <c r="F5174" s="385"/>
      <c r="G5174" s="385"/>
      <c r="H5174" s="385"/>
    </row>
    <row r="5175" spans="1:8" x14ac:dyDescent="0.25">
      <c r="A5175" s="30"/>
      <c r="B5175" s="31"/>
      <c r="C5175" s="42"/>
      <c r="D5175" s="385"/>
      <c r="F5175" s="385"/>
      <c r="G5175" s="385"/>
      <c r="H5175" s="385"/>
    </row>
    <row r="5176" spans="1:8" x14ac:dyDescent="0.25">
      <c r="A5176" s="30"/>
      <c r="B5176" s="31"/>
      <c r="C5176" s="42"/>
      <c r="D5176" s="385"/>
      <c r="F5176" s="385"/>
      <c r="G5176" s="385"/>
      <c r="H5176" s="385"/>
    </row>
    <row r="5177" spans="1:8" x14ac:dyDescent="0.25">
      <c r="A5177" s="30"/>
      <c r="B5177" s="31"/>
      <c r="C5177" s="42"/>
      <c r="D5177" s="385"/>
      <c r="F5177" s="385"/>
      <c r="G5177" s="385"/>
      <c r="H5177" s="385"/>
    </row>
    <row r="5178" spans="1:8" x14ac:dyDescent="0.25">
      <c r="A5178" s="30"/>
      <c r="B5178" s="31"/>
      <c r="C5178" s="42"/>
      <c r="D5178" s="385"/>
      <c r="F5178" s="385"/>
      <c r="G5178" s="385"/>
      <c r="H5178" s="385"/>
    </row>
    <row r="5179" spans="1:8" x14ac:dyDescent="0.25">
      <c r="A5179" s="30"/>
      <c r="B5179" s="31"/>
      <c r="C5179" s="42"/>
      <c r="D5179" s="385"/>
      <c r="F5179" s="385"/>
      <c r="G5179" s="385"/>
      <c r="H5179" s="385"/>
    </row>
    <row r="5180" spans="1:8" x14ac:dyDescent="0.25">
      <c r="A5180" s="30"/>
      <c r="B5180" s="31"/>
      <c r="C5180" s="42"/>
      <c r="D5180" s="385"/>
      <c r="F5180" s="385"/>
      <c r="G5180" s="385"/>
      <c r="H5180" s="385"/>
    </row>
    <row r="5181" spans="1:8" x14ac:dyDescent="0.25">
      <c r="A5181" s="30"/>
      <c r="B5181" s="31"/>
      <c r="C5181" s="42"/>
      <c r="D5181" s="385"/>
      <c r="F5181" s="385"/>
      <c r="G5181" s="385"/>
      <c r="H5181" s="385"/>
    </row>
    <row r="5182" spans="1:8" x14ac:dyDescent="0.25">
      <c r="A5182" s="30"/>
      <c r="B5182" s="31"/>
      <c r="C5182" s="42"/>
      <c r="D5182" s="385"/>
      <c r="F5182" s="385"/>
      <c r="G5182" s="385"/>
      <c r="H5182" s="385"/>
    </row>
    <row r="5183" spans="1:8" x14ac:dyDescent="0.25">
      <c r="A5183" s="30"/>
      <c r="B5183" s="31"/>
      <c r="C5183" s="42"/>
      <c r="D5183" s="385"/>
      <c r="F5183" s="385"/>
      <c r="G5183" s="385"/>
      <c r="H5183" s="385"/>
    </row>
    <row r="5184" spans="1:8" x14ac:dyDescent="0.25">
      <c r="A5184" s="30"/>
      <c r="B5184" s="31"/>
      <c r="C5184" s="42"/>
      <c r="D5184" s="385"/>
      <c r="F5184" s="385"/>
      <c r="G5184" s="385"/>
      <c r="H5184" s="385"/>
    </row>
    <row r="5185" spans="1:8" x14ac:dyDescent="0.25">
      <c r="A5185" s="30"/>
      <c r="B5185" s="31"/>
      <c r="C5185" s="42"/>
      <c r="D5185" s="385"/>
      <c r="F5185" s="385"/>
      <c r="G5185" s="385"/>
      <c r="H5185" s="385"/>
    </row>
    <row r="5186" spans="1:8" x14ac:dyDescent="0.25">
      <c r="A5186" s="30"/>
      <c r="B5186" s="31"/>
      <c r="C5186" s="42"/>
      <c r="D5186" s="385"/>
      <c r="F5186" s="385"/>
      <c r="G5186" s="385"/>
      <c r="H5186" s="385"/>
    </row>
    <row r="5187" spans="1:8" x14ac:dyDescent="0.25">
      <c r="A5187" s="30"/>
      <c r="B5187" s="31"/>
      <c r="C5187" s="42"/>
      <c r="D5187" s="385"/>
      <c r="F5187" s="385"/>
      <c r="G5187" s="385"/>
      <c r="H5187" s="385"/>
    </row>
    <row r="5188" spans="1:8" x14ac:dyDescent="0.25">
      <c r="A5188" s="30"/>
      <c r="B5188" s="31"/>
      <c r="C5188" s="42"/>
      <c r="D5188" s="385"/>
      <c r="F5188" s="385"/>
      <c r="G5188" s="385"/>
      <c r="H5188" s="385"/>
    </row>
    <row r="5189" spans="1:8" x14ac:dyDescent="0.25">
      <c r="A5189" s="30"/>
      <c r="B5189" s="31"/>
      <c r="C5189" s="42"/>
      <c r="D5189" s="385"/>
      <c r="F5189" s="385"/>
      <c r="G5189" s="385"/>
      <c r="H5189" s="385"/>
    </row>
    <row r="5190" spans="1:8" x14ac:dyDescent="0.25">
      <c r="A5190" s="30"/>
      <c r="B5190" s="31"/>
      <c r="C5190" s="42"/>
      <c r="D5190" s="385"/>
      <c r="F5190" s="385"/>
      <c r="G5190" s="385"/>
      <c r="H5190" s="385"/>
    </row>
    <row r="5191" spans="1:8" x14ac:dyDescent="0.25">
      <c r="A5191" s="30"/>
      <c r="B5191" s="31"/>
      <c r="C5191" s="42"/>
      <c r="D5191" s="385"/>
      <c r="F5191" s="385"/>
      <c r="G5191" s="385"/>
      <c r="H5191" s="385"/>
    </row>
    <row r="5192" spans="1:8" x14ac:dyDescent="0.25">
      <c r="A5192" s="30"/>
      <c r="B5192" s="31"/>
      <c r="C5192" s="42"/>
      <c r="D5192" s="385"/>
      <c r="F5192" s="385"/>
      <c r="G5192" s="385"/>
      <c r="H5192" s="385"/>
    </row>
    <row r="5193" spans="1:8" x14ac:dyDescent="0.25">
      <c r="A5193" s="30"/>
      <c r="B5193" s="31"/>
      <c r="C5193" s="42"/>
      <c r="D5193" s="385"/>
      <c r="F5193" s="385"/>
      <c r="G5193" s="385"/>
      <c r="H5193" s="385"/>
    </row>
    <row r="5194" spans="1:8" x14ac:dyDescent="0.25">
      <c r="A5194" s="30"/>
      <c r="B5194" s="31"/>
      <c r="C5194" s="42"/>
      <c r="D5194" s="385"/>
      <c r="F5194" s="385"/>
      <c r="G5194" s="385"/>
      <c r="H5194" s="385"/>
    </row>
    <row r="5195" spans="1:8" x14ac:dyDescent="0.25">
      <c r="A5195" s="30"/>
      <c r="B5195" s="31"/>
      <c r="C5195" s="42"/>
      <c r="D5195" s="385"/>
      <c r="F5195" s="385"/>
      <c r="G5195" s="385"/>
      <c r="H5195" s="385"/>
    </row>
    <row r="5196" spans="1:8" x14ac:dyDescent="0.25">
      <c r="A5196" s="30"/>
      <c r="B5196" s="31"/>
      <c r="C5196" s="42"/>
      <c r="D5196" s="385"/>
      <c r="F5196" s="385"/>
      <c r="G5196" s="385"/>
      <c r="H5196" s="385"/>
    </row>
    <row r="5197" spans="1:8" x14ac:dyDescent="0.25">
      <c r="A5197" s="30"/>
      <c r="B5197" s="31"/>
      <c r="C5197" s="42"/>
      <c r="D5197" s="385"/>
      <c r="F5197" s="385"/>
      <c r="G5197" s="385"/>
      <c r="H5197" s="385"/>
    </row>
    <row r="5198" spans="1:8" x14ac:dyDescent="0.25">
      <c r="A5198" s="30"/>
      <c r="B5198" s="31"/>
      <c r="C5198" s="42"/>
      <c r="D5198" s="385"/>
      <c r="F5198" s="385"/>
      <c r="G5198" s="385"/>
      <c r="H5198" s="385"/>
    </row>
    <row r="5199" spans="1:8" x14ac:dyDescent="0.25">
      <c r="A5199" s="30"/>
      <c r="B5199" s="31"/>
      <c r="C5199" s="42"/>
      <c r="D5199" s="385"/>
      <c r="F5199" s="385"/>
      <c r="G5199" s="385"/>
      <c r="H5199" s="385"/>
    </row>
    <row r="5200" spans="1:8" x14ac:dyDescent="0.25">
      <c r="A5200" s="30"/>
      <c r="B5200" s="31"/>
      <c r="C5200" s="42"/>
      <c r="D5200" s="385"/>
      <c r="F5200" s="385"/>
      <c r="G5200" s="385"/>
      <c r="H5200" s="385"/>
    </row>
    <row r="5201" spans="1:8" x14ac:dyDescent="0.25">
      <c r="A5201" s="30"/>
      <c r="B5201" s="31"/>
      <c r="C5201" s="42"/>
      <c r="D5201" s="385"/>
      <c r="F5201" s="385"/>
      <c r="G5201" s="385"/>
      <c r="H5201" s="385"/>
    </row>
    <row r="5202" spans="1:8" x14ac:dyDescent="0.25">
      <c r="A5202" s="30"/>
      <c r="B5202" s="31"/>
      <c r="C5202" s="42"/>
      <c r="D5202" s="385"/>
      <c r="F5202" s="385"/>
      <c r="G5202" s="385"/>
      <c r="H5202" s="385"/>
    </row>
    <row r="5203" spans="1:8" x14ac:dyDescent="0.25">
      <c r="A5203" s="30"/>
      <c r="B5203" s="31"/>
      <c r="C5203" s="42"/>
      <c r="D5203" s="385"/>
      <c r="F5203" s="385"/>
      <c r="G5203" s="385"/>
      <c r="H5203" s="385"/>
    </row>
    <row r="5204" spans="1:8" x14ac:dyDescent="0.25">
      <c r="A5204" s="30"/>
      <c r="B5204" s="31"/>
      <c r="C5204" s="42"/>
      <c r="D5204" s="385"/>
      <c r="F5204" s="385"/>
      <c r="G5204" s="385"/>
      <c r="H5204" s="385"/>
    </row>
    <row r="5205" spans="1:8" x14ac:dyDescent="0.25">
      <c r="A5205" s="30"/>
      <c r="B5205" s="31"/>
      <c r="C5205" s="42"/>
      <c r="D5205" s="385"/>
      <c r="F5205" s="385"/>
      <c r="G5205" s="385"/>
      <c r="H5205" s="385"/>
    </row>
    <row r="5206" spans="1:8" x14ac:dyDescent="0.25">
      <c r="A5206" s="30"/>
      <c r="B5206" s="31"/>
      <c r="C5206" s="42"/>
      <c r="D5206" s="385"/>
      <c r="F5206" s="385"/>
      <c r="G5206" s="385"/>
      <c r="H5206" s="385"/>
    </row>
    <row r="5207" spans="1:8" x14ac:dyDescent="0.25">
      <c r="A5207" s="30"/>
      <c r="B5207" s="31"/>
      <c r="C5207" s="42"/>
      <c r="D5207" s="385"/>
      <c r="F5207" s="385"/>
      <c r="G5207" s="385"/>
      <c r="H5207" s="385"/>
    </row>
    <row r="5208" spans="1:8" x14ac:dyDescent="0.25">
      <c r="A5208" s="30"/>
      <c r="B5208" s="31"/>
      <c r="C5208" s="42"/>
      <c r="D5208" s="385"/>
      <c r="F5208" s="385"/>
      <c r="G5208" s="385"/>
      <c r="H5208" s="385"/>
    </row>
    <row r="5209" spans="1:8" x14ac:dyDescent="0.25">
      <c r="A5209" s="30"/>
      <c r="B5209" s="31"/>
      <c r="C5209" s="42"/>
      <c r="D5209" s="385"/>
      <c r="F5209" s="385"/>
      <c r="G5209" s="385"/>
      <c r="H5209" s="385"/>
    </row>
    <row r="5210" spans="1:8" x14ac:dyDescent="0.25">
      <c r="A5210" s="30"/>
      <c r="B5210" s="31"/>
      <c r="C5210" s="42"/>
      <c r="D5210" s="385"/>
      <c r="F5210" s="385"/>
      <c r="G5210" s="385"/>
      <c r="H5210" s="385"/>
    </row>
    <row r="5211" spans="1:8" x14ac:dyDescent="0.25">
      <c r="A5211" s="30"/>
      <c r="B5211" s="31"/>
      <c r="C5211" s="42"/>
      <c r="D5211" s="385"/>
      <c r="F5211" s="385"/>
      <c r="G5211" s="385"/>
      <c r="H5211" s="385"/>
    </row>
    <row r="5212" spans="1:8" x14ac:dyDescent="0.25">
      <c r="A5212" s="30"/>
      <c r="B5212" s="31"/>
      <c r="C5212" s="42"/>
      <c r="D5212" s="385"/>
      <c r="F5212" s="385"/>
      <c r="G5212" s="385"/>
      <c r="H5212" s="385"/>
    </row>
    <row r="5213" spans="1:8" x14ac:dyDescent="0.25">
      <c r="A5213" s="30"/>
      <c r="B5213" s="31"/>
      <c r="C5213" s="42"/>
      <c r="D5213" s="385"/>
      <c r="F5213" s="385"/>
      <c r="G5213" s="385"/>
      <c r="H5213" s="385"/>
    </row>
    <row r="5214" spans="1:8" x14ac:dyDescent="0.25">
      <c r="A5214" s="30"/>
      <c r="B5214" s="31"/>
      <c r="C5214" s="42"/>
      <c r="D5214" s="385"/>
      <c r="F5214" s="385"/>
      <c r="G5214" s="385"/>
      <c r="H5214" s="385"/>
    </row>
    <row r="5215" spans="1:8" x14ac:dyDescent="0.25">
      <c r="A5215" s="30"/>
      <c r="B5215" s="31"/>
      <c r="C5215" s="42"/>
      <c r="D5215" s="385"/>
      <c r="F5215" s="385"/>
      <c r="G5215" s="385"/>
      <c r="H5215" s="385"/>
    </row>
    <row r="5216" spans="1:8" x14ac:dyDescent="0.25">
      <c r="A5216" s="30"/>
      <c r="B5216" s="31"/>
      <c r="C5216" s="42"/>
      <c r="D5216" s="385"/>
      <c r="F5216" s="385"/>
      <c r="G5216" s="385"/>
      <c r="H5216" s="385"/>
    </row>
    <row r="5217" spans="1:8" x14ac:dyDescent="0.25">
      <c r="A5217" s="30"/>
      <c r="B5217" s="31"/>
      <c r="C5217" s="42"/>
      <c r="D5217" s="385"/>
      <c r="F5217" s="385"/>
      <c r="G5217" s="385"/>
      <c r="H5217" s="385"/>
    </row>
    <row r="5218" spans="1:8" x14ac:dyDescent="0.25">
      <c r="A5218" s="30"/>
      <c r="B5218" s="31"/>
      <c r="C5218" s="42"/>
      <c r="D5218" s="385"/>
      <c r="F5218" s="385"/>
      <c r="G5218" s="385"/>
      <c r="H5218" s="385"/>
    </row>
    <row r="5219" spans="1:8" x14ac:dyDescent="0.25">
      <c r="A5219" s="30"/>
      <c r="B5219" s="31"/>
      <c r="C5219" s="42"/>
      <c r="D5219" s="385"/>
      <c r="F5219" s="385"/>
      <c r="G5219" s="385"/>
      <c r="H5219" s="385"/>
    </row>
    <row r="5220" spans="1:8" x14ac:dyDescent="0.25">
      <c r="A5220" s="30"/>
      <c r="B5220" s="31"/>
      <c r="C5220" s="42"/>
      <c r="D5220" s="385"/>
      <c r="F5220" s="385"/>
      <c r="G5220" s="385"/>
      <c r="H5220" s="385"/>
    </row>
    <row r="5221" spans="1:8" x14ac:dyDescent="0.25">
      <c r="A5221" s="30"/>
      <c r="B5221" s="31"/>
      <c r="C5221" s="42"/>
      <c r="D5221" s="385"/>
      <c r="F5221" s="385"/>
      <c r="G5221" s="385"/>
      <c r="H5221" s="385"/>
    </row>
    <row r="5222" spans="1:8" x14ac:dyDescent="0.25">
      <c r="A5222" s="30"/>
      <c r="B5222" s="31"/>
      <c r="C5222" s="42"/>
      <c r="D5222" s="385"/>
      <c r="F5222" s="385"/>
      <c r="G5222" s="385"/>
      <c r="H5222" s="385"/>
    </row>
    <row r="5223" spans="1:8" x14ac:dyDescent="0.25">
      <c r="A5223" s="30"/>
      <c r="B5223" s="31"/>
      <c r="C5223" s="42"/>
      <c r="D5223" s="385"/>
      <c r="F5223" s="385"/>
      <c r="G5223" s="385"/>
      <c r="H5223" s="385"/>
    </row>
    <row r="5224" spans="1:8" x14ac:dyDescent="0.25">
      <c r="A5224" s="30"/>
      <c r="B5224" s="31"/>
      <c r="C5224" s="42"/>
      <c r="D5224" s="385"/>
      <c r="F5224" s="385"/>
      <c r="G5224" s="385"/>
      <c r="H5224" s="385"/>
    </row>
    <row r="5225" spans="1:8" x14ac:dyDescent="0.25">
      <c r="A5225" s="30"/>
      <c r="B5225" s="31"/>
      <c r="C5225" s="42"/>
      <c r="D5225" s="385"/>
      <c r="F5225" s="385"/>
      <c r="G5225" s="385"/>
      <c r="H5225" s="385"/>
    </row>
    <row r="5226" spans="1:8" x14ac:dyDescent="0.25">
      <c r="A5226" s="30"/>
      <c r="B5226" s="31"/>
      <c r="C5226" s="42"/>
      <c r="D5226" s="385"/>
      <c r="F5226" s="385"/>
      <c r="G5226" s="385"/>
      <c r="H5226" s="385"/>
    </row>
    <row r="5227" spans="1:8" x14ac:dyDescent="0.25">
      <c r="A5227" s="30"/>
      <c r="B5227" s="31"/>
      <c r="C5227" s="42"/>
      <c r="D5227" s="385"/>
      <c r="F5227" s="385"/>
      <c r="G5227" s="385"/>
      <c r="H5227" s="385"/>
    </row>
    <row r="5228" spans="1:8" x14ac:dyDescent="0.25">
      <c r="A5228" s="30"/>
      <c r="B5228" s="31"/>
      <c r="C5228" s="42"/>
      <c r="D5228" s="385"/>
      <c r="F5228" s="385"/>
      <c r="G5228" s="385"/>
      <c r="H5228" s="385"/>
    </row>
    <row r="5229" spans="1:8" x14ac:dyDescent="0.25">
      <c r="A5229" s="30"/>
      <c r="B5229" s="31"/>
      <c r="C5229" s="42"/>
      <c r="D5229" s="385"/>
      <c r="F5229" s="385"/>
      <c r="G5229" s="385"/>
      <c r="H5229" s="385"/>
    </row>
    <row r="5230" spans="1:8" x14ac:dyDescent="0.25">
      <c r="A5230" s="30"/>
      <c r="B5230" s="31"/>
      <c r="C5230" s="42"/>
      <c r="D5230" s="385"/>
      <c r="F5230" s="385"/>
      <c r="G5230" s="385"/>
      <c r="H5230" s="385"/>
    </row>
    <row r="5231" spans="1:8" x14ac:dyDescent="0.25">
      <c r="A5231" s="30"/>
      <c r="B5231" s="31"/>
      <c r="C5231" s="42"/>
      <c r="D5231" s="385"/>
      <c r="F5231" s="385"/>
      <c r="G5231" s="385"/>
      <c r="H5231" s="385"/>
    </row>
    <row r="5232" spans="1:8" x14ac:dyDescent="0.25">
      <c r="A5232" s="30"/>
      <c r="B5232" s="31"/>
      <c r="C5232" s="42"/>
      <c r="D5232" s="385"/>
      <c r="F5232" s="385"/>
      <c r="G5232" s="385"/>
      <c r="H5232" s="385"/>
    </row>
    <row r="5233" spans="1:8" x14ac:dyDescent="0.25">
      <c r="A5233" s="30"/>
      <c r="B5233" s="31"/>
      <c r="C5233" s="42"/>
      <c r="D5233" s="385"/>
      <c r="F5233" s="385"/>
      <c r="G5233" s="385"/>
      <c r="H5233" s="385"/>
    </row>
    <row r="5234" spans="1:8" x14ac:dyDescent="0.25">
      <c r="A5234" s="30"/>
      <c r="B5234" s="31"/>
      <c r="C5234" s="42"/>
      <c r="D5234" s="385"/>
      <c r="F5234" s="385"/>
      <c r="G5234" s="385"/>
      <c r="H5234" s="385"/>
    </row>
    <row r="5235" spans="1:8" x14ac:dyDescent="0.25">
      <c r="A5235" s="30"/>
      <c r="B5235" s="31"/>
      <c r="C5235" s="42"/>
      <c r="D5235" s="385"/>
      <c r="F5235" s="385"/>
      <c r="G5235" s="385"/>
      <c r="H5235" s="385"/>
    </row>
    <row r="5236" spans="1:8" x14ac:dyDescent="0.25">
      <c r="A5236" s="30"/>
      <c r="B5236" s="31"/>
      <c r="C5236" s="42"/>
      <c r="D5236" s="385"/>
      <c r="F5236" s="385"/>
      <c r="G5236" s="385"/>
      <c r="H5236" s="385"/>
    </row>
    <row r="5237" spans="1:8" x14ac:dyDescent="0.25">
      <c r="A5237" s="30"/>
      <c r="B5237" s="31"/>
      <c r="C5237" s="42"/>
      <c r="D5237" s="385"/>
      <c r="F5237" s="385"/>
      <c r="G5237" s="385"/>
      <c r="H5237" s="385"/>
    </row>
    <row r="5238" spans="1:8" x14ac:dyDescent="0.25">
      <c r="A5238" s="30"/>
      <c r="B5238" s="31"/>
      <c r="C5238" s="42"/>
      <c r="D5238" s="385"/>
      <c r="F5238" s="385"/>
      <c r="G5238" s="385"/>
      <c r="H5238" s="385"/>
    </row>
    <row r="5239" spans="1:8" x14ac:dyDescent="0.25">
      <c r="A5239" s="30"/>
      <c r="B5239" s="31"/>
      <c r="C5239" s="42"/>
      <c r="D5239" s="385"/>
      <c r="F5239" s="385"/>
      <c r="G5239" s="385"/>
      <c r="H5239" s="385"/>
    </row>
    <row r="5240" spans="1:8" x14ac:dyDescent="0.25">
      <c r="A5240" s="30"/>
      <c r="B5240" s="31"/>
      <c r="C5240" s="42"/>
      <c r="D5240" s="385"/>
      <c r="F5240" s="385"/>
      <c r="G5240" s="385"/>
      <c r="H5240" s="385"/>
    </row>
    <row r="5241" spans="1:8" x14ac:dyDescent="0.25">
      <c r="A5241" s="30"/>
      <c r="B5241" s="31"/>
      <c r="C5241" s="42"/>
      <c r="D5241" s="385"/>
      <c r="F5241" s="385"/>
      <c r="G5241" s="385"/>
      <c r="H5241" s="385"/>
    </row>
    <row r="5242" spans="1:8" x14ac:dyDescent="0.25">
      <c r="A5242" s="30"/>
      <c r="B5242" s="31"/>
      <c r="C5242" s="42"/>
      <c r="D5242" s="385"/>
      <c r="F5242" s="385"/>
      <c r="G5242" s="385"/>
      <c r="H5242" s="385"/>
    </row>
    <row r="5243" spans="1:8" x14ac:dyDescent="0.25">
      <c r="A5243" s="30"/>
      <c r="B5243" s="31"/>
      <c r="C5243" s="42"/>
      <c r="D5243" s="385"/>
      <c r="F5243" s="385"/>
      <c r="G5243" s="385"/>
      <c r="H5243" s="385"/>
    </row>
    <row r="5244" spans="1:8" x14ac:dyDescent="0.25">
      <c r="A5244" s="30"/>
      <c r="B5244" s="31"/>
      <c r="C5244" s="42"/>
      <c r="D5244" s="385"/>
      <c r="F5244" s="385"/>
      <c r="G5244" s="385"/>
      <c r="H5244" s="385"/>
    </row>
    <row r="5245" spans="1:8" x14ac:dyDescent="0.25">
      <c r="A5245" s="30"/>
      <c r="B5245" s="31"/>
      <c r="C5245" s="42"/>
      <c r="D5245" s="385"/>
      <c r="F5245" s="385"/>
      <c r="G5245" s="385"/>
      <c r="H5245" s="385"/>
    </row>
    <row r="5246" spans="1:8" x14ac:dyDescent="0.25">
      <c r="A5246" s="30"/>
      <c r="B5246" s="31"/>
      <c r="C5246" s="42"/>
      <c r="D5246" s="385"/>
      <c r="F5246" s="385"/>
      <c r="G5246" s="385"/>
      <c r="H5246" s="385"/>
    </row>
    <row r="5247" spans="1:8" x14ac:dyDescent="0.25">
      <c r="A5247" s="30"/>
      <c r="B5247" s="31"/>
      <c r="C5247" s="42"/>
      <c r="D5247" s="385"/>
      <c r="F5247" s="385"/>
      <c r="G5247" s="385"/>
      <c r="H5247" s="385"/>
    </row>
    <row r="5248" spans="1:8" x14ac:dyDescent="0.25">
      <c r="A5248" s="30"/>
      <c r="B5248" s="31"/>
      <c r="C5248" s="42"/>
      <c r="D5248" s="385"/>
      <c r="F5248" s="385"/>
      <c r="G5248" s="385"/>
      <c r="H5248" s="385"/>
    </row>
    <row r="5249" spans="1:8" x14ac:dyDescent="0.25">
      <c r="A5249" s="30"/>
      <c r="B5249" s="31"/>
      <c r="C5249" s="42"/>
      <c r="D5249" s="385"/>
      <c r="F5249" s="385"/>
      <c r="G5249" s="385"/>
      <c r="H5249" s="385"/>
    </row>
    <row r="5250" spans="1:8" x14ac:dyDescent="0.25">
      <c r="A5250" s="30"/>
      <c r="B5250" s="31"/>
      <c r="C5250" s="42"/>
      <c r="D5250" s="385"/>
      <c r="F5250" s="385"/>
      <c r="G5250" s="385"/>
      <c r="H5250" s="385"/>
    </row>
    <row r="5251" spans="1:8" x14ac:dyDescent="0.25">
      <c r="A5251" s="30"/>
      <c r="B5251" s="31"/>
      <c r="C5251" s="42"/>
      <c r="D5251" s="385"/>
      <c r="F5251" s="385"/>
      <c r="G5251" s="385"/>
      <c r="H5251" s="385"/>
    </row>
    <row r="5252" spans="1:8" x14ac:dyDescent="0.25">
      <c r="A5252" s="30"/>
      <c r="B5252" s="31"/>
      <c r="C5252" s="42"/>
      <c r="D5252" s="385"/>
      <c r="F5252" s="385"/>
      <c r="G5252" s="385"/>
      <c r="H5252" s="385"/>
    </row>
    <row r="5253" spans="1:8" x14ac:dyDescent="0.25">
      <c r="A5253" s="30"/>
      <c r="B5253" s="31"/>
      <c r="C5253" s="42"/>
      <c r="D5253" s="385"/>
      <c r="F5253" s="385"/>
      <c r="G5253" s="385"/>
      <c r="H5253" s="385"/>
    </row>
    <row r="5254" spans="1:8" x14ac:dyDescent="0.25">
      <c r="A5254" s="30"/>
      <c r="B5254" s="31"/>
      <c r="C5254" s="42"/>
      <c r="D5254" s="385"/>
      <c r="F5254" s="385"/>
      <c r="G5254" s="385"/>
      <c r="H5254" s="385"/>
    </row>
    <row r="5255" spans="1:8" x14ac:dyDescent="0.25">
      <c r="A5255" s="30"/>
      <c r="B5255" s="31"/>
      <c r="C5255" s="42"/>
      <c r="D5255" s="385"/>
      <c r="F5255" s="385"/>
      <c r="G5255" s="385"/>
      <c r="H5255" s="385"/>
    </row>
    <row r="5256" spans="1:8" x14ac:dyDescent="0.25">
      <c r="A5256" s="30"/>
      <c r="B5256" s="31"/>
      <c r="C5256" s="42"/>
      <c r="D5256" s="385"/>
      <c r="F5256" s="385"/>
      <c r="G5256" s="385"/>
      <c r="H5256" s="385"/>
    </row>
    <row r="5257" spans="1:8" x14ac:dyDescent="0.25">
      <c r="A5257" s="30"/>
      <c r="B5257" s="31"/>
      <c r="C5257" s="42"/>
      <c r="D5257" s="385"/>
      <c r="F5257" s="385"/>
      <c r="G5257" s="385"/>
      <c r="H5257" s="385"/>
    </row>
    <row r="5258" spans="1:8" x14ac:dyDescent="0.25">
      <c r="A5258" s="30"/>
      <c r="B5258" s="31"/>
      <c r="C5258" s="42"/>
      <c r="D5258" s="385"/>
      <c r="F5258" s="385"/>
      <c r="G5258" s="385"/>
      <c r="H5258" s="385"/>
    </row>
    <row r="5259" spans="1:8" x14ac:dyDescent="0.25">
      <c r="A5259" s="30"/>
      <c r="B5259" s="31"/>
      <c r="C5259" s="42"/>
      <c r="D5259" s="385"/>
      <c r="F5259" s="385"/>
      <c r="G5259" s="385"/>
      <c r="H5259" s="385"/>
    </row>
    <row r="5260" spans="1:8" x14ac:dyDescent="0.25">
      <c r="A5260" s="30"/>
      <c r="B5260" s="31"/>
      <c r="C5260" s="42"/>
      <c r="D5260" s="385"/>
      <c r="F5260" s="385"/>
      <c r="G5260" s="385"/>
      <c r="H5260" s="385"/>
    </row>
    <row r="5261" spans="1:8" x14ac:dyDescent="0.25">
      <c r="A5261" s="30"/>
      <c r="B5261" s="31"/>
      <c r="C5261" s="42"/>
      <c r="D5261" s="385"/>
      <c r="F5261" s="385"/>
      <c r="G5261" s="385"/>
      <c r="H5261" s="385"/>
    </row>
    <row r="5262" spans="1:8" x14ac:dyDescent="0.25">
      <c r="A5262" s="30"/>
      <c r="B5262" s="31"/>
      <c r="C5262" s="42"/>
      <c r="D5262" s="385"/>
      <c r="F5262" s="385"/>
      <c r="G5262" s="385"/>
      <c r="H5262" s="385"/>
    </row>
    <row r="5263" spans="1:8" x14ac:dyDescent="0.25">
      <c r="A5263" s="30"/>
      <c r="B5263" s="31"/>
      <c r="C5263" s="42"/>
      <c r="D5263" s="385"/>
      <c r="F5263" s="385"/>
      <c r="G5263" s="385"/>
      <c r="H5263" s="385"/>
    </row>
    <row r="5264" spans="1:8" x14ac:dyDescent="0.25">
      <c r="A5264" s="30"/>
      <c r="B5264" s="31"/>
      <c r="C5264" s="42"/>
      <c r="D5264" s="385"/>
      <c r="F5264" s="385"/>
      <c r="G5264" s="385"/>
      <c r="H5264" s="385"/>
    </row>
    <row r="5265" spans="1:8" x14ac:dyDescent="0.25">
      <c r="A5265" s="30"/>
      <c r="B5265" s="31"/>
      <c r="C5265" s="42"/>
      <c r="D5265" s="385"/>
      <c r="F5265" s="385"/>
      <c r="G5265" s="385"/>
      <c r="H5265" s="385"/>
    </row>
    <row r="5266" spans="1:8" x14ac:dyDescent="0.25">
      <c r="A5266" s="30"/>
      <c r="B5266" s="31"/>
      <c r="C5266" s="42"/>
      <c r="D5266" s="385"/>
      <c r="F5266" s="385"/>
      <c r="G5266" s="385"/>
      <c r="H5266" s="385"/>
    </row>
    <row r="5267" spans="1:8" x14ac:dyDescent="0.25">
      <c r="A5267" s="30"/>
      <c r="B5267" s="31"/>
      <c r="C5267" s="42"/>
      <c r="D5267" s="385"/>
      <c r="F5267" s="385"/>
      <c r="G5267" s="385"/>
      <c r="H5267" s="385"/>
    </row>
    <row r="5268" spans="1:8" x14ac:dyDescent="0.25">
      <c r="A5268" s="30"/>
      <c r="B5268" s="31"/>
      <c r="C5268" s="42"/>
      <c r="D5268" s="385"/>
      <c r="F5268" s="385"/>
      <c r="G5268" s="385"/>
      <c r="H5268" s="385"/>
    </row>
    <row r="5269" spans="1:8" x14ac:dyDescent="0.25">
      <c r="A5269" s="30"/>
      <c r="B5269" s="31"/>
      <c r="C5269" s="42"/>
      <c r="D5269" s="385"/>
      <c r="F5269" s="385"/>
      <c r="G5269" s="385"/>
      <c r="H5269" s="385"/>
    </row>
    <row r="5270" spans="1:8" x14ac:dyDescent="0.25">
      <c r="A5270" s="30"/>
      <c r="B5270" s="31"/>
      <c r="C5270" s="42"/>
      <c r="D5270" s="385"/>
      <c r="F5270" s="385"/>
      <c r="G5270" s="385"/>
      <c r="H5270" s="385"/>
    </row>
    <row r="5271" spans="1:8" x14ac:dyDescent="0.25">
      <c r="A5271" s="30"/>
      <c r="B5271" s="31"/>
      <c r="C5271" s="42"/>
      <c r="D5271" s="385"/>
      <c r="F5271" s="385"/>
      <c r="G5271" s="385"/>
      <c r="H5271" s="385"/>
    </row>
    <row r="5272" spans="1:8" x14ac:dyDescent="0.25">
      <c r="A5272" s="30"/>
      <c r="B5272" s="31"/>
      <c r="C5272" s="42"/>
      <c r="D5272" s="385"/>
      <c r="F5272" s="385"/>
      <c r="G5272" s="385"/>
      <c r="H5272" s="385"/>
    </row>
    <row r="5273" spans="1:8" x14ac:dyDescent="0.25">
      <c r="A5273" s="30"/>
      <c r="B5273" s="31"/>
      <c r="C5273" s="42"/>
      <c r="D5273" s="385"/>
      <c r="F5273" s="385"/>
      <c r="G5273" s="385"/>
      <c r="H5273" s="385"/>
    </row>
    <row r="5274" spans="1:8" x14ac:dyDescent="0.25">
      <c r="A5274" s="30"/>
      <c r="B5274" s="31"/>
      <c r="C5274" s="42"/>
      <c r="D5274" s="385"/>
      <c r="F5274" s="385"/>
      <c r="G5274" s="385"/>
      <c r="H5274" s="385"/>
    </row>
    <row r="5275" spans="1:8" x14ac:dyDescent="0.25">
      <c r="A5275" s="30"/>
      <c r="B5275" s="31"/>
      <c r="C5275" s="42"/>
      <c r="D5275" s="385"/>
      <c r="F5275" s="385"/>
      <c r="G5275" s="385"/>
      <c r="H5275" s="385"/>
    </row>
    <row r="5276" spans="1:8" x14ac:dyDescent="0.25">
      <c r="A5276" s="30"/>
      <c r="B5276" s="31"/>
      <c r="C5276" s="42"/>
      <c r="D5276" s="385"/>
      <c r="F5276" s="385"/>
      <c r="G5276" s="385"/>
      <c r="H5276" s="385"/>
    </row>
    <row r="5277" spans="1:8" x14ac:dyDescent="0.25">
      <c r="A5277" s="30"/>
      <c r="B5277" s="31"/>
      <c r="C5277" s="42"/>
      <c r="D5277" s="385"/>
      <c r="F5277" s="385"/>
      <c r="G5277" s="385"/>
      <c r="H5277" s="385"/>
    </row>
    <row r="5278" spans="1:8" x14ac:dyDescent="0.25">
      <c r="A5278" s="30"/>
      <c r="B5278" s="31"/>
      <c r="C5278" s="42"/>
      <c r="D5278" s="385"/>
      <c r="F5278" s="385"/>
      <c r="G5278" s="385"/>
      <c r="H5278" s="385"/>
    </row>
    <row r="5279" spans="1:8" x14ac:dyDescent="0.25">
      <c r="A5279" s="30"/>
      <c r="B5279" s="31"/>
      <c r="C5279" s="42"/>
      <c r="D5279" s="385"/>
      <c r="F5279" s="385"/>
      <c r="G5279" s="385"/>
      <c r="H5279" s="385"/>
    </row>
    <row r="5280" spans="1:8" x14ac:dyDescent="0.25">
      <c r="A5280" s="30"/>
      <c r="B5280" s="31"/>
      <c r="C5280" s="42"/>
      <c r="D5280" s="385"/>
      <c r="F5280" s="385"/>
      <c r="G5280" s="385"/>
      <c r="H5280" s="385"/>
    </row>
    <row r="5281" spans="1:8" x14ac:dyDescent="0.25">
      <c r="A5281" s="30"/>
      <c r="B5281" s="31"/>
      <c r="C5281" s="42"/>
      <c r="D5281" s="385"/>
      <c r="F5281" s="385"/>
      <c r="G5281" s="385"/>
      <c r="H5281" s="385"/>
    </row>
    <row r="5282" spans="1:8" x14ac:dyDescent="0.25">
      <c r="A5282" s="30"/>
      <c r="B5282" s="31"/>
      <c r="C5282" s="42"/>
      <c r="D5282" s="385"/>
      <c r="F5282" s="385"/>
      <c r="G5282" s="385"/>
      <c r="H5282" s="385"/>
    </row>
    <row r="5283" spans="1:8" x14ac:dyDescent="0.25">
      <c r="A5283" s="30"/>
      <c r="B5283" s="31"/>
      <c r="C5283" s="42"/>
      <c r="D5283" s="385"/>
      <c r="F5283" s="385"/>
      <c r="G5283" s="385"/>
      <c r="H5283" s="385"/>
    </row>
    <row r="5284" spans="1:8" x14ac:dyDescent="0.25">
      <c r="A5284" s="30"/>
      <c r="B5284" s="31"/>
      <c r="C5284" s="42"/>
      <c r="D5284" s="385"/>
      <c r="F5284" s="385"/>
      <c r="G5284" s="385"/>
      <c r="H5284" s="385"/>
    </row>
    <row r="5285" spans="1:8" x14ac:dyDescent="0.25">
      <c r="A5285" s="30"/>
      <c r="B5285" s="31"/>
      <c r="C5285" s="42"/>
      <c r="D5285" s="385"/>
      <c r="F5285" s="385"/>
      <c r="G5285" s="385"/>
      <c r="H5285" s="385"/>
    </row>
    <row r="5286" spans="1:8" x14ac:dyDescent="0.25">
      <c r="A5286" s="30"/>
      <c r="B5286" s="31"/>
      <c r="C5286" s="42"/>
      <c r="D5286" s="385"/>
      <c r="F5286" s="385"/>
      <c r="G5286" s="385"/>
      <c r="H5286" s="385"/>
    </row>
    <row r="5287" spans="1:8" x14ac:dyDescent="0.25">
      <c r="A5287" s="30"/>
      <c r="B5287" s="31"/>
      <c r="C5287" s="42"/>
      <c r="D5287" s="385"/>
      <c r="F5287" s="385"/>
      <c r="G5287" s="385"/>
      <c r="H5287" s="385"/>
    </row>
    <row r="5288" spans="1:8" x14ac:dyDescent="0.25">
      <c r="A5288" s="30"/>
      <c r="B5288" s="31"/>
      <c r="C5288" s="42"/>
      <c r="D5288" s="385"/>
      <c r="F5288" s="385"/>
      <c r="G5288" s="385"/>
      <c r="H5288" s="385"/>
    </row>
    <row r="5289" spans="1:8" x14ac:dyDescent="0.25">
      <c r="A5289" s="30"/>
      <c r="B5289" s="31"/>
      <c r="C5289" s="42"/>
      <c r="D5289" s="385"/>
      <c r="F5289" s="385"/>
      <c r="G5289" s="385"/>
      <c r="H5289" s="385"/>
    </row>
    <row r="5290" spans="1:8" x14ac:dyDescent="0.25">
      <c r="A5290" s="30"/>
      <c r="B5290" s="31"/>
      <c r="C5290" s="42"/>
      <c r="D5290" s="385"/>
      <c r="F5290" s="385"/>
      <c r="G5290" s="385"/>
      <c r="H5290" s="385"/>
    </row>
    <row r="5291" spans="1:8" x14ac:dyDescent="0.25">
      <c r="A5291" s="30"/>
      <c r="B5291" s="31"/>
      <c r="C5291" s="42"/>
      <c r="D5291" s="385"/>
      <c r="F5291" s="385"/>
      <c r="G5291" s="385"/>
      <c r="H5291" s="385"/>
    </row>
    <row r="5292" spans="1:8" x14ac:dyDescent="0.25">
      <c r="A5292" s="30"/>
      <c r="B5292" s="31"/>
      <c r="C5292" s="42"/>
      <c r="D5292" s="385"/>
      <c r="F5292" s="385"/>
      <c r="G5292" s="385"/>
      <c r="H5292" s="385"/>
    </row>
    <row r="5293" spans="1:8" x14ac:dyDescent="0.25">
      <c r="A5293" s="30"/>
      <c r="B5293" s="31"/>
      <c r="C5293" s="42"/>
      <c r="D5293" s="385"/>
      <c r="F5293" s="385"/>
      <c r="G5293" s="385"/>
      <c r="H5293" s="385"/>
    </row>
    <row r="5294" spans="1:8" x14ac:dyDescent="0.25">
      <c r="A5294" s="30"/>
      <c r="B5294" s="31"/>
      <c r="C5294" s="42"/>
      <c r="D5294" s="385"/>
      <c r="F5294" s="385"/>
      <c r="G5294" s="385"/>
      <c r="H5294" s="385"/>
    </row>
    <row r="5295" spans="1:8" x14ac:dyDescent="0.25">
      <c r="A5295" s="30"/>
      <c r="B5295" s="31"/>
      <c r="C5295" s="42"/>
      <c r="D5295" s="385"/>
      <c r="F5295" s="385"/>
      <c r="G5295" s="385"/>
      <c r="H5295" s="385"/>
    </row>
    <row r="5296" spans="1:8" x14ac:dyDescent="0.25">
      <c r="A5296" s="30"/>
      <c r="B5296" s="31"/>
      <c r="C5296" s="42"/>
      <c r="D5296" s="385"/>
      <c r="F5296" s="385"/>
      <c r="G5296" s="385"/>
      <c r="H5296" s="385"/>
    </row>
    <row r="5297" spans="1:8" x14ac:dyDescent="0.25">
      <c r="A5297" s="30"/>
      <c r="B5297" s="31"/>
      <c r="C5297" s="42"/>
      <c r="D5297" s="385"/>
      <c r="F5297" s="385"/>
      <c r="G5297" s="385"/>
      <c r="H5297" s="385"/>
    </row>
    <row r="5298" spans="1:8" x14ac:dyDescent="0.25">
      <c r="A5298" s="30"/>
      <c r="B5298" s="31"/>
      <c r="C5298" s="42"/>
      <c r="D5298" s="385"/>
      <c r="F5298" s="385"/>
      <c r="G5298" s="385"/>
      <c r="H5298" s="385"/>
    </row>
    <row r="5299" spans="1:8" x14ac:dyDescent="0.25">
      <c r="A5299" s="30"/>
      <c r="B5299" s="31"/>
      <c r="C5299" s="42"/>
      <c r="D5299" s="385"/>
      <c r="F5299" s="385"/>
      <c r="G5299" s="385"/>
      <c r="H5299" s="385"/>
    </row>
    <row r="5300" spans="1:8" x14ac:dyDescent="0.25">
      <c r="A5300" s="30"/>
      <c r="B5300" s="31"/>
      <c r="C5300" s="42"/>
      <c r="D5300" s="385"/>
      <c r="F5300" s="385"/>
      <c r="G5300" s="385"/>
      <c r="H5300" s="385"/>
    </row>
    <row r="5301" spans="1:8" x14ac:dyDescent="0.25">
      <c r="A5301" s="30"/>
      <c r="B5301" s="31"/>
      <c r="C5301" s="42"/>
      <c r="D5301" s="385"/>
      <c r="F5301" s="385"/>
      <c r="G5301" s="385"/>
      <c r="H5301" s="385"/>
    </row>
    <row r="5302" spans="1:8" x14ac:dyDescent="0.25">
      <c r="A5302" s="30"/>
      <c r="B5302" s="31"/>
      <c r="C5302" s="42"/>
      <c r="D5302" s="385"/>
      <c r="F5302" s="385"/>
      <c r="G5302" s="385"/>
      <c r="H5302" s="385"/>
    </row>
    <row r="5303" spans="1:8" x14ac:dyDescent="0.25">
      <c r="A5303" s="30"/>
      <c r="B5303" s="31"/>
      <c r="C5303" s="42"/>
      <c r="D5303" s="385"/>
      <c r="F5303" s="385"/>
      <c r="G5303" s="385"/>
      <c r="H5303" s="385"/>
    </row>
    <row r="5304" spans="1:8" x14ac:dyDescent="0.25">
      <c r="A5304" s="30"/>
      <c r="B5304" s="31"/>
      <c r="C5304" s="42"/>
      <c r="D5304" s="385"/>
      <c r="F5304" s="385"/>
      <c r="G5304" s="385"/>
      <c r="H5304" s="385"/>
    </row>
    <row r="5305" spans="1:8" x14ac:dyDescent="0.25">
      <c r="A5305" s="30"/>
      <c r="B5305" s="31"/>
      <c r="C5305" s="42"/>
      <c r="D5305" s="385"/>
      <c r="F5305" s="385"/>
      <c r="G5305" s="385"/>
      <c r="H5305" s="385"/>
    </row>
    <row r="5306" spans="1:8" x14ac:dyDescent="0.25">
      <c r="A5306" s="30"/>
      <c r="B5306" s="31"/>
      <c r="C5306" s="42"/>
      <c r="D5306" s="385"/>
      <c r="F5306" s="385"/>
      <c r="G5306" s="385"/>
      <c r="H5306" s="385"/>
    </row>
    <row r="5307" spans="1:8" x14ac:dyDescent="0.25">
      <c r="A5307" s="30"/>
      <c r="B5307" s="31"/>
      <c r="C5307" s="42"/>
      <c r="D5307" s="385"/>
      <c r="F5307" s="385"/>
      <c r="G5307" s="385"/>
      <c r="H5307" s="385"/>
    </row>
    <row r="5308" spans="1:8" x14ac:dyDescent="0.25">
      <c r="A5308" s="30"/>
      <c r="B5308" s="31"/>
      <c r="C5308" s="42"/>
      <c r="D5308" s="385"/>
      <c r="F5308" s="385"/>
      <c r="G5308" s="385"/>
      <c r="H5308" s="385"/>
    </row>
    <row r="5309" spans="1:8" x14ac:dyDescent="0.25">
      <c r="A5309" s="30"/>
      <c r="B5309" s="31"/>
      <c r="C5309" s="42"/>
      <c r="D5309" s="385"/>
      <c r="F5309" s="385"/>
      <c r="G5309" s="385"/>
      <c r="H5309" s="385"/>
    </row>
    <row r="5310" spans="1:8" x14ac:dyDescent="0.25">
      <c r="A5310" s="30"/>
      <c r="B5310" s="31"/>
      <c r="C5310" s="42"/>
      <c r="D5310" s="385"/>
      <c r="F5310" s="385"/>
      <c r="G5310" s="385"/>
      <c r="H5310" s="385"/>
    </row>
    <row r="5311" spans="1:8" x14ac:dyDescent="0.25">
      <c r="A5311" s="30"/>
      <c r="B5311" s="31"/>
      <c r="C5311" s="42"/>
      <c r="D5311" s="385"/>
      <c r="F5311" s="385"/>
      <c r="G5311" s="385"/>
      <c r="H5311" s="385"/>
    </row>
    <row r="5312" spans="1:8" x14ac:dyDescent="0.25">
      <c r="A5312" s="30"/>
      <c r="B5312" s="31"/>
      <c r="C5312" s="42"/>
      <c r="D5312" s="385"/>
      <c r="F5312" s="385"/>
      <c r="G5312" s="385"/>
      <c r="H5312" s="385"/>
    </row>
    <row r="5313" spans="1:8" x14ac:dyDescent="0.25">
      <c r="A5313" s="30"/>
      <c r="B5313" s="31"/>
      <c r="C5313" s="42"/>
      <c r="D5313" s="385"/>
      <c r="F5313" s="385"/>
      <c r="G5313" s="385"/>
      <c r="H5313" s="385"/>
    </row>
    <row r="5314" spans="1:8" x14ac:dyDescent="0.25">
      <c r="A5314" s="30"/>
      <c r="B5314" s="31"/>
      <c r="C5314" s="42"/>
      <c r="D5314" s="385"/>
      <c r="F5314" s="385"/>
      <c r="G5314" s="385"/>
      <c r="H5314" s="385"/>
    </row>
    <row r="5315" spans="1:8" x14ac:dyDescent="0.25">
      <c r="A5315" s="30"/>
      <c r="B5315" s="31"/>
      <c r="C5315" s="42"/>
      <c r="D5315" s="385"/>
      <c r="F5315" s="385"/>
      <c r="G5315" s="385"/>
      <c r="H5315" s="385"/>
    </row>
    <row r="5316" spans="1:8" x14ac:dyDescent="0.25">
      <c r="A5316" s="30"/>
      <c r="B5316" s="31"/>
      <c r="C5316" s="42"/>
      <c r="D5316" s="385"/>
      <c r="F5316" s="385"/>
      <c r="G5316" s="385"/>
      <c r="H5316" s="385"/>
    </row>
    <row r="5317" spans="1:8" x14ac:dyDescent="0.25">
      <c r="A5317" s="30"/>
      <c r="B5317" s="31"/>
      <c r="C5317" s="42"/>
      <c r="D5317" s="385"/>
      <c r="F5317" s="385"/>
      <c r="G5317" s="385"/>
      <c r="H5317" s="385"/>
    </row>
    <row r="5318" spans="1:8" x14ac:dyDescent="0.25">
      <c r="A5318" s="30"/>
      <c r="B5318" s="31"/>
      <c r="C5318" s="42"/>
      <c r="D5318" s="385"/>
      <c r="F5318" s="385"/>
      <c r="G5318" s="385"/>
      <c r="H5318" s="385"/>
    </row>
    <row r="5319" spans="1:8" x14ac:dyDescent="0.25">
      <c r="A5319" s="30"/>
      <c r="B5319" s="31"/>
      <c r="C5319" s="42"/>
      <c r="D5319" s="385"/>
      <c r="F5319" s="385"/>
      <c r="G5319" s="385"/>
      <c r="H5319" s="385"/>
    </row>
    <row r="5320" spans="1:8" x14ac:dyDescent="0.25">
      <c r="A5320" s="30"/>
      <c r="B5320" s="31"/>
      <c r="C5320" s="42"/>
      <c r="D5320" s="385"/>
      <c r="F5320" s="385"/>
      <c r="G5320" s="385"/>
      <c r="H5320" s="385"/>
    </row>
    <row r="5321" spans="1:8" x14ac:dyDescent="0.25">
      <c r="A5321" s="30"/>
      <c r="B5321" s="31"/>
      <c r="C5321" s="42"/>
      <c r="D5321" s="385"/>
      <c r="F5321" s="385"/>
      <c r="G5321" s="385"/>
      <c r="H5321" s="385"/>
    </row>
    <row r="5322" spans="1:8" x14ac:dyDescent="0.25">
      <c r="A5322" s="30"/>
      <c r="B5322" s="31"/>
      <c r="C5322" s="42"/>
      <c r="D5322" s="385"/>
      <c r="F5322" s="385"/>
      <c r="G5322" s="385"/>
      <c r="H5322" s="385"/>
    </row>
    <row r="5323" spans="1:8" x14ac:dyDescent="0.25">
      <c r="A5323" s="30"/>
      <c r="B5323" s="31"/>
      <c r="C5323" s="42"/>
      <c r="D5323" s="385"/>
      <c r="F5323" s="385"/>
      <c r="G5323" s="385"/>
      <c r="H5323" s="385"/>
    </row>
    <row r="5324" spans="1:8" x14ac:dyDescent="0.25">
      <c r="A5324" s="30"/>
      <c r="B5324" s="31"/>
      <c r="C5324" s="42"/>
      <c r="D5324" s="385"/>
      <c r="F5324" s="385"/>
      <c r="G5324" s="385"/>
      <c r="H5324" s="385"/>
    </row>
    <row r="5325" spans="1:8" x14ac:dyDescent="0.25">
      <c r="A5325" s="30"/>
      <c r="B5325" s="31"/>
      <c r="C5325" s="42"/>
      <c r="D5325" s="385"/>
      <c r="F5325" s="385"/>
      <c r="G5325" s="385"/>
      <c r="H5325" s="385"/>
    </row>
    <row r="5326" spans="1:8" x14ac:dyDescent="0.25">
      <c r="A5326" s="30"/>
      <c r="B5326" s="31"/>
      <c r="C5326" s="42"/>
      <c r="D5326" s="385"/>
      <c r="F5326" s="385"/>
      <c r="G5326" s="385"/>
      <c r="H5326" s="385"/>
    </row>
    <row r="5327" spans="1:8" x14ac:dyDescent="0.25">
      <c r="A5327" s="30"/>
      <c r="B5327" s="31"/>
      <c r="C5327" s="42"/>
      <c r="D5327" s="385"/>
      <c r="F5327" s="385"/>
      <c r="G5327" s="385"/>
      <c r="H5327" s="385"/>
    </row>
    <row r="5328" spans="1:8" x14ac:dyDescent="0.25">
      <c r="A5328" s="30"/>
      <c r="B5328" s="31"/>
      <c r="C5328" s="42"/>
      <c r="D5328" s="385"/>
      <c r="F5328" s="385"/>
      <c r="G5328" s="385"/>
      <c r="H5328" s="385"/>
    </row>
    <row r="5329" spans="1:8" x14ac:dyDescent="0.25">
      <c r="A5329" s="30"/>
      <c r="B5329" s="31"/>
      <c r="C5329" s="42"/>
      <c r="D5329" s="385"/>
      <c r="F5329" s="385"/>
      <c r="G5329" s="385"/>
      <c r="H5329" s="385"/>
    </row>
    <row r="5330" spans="1:8" x14ac:dyDescent="0.25">
      <c r="A5330" s="30"/>
      <c r="B5330" s="31"/>
      <c r="C5330" s="42"/>
      <c r="D5330" s="385"/>
      <c r="F5330" s="385"/>
      <c r="G5330" s="385"/>
      <c r="H5330" s="385"/>
    </row>
    <row r="5331" spans="1:8" x14ac:dyDescent="0.25">
      <c r="A5331" s="30"/>
      <c r="B5331" s="31"/>
      <c r="C5331" s="42"/>
      <c r="D5331" s="385"/>
      <c r="F5331" s="385"/>
      <c r="G5331" s="385"/>
      <c r="H5331" s="385"/>
    </row>
    <row r="5332" spans="1:8" x14ac:dyDescent="0.25">
      <c r="A5332" s="30"/>
      <c r="B5332" s="31"/>
      <c r="C5332" s="42"/>
      <c r="D5332" s="385"/>
      <c r="F5332" s="385"/>
      <c r="G5332" s="385"/>
      <c r="H5332" s="385"/>
    </row>
    <row r="5333" spans="1:8" x14ac:dyDescent="0.25">
      <c r="A5333" s="30"/>
      <c r="B5333" s="31"/>
      <c r="C5333" s="42"/>
      <c r="D5333" s="385"/>
      <c r="F5333" s="385"/>
      <c r="G5333" s="385"/>
      <c r="H5333" s="385"/>
    </row>
    <row r="5334" spans="1:8" x14ac:dyDescent="0.25">
      <c r="A5334" s="30"/>
      <c r="B5334" s="31"/>
      <c r="C5334" s="42"/>
      <c r="D5334" s="385"/>
      <c r="F5334" s="385"/>
      <c r="G5334" s="385"/>
      <c r="H5334" s="385"/>
    </row>
    <row r="5335" spans="1:8" x14ac:dyDescent="0.25">
      <c r="A5335" s="30"/>
      <c r="B5335" s="31"/>
      <c r="C5335" s="42"/>
      <c r="D5335" s="385"/>
      <c r="F5335" s="385"/>
      <c r="G5335" s="385"/>
      <c r="H5335" s="385"/>
    </row>
    <row r="5336" spans="1:8" x14ac:dyDescent="0.25">
      <c r="A5336" s="30"/>
      <c r="B5336" s="31"/>
      <c r="C5336" s="42"/>
      <c r="D5336" s="385"/>
      <c r="F5336" s="385"/>
      <c r="G5336" s="385"/>
      <c r="H5336" s="385"/>
    </row>
    <row r="5337" spans="1:8" x14ac:dyDescent="0.25">
      <c r="A5337" s="30"/>
      <c r="B5337" s="31"/>
      <c r="C5337" s="42"/>
      <c r="D5337" s="385"/>
      <c r="F5337" s="385"/>
      <c r="G5337" s="385"/>
      <c r="H5337" s="385"/>
    </row>
    <row r="5338" spans="1:8" x14ac:dyDescent="0.25">
      <c r="A5338" s="30"/>
      <c r="B5338" s="31"/>
      <c r="C5338" s="42"/>
      <c r="D5338" s="385"/>
      <c r="F5338" s="385"/>
      <c r="G5338" s="385"/>
      <c r="H5338" s="385"/>
    </row>
    <row r="5339" spans="1:8" x14ac:dyDescent="0.25">
      <c r="A5339" s="30"/>
      <c r="B5339" s="31"/>
      <c r="C5339" s="42"/>
      <c r="D5339" s="385"/>
      <c r="F5339" s="385"/>
      <c r="G5339" s="385"/>
      <c r="H5339" s="385"/>
    </row>
    <row r="5340" spans="1:8" x14ac:dyDescent="0.25">
      <c r="A5340" s="30"/>
      <c r="B5340" s="31"/>
      <c r="C5340" s="42"/>
      <c r="D5340" s="385"/>
      <c r="F5340" s="385"/>
      <c r="G5340" s="385"/>
      <c r="H5340" s="385"/>
    </row>
    <row r="5341" spans="1:8" x14ac:dyDescent="0.25">
      <c r="A5341" s="30"/>
      <c r="B5341" s="31"/>
      <c r="C5341" s="42"/>
      <c r="D5341" s="385"/>
      <c r="F5341" s="385"/>
      <c r="G5341" s="385"/>
      <c r="H5341" s="385"/>
    </row>
    <row r="5342" spans="1:8" x14ac:dyDescent="0.25">
      <c r="A5342" s="30"/>
      <c r="B5342" s="31"/>
      <c r="C5342" s="42"/>
      <c r="D5342" s="385"/>
      <c r="F5342" s="385"/>
      <c r="G5342" s="385"/>
      <c r="H5342" s="385"/>
    </row>
    <row r="5343" spans="1:8" x14ac:dyDescent="0.25">
      <c r="A5343" s="30"/>
      <c r="B5343" s="31"/>
      <c r="C5343" s="42"/>
      <c r="D5343" s="385"/>
      <c r="F5343" s="385"/>
      <c r="G5343" s="385"/>
      <c r="H5343" s="385"/>
    </row>
    <row r="5344" spans="1:8" x14ac:dyDescent="0.25">
      <c r="A5344" s="30"/>
      <c r="B5344" s="31"/>
      <c r="C5344" s="42"/>
      <c r="D5344" s="385"/>
      <c r="F5344" s="385"/>
      <c r="G5344" s="385"/>
      <c r="H5344" s="385"/>
    </row>
    <row r="5345" spans="1:8" x14ac:dyDescent="0.25">
      <c r="A5345" s="30"/>
      <c r="B5345" s="31"/>
      <c r="C5345" s="42"/>
      <c r="D5345" s="385"/>
      <c r="F5345" s="385"/>
      <c r="G5345" s="385"/>
      <c r="H5345" s="385"/>
    </row>
    <row r="5346" spans="1:8" x14ac:dyDescent="0.25">
      <c r="A5346" s="30"/>
      <c r="B5346" s="31"/>
      <c r="C5346" s="42"/>
      <c r="D5346" s="385"/>
      <c r="F5346" s="385"/>
      <c r="G5346" s="385"/>
      <c r="H5346" s="385"/>
    </row>
    <row r="5347" spans="1:8" x14ac:dyDescent="0.25">
      <c r="A5347" s="30"/>
      <c r="B5347" s="31"/>
      <c r="C5347" s="42"/>
      <c r="D5347" s="385"/>
      <c r="F5347" s="385"/>
      <c r="G5347" s="385"/>
      <c r="H5347" s="385"/>
    </row>
    <row r="5348" spans="1:8" x14ac:dyDescent="0.25">
      <c r="A5348" s="30"/>
      <c r="B5348" s="31"/>
      <c r="C5348" s="42"/>
      <c r="D5348" s="385"/>
      <c r="F5348" s="385"/>
      <c r="G5348" s="385"/>
      <c r="H5348" s="385"/>
    </row>
    <row r="5349" spans="1:8" x14ac:dyDescent="0.25">
      <c r="A5349" s="30"/>
      <c r="B5349" s="31"/>
      <c r="C5349" s="42"/>
      <c r="D5349" s="385"/>
      <c r="F5349" s="385"/>
      <c r="G5349" s="385"/>
      <c r="H5349" s="385"/>
    </row>
    <row r="5350" spans="1:8" x14ac:dyDescent="0.25">
      <c r="A5350" s="30"/>
      <c r="B5350" s="31"/>
      <c r="C5350" s="42"/>
      <c r="D5350" s="385"/>
      <c r="F5350" s="385"/>
      <c r="G5350" s="385"/>
      <c r="H5350" s="385"/>
    </row>
    <row r="5351" spans="1:8" x14ac:dyDescent="0.25">
      <c r="A5351" s="30"/>
      <c r="B5351" s="31"/>
      <c r="C5351" s="42"/>
      <c r="D5351" s="385"/>
      <c r="F5351" s="385"/>
      <c r="G5351" s="385"/>
      <c r="H5351" s="385"/>
    </row>
    <row r="5352" spans="1:8" x14ac:dyDescent="0.25">
      <c r="A5352" s="30"/>
      <c r="B5352" s="31"/>
      <c r="C5352" s="42"/>
      <c r="D5352" s="385"/>
      <c r="F5352" s="385"/>
      <c r="G5352" s="385"/>
      <c r="H5352" s="385"/>
    </row>
    <row r="5353" spans="1:8" x14ac:dyDescent="0.25">
      <c r="A5353" s="30"/>
      <c r="B5353" s="31"/>
      <c r="C5353" s="42"/>
      <c r="D5353" s="385"/>
      <c r="F5353" s="385"/>
      <c r="G5353" s="385"/>
      <c r="H5353" s="385"/>
    </row>
    <row r="5354" spans="1:8" x14ac:dyDescent="0.25">
      <c r="A5354" s="30"/>
      <c r="B5354" s="31"/>
      <c r="C5354" s="42"/>
      <c r="D5354" s="385"/>
      <c r="F5354" s="385"/>
      <c r="G5354" s="385"/>
      <c r="H5354" s="385"/>
    </row>
    <row r="5355" spans="1:8" x14ac:dyDescent="0.25">
      <c r="A5355" s="30"/>
      <c r="B5355" s="31"/>
      <c r="C5355" s="42"/>
      <c r="D5355" s="385"/>
      <c r="F5355" s="385"/>
      <c r="G5355" s="385"/>
      <c r="H5355" s="385"/>
    </row>
    <row r="5356" spans="1:8" x14ac:dyDescent="0.25">
      <c r="A5356" s="30"/>
      <c r="B5356" s="31"/>
      <c r="C5356" s="42"/>
      <c r="D5356" s="385"/>
      <c r="F5356" s="385"/>
      <c r="G5356" s="385"/>
      <c r="H5356" s="385"/>
    </row>
    <row r="5357" spans="1:8" x14ac:dyDescent="0.25">
      <c r="A5357" s="30"/>
      <c r="B5357" s="31"/>
      <c r="C5357" s="42"/>
      <c r="D5357" s="385"/>
      <c r="F5357" s="385"/>
      <c r="G5357" s="385"/>
      <c r="H5357" s="385"/>
    </row>
    <row r="5358" spans="1:8" x14ac:dyDescent="0.25">
      <c r="A5358" s="30"/>
      <c r="B5358" s="31"/>
      <c r="C5358" s="42"/>
      <c r="D5358" s="385"/>
      <c r="F5358" s="385"/>
      <c r="G5358" s="385"/>
      <c r="H5358" s="385"/>
    </row>
    <row r="5359" spans="1:8" x14ac:dyDescent="0.25">
      <c r="A5359" s="30"/>
      <c r="B5359" s="31"/>
      <c r="C5359" s="42"/>
      <c r="D5359" s="385"/>
      <c r="F5359" s="385"/>
      <c r="G5359" s="385"/>
      <c r="H5359" s="385"/>
    </row>
    <row r="5360" spans="1:8" x14ac:dyDescent="0.25">
      <c r="A5360" s="30"/>
      <c r="B5360" s="31"/>
      <c r="C5360" s="42"/>
      <c r="D5360" s="385"/>
      <c r="F5360" s="385"/>
      <c r="G5360" s="385"/>
      <c r="H5360" s="385"/>
    </row>
    <row r="5361" spans="1:8" x14ac:dyDescent="0.25">
      <c r="A5361" s="30"/>
      <c r="B5361" s="31"/>
      <c r="C5361" s="42"/>
      <c r="D5361" s="385"/>
      <c r="F5361" s="385"/>
      <c r="G5361" s="385"/>
      <c r="H5361" s="385"/>
    </row>
    <row r="5362" spans="1:8" x14ac:dyDescent="0.25">
      <c r="A5362" s="30"/>
      <c r="B5362" s="31"/>
      <c r="C5362" s="42"/>
      <c r="D5362" s="385"/>
      <c r="F5362" s="385"/>
      <c r="G5362" s="385"/>
      <c r="H5362" s="385"/>
    </row>
    <row r="5363" spans="1:8" x14ac:dyDescent="0.25">
      <c r="A5363" s="30"/>
      <c r="B5363" s="31"/>
      <c r="C5363" s="42"/>
      <c r="D5363" s="385"/>
      <c r="F5363" s="385"/>
      <c r="G5363" s="385"/>
      <c r="H5363" s="385"/>
    </row>
    <row r="5364" spans="1:8" x14ac:dyDescent="0.25">
      <c r="A5364" s="30"/>
      <c r="B5364" s="31"/>
      <c r="C5364" s="42"/>
      <c r="D5364" s="385"/>
      <c r="F5364" s="385"/>
      <c r="G5364" s="385"/>
      <c r="H5364" s="385"/>
    </row>
    <row r="5365" spans="1:8" x14ac:dyDescent="0.25">
      <c r="A5365" s="30"/>
      <c r="B5365" s="31"/>
      <c r="C5365" s="42"/>
      <c r="D5365" s="385"/>
      <c r="F5365" s="385"/>
      <c r="G5365" s="385"/>
      <c r="H5365" s="385"/>
    </row>
    <row r="5366" spans="1:8" x14ac:dyDescent="0.25">
      <c r="A5366" s="30"/>
      <c r="B5366" s="31"/>
      <c r="C5366" s="42"/>
      <c r="D5366" s="385"/>
      <c r="F5366" s="385"/>
      <c r="G5366" s="385"/>
      <c r="H5366" s="385"/>
    </row>
    <row r="5367" spans="1:8" x14ac:dyDescent="0.25">
      <c r="A5367" s="30"/>
      <c r="B5367" s="31"/>
      <c r="C5367" s="42"/>
      <c r="D5367" s="385"/>
      <c r="F5367" s="385"/>
      <c r="G5367" s="385"/>
      <c r="H5367" s="385"/>
    </row>
    <row r="5368" spans="1:8" x14ac:dyDescent="0.25">
      <c r="A5368" s="30"/>
      <c r="B5368" s="31"/>
      <c r="C5368" s="42"/>
      <c r="D5368" s="385"/>
      <c r="F5368" s="385"/>
      <c r="G5368" s="385"/>
      <c r="H5368" s="385"/>
    </row>
    <row r="5369" spans="1:8" x14ac:dyDescent="0.25">
      <c r="A5369" s="30"/>
      <c r="B5369" s="31"/>
      <c r="C5369" s="42"/>
      <c r="D5369" s="385"/>
      <c r="F5369" s="385"/>
      <c r="G5369" s="385"/>
      <c r="H5369" s="385"/>
    </row>
    <row r="5370" spans="1:8" x14ac:dyDescent="0.25">
      <c r="A5370" s="30"/>
      <c r="B5370" s="31"/>
      <c r="C5370" s="42"/>
      <c r="D5370" s="385"/>
      <c r="F5370" s="385"/>
      <c r="G5370" s="385"/>
      <c r="H5370" s="385"/>
    </row>
    <row r="5371" spans="1:8" x14ac:dyDescent="0.25">
      <c r="A5371" s="30"/>
      <c r="B5371" s="31"/>
      <c r="C5371" s="42"/>
      <c r="D5371" s="385"/>
      <c r="F5371" s="385"/>
      <c r="G5371" s="385"/>
      <c r="H5371" s="385"/>
    </row>
    <row r="5372" spans="1:8" x14ac:dyDescent="0.25">
      <c r="A5372" s="30"/>
      <c r="B5372" s="31"/>
      <c r="C5372" s="42"/>
      <c r="D5372" s="385"/>
      <c r="F5372" s="385"/>
      <c r="G5372" s="385"/>
      <c r="H5372" s="385"/>
    </row>
    <row r="5373" spans="1:8" x14ac:dyDescent="0.25">
      <c r="A5373" s="30"/>
      <c r="B5373" s="31"/>
      <c r="C5373" s="42"/>
      <c r="D5373" s="385"/>
      <c r="F5373" s="385"/>
      <c r="G5373" s="385"/>
      <c r="H5373" s="385"/>
    </row>
    <row r="5374" spans="1:8" x14ac:dyDescent="0.25">
      <c r="A5374" s="30"/>
      <c r="B5374" s="31"/>
      <c r="C5374" s="42"/>
      <c r="D5374" s="385"/>
      <c r="F5374" s="385"/>
      <c r="G5374" s="385"/>
      <c r="H5374" s="385"/>
    </row>
    <row r="5375" spans="1:8" x14ac:dyDescent="0.25">
      <c r="A5375" s="30"/>
      <c r="B5375" s="31"/>
      <c r="C5375" s="42"/>
      <c r="D5375" s="385"/>
      <c r="F5375" s="385"/>
      <c r="G5375" s="385"/>
      <c r="H5375" s="385"/>
    </row>
    <row r="5376" spans="1:8" x14ac:dyDescent="0.25">
      <c r="A5376" s="30"/>
      <c r="B5376" s="31"/>
      <c r="C5376" s="42"/>
      <c r="D5376" s="385"/>
      <c r="F5376" s="385"/>
      <c r="G5376" s="385"/>
      <c r="H5376" s="385"/>
    </row>
    <row r="5377" spans="1:8" x14ac:dyDescent="0.25">
      <c r="A5377" s="30"/>
      <c r="B5377" s="31"/>
      <c r="C5377" s="42"/>
      <c r="D5377" s="385"/>
      <c r="F5377" s="385"/>
      <c r="G5377" s="385"/>
      <c r="H5377" s="385"/>
    </row>
    <row r="5378" spans="1:8" x14ac:dyDescent="0.25">
      <c r="A5378" s="30"/>
      <c r="B5378" s="31"/>
      <c r="C5378" s="42"/>
      <c r="D5378" s="385"/>
      <c r="F5378" s="385"/>
      <c r="G5378" s="385"/>
      <c r="H5378" s="385"/>
    </row>
    <row r="5379" spans="1:8" x14ac:dyDescent="0.25">
      <c r="A5379" s="30"/>
      <c r="B5379" s="31"/>
      <c r="C5379" s="42"/>
      <c r="D5379" s="385"/>
      <c r="F5379" s="385"/>
      <c r="G5379" s="385"/>
      <c r="H5379" s="385"/>
    </row>
    <row r="5380" spans="1:8" x14ac:dyDescent="0.25">
      <c r="A5380" s="30"/>
      <c r="B5380" s="31"/>
      <c r="C5380" s="42"/>
      <c r="D5380" s="385"/>
      <c r="F5380" s="385"/>
      <c r="G5380" s="385"/>
      <c r="H5380" s="385"/>
    </row>
    <row r="5381" spans="1:8" x14ac:dyDescent="0.25">
      <c r="A5381" s="30"/>
      <c r="B5381" s="31"/>
      <c r="C5381" s="42"/>
      <c r="D5381" s="385"/>
      <c r="F5381" s="385"/>
      <c r="G5381" s="385"/>
      <c r="H5381" s="385"/>
    </row>
    <row r="5382" spans="1:8" x14ac:dyDescent="0.25">
      <c r="A5382" s="30"/>
      <c r="B5382" s="31"/>
      <c r="C5382" s="42"/>
      <c r="D5382" s="385"/>
      <c r="F5382" s="385"/>
      <c r="G5382" s="385"/>
      <c r="H5382" s="385"/>
    </row>
    <row r="5383" spans="1:8" x14ac:dyDescent="0.25">
      <c r="A5383" s="30"/>
      <c r="B5383" s="31"/>
      <c r="C5383" s="42"/>
      <c r="D5383" s="385"/>
      <c r="F5383" s="385"/>
      <c r="G5383" s="385"/>
      <c r="H5383" s="385"/>
    </row>
    <row r="5384" spans="1:8" x14ac:dyDescent="0.25">
      <c r="A5384" s="30"/>
      <c r="B5384" s="31"/>
      <c r="C5384" s="42"/>
      <c r="D5384" s="385"/>
      <c r="F5384" s="385"/>
      <c r="G5384" s="385"/>
      <c r="H5384" s="385"/>
    </row>
    <row r="5385" spans="1:8" x14ac:dyDescent="0.25">
      <c r="A5385" s="30"/>
      <c r="B5385" s="31"/>
      <c r="C5385" s="42"/>
      <c r="D5385" s="385"/>
      <c r="F5385" s="385"/>
      <c r="G5385" s="385"/>
      <c r="H5385" s="385"/>
    </row>
    <row r="5386" spans="1:8" x14ac:dyDescent="0.25">
      <c r="A5386" s="30"/>
      <c r="B5386" s="31"/>
      <c r="C5386" s="42"/>
      <c r="D5386" s="385"/>
      <c r="F5386" s="385"/>
      <c r="G5386" s="385"/>
      <c r="H5386" s="385"/>
    </row>
    <row r="5387" spans="1:8" x14ac:dyDescent="0.25">
      <c r="A5387" s="30"/>
      <c r="B5387" s="31"/>
      <c r="C5387" s="42"/>
      <c r="D5387" s="385"/>
      <c r="F5387" s="385"/>
      <c r="G5387" s="385"/>
      <c r="H5387" s="385"/>
    </row>
    <row r="5388" spans="1:8" x14ac:dyDescent="0.25">
      <c r="A5388" s="30"/>
      <c r="B5388" s="31"/>
      <c r="C5388" s="42"/>
      <c r="D5388" s="385"/>
      <c r="F5388" s="385"/>
      <c r="G5388" s="385"/>
      <c r="H5388" s="385"/>
    </row>
    <row r="5389" spans="1:8" x14ac:dyDescent="0.25">
      <c r="A5389" s="30"/>
      <c r="B5389" s="31"/>
      <c r="C5389" s="42"/>
      <c r="D5389" s="385"/>
      <c r="F5389" s="385"/>
      <c r="G5389" s="385"/>
      <c r="H5389" s="385"/>
    </row>
    <row r="5390" spans="1:8" x14ac:dyDescent="0.25">
      <c r="A5390" s="30"/>
      <c r="B5390" s="31"/>
      <c r="C5390" s="42"/>
      <c r="D5390" s="385"/>
      <c r="F5390" s="385"/>
      <c r="G5390" s="385"/>
      <c r="H5390" s="385"/>
    </row>
    <row r="5391" spans="1:8" x14ac:dyDescent="0.25">
      <c r="A5391" s="30"/>
      <c r="B5391" s="31"/>
      <c r="C5391" s="42"/>
      <c r="D5391" s="385"/>
      <c r="F5391" s="385"/>
      <c r="G5391" s="385"/>
      <c r="H5391" s="385"/>
    </row>
    <row r="5392" spans="1:8" x14ac:dyDescent="0.25">
      <c r="A5392" s="30"/>
      <c r="B5392" s="31"/>
      <c r="C5392" s="42"/>
      <c r="D5392" s="385"/>
      <c r="F5392" s="385"/>
      <c r="G5392" s="385"/>
      <c r="H5392" s="385"/>
    </row>
    <row r="5393" spans="1:8" x14ac:dyDescent="0.25">
      <c r="A5393" s="30"/>
      <c r="B5393" s="31"/>
      <c r="C5393" s="42"/>
      <c r="D5393" s="385"/>
      <c r="F5393" s="385"/>
      <c r="G5393" s="385"/>
      <c r="H5393" s="385"/>
    </row>
    <row r="5394" spans="1:8" x14ac:dyDescent="0.25">
      <c r="A5394" s="30"/>
      <c r="B5394" s="31"/>
      <c r="C5394" s="42"/>
      <c r="D5394" s="385"/>
      <c r="F5394" s="385"/>
      <c r="G5394" s="385"/>
      <c r="H5394" s="385"/>
    </row>
    <row r="5395" spans="1:8" x14ac:dyDescent="0.25">
      <c r="A5395" s="30"/>
      <c r="B5395" s="31"/>
      <c r="C5395" s="42"/>
      <c r="D5395" s="385"/>
      <c r="F5395" s="385"/>
      <c r="G5395" s="385"/>
      <c r="H5395" s="385"/>
    </row>
    <row r="5396" spans="1:8" x14ac:dyDescent="0.25">
      <c r="A5396" s="30"/>
      <c r="B5396" s="31"/>
      <c r="C5396" s="42"/>
      <c r="D5396" s="385"/>
      <c r="F5396" s="385"/>
      <c r="G5396" s="385"/>
      <c r="H5396" s="385"/>
    </row>
    <row r="5397" spans="1:8" x14ac:dyDescent="0.25">
      <c r="A5397" s="30"/>
      <c r="B5397" s="31"/>
      <c r="C5397" s="42"/>
      <c r="D5397" s="385"/>
      <c r="F5397" s="385"/>
      <c r="G5397" s="385"/>
      <c r="H5397" s="385"/>
    </row>
    <row r="5398" spans="1:8" x14ac:dyDescent="0.25">
      <c r="A5398" s="30"/>
      <c r="B5398" s="31"/>
      <c r="C5398" s="42"/>
      <c r="D5398" s="385"/>
      <c r="F5398" s="385"/>
      <c r="G5398" s="385"/>
      <c r="H5398" s="385"/>
    </row>
    <row r="5399" spans="1:8" x14ac:dyDescent="0.25">
      <c r="A5399" s="30"/>
      <c r="B5399" s="31"/>
      <c r="C5399" s="42"/>
      <c r="D5399" s="385"/>
      <c r="F5399" s="385"/>
      <c r="G5399" s="385"/>
      <c r="H5399" s="385"/>
    </row>
    <row r="5400" spans="1:8" x14ac:dyDescent="0.25">
      <c r="A5400" s="30"/>
      <c r="B5400" s="31"/>
      <c r="C5400" s="42"/>
      <c r="D5400" s="385"/>
      <c r="F5400" s="385"/>
      <c r="G5400" s="385"/>
      <c r="H5400" s="385"/>
    </row>
    <row r="5401" spans="1:8" x14ac:dyDescent="0.25">
      <c r="A5401" s="30"/>
      <c r="B5401" s="31"/>
      <c r="C5401" s="42"/>
      <c r="D5401" s="385"/>
      <c r="F5401" s="385"/>
      <c r="G5401" s="385"/>
      <c r="H5401" s="385"/>
    </row>
    <row r="5402" spans="1:8" x14ac:dyDescent="0.25">
      <c r="A5402" s="30"/>
      <c r="B5402" s="31"/>
      <c r="C5402" s="42"/>
      <c r="D5402" s="385"/>
      <c r="F5402" s="385"/>
      <c r="G5402" s="385"/>
      <c r="H5402" s="385"/>
    </row>
    <row r="5403" spans="1:8" x14ac:dyDescent="0.25">
      <c r="A5403" s="30"/>
      <c r="B5403" s="31"/>
      <c r="C5403" s="42"/>
      <c r="D5403" s="385"/>
      <c r="F5403" s="385"/>
      <c r="G5403" s="385"/>
      <c r="H5403" s="385"/>
    </row>
    <row r="5404" spans="1:8" x14ac:dyDescent="0.25">
      <c r="A5404" s="30"/>
      <c r="B5404" s="31"/>
      <c r="C5404" s="42"/>
      <c r="D5404" s="385"/>
      <c r="F5404" s="385"/>
      <c r="G5404" s="385"/>
      <c r="H5404" s="385"/>
    </row>
    <row r="5405" spans="1:8" x14ac:dyDescent="0.25">
      <c r="A5405" s="30"/>
      <c r="B5405" s="31"/>
      <c r="C5405" s="42"/>
      <c r="D5405" s="385"/>
      <c r="F5405" s="385"/>
      <c r="G5405" s="385"/>
      <c r="H5405" s="385"/>
    </row>
    <row r="5406" spans="1:8" x14ac:dyDescent="0.25">
      <c r="A5406" s="30"/>
      <c r="B5406" s="31"/>
      <c r="C5406" s="42"/>
      <c r="D5406" s="385"/>
      <c r="F5406" s="385"/>
      <c r="G5406" s="385"/>
      <c r="H5406" s="385"/>
    </row>
    <row r="5407" spans="1:8" x14ac:dyDescent="0.25">
      <c r="A5407" s="30"/>
      <c r="B5407" s="31"/>
      <c r="C5407" s="42"/>
      <c r="D5407" s="385"/>
      <c r="F5407" s="385"/>
      <c r="G5407" s="385"/>
      <c r="H5407" s="385"/>
    </row>
    <row r="5408" spans="1:8" x14ac:dyDescent="0.25">
      <c r="A5408" s="30"/>
      <c r="B5408" s="31"/>
      <c r="C5408" s="42"/>
      <c r="D5408" s="385"/>
      <c r="F5408" s="385"/>
      <c r="G5408" s="385"/>
      <c r="H5408" s="385"/>
    </row>
    <row r="5409" spans="1:8" x14ac:dyDescent="0.25">
      <c r="A5409" s="30"/>
      <c r="B5409" s="31"/>
      <c r="C5409" s="42"/>
      <c r="D5409" s="385"/>
      <c r="F5409" s="385"/>
      <c r="G5409" s="385"/>
      <c r="H5409" s="385"/>
    </row>
    <row r="5410" spans="1:8" x14ac:dyDescent="0.25">
      <c r="A5410" s="30"/>
      <c r="B5410" s="31"/>
      <c r="C5410" s="42"/>
      <c r="D5410" s="385"/>
      <c r="F5410" s="385"/>
      <c r="G5410" s="385"/>
      <c r="H5410" s="385"/>
    </row>
    <row r="5411" spans="1:8" x14ac:dyDescent="0.25">
      <c r="A5411" s="30"/>
      <c r="B5411" s="31"/>
      <c r="C5411" s="42"/>
      <c r="D5411" s="385"/>
      <c r="F5411" s="385"/>
      <c r="G5411" s="385"/>
      <c r="H5411" s="385"/>
    </row>
    <row r="5412" spans="1:8" x14ac:dyDescent="0.25">
      <c r="A5412" s="30"/>
      <c r="B5412" s="31"/>
      <c r="C5412" s="42"/>
      <c r="D5412" s="385"/>
      <c r="F5412" s="385"/>
      <c r="G5412" s="385"/>
      <c r="H5412" s="385"/>
    </row>
    <row r="5413" spans="1:8" x14ac:dyDescent="0.25">
      <c r="A5413" s="30"/>
      <c r="B5413" s="31"/>
      <c r="C5413" s="42"/>
      <c r="D5413" s="385"/>
      <c r="F5413" s="385"/>
      <c r="G5413" s="385"/>
      <c r="H5413" s="385"/>
    </row>
    <row r="5414" spans="1:8" x14ac:dyDescent="0.25">
      <c r="A5414" s="30"/>
      <c r="B5414" s="31"/>
      <c r="C5414" s="42"/>
      <c r="D5414" s="385"/>
      <c r="F5414" s="385"/>
      <c r="G5414" s="385"/>
      <c r="H5414" s="385"/>
    </row>
    <row r="5415" spans="1:8" x14ac:dyDescent="0.25">
      <c r="A5415" s="30"/>
      <c r="B5415" s="31"/>
      <c r="C5415" s="42"/>
      <c r="D5415" s="385"/>
      <c r="F5415" s="385"/>
      <c r="G5415" s="385"/>
      <c r="H5415" s="385"/>
    </row>
    <row r="5416" spans="1:8" x14ac:dyDescent="0.25">
      <c r="A5416" s="30"/>
      <c r="B5416" s="31"/>
      <c r="C5416" s="42"/>
      <c r="D5416" s="385"/>
      <c r="F5416" s="385"/>
      <c r="G5416" s="385"/>
      <c r="H5416" s="385"/>
    </row>
    <row r="5417" spans="1:8" x14ac:dyDescent="0.25">
      <c r="A5417" s="30"/>
      <c r="B5417" s="31"/>
      <c r="C5417" s="42"/>
      <c r="D5417" s="385"/>
      <c r="F5417" s="385"/>
      <c r="G5417" s="385"/>
      <c r="H5417" s="385"/>
    </row>
    <row r="5418" spans="1:8" x14ac:dyDescent="0.25">
      <c r="A5418" s="30"/>
      <c r="B5418" s="31"/>
      <c r="C5418" s="42"/>
      <c r="D5418" s="385"/>
      <c r="F5418" s="385"/>
      <c r="G5418" s="385"/>
      <c r="H5418" s="385"/>
    </row>
    <row r="5419" spans="1:8" x14ac:dyDescent="0.25">
      <c r="A5419" s="30"/>
      <c r="B5419" s="31"/>
      <c r="C5419" s="42"/>
      <c r="D5419" s="385"/>
      <c r="F5419" s="385"/>
      <c r="G5419" s="385"/>
      <c r="H5419" s="385"/>
    </row>
    <row r="5420" spans="1:8" x14ac:dyDescent="0.25">
      <c r="A5420" s="30"/>
      <c r="B5420" s="31"/>
      <c r="C5420" s="42"/>
      <c r="D5420" s="385"/>
      <c r="F5420" s="385"/>
      <c r="G5420" s="385"/>
      <c r="H5420" s="385"/>
    </row>
    <row r="5421" spans="1:8" x14ac:dyDescent="0.25">
      <c r="A5421" s="30"/>
      <c r="B5421" s="31"/>
      <c r="C5421" s="42"/>
      <c r="D5421" s="385"/>
      <c r="F5421" s="385"/>
      <c r="G5421" s="385"/>
      <c r="H5421" s="385"/>
    </row>
    <row r="5422" spans="1:8" x14ac:dyDescent="0.25">
      <c r="A5422" s="30"/>
      <c r="B5422" s="31"/>
      <c r="C5422" s="42"/>
      <c r="D5422" s="385"/>
      <c r="F5422" s="385"/>
      <c r="G5422" s="385"/>
      <c r="H5422" s="385"/>
    </row>
    <row r="5423" spans="1:8" x14ac:dyDescent="0.25">
      <c r="A5423" s="30"/>
      <c r="B5423" s="31"/>
      <c r="C5423" s="42"/>
      <c r="D5423" s="385"/>
      <c r="F5423" s="385"/>
      <c r="G5423" s="385"/>
      <c r="H5423" s="385"/>
    </row>
    <row r="5424" spans="1:8" x14ac:dyDescent="0.25">
      <c r="A5424" s="30"/>
      <c r="B5424" s="31"/>
      <c r="C5424" s="42"/>
      <c r="D5424" s="385"/>
      <c r="F5424" s="385"/>
      <c r="G5424" s="385"/>
      <c r="H5424" s="385"/>
    </row>
    <row r="5425" spans="1:8" x14ac:dyDescent="0.25">
      <c r="A5425" s="30"/>
      <c r="B5425" s="31"/>
      <c r="C5425" s="42"/>
      <c r="D5425" s="385"/>
      <c r="F5425" s="385"/>
      <c r="G5425" s="385"/>
      <c r="H5425" s="385"/>
    </row>
    <row r="5426" spans="1:8" x14ac:dyDescent="0.25">
      <c r="A5426" s="30"/>
      <c r="B5426" s="31"/>
      <c r="C5426" s="42"/>
      <c r="D5426" s="385"/>
      <c r="F5426" s="385"/>
      <c r="G5426" s="385"/>
      <c r="H5426" s="385"/>
    </row>
    <row r="5427" spans="1:8" x14ac:dyDescent="0.25">
      <c r="A5427" s="30"/>
      <c r="B5427" s="31"/>
      <c r="C5427" s="42"/>
      <c r="D5427" s="385"/>
      <c r="F5427" s="385"/>
      <c r="G5427" s="385"/>
      <c r="H5427" s="385"/>
    </row>
    <row r="5428" spans="1:8" x14ac:dyDescent="0.25">
      <c r="A5428" s="30"/>
      <c r="B5428" s="31"/>
      <c r="C5428" s="42"/>
      <c r="D5428" s="385"/>
      <c r="F5428" s="385"/>
      <c r="G5428" s="385"/>
      <c r="H5428" s="385"/>
    </row>
    <row r="5429" spans="1:8" x14ac:dyDescent="0.25">
      <c r="A5429" s="30"/>
      <c r="B5429" s="31"/>
      <c r="C5429" s="42"/>
      <c r="D5429" s="385"/>
      <c r="F5429" s="385"/>
      <c r="G5429" s="385"/>
      <c r="H5429" s="385"/>
    </row>
    <row r="5430" spans="1:8" x14ac:dyDescent="0.25">
      <c r="A5430" s="30"/>
      <c r="B5430" s="31"/>
      <c r="C5430" s="42"/>
      <c r="D5430" s="385"/>
      <c r="F5430" s="385"/>
      <c r="G5430" s="385"/>
      <c r="H5430" s="385"/>
    </row>
    <row r="5431" spans="1:8" x14ac:dyDescent="0.25">
      <c r="A5431" s="30"/>
      <c r="B5431" s="31"/>
      <c r="C5431" s="42"/>
      <c r="D5431" s="385"/>
      <c r="F5431" s="385"/>
      <c r="G5431" s="385"/>
      <c r="H5431" s="385"/>
    </row>
    <row r="5432" spans="1:8" x14ac:dyDescent="0.25">
      <c r="A5432" s="30"/>
      <c r="B5432" s="31"/>
      <c r="C5432" s="42"/>
      <c r="D5432" s="385"/>
      <c r="F5432" s="385"/>
      <c r="G5432" s="385"/>
      <c r="H5432" s="385"/>
    </row>
    <row r="5433" spans="1:8" x14ac:dyDescent="0.25">
      <c r="A5433" s="30"/>
      <c r="B5433" s="31"/>
      <c r="C5433" s="42"/>
      <c r="D5433" s="385"/>
      <c r="F5433" s="385"/>
      <c r="G5433" s="385"/>
      <c r="H5433" s="385"/>
    </row>
    <row r="5434" spans="1:8" x14ac:dyDescent="0.25">
      <c r="A5434" s="30"/>
      <c r="B5434" s="31"/>
      <c r="C5434" s="42"/>
      <c r="D5434" s="385"/>
      <c r="F5434" s="385"/>
      <c r="G5434" s="385"/>
      <c r="H5434" s="385"/>
    </row>
    <row r="5435" spans="1:8" x14ac:dyDescent="0.25">
      <c r="A5435" s="30"/>
      <c r="B5435" s="31"/>
      <c r="C5435" s="42"/>
      <c r="D5435" s="385"/>
      <c r="F5435" s="385"/>
      <c r="G5435" s="385"/>
      <c r="H5435" s="385"/>
    </row>
    <row r="5436" spans="1:8" x14ac:dyDescent="0.25">
      <c r="A5436" s="30"/>
      <c r="B5436" s="31"/>
      <c r="C5436" s="42"/>
      <c r="D5436" s="385"/>
      <c r="F5436" s="385"/>
      <c r="G5436" s="385"/>
      <c r="H5436" s="385"/>
    </row>
    <row r="5437" spans="1:8" x14ac:dyDescent="0.25">
      <c r="A5437" s="30"/>
      <c r="B5437" s="31"/>
      <c r="C5437" s="42"/>
      <c r="D5437" s="385"/>
      <c r="F5437" s="385"/>
      <c r="G5437" s="385"/>
      <c r="H5437" s="385"/>
    </row>
    <row r="5438" spans="1:8" x14ac:dyDescent="0.25">
      <c r="A5438" s="30"/>
      <c r="B5438" s="31"/>
      <c r="C5438" s="42"/>
      <c r="D5438" s="385"/>
      <c r="F5438" s="385"/>
      <c r="G5438" s="385"/>
      <c r="H5438" s="385"/>
    </row>
    <row r="5439" spans="1:8" x14ac:dyDescent="0.25">
      <c r="A5439" s="30"/>
      <c r="B5439" s="31"/>
      <c r="C5439" s="42"/>
      <c r="D5439" s="385"/>
      <c r="F5439" s="385"/>
      <c r="G5439" s="385"/>
      <c r="H5439" s="385"/>
    </row>
    <row r="5440" spans="1:8" x14ac:dyDescent="0.25">
      <c r="A5440" s="30"/>
      <c r="B5440" s="31"/>
      <c r="C5440" s="42"/>
      <c r="D5440" s="385"/>
      <c r="F5440" s="385"/>
      <c r="G5440" s="385"/>
      <c r="H5440" s="385"/>
    </row>
    <row r="5441" spans="1:8" x14ac:dyDescent="0.25">
      <c r="A5441" s="30"/>
      <c r="B5441" s="31"/>
      <c r="C5441" s="42"/>
      <c r="D5441" s="385"/>
      <c r="F5441" s="385"/>
      <c r="G5441" s="385"/>
      <c r="H5441" s="385"/>
    </row>
    <row r="5442" spans="1:8" x14ac:dyDescent="0.25">
      <c r="A5442" s="30"/>
      <c r="B5442" s="31"/>
      <c r="C5442" s="42"/>
      <c r="D5442" s="385"/>
      <c r="F5442" s="385"/>
      <c r="G5442" s="385"/>
      <c r="H5442" s="385"/>
    </row>
    <row r="5443" spans="1:8" x14ac:dyDescent="0.25">
      <c r="A5443" s="30"/>
      <c r="B5443" s="31"/>
      <c r="C5443" s="42"/>
      <c r="D5443" s="385"/>
      <c r="F5443" s="385"/>
      <c r="G5443" s="385"/>
      <c r="H5443" s="385"/>
    </row>
    <row r="5444" spans="1:8" x14ac:dyDescent="0.25">
      <c r="A5444" s="30"/>
      <c r="B5444" s="31"/>
      <c r="C5444" s="42"/>
      <c r="D5444" s="385"/>
      <c r="F5444" s="385"/>
      <c r="G5444" s="385"/>
      <c r="H5444" s="385"/>
    </row>
    <row r="5445" spans="1:8" x14ac:dyDescent="0.25">
      <c r="A5445" s="30"/>
      <c r="B5445" s="31"/>
      <c r="C5445" s="42"/>
      <c r="D5445" s="385"/>
      <c r="F5445" s="385"/>
      <c r="G5445" s="385"/>
      <c r="H5445" s="385"/>
    </row>
    <row r="5446" spans="1:8" x14ac:dyDescent="0.25">
      <c r="A5446" s="30"/>
      <c r="B5446" s="31"/>
      <c r="C5446" s="42"/>
      <c r="D5446" s="385"/>
      <c r="F5446" s="385"/>
      <c r="G5446" s="385"/>
      <c r="H5446" s="385"/>
    </row>
    <row r="5447" spans="1:8" x14ac:dyDescent="0.25">
      <c r="A5447" s="30"/>
      <c r="B5447" s="31"/>
      <c r="C5447" s="42"/>
      <c r="D5447" s="385"/>
      <c r="F5447" s="385"/>
      <c r="G5447" s="385"/>
      <c r="H5447" s="385"/>
    </row>
    <row r="5448" spans="1:8" x14ac:dyDescent="0.25">
      <c r="A5448" s="30"/>
      <c r="B5448" s="31"/>
      <c r="C5448" s="42"/>
      <c r="D5448" s="385"/>
      <c r="F5448" s="385"/>
      <c r="G5448" s="385"/>
      <c r="H5448" s="385"/>
    </row>
    <row r="5449" spans="1:8" x14ac:dyDescent="0.25">
      <c r="A5449" s="30"/>
      <c r="B5449" s="31"/>
      <c r="C5449" s="42"/>
      <c r="D5449" s="385"/>
      <c r="F5449" s="385"/>
      <c r="G5449" s="385"/>
      <c r="H5449" s="385"/>
    </row>
    <row r="5450" spans="1:8" x14ac:dyDescent="0.25">
      <c r="A5450" s="30"/>
      <c r="B5450" s="31"/>
      <c r="C5450" s="42"/>
      <c r="D5450" s="385"/>
      <c r="F5450" s="385"/>
      <c r="G5450" s="385"/>
      <c r="H5450" s="385"/>
    </row>
    <row r="5451" spans="1:8" x14ac:dyDescent="0.25">
      <c r="A5451" s="30"/>
      <c r="B5451" s="31"/>
      <c r="C5451" s="42"/>
      <c r="D5451" s="385"/>
      <c r="F5451" s="385"/>
      <c r="G5451" s="385"/>
      <c r="H5451" s="385"/>
    </row>
    <row r="5452" spans="1:8" x14ac:dyDescent="0.25">
      <c r="A5452" s="30"/>
      <c r="B5452" s="31"/>
      <c r="C5452" s="42"/>
      <c r="D5452" s="385"/>
      <c r="F5452" s="385"/>
      <c r="G5452" s="385"/>
      <c r="H5452" s="385"/>
    </row>
    <row r="5453" spans="1:8" x14ac:dyDescent="0.25">
      <c r="A5453" s="30"/>
      <c r="B5453" s="31"/>
      <c r="C5453" s="42"/>
      <c r="D5453" s="385"/>
      <c r="F5453" s="385"/>
      <c r="G5453" s="385"/>
      <c r="H5453" s="385"/>
    </row>
    <row r="5454" spans="1:8" x14ac:dyDescent="0.25">
      <c r="A5454" s="30"/>
      <c r="B5454" s="31"/>
      <c r="C5454" s="42"/>
      <c r="D5454" s="385"/>
      <c r="F5454" s="385"/>
      <c r="G5454" s="385"/>
      <c r="H5454" s="385"/>
    </row>
    <row r="5455" spans="1:8" x14ac:dyDescent="0.25">
      <c r="A5455" s="30"/>
      <c r="B5455" s="31"/>
      <c r="C5455" s="42"/>
      <c r="D5455" s="385"/>
      <c r="F5455" s="385"/>
      <c r="G5455" s="385"/>
      <c r="H5455" s="385"/>
    </row>
    <row r="5456" spans="1:8" x14ac:dyDescent="0.25">
      <c r="A5456" s="30"/>
      <c r="B5456" s="31"/>
      <c r="C5456" s="42"/>
      <c r="D5456" s="385"/>
      <c r="F5456" s="385"/>
      <c r="G5456" s="385"/>
      <c r="H5456" s="385"/>
    </row>
    <row r="5457" spans="1:8" x14ac:dyDescent="0.25">
      <c r="A5457" s="30"/>
      <c r="B5457" s="31"/>
      <c r="C5457" s="42"/>
      <c r="D5457" s="385"/>
      <c r="F5457" s="385"/>
      <c r="G5457" s="385"/>
      <c r="H5457" s="385"/>
    </row>
    <row r="5458" spans="1:8" x14ac:dyDescent="0.25">
      <c r="A5458" s="30"/>
      <c r="B5458" s="31"/>
      <c r="C5458" s="42"/>
      <c r="D5458" s="385"/>
      <c r="F5458" s="385"/>
      <c r="G5458" s="385"/>
      <c r="H5458" s="385"/>
    </row>
    <row r="5459" spans="1:8" x14ac:dyDescent="0.25">
      <c r="A5459" s="30"/>
      <c r="B5459" s="31"/>
      <c r="C5459" s="42"/>
      <c r="D5459" s="385"/>
      <c r="F5459" s="385"/>
      <c r="G5459" s="385"/>
      <c r="H5459" s="385"/>
    </row>
    <row r="5460" spans="1:8" x14ac:dyDescent="0.25">
      <c r="A5460" s="30"/>
      <c r="B5460" s="31"/>
      <c r="C5460" s="42"/>
      <c r="D5460" s="385"/>
      <c r="F5460" s="385"/>
      <c r="G5460" s="385"/>
      <c r="H5460" s="385"/>
    </row>
    <row r="5461" spans="1:8" x14ac:dyDescent="0.25">
      <c r="A5461" s="30"/>
      <c r="B5461" s="31"/>
      <c r="C5461" s="42"/>
      <c r="D5461" s="385"/>
      <c r="F5461" s="385"/>
      <c r="G5461" s="385"/>
      <c r="H5461" s="385"/>
    </row>
    <row r="5462" spans="1:8" x14ac:dyDescent="0.25">
      <c r="A5462" s="30"/>
      <c r="B5462" s="31"/>
      <c r="C5462" s="42"/>
      <c r="D5462" s="385"/>
      <c r="F5462" s="385"/>
      <c r="G5462" s="385"/>
      <c r="H5462" s="385"/>
    </row>
    <row r="5463" spans="1:8" x14ac:dyDescent="0.25">
      <c r="A5463" s="30"/>
      <c r="B5463" s="31"/>
      <c r="C5463" s="42"/>
      <c r="D5463" s="385"/>
      <c r="F5463" s="385"/>
      <c r="G5463" s="385"/>
      <c r="H5463" s="385"/>
    </row>
    <row r="5464" spans="1:8" x14ac:dyDescent="0.25">
      <c r="A5464" s="30"/>
      <c r="B5464" s="31"/>
      <c r="C5464" s="42"/>
      <c r="D5464" s="385"/>
      <c r="F5464" s="385"/>
      <c r="G5464" s="385"/>
      <c r="H5464" s="385"/>
    </row>
    <row r="5465" spans="1:8" x14ac:dyDescent="0.25">
      <c r="A5465" s="30"/>
      <c r="B5465" s="31"/>
      <c r="C5465" s="42"/>
      <c r="D5465" s="385"/>
      <c r="F5465" s="385"/>
      <c r="G5465" s="385"/>
      <c r="H5465" s="385"/>
    </row>
    <row r="5466" spans="1:8" x14ac:dyDescent="0.25">
      <c r="A5466" s="30"/>
      <c r="B5466" s="31"/>
      <c r="C5466" s="42"/>
      <c r="D5466" s="385"/>
      <c r="F5466" s="385"/>
      <c r="G5466" s="385"/>
      <c r="H5466" s="385"/>
    </row>
    <row r="5467" spans="1:8" x14ac:dyDescent="0.25">
      <c r="A5467" s="30"/>
      <c r="B5467" s="31"/>
      <c r="C5467" s="42"/>
      <c r="D5467" s="385"/>
      <c r="F5467" s="385"/>
      <c r="G5467" s="385"/>
      <c r="H5467" s="385"/>
    </row>
    <row r="5468" spans="1:8" x14ac:dyDescent="0.25">
      <c r="A5468" s="30"/>
      <c r="B5468" s="31"/>
      <c r="C5468" s="42"/>
      <c r="D5468" s="385"/>
      <c r="F5468" s="385"/>
      <c r="G5468" s="385"/>
      <c r="H5468" s="385"/>
    </row>
    <row r="5469" spans="1:8" x14ac:dyDescent="0.25">
      <c r="A5469" s="30"/>
      <c r="B5469" s="31"/>
      <c r="C5469" s="42"/>
      <c r="D5469" s="385"/>
      <c r="F5469" s="385"/>
      <c r="G5469" s="385"/>
      <c r="H5469" s="385"/>
    </row>
    <row r="5470" spans="1:8" x14ac:dyDescent="0.25">
      <c r="A5470" s="30"/>
      <c r="B5470" s="31"/>
      <c r="C5470" s="42"/>
      <c r="D5470" s="385"/>
      <c r="F5470" s="385"/>
      <c r="G5470" s="385"/>
      <c r="H5470" s="385"/>
    </row>
    <row r="5471" spans="1:8" x14ac:dyDescent="0.25">
      <c r="A5471" s="30"/>
      <c r="B5471" s="31"/>
      <c r="C5471" s="42"/>
      <c r="D5471" s="385"/>
      <c r="F5471" s="385"/>
      <c r="G5471" s="385"/>
      <c r="H5471" s="385"/>
    </row>
    <row r="5472" spans="1:8" x14ac:dyDescent="0.25">
      <c r="A5472" s="30"/>
      <c r="B5472" s="31"/>
      <c r="C5472" s="42"/>
      <c r="D5472" s="385"/>
      <c r="F5472" s="385"/>
      <c r="G5472" s="385"/>
      <c r="H5472" s="385"/>
    </row>
    <row r="5473" spans="1:8" x14ac:dyDescent="0.25">
      <c r="A5473" s="30"/>
      <c r="B5473" s="31"/>
      <c r="C5473" s="42"/>
      <c r="D5473" s="385"/>
      <c r="F5473" s="385"/>
      <c r="G5473" s="385"/>
      <c r="H5473" s="385"/>
    </row>
    <row r="5474" spans="1:8" x14ac:dyDescent="0.25">
      <c r="A5474" s="30"/>
      <c r="B5474" s="31"/>
      <c r="C5474" s="42"/>
      <c r="D5474" s="385"/>
      <c r="F5474" s="385"/>
      <c r="G5474" s="385"/>
      <c r="H5474" s="385"/>
    </row>
    <row r="5475" spans="1:8" x14ac:dyDescent="0.25">
      <c r="A5475" s="30"/>
      <c r="B5475" s="31"/>
      <c r="C5475" s="42"/>
      <c r="D5475" s="385"/>
      <c r="F5475" s="385"/>
      <c r="G5475" s="385"/>
      <c r="H5475" s="385"/>
    </row>
    <row r="5476" spans="1:8" x14ac:dyDescent="0.25">
      <c r="A5476" s="30"/>
      <c r="B5476" s="31"/>
      <c r="C5476" s="42"/>
      <c r="D5476" s="385"/>
      <c r="F5476" s="385"/>
      <c r="G5476" s="385"/>
      <c r="H5476" s="385"/>
    </row>
    <row r="5477" spans="1:8" x14ac:dyDescent="0.25">
      <c r="A5477" s="30"/>
      <c r="B5477" s="31"/>
      <c r="C5477" s="42"/>
      <c r="D5477" s="385"/>
      <c r="F5477" s="385"/>
      <c r="G5477" s="385"/>
      <c r="H5477" s="385"/>
    </row>
    <row r="5478" spans="1:8" x14ac:dyDescent="0.25">
      <c r="A5478" s="30"/>
      <c r="B5478" s="31"/>
      <c r="C5478" s="42"/>
      <c r="D5478" s="385"/>
      <c r="F5478" s="385"/>
      <c r="G5478" s="385"/>
      <c r="H5478" s="385"/>
    </row>
    <row r="5479" spans="1:8" x14ac:dyDescent="0.25">
      <c r="A5479" s="30"/>
      <c r="B5479" s="31"/>
      <c r="C5479" s="42"/>
      <c r="D5479" s="385"/>
      <c r="F5479" s="385"/>
      <c r="G5479" s="385"/>
      <c r="H5479" s="385"/>
    </row>
    <row r="5480" spans="1:8" x14ac:dyDescent="0.25">
      <c r="A5480" s="30"/>
      <c r="B5480" s="31"/>
      <c r="C5480" s="42"/>
      <c r="D5480" s="385"/>
      <c r="F5480" s="385"/>
      <c r="G5480" s="385"/>
      <c r="H5480" s="385"/>
    </row>
    <row r="5481" spans="1:8" x14ac:dyDescent="0.25">
      <c r="A5481" s="30"/>
      <c r="B5481" s="31"/>
      <c r="C5481" s="42"/>
      <c r="D5481" s="385"/>
      <c r="F5481" s="385"/>
      <c r="G5481" s="385"/>
      <c r="H5481" s="385"/>
    </row>
    <row r="5482" spans="1:8" x14ac:dyDescent="0.25">
      <c r="A5482" s="30"/>
      <c r="B5482" s="31"/>
      <c r="C5482" s="42"/>
      <c r="D5482" s="385"/>
      <c r="F5482" s="385"/>
      <c r="G5482" s="385"/>
      <c r="H5482" s="385"/>
    </row>
    <row r="5483" spans="1:8" x14ac:dyDescent="0.25">
      <c r="A5483" s="30"/>
      <c r="B5483" s="31"/>
      <c r="C5483" s="42"/>
      <c r="D5483" s="385"/>
      <c r="F5483" s="385"/>
      <c r="G5483" s="385"/>
      <c r="H5483" s="385"/>
    </row>
    <row r="5484" spans="1:8" x14ac:dyDescent="0.25">
      <c r="A5484" s="30"/>
      <c r="B5484" s="31"/>
      <c r="C5484" s="42"/>
      <c r="D5484" s="385"/>
      <c r="F5484" s="385"/>
      <c r="G5484" s="385"/>
      <c r="H5484" s="385"/>
    </row>
    <row r="5485" spans="1:8" x14ac:dyDescent="0.25">
      <c r="A5485" s="30"/>
      <c r="B5485" s="31"/>
      <c r="C5485" s="42"/>
      <c r="D5485" s="385"/>
      <c r="F5485" s="385"/>
      <c r="G5485" s="385"/>
      <c r="H5485" s="385"/>
    </row>
    <row r="5486" spans="1:8" x14ac:dyDescent="0.25">
      <c r="A5486" s="30"/>
      <c r="B5486" s="31"/>
      <c r="C5486" s="42"/>
      <c r="D5486" s="385"/>
      <c r="F5486" s="385"/>
      <c r="G5486" s="385"/>
      <c r="H5486" s="385"/>
    </row>
    <row r="5487" spans="1:8" x14ac:dyDescent="0.25">
      <c r="A5487" s="30"/>
      <c r="B5487" s="31"/>
      <c r="C5487" s="42"/>
      <c r="D5487" s="385"/>
      <c r="F5487" s="385"/>
      <c r="G5487" s="385"/>
      <c r="H5487" s="385"/>
    </row>
    <row r="5488" spans="1:8" x14ac:dyDescent="0.25">
      <c r="A5488" s="30"/>
      <c r="B5488" s="31"/>
      <c r="C5488" s="42"/>
      <c r="D5488" s="385"/>
      <c r="F5488" s="385"/>
      <c r="G5488" s="385"/>
      <c r="H5488" s="385"/>
    </row>
    <row r="5489" spans="1:8" x14ac:dyDescent="0.25">
      <c r="A5489" s="30"/>
      <c r="B5489" s="31"/>
      <c r="C5489" s="42"/>
      <c r="D5489" s="385"/>
      <c r="F5489" s="385"/>
      <c r="G5489" s="385"/>
      <c r="H5489" s="385"/>
    </row>
    <row r="5490" spans="1:8" x14ac:dyDescent="0.25">
      <c r="A5490" s="30"/>
      <c r="B5490" s="31"/>
      <c r="C5490" s="42"/>
      <c r="D5490" s="385"/>
      <c r="F5490" s="385"/>
      <c r="G5490" s="385"/>
      <c r="H5490" s="385"/>
    </row>
    <row r="5491" spans="1:8" x14ac:dyDescent="0.25">
      <c r="A5491" s="30"/>
      <c r="B5491" s="31"/>
      <c r="C5491" s="42"/>
      <c r="D5491" s="385"/>
      <c r="F5491" s="385"/>
      <c r="G5491" s="385"/>
      <c r="H5491" s="385"/>
    </row>
    <row r="5492" spans="1:8" x14ac:dyDescent="0.25">
      <c r="A5492" s="30"/>
      <c r="B5492" s="31"/>
      <c r="C5492" s="42"/>
      <c r="D5492" s="385"/>
      <c r="F5492" s="385"/>
      <c r="G5492" s="385"/>
      <c r="H5492" s="385"/>
    </row>
    <row r="5493" spans="1:8" x14ac:dyDescent="0.25">
      <c r="A5493" s="30"/>
      <c r="B5493" s="31"/>
      <c r="C5493" s="42"/>
      <c r="D5493" s="385"/>
      <c r="F5493" s="385"/>
      <c r="G5493" s="385"/>
      <c r="H5493" s="385"/>
    </row>
    <row r="5494" spans="1:8" x14ac:dyDescent="0.25">
      <c r="A5494" s="30"/>
      <c r="B5494" s="31"/>
      <c r="C5494" s="42"/>
      <c r="D5494" s="385"/>
      <c r="F5494" s="385"/>
      <c r="G5494" s="385"/>
      <c r="H5494" s="385"/>
    </row>
    <row r="5495" spans="1:8" x14ac:dyDescent="0.25">
      <c r="A5495" s="30"/>
      <c r="B5495" s="31"/>
      <c r="C5495" s="42"/>
      <c r="D5495" s="385"/>
      <c r="F5495" s="385"/>
      <c r="G5495" s="385"/>
      <c r="H5495" s="385"/>
    </row>
    <row r="5496" spans="1:8" x14ac:dyDescent="0.25">
      <c r="A5496" s="30"/>
      <c r="B5496" s="31"/>
      <c r="C5496" s="42"/>
      <c r="D5496" s="385"/>
      <c r="F5496" s="385"/>
      <c r="G5496" s="385"/>
      <c r="H5496" s="385"/>
    </row>
    <row r="5497" spans="1:8" x14ac:dyDescent="0.25">
      <c r="A5497" s="30"/>
      <c r="B5497" s="31"/>
      <c r="C5497" s="42"/>
      <c r="D5497" s="385"/>
      <c r="F5497" s="385"/>
      <c r="G5497" s="385"/>
      <c r="H5497" s="385"/>
    </row>
    <row r="5498" spans="1:8" x14ac:dyDescent="0.25">
      <c r="A5498" s="30"/>
      <c r="B5498" s="31"/>
      <c r="C5498" s="42"/>
      <c r="D5498" s="385"/>
      <c r="F5498" s="385"/>
      <c r="G5498" s="385"/>
      <c r="H5498" s="385"/>
    </row>
    <row r="5499" spans="1:8" x14ac:dyDescent="0.25">
      <c r="A5499" s="30"/>
      <c r="B5499" s="31"/>
      <c r="C5499" s="42"/>
      <c r="D5499" s="385"/>
      <c r="F5499" s="385"/>
      <c r="G5499" s="385"/>
      <c r="H5499" s="385"/>
    </row>
    <row r="5500" spans="1:8" x14ac:dyDescent="0.25">
      <c r="A5500" s="30"/>
      <c r="B5500" s="31"/>
      <c r="C5500" s="42"/>
      <c r="D5500" s="385"/>
      <c r="F5500" s="385"/>
      <c r="G5500" s="385"/>
      <c r="H5500" s="385"/>
    </row>
    <row r="5501" spans="1:8" x14ac:dyDescent="0.25">
      <c r="A5501" s="30"/>
      <c r="B5501" s="31"/>
      <c r="C5501" s="42"/>
      <c r="D5501" s="385"/>
      <c r="F5501" s="385"/>
      <c r="G5501" s="385"/>
      <c r="H5501" s="385"/>
    </row>
    <row r="5502" spans="1:8" x14ac:dyDescent="0.25">
      <c r="A5502" s="30"/>
      <c r="B5502" s="31"/>
      <c r="C5502" s="42"/>
      <c r="D5502" s="385"/>
      <c r="F5502" s="385"/>
      <c r="G5502" s="385"/>
      <c r="H5502" s="385"/>
    </row>
    <row r="5503" spans="1:8" x14ac:dyDescent="0.25">
      <c r="A5503" s="30"/>
      <c r="B5503" s="31"/>
      <c r="C5503" s="42"/>
      <c r="D5503" s="385"/>
      <c r="F5503" s="385"/>
      <c r="G5503" s="385"/>
      <c r="H5503" s="385"/>
    </row>
    <row r="5504" spans="1:8" x14ac:dyDescent="0.25">
      <c r="A5504" s="30"/>
      <c r="B5504" s="31"/>
      <c r="C5504" s="42"/>
      <c r="D5504" s="385"/>
      <c r="F5504" s="385"/>
      <c r="G5504" s="385"/>
      <c r="H5504" s="385"/>
    </row>
    <row r="5505" spans="1:8" x14ac:dyDescent="0.25">
      <c r="A5505" s="30"/>
      <c r="B5505" s="31"/>
      <c r="C5505" s="42"/>
      <c r="D5505" s="385"/>
      <c r="F5505" s="385"/>
      <c r="G5505" s="385"/>
      <c r="H5505" s="385"/>
    </row>
    <row r="5506" spans="1:8" x14ac:dyDescent="0.25">
      <c r="A5506" s="30"/>
      <c r="B5506" s="31"/>
      <c r="C5506" s="42"/>
      <c r="D5506" s="385"/>
      <c r="F5506" s="385"/>
      <c r="G5506" s="385"/>
      <c r="H5506" s="385"/>
    </row>
    <row r="5507" spans="1:8" x14ac:dyDescent="0.25">
      <c r="A5507" s="30"/>
      <c r="B5507" s="31"/>
      <c r="C5507" s="42"/>
      <c r="D5507" s="385"/>
      <c r="F5507" s="385"/>
      <c r="G5507" s="385"/>
      <c r="H5507" s="385"/>
    </row>
    <row r="5508" spans="1:8" x14ac:dyDescent="0.25">
      <c r="A5508" s="30"/>
      <c r="B5508" s="31"/>
      <c r="C5508" s="42"/>
      <c r="D5508" s="385"/>
      <c r="F5508" s="385"/>
      <c r="G5508" s="385"/>
      <c r="H5508" s="385"/>
    </row>
    <row r="5509" spans="1:8" x14ac:dyDescent="0.25">
      <c r="A5509" s="30"/>
      <c r="B5509" s="31"/>
      <c r="C5509" s="42"/>
      <c r="D5509" s="385"/>
      <c r="F5509" s="385"/>
      <c r="G5509" s="385"/>
      <c r="H5509" s="385"/>
    </row>
    <row r="5510" spans="1:8" x14ac:dyDescent="0.25">
      <c r="A5510" s="30"/>
      <c r="B5510" s="31"/>
      <c r="C5510" s="42"/>
      <c r="D5510" s="385"/>
      <c r="F5510" s="385"/>
      <c r="G5510" s="385"/>
      <c r="H5510" s="385"/>
    </row>
    <row r="5511" spans="1:8" x14ac:dyDescent="0.25">
      <c r="A5511" s="30"/>
      <c r="B5511" s="31"/>
      <c r="C5511" s="42"/>
      <c r="D5511" s="385"/>
      <c r="F5511" s="385"/>
      <c r="G5511" s="385"/>
      <c r="H5511" s="385"/>
    </row>
    <row r="5512" spans="1:8" x14ac:dyDescent="0.25">
      <c r="A5512" s="30"/>
      <c r="B5512" s="31"/>
      <c r="C5512" s="42"/>
      <c r="D5512" s="385"/>
      <c r="F5512" s="385"/>
      <c r="G5512" s="385"/>
      <c r="H5512" s="385"/>
    </row>
    <row r="5513" spans="1:8" x14ac:dyDescent="0.25">
      <c r="A5513" s="30"/>
      <c r="B5513" s="31"/>
      <c r="C5513" s="42"/>
      <c r="D5513" s="385"/>
      <c r="F5513" s="385"/>
      <c r="G5513" s="385"/>
      <c r="H5513" s="385"/>
    </row>
    <row r="5514" spans="1:8" x14ac:dyDescent="0.25">
      <c r="A5514" s="30"/>
      <c r="B5514" s="31"/>
      <c r="C5514" s="42"/>
      <c r="D5514" s="385"/>
      <c r="F5514" s="385"/>
      <c r="G5514" s="385"/>
      <c r="H5514" s="385"/>
    </row>
    <row r="5515" spans="1:8" x14ac:dyDescent="0.25">
      <c r="A5515" s="30"/>
      <c r="B5515" s="31"/>
      <c r="C5515" s="42"/>
      <c r="D5515" s="385"/>
      <c r="F5515" s="385"/>
      <c r="G5515" s="385"/>
      <c r="H5515" s="385"/>
    </row>
    <row r="5516" spans="1:8" x14ac:dyDescent="0.25">
      <c r="A5516" s="30"/>
      <c r="B5516" s="31"/>
      <c r="C5516" s="42"/>
      <c r="D5516" s="385"/>
      <c r="F5516" s="385"/>
      <c r="G5516" s="385"/>
      <c r="H5516" s="385"/>
    </row>
    <row r="5517" spans="1:8" x14ac:dyDescent="0.25">
      <c r="A5517" s="30"/>
      <c r="B5517" s="31"/>
      <c r="C5517" s="42"/>
      <c r="D5517" s="385"/>
      <c r="F5517" s="385"/>
      <c r="G5517" s="385"/>
      <c r="H5517" s="385"/>
    </row>
    <row r="5518" spans="1:8" x14ac:dyDescent="0.25">
      <c r="A5518" s="30"/>
      <c r="B5518" s="31"/>
      <c r="C5518" s="42"/>
      <c r="D5518" s="385"/>
      <c r="F5518" s="385"/>
      <c r="G5518" s="385"/>
      <c r="H5518" s="385"/>
    </row>
    <row r="5519" spans="1:8" x14ac:dyDescent="0.25">
      <c r="A5519" s="30"/>
      <c r="B5519" s="31"/>
      <c r="C5519" s="42"/>
      <c r="D5519" s="385"/>
      <c r="F5519" s="385"/>
      <c r="G5519" s="385"/>
      <c r="H5519" s="385"/>
    </row>
    <row r="5520" spans="1:8" x14ac:dyDescent="0.25">
      <c r="A5520" s="30"/>
      <c r="B5520" s="31"/>
      <c r="C5520" s="42"/>
      <c r="D5520" s="385"/>
      <c r="F5520" s="385"/>
      <c r="G5520" s="385"/>
      <c r="H5520" s="385"/>
    </row>
    <row r="5521" spans="1:8" x14ac:dyDescent="0.25">
      <c r="A5521" s="30"/>
      <c r="B5521" s="31"/>
      <c r="C5521" s="42"/>
      <c r="D5521" s="385"/>
      <c r="F5521" s="385"/>
      <c r="G5521" s="385"/>
      <c r="H5521" s="385"/>
    </row>
    <row r="5522" spans="1:8" x14ac:dyDescent="0.25">
      <c r="A5522" s="30"/>
      <c r="B5522" s="31"/>
      <c r="C5522" s="42"/>
      <c r="D5522" s="385"/>
      <c r="F5522" s="385"/>
      <c r="G5522" s="385"/>
      <c r="H5522" s="385"/>
    </row>
    <row r="5523" spans="1:8" x14ac:dyDescent="0.25">
      <c r="A5523" s="30"/>
      <c r="B5523" s="31"/>
      <c r="C5523" s="42"/>
      <c r="D5523" s="385"/>
      <c r="F5523" s="385"/>
      <c r="G5523" s="385"/>
      <c r="H5523" s="385"/>
    </row>
    <row r="5524" spans="1:8" x14ac:dyDescent="0.25">
      <c r="A5524" s="30"/>
      <c r="B5524" s="31"/>
      <c r="C5524" s="42"/>
      <c r="D5524" s="385"/>
      <c r="F5524" s="385"/>
      <c r="G5524" s="385"/>
      <c r="H5524" s="385"/>
    </row>
    <row r="5525" spans="1:8" x14ac:dyDescent="0.25">
      <c r="A5525" s="30"/>
      <c r="B5525" s="31"/>
      <c r="C5525" s="42"/>
      <c r="D5525" s="385"/>
      <c r="F5525" s="385"/>
      <c r="G5525" s="385"/>
      <c r="H5525" s="385"/>
    </row>
    <row r="5526" spans="1:8" x14ac:dyDescent="0.25">
      <c r="A5526" s="30"/>
      <c r="B5526" s="31"/>
      <c r="C5526" s="42"/>
      <c r="D5526" s="385"/>
      <c r="F5526" s="385"/>
      <c r="G5526" s="385"/>
      <c r="H5526" s="385"/>
    </row>
    <row r="5527" spans="1:8" x14ac:dyDescent="0.25">
      <c r="A5527" s="30"/>
      <c r="B5527" s="31"/>
      <c r="C5527" s="42"/>
      <c r="D5527" s="385"/>
      <c r="F5527" s="385"/>
      <c r="G5527" s="385"/>
      <c r="H5527" s="385"/>
    </row>
    <row r="5528" spans="1:8" x14ac:dyDescent="0.25">
      <c r="A5528" s="30"/>
      <c r="B5528" s="31"/>
      <c r="C5528" s="42"/>
      <c r="D5528" s="385"/>
      <c r="F5528" s="385"/>
      <c r="G5528" s="385"/>
      <c r="H5528" s="385"/>
    </row>
    <row r="5529" spans="1:8" x14ac:dyDescent="0.25">
      <c r="A5529" s="30"/>
      <c r="B5529" s="31"/>
      <c r="C5529" s="42"/>
      <c r="D5529" s="385"/>
      <c r="F5529" s="385"/>
      <c r="G5529" s="385"/>
      <c r="H5529" s="385"/>
    </row>
    <row r="5530" spans="1:8" x14ac:dyDescent="0.25">
      <c r="A5530" s="30"/>
      <c r="B5530" s="31"/>
      <c r="C5530" s="42"/>
      <c r="D5530" s="385"/>
      <c r="F5530" s="385"/>
      <c r="G5530" s="385"/>
      <c r="H5530" s="385"/>
    </row>
    <row r="5531" spans="1:8" x14ac:dyDescent="0.25">
      <c r="A5531" s="30"/>
      <c r="B5531" s="31"/>
      <c r="C5531" s="42"/>
      <c r="D5531" s="385"/>
      <c r="F5531" s="385"/>
      <c r="G5531" s="385"/>
      <c r="H5531" s="385"/>
    </row>
    <row r="5532" spans="1:8" x14ac:dyDescent="0.25">
      <c r="A5532" s="30"/>
      <c r="B5532" s="31"/>
      <c r="C5532" s="42"/>
      <c r="D5532" s="385"/>
      <c r="F5532" s="385"/>
      <c r="G5532" s="385"/>
      <c r="H5532" s="385"/>
    </row>
    <row r="5533" spans="1:8" x14ac:dyDescent="0.25">
      <c r="A5533" s="30"/>
      <c r="B5533" s="31"/>
      <c r="C5533" s="42"/>
      <c r="D5533" s="385"/>
      <c r="F5533" s="385"/>
      <c r="G5533" s="385"/>
      <c r="H5533" s="385"/>
    </row>
    <row r="5534" spans="1:8" x14ac:dyDescent="0.25">
      <c r="A5534" s="30"/>
      <c r="B5534" s="31"/>
      <c r="C5534" s="42"/>
      <c r="D5534" s="385"/>
      <c r="F5534" s="385"/>
      <c r="G5534" s="385"/>
      <c r="H5534" s="385"/>
    </row>
    <row r="5535" spans="1:8" x14ac:dyDescent="0.25">
      <c r="A5535" s="30"/>
      <c r="B5535" s="31"/>
      <c r="C5535" s="42"/>
      <c r="D5535" s="385"/>
      <c r="F5535" s="385"/>
      <c r="G5535" s="385"/>
      <c r="H5535" s="385"/>
    </row>
    <row r="5536" spans="1:8" x14ac:dyDescent="0.25">
      <c r="A5536" s="30"/>
      <c r="B5536" s="31"/>
      <c r="C5536" s="42"/>
      <c r="D5536" s="385"/>
      <c r="F5536" s="385"/>
      <c r="G5536" s="385"/>
      <c r="H5536" s="385"/>
    </row>
    <row r="5537" spans="1:8" x14ac:dyDescent="0.25">
      <c r="A5537" s="30"/>
      <c r="B5537" s="31"/>
      <c r="C5537" s="42"/>
      <c r="D5537" s="385"/>
      <c r="F5537" s="385"/>
      <c r="G5537" s="385"/>
      <c r="H5537" s="385"/>
    </row>
    <row r="5538" spans="1:8" x14ac:dyDescent="0.25">
      <c r="A5538" s="30"/>
      <c r="B5538" s="31"/>
      <c r="C5538" s="42"/>
      <c r="D5538" s="385"/>
      <c r="F5538" s="385"/>
      <c r="G5538" s="385"/>
      <c r="H5538" s="385"/>
    </row>
    <row r="5539" spans="1:8" x14ac:dyDescent="0.25">
      <c r="A5539" s="30"/>
      <c r="B5539" s="31"/>
      <c r="C5539" s="42"/>
      <c r="D5539" s="385"/>
      <c r="F5539" s="385"/>
      <c r="G5539" s="385"/>
      <c r="H5539" s="385"/>
    </row>
    <row r="5540" spans="1:8" x14ac:dyDescent="0.25">
      <c r="A5540" s="30"/>
      <c r="B5540" s="31"/>
      <c r="C5540" s="42"/>
      <c r="D5540" s="385"/>
      <c r="F5540" s="385"/>
      <c r="G5540" s="385"/>
      <c r="H5540" s="385"/>
    </row>
    <row r="5541" spans="1:8" x14ac:dyDescent="0.25">
      <c r="A5541" s="30"/>
      <c r="B5541" s="31"/>
      <c r="C5541" s="42"/>
      <c r="D5541" s="385"/>
      <c r="F5541" s="385"/>
      <c r="G5541" s="385"/>
      <c r="H5541" s="385"/>
    </row>
    <row r="5542" spans="1:8" x14ac:dyDescent="0.25">
      <c r="A5542" s="30"/>
      <c r="B5542" s="31"/>
      <c r="C5542" s="42"/>
      <c r="D5542" s="385"/>
      <c r="F5542" s="385"/>
      <c r="G5542" s="385"/>
      <c r="H5542" s="385"/>
    </row>
    <row r="5543" spans="1:8" x14ac:dyDescent="0.25">
      <c r="A5543" s="30"/>
      <c r="B5543" s="31"/>
      <c r="C5543" s="42"/>
      <c r="D5543" s="385"/>
      <c r="F5543" s="385"/>
      <c r="G5543" s="385"/>
      <c r="H5543" s="385"/>
    </row>
    <row r="5544" spans="1:8" x14ac:dyDescent="0.25">
      <c r="A5544" s="30"/>
      <c r="B5544" s="31"/>
      <c r="C5544" s="42"/>
      <c r="D5544" s="385"/>
      <c r="F5544" s="385"/>
      <c r="G5544" s="385"/>
      <c r="H5544" s="385"/>
    </row>
    <row r="5545" spans="1:8" x14ac:dyDescent="0.25">
      <c r="A5545" s="30"/>
      <c r="B5545" s="31"/>
      <c r="C5545" s="42"/>
      <c r="D5545" s="385"/>
      <c r="F5545" s="385"/>
      <c r="G5545" s="385"/>
      <c r="H5545" s="385"/>
    </row>
    <row r="5546" spans="1:8" x14ac:dyDescent="0.25">
      <c r="A5546" s="30"/>
      <c r="B5546" s="31"/>
      <c r="C5546" s="42"/>
      <c r="D5546" s="385"/>
      <c r="F5546" s="385"/>
      <c r="G5546" s="385"/>
      <c r="H5546" s="385"/>
    </row>
    <row r="5547" spans="1:8" x14ac:dyDescent="0.25">
      <c r="A5547" s="30"/>
      <c r="B5547" s="31"/>
      <c r="C5547" s="42"/>
      <c r="D5547" s="385"/>
      <c r="F5547" s="385"/>
      <c r="G5547" s="385"/>
      <c r="H5547" s="385"/>
    </row>
    <row r="5548" spans="1:8" x14ac:dyDescent="0.25">
      <c r="A5548" s="30"/>
      <c r="B5548" s="31"/>
      <c r="C5548" s="42"/>
      <c r="D5548" s="385"/>
      <c r="F5548" s="385"/>
      <c r="G5548" s="385"/>
      <c r="H5548" s="385"/>
    </row>
    <row r="5549" spans="1:8" x14ac:dyDescent="0.25">
      <c r="A5549" s="30"/>
      <c r="B5549" s="31"/>
      <c r="C5549" s="42"/>
      <c r="D5549" s="385"/>
      <c r="F5549" s="385"/>
      <c r="G5549" s="385"/>
      <c r="H5549" s="385"/>
    </row>
    <row r="5550" spans="1:8" x14ac:dyDescent="0.25">
      <c r="A5550" s="30"/>
      <c r="B5550" s="31"/>
      <c r="C5550" s="42"/>
      <c r="D5550" s="385"/>
      <c r="F5550" s="385"/>
      <c r="G5550" s="385"/>
      <c r="H5550" s="385"/>
    </row>
    <row r="5551" spans="1:8" x14ac:dyDescent="0.25">
      <c r="A5551" s="30"/>
      <c r="B5551" s="31"/>
      <c r="C5551" s="42"/>
      <c r="D5551" s="385"/>
      <c r="F5551" s="385"/>
      <c r="G5551" s="385"/>
      <c r="H5551" s="385"/>
    </row>
    <row r="5552" spans="1:8" x14ac:dyDescent="0.25">
      <c r="A5552" s="30"/>
      <c r="B5552" s="31"/>
      <c r="C5552" s="42"/>
      <c r="D5552" s="385"/>
      <c r="F5552" s="385"/>
      <c r="G5552" s="385"/>
      <c r="H5552" s="385"/>
    </row>
    <row r="5553" spans="1:8" x14ac:dyDescent="0.25">
      <c r="A5553" s="30"/>
      <c r="B5553" s="31"/>
      <c r="C5553" s="42"/>
      <c r="D5553" s="385"/>
      <c r="F5553" s="385"/>
      <c r="G5553" s="385"/>
      <c r="H5553" s="385"/>
    </row>
    <row r="5554" spans="1:8" x14ac:dyDescent="0.25">
      <c r="A5554" s="30"/>
      <c r="B5554" s="31"/>
      <c r="C5554" s="42"/>
      <c r="D5554" s="385"/>
      <c r="F5554" s="385"/>
      <c r="G5554" s="385"/>
      <c r="H5554" s="385"/>
    </row>
    <row r="5555" spans="1:8" x14ac:dyDescent="0.25">
      <c r="A5555" s="30"/>
      <c r="B5555" s="31"/>
      <c r="C5555" s="42"/>
      <c r="D5555" s="385"/>
      <c r="F5555" s="385"/>
      <c r="G5555" s="385"/>
      <c r="H5555" s="385"/>
    </row>
    <row r="5556" spans="1:8" x14ac:dyDescent="0.25">
      <c r="A5556" s="30"/>
      <c r="B5556" s="31"/>
      <c r="C5556" s="42"/>
      <c r="D5556" s="385"/>
      <c r="F5556" s="385"/>
      <c r="G5556" s="385"/>
      <c r="H5556" s="385"/>
    </row>
    <row r="5557" spans="1:8" x14ac:dyDescent="0.25">
      <c r="A5557" s="30"/>
      <c r="B5557" s="31"/>
      <c r="C5557" s="42"/>
      <c r="D5557" s="385"/>
      <c r="F5557" s="385"/>
      <c r="G5557" s="385"/>
      <c r="H5557" s="385"/>
    </row>
    <row r="5558" spans="1:8" x14ac:dyDescent="0.25">
      <c r="A5558" s="30"/>
      <c r="B5558" s="31"/>
      <c r="C5558" s="42"/>
      <c r="D5558" s="385"/>
      <c r="F5558" s="385"/>
      <c r="G5558" s="385"/>
      <c r="H5558" s="385"/>
    </row>
    <row r="5559" spans="1:8" x14ac:dyDescent="0.25">
      <c r="A5559" s="30"/>
      <c r="B5559" s="31"/>
      <c r="C5559" s="42"/>
      <c r="D5559" s="385"/>
      <c r="F5559" s="385"/>
      <c r="G5559" s="385"/>
      <c r="H5559" s="385"/>
    </row>
    <row r="5560" spans="1:8" x14ac:dyDescent="0.25">
      <c r="A5560" s="30"/>
      <c r="B5560" s="31"/>
      <c r="C5560" s="42"/>
      <c r="D5560" s="385"/>
      <c r="F5560" s="385"/>
      <c r="G5560" s="385"/>
      <c r="H5560" s="385"/>
    </row>
    <row r="5561" spans="1:8" x14ac:dyDescent="0.25">
      <c r="A5561" s="30"/>
      <c r="B5561" s="31"/>
      <c r="C5561" s="42"/>
      <c r="D5561" s="385"/>
      <c r="F5561" s="385"/>
      <c r="G5561" s="385"/>
      <c r="H5561" s="385"/>
    </row>
    <row r="5562" spans="1:8" x14ac:dyDescent="0.25">
      <c r="A5562" s="30"/>
      <c r="B5562" s="31"/>
      <c r="C5562" s="42"/>
      <c r="D5562" s="385"/>
      <c r="F5562" s="385"/>
      <c r="G5562" s="385"/>
      <c r="H5562" s="385"/>
    </row>
    <row r="5563" spans="1:8" x14ac:dyDescent="0.25">
      <c r="A5563" s="30"/>
      <c r="B5563" s="31"/>
      <c r="C5563" s="42"/>
      <c r="D5563" s="385"/>
      <c r="F5563" s="385"/>
      <c r="G5563" s="385"/>
      <c r="H5563" s="385"/>
    </row>
    <row r="5564" spans="1:8" x14ac:dyDescent="0.25">
      <c r="A5564" s="30"/>
      <c r="B5564" s="31"/>
      <c r="C5564" s="42"/>
      <c r="D5564" s="385"/>
      <c r="F5564" s="385"/>
      <c r="G5564" s="385"/>
      <c r="H5564" s="385"/>
    </row>
    <row r="5565" spans="1:8" x14ac:dyDescent="0.25">
      <c r="A5565" s="30"/>
      <c r="B5565" s="31"/>
      <c r="C5565" s="42"/>
      <c r="D5565" s="385"/>
      <c r="F5565" s="385"/>
      <c r="G5565" s="385"/>
      <c r="H5565" s="385"/>
    </row>
    <row r="5566" spans="1:8" x14ac:dyDescent="0.25">
      <c r="A5566" s="30"/>
      <c r="B5566" s="31"/>
      <c r="C5566" s="42"/>
      <c r="D5566" s="385"/>
      <c r="F5566" s="385"/>
      <c r="G5566" s="385"/>
      <c r="H5566" s="385"/>
    </row>
    <row r="5567" spans="1:8" x14ac:dyDescent="0.25">
      <c r="A5567" s="30"/>
      <c r="B5567" s="31"/>
      <c r="C5567" s="42"/>
      <c r="D5567" s="385"/>
      <c r="F5567" s="385"/>
      <c r="G5567" s="385"/>
      <c r="H5567" s="385"/>
    </row>
    <row r="5568" spans="1:8" x14ac:dyDescent="0.25">
      <c r="A5568" s="30"/>
      <c r="B5568" s="31"/>
      <c r="C5568" s="42"/>
      <c r="D5568" s="385"/>
      <c r="F5568" s="385"/>
      <c r="G5568" s="385"/>
      <c r="H5568" s="385"/>
    </row>
    <row r="5569" spans="1:8" x14ac:dyDescent="0.25">
      <c r="A5569" s="30"/>
      <c r="B5569" s="31"/>
      <c r="C5569" s="42"/>
      <c r="D5569" s="385"/>
      <c r="F5569" s="385"/>
      <c r="G5569" s="385"/>
      <c r="H5569" s="385"/>
    </row>
    <row r="5570" spans="1:8" x14ac:dyDescent="0.25">
      <c r="A5570" s="30"/>
      <c r="B5570" s="31"/>
      <c r="C5570" s="42"/>
      <c r="D5570" s="385"/>
      <c r="F5570" s="385"/>
      <c r="G5570" s="385"/>
      <c r="H5570" s="385"/>
    </row>
    <row r="5571" spans="1:8" x14ac:dyDescent="0.25">
      <c r="A5571" s="30"/>
      <c r="B5571" s="31"/>
      <c r="C5571" s="42"/>
      <c r="D5571" s="385"/>
      <c r="F5571" s="385"/>
      <c r="G5571" s="385"/>
      <c r="H5571" s="385"/>
    </row>
    <row r="5572" spans="1:8" x14ac:dyDescent="0.25">
      <c r="A5572" s="30"/>
      <c r="B5572" s="31"/>
      <c r="C5572" s="42"/>
      <c r="D5572" s="385"/>
      <c r="F5572" s="385"/>
      <c r="G5572" s="385"/>
      <c r="H5572" s="385"/>
    </row>
    <row r="5573" spans="1:8" x14ac:dyDescent="0.25">
      <c r="A5573" s="30"/>
      <c r="B5573" s="31"/>
      <c r="C5573" s="42"/>
      <c r="D5573" s="385"/>
      <c r="F5573" s="385"/>
      <c r="G5573" s="385"/>
      <c r="H5573" s="385"/>
    </row>
    <row r="5574" spans="1:8" x14ac:dyDescent="0.25">
      <c r="A5574" s="30"/>
      <c r="B5574" s="31"/>
      <c r="C5574" s="42"/>
      <c r="D5574" s="385"/>
      <c r="F5574" s="385"/>
      <c r="G5574" s="385"/>
      <c r="H5574" s="385"/>
    </row>
    <row r="5575" spans="1:8" x14ac:dyDescent="0.25">
      <c r="A5575" s="30"/>
      <c r="B5575" s="31"/>
      <c r="C5575" s="42"/>
      <c r="D5575" s="385"/>
      <c r="F5575" s="385"/>
      <c r="G5575" s="385"/>
      <c r="H5575" s="385"/>
    </row>
    <row r="5576" spans="1:8" x14ac:dyDescent="0.25">
      <c r="A5576" s="30"/>
      <c r="B5576" s="31"/>
      <c r="C5576" s="42"/>
      <c r="D5576" s="385"/>
      <c r="F5576" s="385"/>
      <c r="G5576" s="385"/>
      <c r="H5576" s="385"/>
    </row>
    <row r="5577" spans="1:8" x14ac:dyDescent="0.25">
      <c r="A5577" s="30"/>
      <c r="B5577" s="31"/>
      <c r="C5577" s="42"/>
      <c r="D5577" s="385"/>
      <c r="F5577" s="385"/>
      <c r="G5577" s="385"/>
      <c r="H5577" s="385"/>
    </row>
    <row r="5578" spans="1:8" x14ac:dyDescent="0.25">
      <c r="A5578" s="30"/>
      <c r="B5578" s="31"/>
      <c r="C5578" s="42"/>
      <c r="D5578" s="385"/>
      <c r="F5578" s="385"/>
      <c r="G5578" s="385"/>
      <c r="H5578" s="385"/>
    </row>
    <row r="5579" spans="1:8" x14ac:dyDescent="0.25">
      <c r="A5579" s="30"/>
      <c r="B5579" s="31"/>
      <c r="C5579" s="42"/>
      <c r="D5579" s="385"/>
      <c r="F5579" s="385"/>
      <c r="G5579" s="385"/>
      <c r="H5579" s="385"/>
    </row>
    <row r="5580" spans="1:8" x14ac:dyDescent="0.25">
      <c r="A5580" s="30"/>
      <c r="B5580" s="31"/>
      <c r="C5580" s="42"/>
      <c r="D5580" s="385"/>
      <c r="F5580" s="385"/>
      <c r="G5580" s="385"/>
      <c r="H5580" s="385"/>
    </row>
    <row r="5581" spans="1:8" x14ac:dyDescent="0.25">
      <c r="A5581" s="30"/>
      <c r="B5581" s="31"/>
      <c r="C5581" s="42"/>
      <c r="D5581" s="385"/>
      <c r="F5581" s="385"/>
      <c r="G5581" s="385"/>
      <c r="H5581" s="385"/>
    </row>
    <row r="5582" spans="1:8" x14ac:dyDescent="0.25">
      <c r="A5582" s="30"/>
      <c r="B5582" s="31"/>
      <c r="C5582" s="42"/>
      <c r="D5582" s="385"/>
      <c r="F5582" s="385"/>
      <c r="G5582" s="385"/>
      <c r="H5582" s="385"/>
    </row>
    <row r="5583" spans="1:8" x14ac:dyDescent="0.25">
      <c r="A5583" s="30"/>
      <c r="B5583" s="31"/>
      <c r="C5583" s="42"/>
      <c r="D5583" s="385"/>
      <c r="F5583" s="385"/>
      <c r="G5583" s="385"/>
      <c r="H5583" s="385"/>
    </row>
    <row r="5584" spans="1:8" x14ac:dyDescent="0.25">
      <c r="A5584" s="30"/>
      <c r="B5584" s="31"/>
      <c r="C5584" s="42"/>
      <c r="D5584" s="385"/>
      <c r="F5584" s="385"/>
      <c r="G5584" s="385"/>
      <c r="H5584" s="385"/>
    </row>
    <row r="5585" spans="1:8" x14ac:dyDescent="0.25">
      <c r="A5585" s="30"/>
      <c r="B5585" s="31"/>
      <c r="C5585" s="42"/>
      <c r="D5585" s="385"/>
      <c r="F5585" s="385"/>
      <c r="G5585" s="385"/>
      <c r="H5585" s="385"/>
    </row>
    <row r="5586" spans="1:8" x14ac:dyDescent="0.25">
      <c r="A5586" s="30"/>
      <c r="B5586" s="31"/>
      <c r="C5586" s="42"/>
      <c r="D5586" s="385"/>
      <c r="F5586" s="385"/>
      <c r="G5586" s="385"/>
      <c r="H5586" s="385"/>
    </row>
    <row r="5587" spans="1:8" x14ac:dyDescent="0.25">
      <c r="A5587" s="30"/>
      <c r="B5587" s="31"/>
      <c r="C5587" s="42"/>
      <c r="D5587" s="385"/>
      <c r="F5587" s="385"/>
      <c r="G5587" s="385"/>
      <c r="H5587" s="385"/>
    </row>
    <row r="5588" spans="1:8" x14ac:dyDescent="0.25">
      <c r="A5588" s="30"/>
      <c r="B5588" s="31"/>
      <c r="C5588" s="42"/>
      <c r="D5588" s="385"/>
      <c r="F5588" s="385"/>
      <c r="G5588" s="385"/>
      <c r="H5588" s="385"/>
    </row>
    <row r="5589" spans="1:8" x14ac:dyDescent="0.25">
      <c r="A5589" s="30"/>
      <c r="B5589" s="31"/>
      <c r="C5589" s="42"/>
      <c r="D5589" s="385"/>
      <c r="F5589" s="385"/>
      <c r="G5589" s="385"/>
      <c r="H5589" s="385"/>
    </row>
    <row r="5590" spans="1:8" x14ac:dyDescent="0.25">
      <c r="A5590" s="30"/>
      <c r="B5590" s="31"/>
      <c r="C5590" s="42"/>
      <c r="D5590" s="385"/>
      <c r="F5590" s="385"/>
      <c r="G5590" s="385"/>
      <c r="H5590" s="385"/>
    </row>
    <row r="5591" spans="1:8" x14ac:dyDescent="0.25">
      <c r="A5591" s="30"/>
      <c r="B5591" s="31"/>
      <c r="C5591" s="42"/>
      <c r="D5591" s="385"/>
      <c r="F5591" s="385"/>
      <c r="G5591" s="385"/>
      <c r="H5591" s="385"/>
    </row>
    <row r="5592" spans="1:8" x14ac:dyDescent="0.25">
      <c r="A5592" s="30"/>
      <c r="B5592" s="31"/>
      <c r="C5592" s="42"/>
      <c r="D5592" s="385"/>
      <c r="F5592" s="385"/>
      <c r="G5592" s="385"/>
      <c r="H5592" s="385"/>
    </row>
    <row r="5593" spans="1:8" x14ac:dyDescent="0.25">
      <c r="A5593" s="30"/>
      <c r="B5593" s="31"/>
      <c r="C5593" s="42"/>
      <c r="D5593" s="385"/>
      <c r="F5593" s="385"/>
      <c r="G5593" s="385"/>
      <c r="H5593" s="385"/>
    </row>
    <row r="5594" spans="1:8" x14ac:dyDescent="0.25">
      <c r="A5594" s="30"/>
      <c r="B5594" s="31"/>
      <c r="C5594" s="42"/>
      <c r="D5594" s="385"/>
      <c r="F5594" s="385"/>
      <c r="G5594" s="385"/>
      <c r="H5594" s="385"/>
    </row>
    <row r="5595" spans="1:8" x14ac:dyDescent="0.25">
      <c r="A5595" s="30"/>
      <c r="B5595" s="31"/>
      <c r="C5595" s="42"/>
      <c r="D5595" s="385"/>
      <c r="F5595" s="385"/>
      <c r="G5595" s="385"/>
      <c r="H5595" s="385"/>
    </row>
    <row r="5596" spans="1:8" x14ac:dyDescent="0.25">
      <c r="A5596" s="30"/>
      <c r="B5596" s="31"/>
      <c r="C5596" s="42"/>
      <c r="D5596" s="385"/>
      <c r="F5596" s="385"/>
      <c r="G5596" s="385"/>
      <c r="H5596" s="385"/>
    </row>
    <row r="5597" spans="1:8" x14ac:dyDescent="0.25">
      <c r="A5597" s="30"/>
      <c r="B5597" s="31"/>
      <c r="C5597" s="42"/>
      <c r="D5597" s="385"/>
      <c r="F5597" s="385"/>
      <c r="G5597" s="385"/>
      <c r="H5597" s="385"/>
    </row>
    <row r="5598" spans="1:8" x14ac:dyDescent="0.25">
      <c r="A5598" s="30"/>
      <c r="B5598" s="31"/>
      <c r="C5598" s="42"/>
      <c r="D5598" s="385"/>
      <c r="F5598" s="385"/>
      <c r="G5598" s="385"/>
      <c r="H5598" s="385"/>
    </row>
    <row r="5599" spans="1:8" x14ac:dyDescent="0.25">
      <c r="A5599" s="30"/>
      <c r="B5599" s="31"/>
      <c r="C5599" s="42"/>
      <c r="D5599" s="385"/>
      <c r="F5599" s="385"/>
      <c r="G5599" s="385"/>
      <c r="H5599" s="385"/>
    </row>
    <row r="5600" spans="1:8" x14ac:dyDescent="0.25">
      <c r="A5600" s="30"/>
      <c r="B5600" s="31"/>
      <c r="C5600" s="42"/>
      <c r="D5600" s="385"/>
      <c r="F5600" s="385"/>
      <c r="G5600" s="385"/>
      <c r="H5600" s="385"/>
    </row>
    <row r="5601" spans="1:8" x14ac:dyDescent="0.25">
      <c r="A5601" s="30"/>
      <c r="B5601" s="31"/>
      <c r="C5601" s="42"/>
      <c r="D5601" s="385"/>
      <c r="F5601" s="385"/>
      <c r="G5601" s="385"/>
      <c r="H5601" s="385"/>
    </row>
    <row r="5602" spans="1:8" x14ac:dyDescent="0.25">
      <c r="A5602" s="30"/>
      <c r="B5602" s="31"/>
      <c r="C5602" s="42"/>
      <c r="D5602" s="385"/>
      <c r="F5602" s="385"/>
      <c r="G5602" s="385"/>
      <c r="H5602" s="385"/>
    </row>
    <row r="5603" spans="1:8" x14ac:dyDescent="0.25">
      <c r="A5603" s="30"/>
      <c r="B5603" s="31"/>
      <c r="C5603" s="42"/>
      <c r="D5603" s="385"/>
      <c r="F5603" s="385"/>
      <c r="G5603" s="385"/>
      <c r="H5603" s="385"/>
    </row>
    <row r="5604" spans="1:8" x14ac:dyDescent="0.25">
      <c r="A5604" s="30"/>
      <c r="B5604" s="31"/>
      <c r="C5604" s="42"/>
      <c r="D5604" s="385"/>
      <c r="F5604" s="385"/>
      <c r="G5604" s="385"/>
      <c r="H5604" s="385"/>
    </row>
    <row r="5605" spans="1:8" x14ac:dyDescent="0.25">
      <c r="A5605" s="30"/>
      <c r="B5605" s="31"/>
      <c r="C5605" s="42"/>
      <c r="D5605" s="385"/>
      <c r="F5605" s="385"/>
      <c r="G5605" s="385"/>
      <c r="H5605" s="385"/>
    </row>
    <row r="5606" spans="1:8" x14ac:dyDescent="0.25">
      <c r="A5606" s="30"/>
      <c r="B5606" s="31"/>
      <c r="C5606" s="42"/>
      <c r="D5606" s="385"/>
      <c r="F5606" s="385"/>
      <c r="G5606" s="385"/>
      <c r="H5606" s="385"/>
    </row>
    <row r="5607" spans="1:8" x14ac:dyDescent="0.25">
      <c r="A5607" s="30"/>
      <c r="B5607" s="31"/>
      <c r="C5607" s="42"/>
      <c r="D5607" s="385"/>
      <c r="F5607" s="385"/>
      <c r="G5607" s="385"/>
      <c r="H5607" s="385"/>
    </row>
    <row r="5608" spans="1:8" x14ac:dyDescent="0.25">
      <c r="A5608" s="30"/>
      <c r="B5608" s="31"/>
      <c r="C5608" s="42"/>
      <c r="D5608" s="385"/>
      <c r="F5608" s="385"/>
      <c r="G5608" s="385"/>
      <c r="H5608" s="385"/>
    </row>
    <row r="5609" spans="1:8" x14ac:dyDescent="0.25">
      <c r="A5609" s="30"/>
      <c r="B5609" s="31"/>
      <c r="C5609" s="42"/>
      <c r="D5609" s="385"/>
      <c r="F5609" s="385"/>
      <c r="G5609" s="385"/>
      <c r="H5609" s="385"/>
    </row>
    <row r="5610" spans="1:8" x14ac:dyDescent="0.25">
      <c r="A5610" s="30"/>
      <c r="B5610" s="31"/>
      <c r="C5610" s="42"/>
      <c r="D5610" s="385"/>
      <c r="F5610" s="385"/>
      <c r="G5610" s="385"/>
      <c r="H5610" s="385"/>
    </row>
    <row r="5611" spans="1:8" x14ac:dyDescent="0.25">
      <c r="A5611" s="30"/>
      <c r="B5611" s="31"/>
      <c r="C5611" s="42"/>
      <c r="D5611" s="385"/>
      <c r="F5611" s="385"/>
      <c r="G5611" s="385"/>
      <c r="H5611" s="385"/>
    </row>
    <row r="5612" spans="1:8" x14ac:dyDescent="0.25">
      <c r="A5612" s="30"/>
      <c r="B5612" s="31"/>
      <c r="C5612" s="42"/>
      <c r="D5612" s="385"/>
      <c r="F5612" s="385"/>
      <c r="G5612" s="385"/>
      <c r="H5612" s="385"/>
    </row>
    <row r="5613" spans="1:8" x14ac:dyDescent="0.25">
      <c r="A5613" s="30"/>
      <c r="B5613" s="31"/>
      <c r="C5613" s="42"/>
      <c r="D5613" s="385"/>
      <c r="F5613" s="385"/>
      <c r="G5613" s="385"/>
      <c r="H5613" s="385"/>
    </row>
    <row r="5614" spans="1:8" x14ac:dyDescent="0.25">
      <c r="A5614" s="30"/>
      <c r="B5614" s="31"/>
      <c r="C5614" s="42"/>
      <c r="D5614" s="385"/>
      <c r="F5614" s="385"/>
      <c r="G5614" s="385"/>
      <c r="H5614" s="385"/>
    </row>
    <row r="5615" spans="1:8" x14ac:dyDescent="0.25">
      <c r="A5615" s="30"/>
      <c r="B5615" s="31"/>
      <c r="C5615" s="42"/>
      <c r="D5615" s="385"/>
      <c r="F5615" s="385"/>
      <c r="G5615" s="385"/>
      <c r="H5615" s="385"/>
    </row>
    <row r="5616" spans="1:8" x14ac:dyDescent="0.25">
      <c r="A5616" s="30"/>
      <c r="B5616" s="31"/>
      <c r="C5616" s="42"/>
      <c r="D5616" s="385"/>
      <c r="F5616" s="385"/>
      <c r="G5616" s="385"/>
      <c r="H5616" s="385"/>
    </row>
    <row r="5617" spans="1:8" x14ac:dyDescent="0.25">
      <c r="A5617" s="30"/>
      <c r="B5617" s="31"/>
      <c r="C5617" s="42"/>
      <c r="D5617" s="385"/>
      <c r="F5617" s="385"/>
      <c r="G5617" s="385"/>
      <c r="H5617" s="385"/>
    </row>
    <row r="5618" spans="1:8" x14ac:dyDescent="0.25">
      <c r="A5618" s="30"/>
      <c r="B5618" s="31"/>
      <c r="C5618" s="42"/>
      <c r="D5618" s="385"/>
      <c r="F5618" s="385"/>
      <c r="G5618" s="385"/>
      <c r="H5618" s="385"/>
    </row>
    <row r="5619" spans="1:8" x14ac:dyDescent="0.25">
      <c r="A5619" s="30"/>
      <c r="B5619" s="31"/>
      <c r="C5619" s="42"/>
      <c r="D5619" s="385"/>
      <c r="F5619" s="385"/>
      <c r="G5619" s="385"/>
      <c r="H5619" s="385"/>
    </row>
    <row r="5620" spans="1:8" x14ac:dyDescent="0.25">
      <c r="A5620" s="30"/>
      <c r="B5620" s="31"/>
      <c r="C5620" s="42"/>
      <c r="D5620" s="385"/>
      <c r="F5620" s="385"/>
      <c r="G5620" s="385"/>
      <c r="H5620" s="385"/>
    </row>
    <row r="5621" spans="1:8" x14ac:dyDescent="0.25">
      <c r="A5621" s="30"/>
      <c r="B5621" s="31"/>
      <c r="C5621" s="42"/>
      <c r="D5621" s="385"/>
      <c r="F5621" s="385"/>
      <c r="G5621" s="385"/>
      <c r="H5621" s="385"/>
    </row>
    <row r="5622" spans="1:8" x14ac:dyDescent="0.25">
      <c r="A5622" s="30"/>
      <c r="B5622" s="31"/>
      <c r="C5622" s="42"/>
      <c r="D5622" s="385"/>
      <c r="F5622" s="385"/>
      <c r="G5622" s="385"/>
      <c r="H5622" s="385"/>
    </row>
    <row r="5623" spans="1:8" x14ac:dyDescent="0.25">
      <c r="A5623" s="30"/>
      <c r="B5623" s="31"/>
      <c r="C5623" s="42"/>
      <c r="D5623" s="385"/>
      <c r="F5623" s="385"/>
      <c r="G5623" s="385"/>
      <c r="H5623" s="385"/>
    </row>
    <row r="5624" spans="1:8" x14ac:dyDescent="0.25">
      <c r="A5624" s="30"/>
      <c r="B5624" s="31"/>
      <c r="C5624" s="42"/>
      <c r="D5624" s="385"/>
      <c r="F5624" s="385"/>
      <c r="G5624" s="385"/>
      <c r="H5624" s="385"/>
    </row>
    <row r="5625" spans="1:8" x14ac:dyDescent="0.25">
      <c r="A5625" s="30"/>
      <c r="B5625" s="31"/>
      <c r="C5625" s="42"/>
      <c r="D5625" s="385"/>
      <c r="F5625" s="385"/>
      <c r="G5625" s="385"/>
      <c r="H5625" s="385"/>
    </row>
    <row r="5626" spans="1:8" x14ac:dyDescent="0.25">
      <c r="A5626" s="30"/>
      <c r="B5626" s="31"/>
      <c r="C5626" s="42"/>
      <c r="D5626" s="385"/>
      <c r="F5626" s="385"/>
      <c r="G5626" s="385"/>
      <c r="H5626" s="385"/>
    </row>
    <row r="5627" spans="1:8" x14ac:dyDescent="0.25">
      <c r="A5627" s="30"/>
      <c r="B5627" s="31"/>
      <c r="C5627" s="42"/>
      <c r="D5627" s="385"/>
      <c r="F5627" s="385"/>
      <c r="G5627" s="385"/>
      <c r="H5627" s="385"/>
    </row>
    <row r="5628" spans="1:8" x14ac:dyDescent="0.25">
      <c r="A5628" s="30"/>
      <c r="B5628" s="31"/>
      <c r="C5628" s="42"/>
      <c r="D5628" s="385"/>
      <c r="F5628" s="385"/>
      <c r="G5628" s="385"/>
      <c r="H5628" s="385"/>
    </row>
    <row r="5629" spans="1:8" x14ac:dyDescent="0.25">
      <c r="A5629" s="30"/>
      <c r="B5629" s="31"/>
      <c r="C5629" s="42"/>
      <c r="D5629" s="385"/>
      <c r="F5629" s="385"/>
      <c r="G5629" s="385"/>
      <c r="H5629" s="385"/>
    </row>
    <row r="5630" spans="1:8" x14ac:dyDescent="0.25">
      <c r="A5630" s="30"/>
      <c r="B5630" s="31"/>
      <c r="C5630" s="42"/>
      <c r="D5630" s="385"/>
      <c r="F5630" s="385"/>
      <c r="G5630" s="385"/>
      <c r="H5630" s="385"/>
    </row>
    <row r="5631" spans="1:8" x14ac:dyDescent="0.25">
      <c r="A5631" s="30"/>
      <c r="B5631" s="31"/>
      <c r="C5631" s="42"/>
      <c r="D5631" s="385"/>
      <c r="F5631" s="385"/>
      <c r="G5631" s="385"/>
      <c r="H5631" s="385"/>
    </row>
    <row r="5632" spans="1:8" x14ac:dyDescent="0.25">
      <c r="A5632" s="30"/>
      <c r="B5632" s="31"/>
      <c r="C5632" s="42"/>
      <c r="D5632" s="385"/>
      <c r="F5632" s="385"/>
      <c r="G5632" s="385"/>
      <c r="H5632" s="385"/>
    </row>
    <row r="5633" spans="1:8" x14ac:dyDescent="0.25">
      <c r="A5633" s="30"/>
      <c r="B5633" s="31"/>
      <c r="C5633" s="42"/>
      <c r="D5633" s="385"/>
      <c r="F5633" s="385"/>
      <c r="G5633" s="385"/>
      <c r="H5633" s="385"/>
    </row>
    <row r="5634" spans="1:8" x14ac:dyDescent="0.25">
      <c r="A5634" s="30"/>
      <c r="B5634" s="31"/>
      <c r="C5634" s="42"/>
      <c r="D5634" s="385"/>
      <c r="F5634" s="385"/>
      <c r="G5634" s="385"/>
      <c r="H5634" s="385"/>
    </row>
    <row r="5635" spans="1:8" x14ac:dyDescent="0.25">
      <c r="A5635" s="30"/>
      <c r="B5635" s="31"/>
      <c r="C5635" s="42"/>
      <c r="D5635" s="385"/>
      <c r="F5635" s="385"/>
      <c r="G5635" s="385"/>
      <c r="H5635" s="385"/>
    </row>
    <row r="5636" spans="1:8" x14ac:dyDescent="0.25">
      <c r="A5636" s="30"/>
      <c r="B5636" s="31"/>
      <c r="C5636" s="42"/>
      <c r="D5636" s="385"/>
      <c r="F5636" s="385"/>
      <c r="G5636" s="385"/>
      <c r="H5636" s="385"/>
    </row>
    <row r="5637" spans="1:8" x14ac:dyDescent="0.25">
      <c r="A5637" s="30"/>
      <c r="B5637" s="31"/>
      <c r="C5637" s="42"/>
      <c r="D5637" s="385"/>
      <c r="F5637" s="385"/>
      <c r="G5637" s="385"/>
      <c r="H5637" s="385"/>
    </row>
    <row r="5638" spans="1:8" x14ac:dyDescent="0.25">
      <c r="A5638" s="30"/>
      <c r="B5638" s="31"/>
      <c r="C5638" s="42"/>
      <c r="D5638" s="385"/>
      <c r="F5638" s="385"/>
      <c r="G5638" s="385"/>
      <c r="H5638" s="385"/>
    </row>
    <row r="5639" spans="1:8" x14ac:dyDescent="0.25">
      <c r="A5639" s="30"/>
      <c r="B5639" s="31"/>
      <c r="C5639" s="42"/>
      <c r="D5639" s="385"/>
      <c r="F5639" s="385"/>
      <c r="G5639" s="385"/>
      <c r="H5639" s="385"/>
    </row>
    <row r="5640" spans="1:8" x14ac:dyDescent="0.25">
      <c r="A5640" s="30"/>
      <c r="B5640" s="31"/>
      <c r="C5640" s="42"/>
      <c r="D5640" s="385"/>
      <c r="F5640" s="385"/>
      <c r="G5640" s="385"/>
      <c r="H5640" s="385"/>
    </row>
    <row r="5641" spans="1:8" x14ac:dyDescent="0.25">
      <c r="A5641" s="30"/>
      <c r="B5641" s="31"/>
      <c r="C5641" s="42"/>
      <c r="D5641" s="385"/>
      <c r="F5641" s="385"/>
      <c r="G5641" s="385"/>
      <c r="H5641" s="385"/>
    </row>
    <row r="5642" spans="1:8" x14ac:dyDescent="0.25">
      <c r="A5642" s="30"/>
      <c r="B5642" s="31"/>
      <c r="C5642" s="42"/>
      <c r="D5642" s="385"/>
      <c r="F5642" s="385"/>
      <c r="G5642" s="385"/>
      <c r="H5642" s="385"/>
    </row>
    <row r="5643" spans="1:8" x14ac:dyDescent="0.25">
      <c r="A5643" s="30"/>
      <c r="B5643" s="31"/>
      <c r="C5643" s="42"/>
      <c r="D5643" s="385"/>
      <c r="F5643" s="385"/>
      <c r="G5643" s="385"/>
      <c r="H5643" s="385"/>
    </row>
    <row r="5644" spans="1:8" x14ac:dyDescent="0.25">
      <c r="A5644" s="30"/>
      <c r="B5644" s="31"/>
      <c r="C5644" s="42"/>
      <c r="D5644" s="385"/>
      <c r="F5644" s="385"/>
      <c r="G5644" s="385"/>
      <c r="H5644" s="385"/>
    </row>
    <row r="5645" spans="1:8" x14ac:dyDescent="0.25">
      <c r="A5645" s="30"/>
      <c r="B5645" s="31"/>
      <c r="C5645" s="42"/>
      <c r="D5645" s="385"/>
      <c r="F5645" s="385"/>
      <c r="G5645" s="385"/>
      <c r="H5645" s="385"/>
    </row>
    <row r="5646" spans="1:8" x14ac:dyDescent="0.25">
      <c r="A5646" s="30"/>
      <c r="B5646" s="31"/>
      <c r="C5646" s="42"/>
      <c r="D5646" s="385"/>
      <c r="F5646" s="385"/>
      <c r="G5646" s="385"/>
      <c r="H5646" s="385"/>
    </row>
    <row r="5647" spans="1:8" x14ac:dyDescent="0.25">
      <c r="A5647" s="30"/>
      <c r="B5647" s="31"/>
      <c r="C5647" s="42"/>
      <c r="D5647" s="385"/>
      <c r="F5647" s="385"/>
      <c r="G5647" s="385"/>
      <c r="H5647" s="385"/>
    </row>
    <row r="5648" spans="1:8" x14ac:dyDescent="0.25">
      <c r="A5648" s="30"/>
      <c r="B5648" s="31"/>
      <c r="C5648" s="42"/>
      <c r="D5648" s="385"/>
      <c r="F5648" s="385"/>
      <c r="G5648" s="385"/>
      <c r="H5648" s="385"/>
    </row>
    <row r="5649" spans="1:8" x14ac:dyDescent="0.25">
      <c r="A5649" s="30"/>
      <c r="B5649" s="31"/>
      <c r="C5649" s="42"/>
      <c r="D5649" s="385"/>
      <c r="F5649" s="385"/>
      <c r="G5649" s="385"/>
      <c r="H5649" s="385"/>
    </row>
    <row r="5650" spans="1:8" x14ac:dyDescent="0.25">
      <c r="A5650" s="30"/>
      <c r="B5650" s="31"/>
      <c r="C5650" s="42"/>
      <c r="D5650" s="385"/>
      <c r="F5650" s="385"/>
      <c r="G5650" s="385"/>
      <c r="H5650" s="385"/>
    </row>
    <row r="5651" spans="1:8" x14ac:dyDescent="0.25">
      <c r="A5651" s="30"/>
      <c r="B5651" s="31"/>
      <c r="C5651" s="42"/>
      <c r="D5651" s="385"/>
      <c r="F5651" s="385"/>
      <c r="G5651" s="385"/>
      <c r="H5651" s="385"/>
    </row>
    <row r="5652" spans="1:8" x14ac:dyDescent="0.25">
      <c r="A5652" s="30"/>
      <c r="B5652" s="31"/>
      <c r="C5652" s="42"/>
      <c r="D5652" s="385"/>
      <c r="F5652" s="385"/>
      <c r="G5652" s="385"/>
      <c r="H5652" s="385"/>
    </row>
    <row r="5653" spans="1:8" x14ac:dyDescent="0.25">
      <c r="A5653" s="30"/>
      <c r="B5653" s="31"/>
      <c r="C5653" s="42"/>
      <c r="D5653" s="385"/>
      <c r="F5653" s="385"/>
      <c r="G5653" s="385"/>
      <c r="H5653" s="385"/>
    </row>
    <row r="5654" spans="1:8" x14ac:dyDescent="0.25">
      <c r="A5654" s="30"/>
      <c r="B5654" s="31"/>
      <c r="C5654" s="42"/>
      <c r="D5654" s="385"/>
      <c r="F5654" s="385"/>
      <c r="G5654" s="385"/>
      <c r="H5654" s="385"/>
    </row>
    <row r="5655" spans="1:8" x14ac:dyDescent="0.25">
      <c r="A5655" s="30"/>
      <c r="B5655" s="31"/>
      <c r="C5655" s="42"/>
      <c r="D5655" s="385"/>
      <c r="F5655" s="385"/>
      <c r="G5655" s="385"/>
      <c r="H5655" s="385"/>
    </row>
    <row r="5656" spans="1:8" x14ac:dyDescent="0.25">
      <c r="A5656" s="30"/>
      <c r="B5656" s="31"/>
      <c r="C5656" s="42"/>
      <c r="D5656" s="385"/>
      <c r="F5656" s="385"/>
      <c r="G5656" s="385"/>
      <c r="H5656" s="385"/>
    </row>
    <row r="5657" spans="1:8" x14ac:dyDescent="0.25">
      <c r="A5657" s="30"/>
      <c r="B5657" s="31"/>
      <c r="C5657" s="42"/>
      <c r="D5657" s="385"/>
      <c r="F5657" s="385"/>
      <c r="G5657" s="385"/>
      <c r="H5657" s="385"/>
    </row>
    <row r="5658" spans="1:8" x14ac:dyDescent="0.25">
      <c r="A5658" s="30"/>
      <c r="B5658" s="31"/>
      <c r="C5658" s="42"/>
      <c r="D5658" s="385"/>
      <c r="F5658" s="385"/>
      <c r="G5658" s="385"/>
      <c r="H5658" s="385"/>
    </row>
    <row r="5659" spans="1:8" x14ac:dyDescent="0.25">
      <c r="A5659" s="30"/>
      <c r="B5659" s="31"/>
      <c r="C5659" s="42"/>
      <c r="D5659" s="385"/>
      <c r="F5659" s="385"/>
      <c r="G5659" s="385"/>
      <c r="H5659" s="385"/>
    </row>
    <row r="5660" spans="1:8" x14ac:dyDescent="0.25">
      <c r="A5660" s="30"/>
      <c r="B5660" s="31"/>
      <c r="C5660" s="42"/>
      <c r="D5660" s="385"/>
      <c r="F5660" s="385"/>
      <c r="G5660" s="385"/>
      <c r="H5660" s="385"/>
    </row>
    <row r="5661" spans="1:8" x14ac:dyDescent="0.25">
      <c r="A5661" s="30"/>
      <c r="B5661" s="31"/>
      <c r="C5661" s="42"/>
      <c r="D5661" s="385"/>
      <c r="F5661" s="385"/>
      <c r="G5661" s="385"/>
      <c r="H5661" s="385"/>
    </row>
    <row r="5662" spans="1:8" x14ac:dyDescent="0.25">
      <c r="A5662" s="30"/>
      <c r="B5662" s="31"/>
      <c r="C5662" s="42"/>
      <c r="D5662" s="385"/>
      <c r="F5662" s="385"/>
      <c r="G5662" s="385"/>
      <c r="H5662" s="385"/>
    </row>
    <row r="5663" spans="1:8" x14ac:dyDescent="0.25">
      <c r="A5663" s="30"/>
      <c r="B5663" s="31"/>
      <c r="C5663" s="42"/>
      <c r="D5663" s="385"/>
      <c r="F5663" s="385"/>
      <c r="G5663" s="385"/>
      <c r="H5663" s="385"/>
    </row>
    <row r="5664" spans="1:8" x14ac:dyDescent="0.25">
      <c r="A5664" s="30"/>
      <c r="B5664" s="31"/>
      <c r="C5664" s="42"/>
      <c r="D5664" s="385"/>
      <c r="F5664" s="385"/>
      <c r="G5664" s="385"/>
      <c r="H5664" s="385"/>
    </row>
    <row r="5665" spans="1:8" x14ac:dyDescent="0.25">
      <c r="A5665" s="30"/>
      <c r="B5665" s="31"/>
      <c r="C5665" s="42"/>
      <c r="D5665" s="385"/>
      <c r="F5665" s="385"/>
      <c r="G5665" s="385"/>
      <c r="H5665" s="385"/>
    </row>
    <row r="5666" spans="1:8" x14ac:dyDescent="0.25">
      <c r="A5666" s="30"/>
      <c r="B5666" s="31"/>
      <c r="C5666" s="42"/>
      <c r="D5666" s="385"/>
      <c r="F5666" s="385"/>
      <c r="G5666" s="385"/>
      <c r="H5666" s="385"/>
    </row>
    <row r="5667" spans="1:8" x14ac:dyDescent="0.25">
      <c r="A5667" s="30"/>
      <c r="B5667" s="31"/>
      <c r="C5667" s="42"/>
      <c r="D5667" s="385"/>
      <c r="F5667" s="385"/>
      <c r="G5667" s="385"/>
      <c r="H5667" s="385"/>
    </row>
    <row r="5668" spans="1:8" x14ac:dyDescent="0.25">
      <c r="A5668" s="30"/>
      <c r="B5668" s="31"/>
      <c r="C5668" s="42"/>
      <c r="D5668" s="385"/>
      <c r="F5668" s="385"/>
      <c r="G5668" s="385"/>
      <c r="H5668" s="385"/>
    </row>
    <row r="5669" spans="1:8" x14ac:dyDescent="0.25">
      <c r="A5669" s="30"/>
      <c r="B5669" s="31"/>
      <c r="C5669" s="42"/>
      <c r="D5669" s="385"/>
      <c r="F5669" s="385"/>
      <c r="G5669" s="385"/>
      <c r="H5669" s="385"/>
    </row>
    <row r="5670" spans="1:8" x14ac:dyDescent="0.25">
      <c r="A5670" s="30"/>
      <c r="B5670" s="31"/>
      <c r="C5670" s="42"/>
      <c r="D5670" s="385"/>
      <c r="F5670" s="385"/>
      <c r="G5670" s="385"/>
      <c r="H5670" s="385"/>
    </row>
    <row r="5671" spans="1:8" x14ac:dyDescent="0.25">
      <c r="A5671" s="30"/>
      <c r="B5671" s="31"/>
      <c r="C5671" s="42"/>
      <c r="D5671" s="385"/>
      <c r="F5671" s="385"/>
      <c r="G5671" s="385"/>
      <c r="H5671" s="385"/>
    </row>
    <row r="5672" spans="1:8" x14ac:dyDescent="0.25">
      <c r="A5672" s="30"/>
      <c r="B5672" s="31"/>
      <c r="C5672" s="42"/>
      <c r="D5672" s="385"/>
      <c r="F5672" s="385"/>
      <c r="G5672" s="385"/>
      <c r="H5672" s="385"/>
    </row>
    <row r="5673" spans="1:8" x14ac:dyDescent="0.25">
      <c r="A5673" s="30"/>
      <c r="B5673" s="31"/>
      <c r="C5673" s="42"/>
      <c r="D5673" s="385"/>
      <c r="F5673" s="385"/>
      <c r="G5673" s="385"/>
      <c r="H5673" s="385"/>
    </row>
    <row r="5674" spans="1:8" x14ac:dyDescent="0.25">
      <c r="A5674" s="30"/>
      <c r="B5674" s="31"/>
      <c r="C5674" s="42"/>
      <c r="D5674" s="385"/>
      <c r="F5674" s="385"/>
      <c r="G5674" s="385"/>
      <c r="H5674" s="385"/>
    </row>
    <row r="5675" spans="1:8" x14ac:dyDescent="0.25">
      <c r="A5675" s="30"/>
      <c r="B5675" s="31"/>
      <c r="C5675" s="42"/>
      <c r="D5675" s="385"/>
      <c r="F5675" s="385"/>
      <c r="G5675" s="385"/>
      <c r="H5675" s="385"/>
    </row>
    <row r="5676" spans="1:8" x14ac:dyDescent="0.25">
      <c r="A5676" s="30"/>
      <c r="B5676" s="31"/>
      <c r="C5676" s="42"/>
      <c r="D5676" s="385"/>
      <c r="F5676" s="385"/>
      <c r="G5676" s="385"/>
      <c r="H5676" s="385"/>
    </row>
    <row r="5677" spans="1:8" x14ac:dyDescent="0.25">
      <c r="A5677" s="30"/>
      <c r="B5677" s="31"/>
      <c r="C5677" s="42"/>
      <c r="D5677" s="385"/>
      <c r="F5677" s="385"/>
      <c r="G5677" s="385"/>
      <c r="H5677" s="385"/>
    </row>
    <row r="5678" spans="1:8" x14ac:dyDescent="0.25">
      <c r="A5678" s="30"/>
      <c r="B5678" s="31"/>
      <c r="C5678" s="42"/>
      <c r="D5678" s="385"/>
      <c r="F5678" s="385"/>
      <c r="G5678" s="385"/>
      <c r="H5678" s="385"/>
    </row>
    <row r="5679" spans="1:8" x14ac:dyDescent="0.25">
      <c r="A5679" s="30"/>
      <c r="B5679" s="31"/>
      <c r="C5679" s="42"/>
      <c r="D5679" s="385"/>
      <c r="F5679" s="385"/>
      <c r="G5679" s="385"/>
      <c r="H5679" s="385"/>
    </row>
    <row r="5680" spans="1:8" x14ac:dyDescent="0.25">
      <c r="A5680" s="30"/>
      <c r="B5680" s="31"/>
      <c r="C5680" s="42"/>
      <c r="D5680" s="385"/>
      <c r="F5680" s="385"/>
      <c r="G5680" s="385"/>
      <c r="H5680" s="385"/>
    </row>
    <row r="5681" spans="1:8" x14ac:dyDescent="0.25">
      <c r="A5681" s="30"/>
      <c r="B5681" s="31"/>
      <c r="C5681" s="42"/>
      <c r="D5681" s="385"/>
      <c r="F5681" s="385"/>
      <c r="G5681" s="385"/>
      <c r="H5681" s="385"/>
    </row>
    <row r="5682" spans="1:8" x14ac:dyDescent="0.25">
      <c r="A5682" s="30"/>
      <c r="B5682" s="31"/>
      <c r="C5682" s="42"/>
      <c r="D5682" s="385"/>
      <c r="F5682" s="385"/>
      <c r="G5682" s="385"/>
      <c r="H5682" s="385"/>
    </row>
    <row r="5683" spans="1:8" x14ac:dyDescent="0.25">
      <c r="A5683" s="30"/>
      <c r="B5683" s="31"/>
      <c r="C5683" s="42"/>
      <c r="D5683" s="385"/>
      <c r="F5683" s="385"/>
      <c r="G5683" s="385"/>
      <c r="H5683" s="385"/>
    </row>
    <row r="5684" spans="1:8" x14ac:dyDescent="0.25">
      <c r="A5684" s="30"/>
      <c r="B5684" s="31"/>
      <c r="C5684" s="42"/>
      <c r="D5684" s="385"/>
      <c r="F5684" s="385"/>
      <c r="G5684" s="385"/>
      <c r="H5684" s="385"/>
    </row>
    <row r="5685" spans="1:8" x14ac:dyDescent="0.25">
      <c r="A5685" s="30"/>
      <c r="B5685" s="31"/>
      <c r="C5685" s="42"/>
      <c r="D5685" s="385"/>
      <c r="F5685" s="385"/>
      <c r="G5685" s="385"/>
      <c r="H5685" s="385"/>
    </row>
    <row r="5686" spans="1:8" x14ac:dyDescent="0.25">
      <c r="A5686" s="30"/>
      <c r="B5686" s="31"/>
      <c r="C5686" s="42"/>
      <c r="D5686" s="385"/>
      <c r="F5686" s="385"/>
      <c r="G5686" s="385"/>
      <c r="H5686" s="385"/>
    </row>
    <row r="5687" spans="1:8" x14ac:dyDescent="0.25">
      <c r="A5687" s="30"/>
      <c r="B5687" s="31"/>
      <c r="C5687" s="42"/>
      <c r="D5687" s="385"/>
      <c r="F5687" s="385"/>
      <c r="G5687" s="385"/>
      <c r="H5687" s="385"/>
    </row>
    <row r="5688" spans="1:8" x14ac:dyDescent="0.25">
      <c r="A5688" s="30"/>
      <c r="B5688" s="31"/>
      <c r="C5688" s="42"/>
      <c r="D5688" s="385"/>
      <c r="F5688" s="385"/>
      <c r="G5688" s="385"/>
      <c r="H5688" s="385"/>
    </row>
    <row r="5689" spans="1:8" x14ac:dyDescent="0.25">
      <c r="A5689" s="30"/>
      <c r="B5689" s="31"/>
      <c r="C5689" s="42"/>
      <c r="D5689" s="385"/>
      <c r="F5689" s="385"/>
      <c r="G5689" s="385"/>
      <c r="H5689" s="385"/>
    </row>
    <row r="5690" spans="1:8" x14ac:dyDescent="0.25">
      <c r="A5690" s="30"/>
      <c r="B5690" s="31"/>
      <c r="C5690" s="42"/>
      <c r="D5690" s="385"/>
      <c r="F5690" s="385"/>
      <c r="G5690" s="385"/>
      <c r="H5690" s="385"/>
    </row>
    <row r="5691" spans="1:8" x14ac:dyDescent="0.25">
      <c r="A5691" s="30"/>
      <c r="B5691" s="31"/>
      <c r="C5691" s="42"/>
      <c r="D5691" s="385"/>
      <c r="F5691" s="385"/>
      <c r="G5691" s="385"/>
      <c r="H5691" s="385"/>
    </row>
    <row r="5692" spans="1:8" x14ac:dyDescent="0.25">
      <c r="A5692" s="30"/>
      <c r="B5692" s="31"/>
      <c r="C5692" s="42"/>
      <c r="D5692" s="385"/>
      <c r="F5692" s="385"/>
      <c r="G5692" s="385"/>
      <c r="H5692" s="385"/>
    </row>
    <row r="5693" spans="1:8" x14ac:dyDescent="0.25">
      <c r="A5693" s="30"/>
      <c r="B5693" s="31"/>
      <c r="C5693" s="42"/>
      <c r="D5693" s="385"/>
      <c r="F5693" s="385"/>
      <c r="G5693" s="385"/>
      <c r="H5693" s="385"/>
    </row>
    <row r="5694" spans="1:8" x14ac:dyDescent="0.25">
      <c r="A5694" s="30"/>
      <c r="B5694" s="31"/>
      <c r="C5694" s="42"/>
      <c r="D5694" s="385"/>
      <c r="F5694" s="385"/>
      <c r="G5694" s="385"/>
      <c r="H5694" s="385"/>
    </row>
    <row r="5695" spans="1:8" x14ac:dyDescent="0.25">
      <c r="A5695" s="30"/>
      <c r="B5695" s="31"/>
      <c r="C5695" s="42"/>
      <c r="D5695" s="385"/>
      <c r="F5695" s="385"/>
      <c r="G5695" s="385"/>
      <c r="H5695" s="385"/>
    </row>
    <row r="5696" spans="1:8" x14ac:dyDescent="0.25">
      <c r="A5696" s="30"/>
      <c r="B5696" s="31"/>
      <c r="C5696" s="42"/>
      <c r="D5696" s="385"/>
      <c r="F5696" s="385"/>
      <c r="G5696" s="385"/>
      <c r="H5696" s="385"/>
    </row>
    <row r="5697" spans="1:8" x14ac:dyDescent="0.25">
      <c r="A5697" s="30"/>
      <c r="B5697" s="31"/>
      <c r="C5697" s="42"/>
      <c r="D5697" s="385"/>
      <c r="F5697" s="385"/>
      <c r="G5697" s="385"/>
      <c r="H5697" s="385"/>
    </row>
    <row r="5698" spans="1:8" x14ac:dyDescent="0.25">
      <c r="A5698" s="30"/>
      <c r="B5698" s="31"/>
      <c r="C5698" s="42"/>
      <c r="D5698" s="385"/>
      <c r="F5698" s="385"/>
      <c r="G5698" s="385"/>
      <c r="H5698" s="385"/>
    </row>
    <row r="5699" spans="1:8" x14ac:dyDescent="0.25">
      <c r="A5699" s="30"/>
      <c r="B5699" s="31"/>
      <c r="C5699" s="42"/>
      <c r="D5699" s="385"/>
      <c r="F5699" s="385"/>
      <c r="G5699" s="385"/>
      <c r="H5699" s="385"/>
    </row>
    <row r="5700" spans="1:8" x14ac:dyDescent="0.25">
      <c r="A5700" s="30"/>
      <c r="B5700" s="31"/>
      <c r="C5700" s="42"/>
      <c r="D5700" s="385"/>
      <c r="F5700" s="385"/>
      <c r="G5700" s="385"/>
      <c r="H5700" s="385"/>
    </row>
    <row r="5701" spans="1:8" x14ac:dyDescent="0.25">
      <c r="A5701" s="30"/>
      <c r="B5701" s="31"/>
      <c r="C5701" s="42"/>
      <c r="D5701" s="385"/>
      <c r="F5701" s="385"/>
      <c r="G5701" s="385"/>
      <c r="H5701" s="385"/>
    </row>
    <row r="5702" spans="1:8" x14ac:dyDescent="0.25">
      <c r="A5702" s="30"/>
      <c r="B5702" s="31"/>
      <c r="C5702" s="42"/>
      <c r="D5702" s="385"/>
      <c r="F5702" s="385"/>
      <c r="G5702" s="385"/>
      <c r="H5702" s="385"/>
    </row>
    <row r="5703" spans="1:8" x14ac:dyDescent="0.25">
      <c r="A5703" s="30"/>
      <c r="B5703" s="31"/>
      <c r="C5703" s="42"/>
      <c r="D5703" s="385"/>
      <c r="F5703" s="385"/>
      <c r="G5703" s="385"/>
      <c r="H5703" s="385"/>
    </row>
    <row r="5704" spans="1:8" x14ac:dyDescent="0.25">
      <c r="A5704" s="30"/>
      <c r="B5704" s="31"/>
      <c r="C5704" s="42"/>
      <c r="D5704" s="385"/>
      <c r="F5704" s="385"/>
      <c r="G5704" s="385"/>
      <c r="H5704" s="385"/>
    </row>
  </sheetData>
  <autoFilter ref="A7:IE115"/>
  <mergeCells count="540">
    <mergeCell ref="A3:A7"/>
    <mergeCell ref="B3:B7"/>
    <mergeCell ref="C3:C7"/>
    <mergeCell ref="D3:E3"/>
    <mergeCell ref="F3:F7"/>
    <mergeCell ref="G3:G7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H3:U3"/>
    <mergeCell ref="V3:V7"/>
    <mergeCell ref="W3:W7"/>
    <mergeCell ref="X3:X7"/>
    <mergeCell ref="Y3:HZ3"/>
    <mergeCell ref="IA3:ID3"/>
    <mergeCell ref="O4:O7"/>
    <mergeCell ref="P4:P7"/>
    <mergeCell ref="Q4:Q7"/>
    <mergeCell ref="R4:R7"/>
    <mergeCell ref="S4:S7"/>
    <mergeCell ref="T4:T7"/>
    <mergeCell ref="U4:U7"/>
    <mergeCell ref="Y4:BN4"/>
    <mergeCell ref="BO4:DD4"/>
    <mergeCell ref="AJ6:AK6"/>
    <mergeCell ref="AL6:AL7"/>
    <mergeCell ref="AM6:AM7"/>
    <mergeCell ref="AN6:AN7"/>
    <mergeCell ref="AS6:AS7"/>
    <mergeCell ref="BG6:BG7"/>
    <mergeCell ref="BH6:BH7"/>
    <mergeCell ref="BI6:BI7"/>
    <mergeCell ref="BN6:BN7"/>
    <mergeCell ref="BO6:BO7"/>
    <mergeCell ref="BP6:BP7"/>
    <mergeCell ref="AZ6:AZ7"/>
    <mergeCell ref="BA6:BA7"/>
    <mergeCell ref="BB6:BB7"/>
    <mergeCell ref="BC6:BC7"/>
    <mergeCell ref="BD6:BD7"/>
    <mergeCell ref="CD6:CD7"/>
    <mergeCell ref="DE4:ET4"/>
    <mergeCell ref="Y6:Y7"/>
    <mergeCell ref="Z6:Z7"/>
    <mergeCell ref="AA6:AA7"/>
    <mergeCell ref="AB6:AB7"/>
    <mergeCell ref="AC6:AC7"/>
    <mergeCell ref="AD6:AD7"/>
    <mergeCell ref="AE6:AE7"/>
    <mergeCell ref="AF6:AF7"/>
    <mergeCell ref="AG6:AG7"/>
    <mergeCell ref="AH6:AH7"/>
    <mergeCell ref="Y5:AS5"/>
    <mergeCell ref="AT5:BN5"/>
    <mergeCell ref="BO5:CI5"/>
    <mergeCell ref="CJ5:DD5"/>
    <mergeCell ref="DE5:DY5"/>
    <mergeCell ref="DZ5:ET5"/>
    <mergeCell ref="AT6:AT7"/>
    <mergeCell ref="AU6:AU7"/>
    <mergeCell ref="AV6:AV7"/>
    <mergeCell ref="AW6:AW7"/>
    <mergeCell ref="AX6:AX7"/>
    <mergeCell ref="AY6:AY7"/>
    <mergeCell ref="AI6:AI7"/>
    <mergeCell ref="HF5:HZ5"/>
    <mergeCell ref="IB5:IC5"/>
    <mergeCell ref="ID5:ID7"/>
    <mergeCell ref="EY6:EY7"/>
    <mergeCell ref="EZ6:EZ7"/>
    <mergeCell ref="FA6:FA7"/>
    <mergeCell ref="FB6:FB7"/>
    <mergeCell ref="EU4:GJ4"/>
    <mergeCell ref="GK4:HZ4"/>
    <mergeCell ref="IA4:IA7"/>
    <mergeCell ref="IB4:ID4"/>
    <mergeCell ref="EU5:FO5"/>
    <mergeCell ref="FP5:GJ5"/>
    <mergeCell ref="GK5:HE5"/>
    <mergeCell ref="FC6:FC7"/>
    <mergeCell ref="FD6:FD7"/>
    <mergeCell ref="FE6:FE7"/>
    <mergeCell ref="FF6:FG6"/>
    <mergeCell ref="FH6:FH7"/>
    <mergeCell ref="FI6:FI7"/>
    <mergeCell ref="FW6:FW7"/>
    <mergeCell ref="FX6:FX7"/>
    <mergeCell ref="FY6:FY7"/>
    <mergeCell ref="GK6:GK7"/>
    <mergeCell ref="CI6:CI7"/>
    <mergeCell ref="CJ6:CJ7"/>
    <mergeCell ref="CK6:CK7"/>
    <mergeCell ref="CL6:CL7"/>
    <mergeCell ref="CM6:CM7"/>
    <mergeCell ref="BE6:BF6"/>
    <mergeCell ref="BW6:BW7"/>
    <mergeCell ref="BX6:BX7"/>
    <mergeCell ref="BY6:BY7"/>
    <mergeCell ref="BZ6:CA6"/>
    <mergeCell ref="CB6:CB7"/>
    <mergeCell ref="CC6:CC7"/>
    <mergeCell ref="BQ6:BQ7"/>
    <mergeCell ref="BR6:BR7"/>
    <mergeCell ref="BS6:BS7"/>
    <mergeCell ref="BT6:BT7"/>
    <mergeCell ref="BU6:BU7"/>
    <mergeCell ref="BV6:BV7"/>
    <mergeCell ref="CT6:CT7"/>
    <mergeCell ref="CU6:CV6"/>
    <mergeCell ref="CW6:CW7"/>
    <mergeCell ref="CX6:CX7"/>
    <mergeCell ref="CY6:CY7"/>
    <mergeCell ref="DD6:DD7"/>
    <mergeCell ref="CN6:CN7"/>
    <mergeCell ref="CO6:CO7"/>
    <mergeCell ref="CP6:CP7"/>
    <mergeCell ref="CQ6:CQ7"/>
    <mergeCell ref="CR6:CR7"/>
    <mergeCell ref="CS6:CS7"/>
    <mergeCell ref="DC6:DC7"/>
    <mergeCell ref="DK6:DK7"/>
    <mergeCell ref="DB6:DB7"/>
    <mergeCell ref="DL6:DL7"/>
    <mergeCell ref="DM6:DM7"/>
    <mergeCell ref="DN6:DN7"/>
    <mergeCell ref="DO6:DO7"/>
    <mergeCell ref="DP6:DQ6"/>
    <mergeCell ref="DX6:DX7"/>
    <mergeCell ref="DE6:DE7"/>
    <mergeCell ref="DF6:DF7"/>
    <mergeCell ref="DG6:DG7"/>
    <mergeCell ref="DH6:DH7"/>
    <mergeCell ref="DI6:DI7"/>
    <mergeCell ref="DJ6:DJ7"/>
    <mergeCell ref="DR6:DR7"/>
    <mergeCell ref="DS6:DS7"/>
    <mergeCell ref="DT6:DT7"/>
    <mergeCell ref="DY6:DY7"/>
    <mergeCell ref="DZ6:DZ7"/>
    <mergeCell ref="EA6:EA7"/>
    <mergeCell ref="DU6:DU7"/>
    <mergeCell ref="DV6:DV7"/>
    <mergeCell ref="DW6:DW7"/>
    <mergeCell ref="EH6:EH7"/>
    <mergeCell ref="EI6:EI7"/>
    <mergeCell ref="EJ6:EJ7"/>
    <mergeCell ref="EK6:EL6"/>
    <mergeCell ref="EM6:EM7"/>
    <mergeCell ref="EN6:EN7"/>
    <mergeCell ref="EB6:EB7"/>
    <mergeCell ref="EC6:EC7"/>
    <mergeCell ref="ED6:ED7"/>
    <mergeCell ref="EE6:EE7"/>
    <mergeCell ref="EF6:EF7"/>
    <mergeCell ref="EG6:EG7"/>
    <mergeCell ref="EO6:EO7"/>
    <mergeCell ref="ET6:ET7"/>
    <mergeCell ref="EU6:EU7"/>
    <mergeCell ref="EV6:EV7"/>
    <mergeCell ref="EW6:EW7"/>
    <mergeCell ref="EX6:EX7"/>
    <mergeCell ref="FT6:FT7"/>
    <mergeCell ref="FU6:FU7"/>
    <mergeCell ref="FV6:FV7"/>
    <mergeCell ref="FJ6:FJ7"/>
    <mergeCell ref="FO6:FO7"/>
    <mergeCell ref="FP6:FP7"/>
    <mergeCell ref="FQ6:FQ7"/>
    <mergeCell ref="FR6:FR7"/>
    <mergeCell ref="FS6:FS7"/>
    <mergeCell ref="ES6:ES7"/>
    <mergeCell ref="FK6:FK7"/>
    <mergeCell ref="FL6:FL7"/>
    <mergeCell ref="FM6:FM7"/>
    <mergeCell ref="FN6:FN7"/>
    <mergeCell ref="EP6:EP7"/>
    <mergeCell ref="EQ6:EQ7"/>
    <mergeCell ref="ER6:ER7"/>
    <mergeCell ref="GX6:GX7"/>
    <mergeCell ref="GY6:GY7"/>
    <mergeCell ref="GZ6:GZ7"/>
    <mergeCell ref="HE6:HE7"/>
    <mergeCell ref="HF6:HF7"/>
    <mergeCell ref="HD6:HD7"/>
    <mergeCell ref="GL6:GL7"/>
    <mergeCell ref="GM6:GM7"/>
    <mergeCell ref="GN6:GN7"/>
    <mergeCell ref="GO6:GO7"/>
    <mergeCell ref="HC6:HC7"/>
    <mergeCell ref="HN6:HN7"/>
    <mergeCell ref="HO6:HO7"/>
    <mergeCell ref="HP6:HP7"/>
    <mergeCell ref="HQ6:HR6"/>
    <mergeCell ref="HS6:HS7"/>
    <mergeCell ref="HT6:HT7"/>
    <mergeCell ref="HH6:HH7"/>
    <mergeCell ref="HI6:HI7"/>
    <mergeCell ref="HJ6:HJ7"/>
    <mergeCell ref="HK6:HK7"/>
    <mergeCell ref="HL6:HL7"/>
    <mergeCell ref="HM6:HM7"/>
    <mergeCell ref="HU6:HU7"/>
    <mergeCell ref="HZ6:HZ7"/>
    <mergeCell ref="IB6:IB7"/>
    <mergeCell ref="IC6:IC7"/>
    <mergeCell ref="GP6:GP7"/>
    <mergeCell ref="FZ6:FZ7"/>
    <mergeCell ref="GA6:GB6"/>
    <mergeCell ref="GC6:GC7"/>
    <mergeCell ref="GD6:GD7"/>
    <mergeCell ref="GE6:GE7"/>
    <mergeCell ref="GJ6:GJ7"/>
    <mergeCell ref="GF6:GF7"/>
    <mergeCell ref="GG6:GG7"/>
    <mergeCell ref="GH6:GH7"/>
    <mergeCell ref="GI6:GI7"/>
    <mergeCell ref="GQ6:GQ7"/>
    <mergeCell ref="GR6:GR7"/>
    <mergeCell ref="GS6:GS7"/>
    <mergeCell ref="GT6:GT7"/>
    <mergeCell ref="GU6:GU7"/>
    <mergeCell ref="GV6:GW6"/>
    <mergeCell ref="HA6:HA7"/>
    <mergeCell ref="HB6:HB7"/>
    <mergeCell ref="HG6:HG7"/>
    <mergeCell ref="A119:ID119"/>
    <mergeCell ref="Y115:AS115"/>
    <mergeCell ref="Y114:AS114"/>
    <mergeCell ref="Y113:AS113"/>
    <mergeCell ref="AT113:BN113"/>
    <mergeCell ref="AT114:BN114"/>
    <mergeCell ref="AT115:BN115"/>
    <mergeCell ref="A112:C112"/>
    <mergeCell ref="A113:C113"/>
    <mergeCell ref="A114:C114"/>
    <mergeCell ref="A115:C115"/>
    <mergeCell ref="A117:ID117"/>
    <mergeCell ref="A118:ID118"/>
    <mergeCell ref="BO113:CI113"/>
    <mergeCell ref="BO114:CI114"/>
    <mergeCell ref="BO115:CI115"/>
    <mergeCell ref="HF113:HZ113"/>
    <mergeCell ref="HF114:HZ114"/>
    <mergeCell ref="HF115:HZ115"/>
    <mergeCell ref="D115:X115"/>
    <mergeCell ref="D114:X114"/>
    <mergeCell ref="D113:X113"/>
    <mergeCell ref="D112:X112"/>
    <mergeCell ref="FP113:GJ113"/>
    <mergeCell ref="FP114:GJ114"/>
    <mergeCell ref="FP115:GJ115"/>
    <mergeCell ref="GK113:HE113"/>
    <mergeCell ref="GK114:HE114"/>
    <mergeCell ref="GK115:HE115"/>
    <mergeCell ref="DZ113:ET113"/>
    <mergeCell ref="DZ114:ET114"/>
    <mergeCell ref="DZ115:ET115"/>
    <mergeCell ref="EU113:FO113"/>
    <mergeCell ref="EU114:FO114"/>
    <mergeCell ref="EU115:FO115"/>
    <mergeCell ref="CJ113:DD113"/>
    <mergeCell ref="CJ114:DD114"/>
    <mergeCell ref="CJ115:DD115"/>
    <mergeCell ref="DE113:DY113"/>
    <mergeCell ref="DE114:DY114"/>
    <mergeCell ref="Y112:AS112"/>
    <mergeCell ref="AT112:BN112"/>
    <mergeCell ref="BO112:CI112"/>
    <mergeCell ref="CJ112:DD112"/>
    <mergeCell ref="DE112:DY112"/>
    <mergeCell ref="DE115:DY115"/>
    <mergeCell ref="DZ112:ET112"/>
    <mergeCell ref="HV6:HV7"/>
    <mergeCell ref="HW6:HW7"/>
    <mergeCell ref="HX6:HX7"/>
    <mergeCell ref="HY6:HY7"/>
    <mergeCell ref="A1:ID1"/>
    <mergeCell ref="EU112:FO112"/>
    <mergeCell ref="FP112:GJ112"/>
    <mergeCell ref="GK112:HE112"/>
    <mergeCell ref="HF112:HZ112"/>
    <mergeCell ref="AO6:AO7"/>
    <mergeCell ref="AP6:AP7"/>
    <mergeCell ref="AQ6:AQ7"/>
    <mergeCell ref="AR6:AR7"/>
    <mergeCell ref="BJ6:BJ7"/>
    <mergeCell ref="BK6:BK7"/>
    <mergeCell ref="BL6:BL7"/>
    <mergeCell ref="BM6:BM7"/>
    <mergeCell ref="CE6:CE7"/>
    <mergeCell ref="CF6:CF7"/>
    <mergeCell ref="CG6:CG7"/>
    <mergeCell ref="CH6:CH7"/>
    <mergeCell ref="CZ6:CZ7"/>
    <mergeCell ref="DA6:DA7"/>
    <mergeCell ref="A59:A63"/>
    <mergeCell ref="B59:B63"/>
    <mergeCell ref="C59:C63"/>
    <mergeCell ref="D59:D63"/>
    <mergeCell ref="E59:E63"/>
    <mergeCell ref="F59:F63"/>
    <mergeCell ref="G59:G63"/>
    <mergeCell ref="H59:H63"/>
    <mergeCell ref="I59:I63"/>
    <mergeCell ref="J59:J63"/>
    <mergeCell ref="K59:K63"/>
    <mergeCell ref="L59:L63"/>
    <mergeCell ref="M59:M63"/>
    <mergeCell ref="N59:N63"/>
    <mergeCell ref="O59:O63"/>
    <mergeCell ref="P59:P63"/>
    <mergeCell ref="Q59:Q63"/>
    <mergeCell ref="R59:R63"/>
    <mergeCell ref="S59:S63"/>
    <mergeCell ref="T59:T63"/>
    <mergeCell ref="U59:U63"/>
    <mergeCell ref="V59:V63"/>
    <mergeCell ref="W59:W63"/>
    <mergeCell ref="X59:X63"/>
    <mergeCell ref="Y59:Y63"/>
    <mergeCell ref="Z59:Z63"/>
    <mergeCell ref="AA59:AA63"/>
    <mergeCell ref="AB59:AB63"/>
    <mergeCell ref="AC59:AC63"/>
    <mergeCell ref="AD59:AD63"/>
    <mergeCell ref="AE59:AE63"/>
    <mergeCell ref="AF59:AF63"/>
    <mergeCell ref="AG59:AG63"/>
    <mergeCell ref="AH59:AH63"/>
    <mergeCell ref="AI59:AI63"/>
    <mergeCell ref="AJ59:AJ63"/>
    <mergeCell ref="AK59:AK63"/>
    <mergeCell ref="AL59:AL63"/>
    <mergeCell ref="AM59:AM63"/>
    <mergeCell ref="AN59:AN63"/>
    <mergeCell ref="AO59:AO63"/>
    <mergeCell ref="AP59:AP63"/>
    <mergeCell ref="AQ59:AQ63"/>
    <mergeCell ref="AR59:AR63"/>
    <mergeCell ref="AS59:AS63"/>
    <mergeCell ref="AT59:AT63"/>
    <mergeCell ref="AU59:AU63"/>
    <mergeCell ref="AV59:AV63"/>
    <mergeCell ref="AW59:AW63"/>
    <mergeCell ref="AX59:AX63"/>
    <mergeCell ref="AY59:AY63"/>
    <mergeCell ref="AZ59:AZ63"/>
    <mergeCell ref="BA59:BA63"/>
    <mergeCell ref="BB59:BB63"/>
    <mergeCell ref="BC59:BC63"/>
    <mergeCell ref="BD59:BD63"/>
    <mergeCell ref="BE59:BE63"/>
    <mergeCell ref="BF59:BF63"/>
    <mergeCell ref="BG59:BG63"/>
    <mergeCell ref="BH59:BH63"/>
    <mergeCell ref="BI59:BI63"/>
    <mergeCell ref="BJ59:BJ63"/>
    <mergeCell ref="BK59:BK63"/>
    <mergeCell ref="BL59:BL63"/>
    <mergeCell ref="BM59:BM63"/>
    <mergeCell ref="BN59:BN63"/>
    <mergeCell ref="BO59:BO63"/>
    <mergeCell ref="BP59:BP63"/>
    <mergeCell ref="BQ59:BQ63"/>
    <mergeCell ref="BR59:BR63"/>
    <mergeCell ref="BS59:BS63"/>
    <mergeCell ref="BT59:BT63"/>
    <mergeCell ref="BU59:BU63"/>
    <mergeCell ref="BV59:BV63"/>
    <mergeCell ref="BW59:BW63"/>
    <mergeCell ref="BX59:BX63"/>
    <mergeCell ref="BY59:BY63"/>
    <mergeCell ref="BZ59:BZ63"/>
    <mergeCell ref="CA59:CA63"/>
    <mergeCell ref="CB59:CB63"/>
    <mergeCell ref="CC59:CC63"/>
    <mergeCell ref="CD59:CD63"/>
    <mergeCell ref="CE59:CE63"/>
    <mergeCell ref="CF59:CF63"/>
    <mergeCell ref="CG59:CG63"/>
    <mergeCell ref="CH59:CH63"/>
    <mergeCell ref="CI59:CI63"/>
    <mergeCell ref="CJ59:CJ63"/>
    <mergeCell ref="CK59:CK63"/>
    <mergeCell ref="CL59:CL63"/>
    <mergeCell ref="CM59:CM63"/>
    <mergeCell ref="CN59:CN63"/>
    <mergeCell ref="CO59:CO63"/>
    <mergeCell ref="CP59:CP63"/>
    <mergeCell ref="CQ59:CQ63"/>
    <mergeCell ref="CR59:CR63"/>
    <mergeCell ref="CS59:CS63"/>
    <mergeCell ref="CT59:CT63"/>
    <mergeCell ref="CU59:CU63"/>
    <mergeCell ref="CV59:CV63"/>
    <mergeCell ref="CW59:CW63"/>
    <mergeCell ref="CX59:CX63"/>
    <mergeCell ref="CY59:CY63"/>
    <mergeCell ref="CZ59:CZ63"/>
    <mergeCell ref="DA59:DA63"/>
    <mergeCell ref="DB59:DB63"/>
    <mergeCell ref="DC59:DC63"/>
    <mergeCell ref="DD59:DD63"/>
    <mergeCell ref="DE59:DE63"/>
    <mergeCell ref="DF59:DF63"/>
    <mergeCell ref="DG59:DG63"/>
    <mergeCell ref="DH59:DH63"/>
    <mergeCell ref="DI59:DI63"/>
    <mergeCell ref="DJ59:DJ63"/>
    <mergeCell ref="DK59:DK63"/>
    <mergeCell ref="DL59:DL63"/>
    <mergeCell ref="DM59:DM63"/>
    <mergeCell ref="DN59:DN63"/>
    <mergeCell ref="DO59:DO63"/>
    <mergeCell ref="DP59:DP63"/>
    <mergeCell ref="DQ59:DQ63"/>
    <mergeCell ref="DR59:DR63"/>
    <mergeCell ref="DS59:DS63"/>
    <mergeCell ref="DT59:DT63"/>
    <mergeCell ref="DU59:DU63"/>
    <mergeCell ref="DV59:DV63"/>
    <mergeCell ref="DW59:DW63"/>
    <mergeCell ref="DX59:DX63"/>
    <mergeCell ref="DY59:DY63"/>
    <mergeCell ref="DZ59:DZ63"/>
    <mergeCell ref="EA59:EA63"/>
    <mergeCell ref="EB59:EB63"/>
    <mergeCell ref="EC59:EC63"/>
    <mergeCell ref="ED59:ED63"/>
    <mergeCell ref="EE59:EE63"/>
    <mergeCell ref="EF59:EF63"/>
    <mergeCell ref="EG59:EG63"/>
    <mergeCell ref="EH59:EH63"/>
    <mergeCell ref="EI59:EI63"/>
    <mergeCell ref="EJ59:EJ63"/>
    <mergeCell ref="EK59:EK63"/>
    <mergeCell ref="EL59:EL63"/>
    <mergeCell ref="EM59:EM63"/>
    <mergeCell ref="EN59:EN63"/>
    <mergeCell ref="EO59:EO63"/>
    <mergeCell ref="EP59:EP63"/>
    <mergeCell ref="EQ59:EQ63"/>
    <mergeCell ref="ER59:ER63"/>
    <mergeCell ref="ES59:ES63"/>
    <mergeCell ref="ET59:ET63"/>
    <mergeCell ref="EU59:EU63"/>
    <mergeCell ref="EV59:EV63"/>
    <mergeCell ref="EW59:EW63"/>
    <mergeCell ref="EX59:EX63"/>
    <mergeCell ref="EY59:EY63"/>
    <mergeCell ref="EZ59:EZ63"/>
    <mergeCell ref="FA59:FA63"/>
    <mergeCell ref="FB59:FB63"/>
    <mergeCell ref="FC59:FC63"/>
    <mergeCell ref="FD59:FD63"/>
    <mergeCell ref="FE59:FE63"/>
    <mergeCell ref="FF59:FF63"/>
    <mergeCell ref="FG59:FG63"/>
    <mergeCell ref="FH59:FH63"/>
    <mergeCell ref="FI59:FI63"/>
    <mergeCell ref="FJ59:FJ63"/>
    <mergeCell ref="FK59:FK63"/>
    <mergeCell ref="FL59:FL63"/>
    <mergeCell ref="FM59:FM63"/>
    <mergeCell ref="FN59:FN63"/>
    <mergeCell ref="FO59:FO63"/>
    <mergeCell ref="FP59:FP63"/>
    <mergeCell ref="FQ59:FQ63"/>
    <mergeCell ref="FR59:FR63"/>
    <mergeCell ref="FS59:FS63"/>
    <mergeCell ref="FT59:FT63"/>
    <mergeCell ref="FU59:FU63"/>
    <mergeCell ref="FV59:FV63"/>
    <mergeCell ref="FW59:FW63"/>
    <mergeCell ref="FX59:FX63"/>
    <mergeCell ref="FY59:FY63"/>
    <mergeCell ref="FZ59:FZ63"/>
    <mergeCell ref="GA59:GA63"/>
    <mergeCell ref="GB59:GB63"/>
    <mergeCell ref="GC59:GC63"/>
    <mergeCell ref="GD59:GD63"/>
    <mergeCell ref="GE59:GE63"/>
    <mergeCell ref="GF59:GF63"/>
    <mergeCell ref="GG59:GG63"/>
    <mergeCell ref="GH59:GH63"/>
    <mergeCell ref="GI59:GI63"/>
    <mergeCell ref="GJ59:GJ63"/>
    <mergeCell ref="GK59:GK63"/>
    <mergeCell ref="GL59:GL63"/>
    <mergeCell ref="GM59:GM63"/>
    <mergeCell ref="GN59:GN63"/>
    <mergeCell ref="GO59:GO63"/>
    <mergeCell ref="GP59:GP63"/>
    <mergeCell ref="HB59:HB63"/>
    <mergeCell ref="HC59:HC63"/>
    <mergeCell ref="HD59:HD63"/>
    <mergeCell ref="HE59:HE63"/>
    <mergeCell ref="HF59:HF63"/>
    <mergeCell ref="HG59:HG63"/>
    <mergeCell ref="HH59:HH63"/>
    <mergeCell ref="GQ59:GQ63"/>
    <mergeCell ref="GR59:GR63"/>
    <mergeCell ref="GS59:GS63"/>
    <mergeCell ref="GT59:GT63"/>
    <mergeCell ref="GU59:GU63"/>
    <mergeCell ref="GV59:GV63"/>
    <mergeCell ref="GW59:GW63"/>
    <mergeCell ref="GX59:GX63"/>
    <mergeCell ref="GY59:GY63"/>
    <mergeCell ref="IA112:ID115"/>
    <mergeCell ref="IE59:IE63"/>
    <mergeCell ref="HR59:HR63"/>
    <mergeCell ref="HS59:HS63"/>
    <mergeCell ref="HT59:HT63"/>
    <mergeCell ref="HU59:HU63"/>
    <mergeCell ref="HV59:HV63"/>
    <mergeCell ref="HW59:HW63"/>
    <mergeCell ref="HX59:HX63"/>
    <mergeCell ref="HY59:HY63"/>
    <mergeCell ref="HZ59:HZ63"/>
    <mergeCell ref="A111:ID111"/>
    <mergeCell ref="A110:C110"/>
    <mergeCell ref="HI59:HI63"/>
    <mergeCell ref="HJ59:HJ63"/>
    <mergeCell ref="HK59:HK63"/>
    <mergeCell ref="HL59:HL63"/>
    <mergeCell ref="HM59:HM63"/>
    <mergeCell ref="HN59:HN63"/>
    <mergeCell ref="HO59:HO63"/>
    <mergeCell ref="HP59:HP63"/>
    <mergeCell ref="HQ59:HQ63"/>
    <mergeCell ref="GZ59:GZ63"/>
    <mergeCell ref="HA59:HA63"/>
  </mergeCells>
  <printOptions horizontalCentered="1"/>
  <pageMargins left="0" right="0" top="0" bottom="0" header="0" footer="0"/>
  <pageSetup paperSize="8" scale="4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50.5</v>
      </c>
      <c r="G15" s="3">
        <f>G16/54</f>
        <v>33.666666666666664</v>
      </c>
      <c r="H15" s="815">
        <f t="shared" ref="H15:L15" si="13">I16/36</f>
        <v>6.5</v>
      </c>
      <c r="I15" s="3">
        <f>I16/54</f>
        <v>4.333333333333333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1818</v>
      </c>
      <c r="H16" s="816"/>
      <c r="I16" s="1">
        <f>C26</f>
        <v>234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24</v>
      </c>
      <c r="G17" s="3">
        <f>G18/54</f>
        <v>16</v>
      </c>
      <c r="H17" s="815">
        <f t="shared" ref="H17:L17" si="18">I18/36</f>
        <v>4</v>
      </c>
      <c r="I17" s="3">
        <f>I18/54</f>
        <v>2.6666666666666665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864</v>
      </c>
      <c r="H18" s="816"/>
      <c r="I18" s="1">
        <f>C27</f>
        <v>144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231.5</v>
      </c>
      <c r="G19" s="8">
        <f t="shared" si="20"/>
        <v>154.33333333333334</v>
      </c>
      <c r="H19" s="823">
        <f t="shared" si="20"/>
        <v>29.5</v>
      </c>
      <c r="I19" s="8">
        <f t="shared" si="20"/>
        <v>19.666666666666664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8334</v>
      </c>
      <c r="H20" s="824"/>
      <c r="I20" s="2">
        <f>I18+I16+I14+I12+I10</f>
        <v>1062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'РТС ПВО'!G123</f>
        <v>1908</v>
      </c>
      <c r="C23" s="10">
        <f>'РТС ПВО'!H123</f>
        <v>180</v>
      </c>
      <c r="D23" s="10">
        <f>'РТС ПВО'!I123</f>
        <v>72</v>
      </c>
      <c r="E23" s="10">
        <f>'РТС ПВО'!J123</f>
        <v>0</v>
      </c>
      <c r="F23" s="10">
        <f>'РТС ПВО'!K123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'РТС ПВО'!G124</f>
        <v>1944</v>
      </c>
      <c r="C24" s="10">
        <f>'РТС ПВО'!H124</f>
        <v>216</v>
      </c>
      <c r="D24" s="10">
        <f>'РТС ПВО'!I124</f>
        <v>0</v>
      </c>
      <c r="E24" s="10">
        <f>'РТС ПВО'!J124</f>
        <v>0</v>
      </c>
      <c r="F24" s="10">
        <f>'РТС ПВО'!K124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'РТС ПВО'!G125</f>
        <v>1800</v>
      </c>
      <c r="C25" s="10">
        <f>'РТС ПВО'!H125</f>
        <v>288</v>
      </c>
      <c r="D25" s="10">
        <f>'РТС ПВО'!I125</f>
        <v>72</v>
      </c>
      <c r="E25" s="10">
        <f>'РТС ПВО'!J125</f>
        <v>0</v>
      </c>
      <c r="F25" s="10">
        <f>'РТС ПВО'!K125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'РТС ПВО'!G126</f>
        <v>1818</v>
      </c>
      <c r="C26" s="10">
        <f>'РТС ПВО'!H126</f>
        <v>234</v>
      </c>
      <c r="D26" s="10">
        <f>'РТС ПВО'!I126</f>
        <v>108</v>
      </c>
      <c r="E26" s="10">
        <f>'РТС ПВО'!J126</f>
        <v>0</v>
      </c>
      <c r="F26" s="10">
        <f>'РТС ПВО'!K126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'РТС ПВО'!G127</f>
        <v>864</v>
      </c>
      <c r="C27" s="10">
        <f>'РТС ПВО'!H127</f>
        <v>144</v>
      </c>
      <c r="D27" s="10">
        <f>'РТС ПВО'!I127</f>
        <v>936</v>
      </c>
      <c r="E27" s="10">
        <f>'РТС ПВО'!J127</f>
        <v>216</v>
      </c>
      <c r="F27" s="10">
        <f>'РТС ПВО'!K127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KO5706"/>
  <sheetViews>
    <sheetView showZeros="0" view="pageBreakPreview" zoomScale="55" zoomScaleNormal="85" zoomScaleSheetLayoutView="55" zoomScalePageLayoutView="90" workbookViewId="0">
      <pane xSplit="3" ySplit="7" topLeftCell="I44" activePane="bottomRight" state="frozen"/>
      <selection activeCell="A50" sqref="A50:XFD58"/>
      <selection pane="topRight" activeCell="A50" sqref="A50:XFD58"/>
      <selection pane="bottomLeft" activeCell="A50" sqref="A50:XFD58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686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3">
        <f t="shared" ref="V21:V28" si="63">AS21+BN21+CI21+DD21+DY21+ET21+FO21+GJ21+HE21+HZ21</f>
        <v>96</v>
      </c>
      <c r="W21" s="684">
        <f t="shared" ref="W21:W28" si="64">AQ21+BL21+CG21+DB21+DW21+ER21+FM21+GH21+HC21+HX21</f>
        <v>6</v>
      </c>
      <c r="X21" s="685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3">
        <f t="shared" si="63"/>
        <v>36</v>
      </c>
      <c r="W22" s="684">
        <f t="shared" si="64"/>
        <v>6</v>
      </c>
      <c r="X22" s="685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3">
        <f t="shared" si="63"/>
        <v>36</v>
      </c>
      <c r="W23" s="684">
        <f t="shared" si="64"/>
        <v>0</v>
      </c>
      <c r="X23" s="685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8"/>
        <v>72</v>
      </c>
      <c r="G24" s="704">
        <f t="shared" si="59"/>
        <v>42</v>
      </c>
      <c r="H24" s="704">
        <f t="shared" si="60"/>
        <v>16</v>
      </c>
      <c r="I24" s="704">
        <f t="shared" si="60"/>
        <v>0</v>
      </c>
      <c r="J24" s="704">
        <f t="shared" si="60"/>
        <v>0</v>
      </c>
      <c r="K24" s="704">
        <f t="shared" si="60"/>
        <v>24</v>
      </c>
      <c r="L24" s="704">
        <f t="shared" si="60"/>
        <v>0</v>
      </c>
      <c r="M24" s="704">
        <f t="shared" si="60"/>
        <v>0</v>
      </c>
      <c r="N24" s="704">
        <f t="shared" si="60"/>
        <v>0</v>
      </c>
      <c r="O24" s="704">
        <f t="shared" si="60"/>
        <v>0</v>
      </c>
      <c r="P24" s="704">
        <f t="shared" si="60"/>
        <v>2</v>
      </c>
      <c r="Q24" s="704"/>
      <c r="R24" s="704">
        <f t="shared" si="61"/>
        <v>0</v>
      </c>
      <c r="S24" s="704">
        <f t="shared" si="62"/>
        <v>0</v>
      </c>
      <c r="T24" s="704">
        <f t="shared" si="62"/>
        <v>0</v>
      </c>
      <c r="U24" s="559">
        <f t="shared" si="62"/>
        <v>0</v>
      </c>
      <c r="V24" s="703">
        <f t="shared" si="63"/>
        <v>24</v>
      </c>
      <c r="W24" s="704">
        <f t="shared" si="64"/>
        <v>6</v>
      </c>
      <c r="X24" s="705">
        <f t="shared" si="65"/>
        <v>0</v>
      </c>
      <c r="Y24" s="700">
        <f t="shared" si="66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5"/>
        <v>0</v>
      </c>
      <c r="AS24" s="695"/>
      <c r="AT24" s="702">
        <f t="shared" si="67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6"/>
        <v>0</v>
      </c>
      <c r="BN24" s="699"/>
      <c r="BO24" s="700">
        <f t="shared" si="68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7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49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1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3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6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7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91"/>
        <v>4</v>
      </c>
      <c r="E33" s="674"/>
      <c r="F33" s="674">
        <f t="shared" si="92"/>
        <v>144</v>
      </c>
      <c r="G33" s="674">
        <f t="shared" si="93"/>
        <v>78</v>
      </c>
      <c r="H33" s="674">
        <f t="shared" si="94"/>
        <v>40</v>
      </c>
      <c r="I33" s="674">
        <f t="shared" si="94"/>
        <v>8</v>
      </c>
      <c r="J33" s="674">
        <f t="shared" si="94"/>
        <v>0</v>
      </c>
      <c r="K33" s="674">
        <f t="shared" si="94"/>
        <v>10</v>
      </c>
      <c r="L33" s="674">
        <f t="shared" si="94"/>
        <v>0</v>
      </c>
      <c r="M33" s="674">
        <f t="shared" si="94"/>
        <v>0</v>
      </c>
      <c r="N33" s="674">
        <f t="shared" si="94"/>
        <v>0</v>
      </c>
      <c r="O33" s="674">
        <f t="shared" si="94"/>
        <v>0</v>
      </c>
      <c r="P33" s="674">
        <f t="shared" si="94"/>
        <v>0</v>
      </c>
      <c r="Q33" s="674"/>
      <c r="R33" s="674">
        <f t="shared" si="95"/>
        <v>0</v>
      </c>
      <c r="S33" s="674">
        <f t="shared" si="96"/>
        <v>0</v>
      </c>
      <c r="T33" s="674">
        <f t="shared" si="96"/>
        <v>20</v>
      </c>
      <c r="U33" s="675">
        <f t="shared" si="96"/>
        <v>0</v>
      </c>
      <c r="V33" s="676">
        <f t="shared" si="97"/>
        <v>42</v>
      </c>
      <c r="W33" s="674">
        <f t="shared" si="98"/>
        <v>6</v>
      </c>
      <c r="X33" s="677">
        <f t="shared" si="99"/>
        <v>18</v>
      </c>
      <c r="Y33" s="667">
        <f t="shared" si="100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si="75"/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si="76"/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04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12"/>
        <v>1</v>
      </c>
      <c r="DD33" s="666">
        <v>12</v>
      </c>
      <c r="DE33" s="667">
        <f t="shared" si="105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13">(DU33+DV33+DW33+DE33+DY33)/36</f>
        <v>3</v>
      </c>
      <c r="DY33" s="673">
        <v>30</v>
      </c>
      <c r="DZ33" s="664">
        <f t="shared" si="106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07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08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09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10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593">
        <v>68</v>
      </c>
      <c r="EB46" s="593">
        <v>20</v>
      </c>
      <c r="EC46" s="593">
        <v>14</v>
      </c>
      <c r="ED46" s="593">
        <v>26</v>
      </c>
      <c r="EE46" s="593"/>
      <c r="EF46" s="593"/>
      <c r="EG46" s="593"/>
      <c r="EH46" s="593"/>
      <c r="EI46" s="593">
        <v>2</v>
      </c>
      <c r="EJ46" s="593"/>
      <c r="EK46" s="593">
        <v>12</v>
      </c>
      <c r="EL46" s="593">
        <v>6</v>
      </c>
      <c r="EM46" s="593"/>
      <c r="EN46" s="593"/>
      <c r="EO46" s="593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152">
        <v>30</v>
      </c>
      <c r="B47" s="612" t="s">
        <v>119</v>
      </c>
      <c r="C47" s="248" t="s">
        <v>122</v>
      </c>
      <c r="D47" s="236">
        <f t="shared" si="91"/>
        <v>2</v>
      </c>
      <c r="E47" s="48"/>
      <c r="F47" s="48">
        <f t="shared" si="92"/>
        <v>72</v>
      </c>
      <c r="G47" s="48">
        <f t="shared" si="93"/>
        <v>46</v>
      </c>
      <c r="H47" s="48">
        <f t="shared" si="94"/>
        <v>24</v>
      </c>
      <c r="I47" s="48">
        <f t="shared" si="94"/>
        <v>10</v>
      </c>
      <c r="J47" s="48">
        <f t="shared" si="94"/>
        <v>0</v>
      </c>
      <c r="K47" s="48">
        <f t="shared" si="94"/>
        <v>12</v>
      </c>
      <c r="L47" s="48">
        <f t="shared" si="94"/>
        <v>0</v>
      </c>
      <c r="M47" s="48">
        <f t="shared" si="94"/>
        <v>0</v>
      </c>
      <c r="N47" s="48">
        <f t="shared" si="94"/>
        <v>0</v>
      </c>
      <c r="O47" s="48">
        <f t="shared" si="94"/>
        <v>0</v>
      </c>
      <c r="P47" s="48">
        <f t="shared" si="94"/>
        <v>0</v>
      </c>
      <c r="Q47" s="48"/>
      <c r="R47" s="48">
        <f t="shared" si="95"/>
        <v>0</v>
      </c>
      <c r="S47" s="48">
        <f t="shared" si="96"/>
        <v>0</v>
      </c>
      <c r="T47" s="48">
        <f t="shared" si="96"/>
        <v>0</v>
      </c>
      <c r="U47" s="214">
        <f t="shared" si="96"/>
        <v>0</v>
      </c>
      <c r="V47" s="276">
        <f t="shared" si="97"/>
        <v>24</v>
      </c>
      <c r="W47" s="48">
        <f t="shared" si="98"/>
        <v>2</v>
      </c>
      <c r="X47" s="277">
        <f t="shared" si="99"/>
        <v>0</v>
      </c>
      <c r="Y47" s="54">
        <f t="shared" si="100"/>
        <v>0</v>
      </c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224"/>
      <c r="AT47" s="299">
        <f t="shared" si="75"/>
        <v>0</v>
      </c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300"/>
      <c r="BO47" s="54">
        <f t="shared" si="76"/>
        <v>0</v>
      </c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224"/>
      <c r="CJ47" s="299">
        <f t="shared" si="104"/>
        <v>46</v>
      </c>
      <c r="CK47" s="49">
        <v>24</v>
      </c>
      <c r="CL47" s="49">
        <v>10</v>
      </c>
      <c r="CM47" s="49"/>
      <c r="CN47" s="49">
        <v>12</v>
      </c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50"/>
      <c r="DA47" s="51"/>
      <c r="DB47" s="52">
        <v>2</v>
      </c>
      <c r="DC47" s="53">
        <f t="shared" ref="DC47:DC48" si="141">(CZ47+DA47+DB47+CJ47+DD47)/36</f>
        <v>2</v>
      </c>
      <c r="DD47" s="300">
        <v>24</v>
      </c>
      <c r="DE47" s="54">
        <f t="shared" si="105"/>
        <v>0</v>
      </c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224"/>
      <c r="DZ47" s="727">
        <f t="shared" si="106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40"/>
        <v>0</v>
      </c>
      <c r="ET47" s="725"/>
      <c r="EU47" s="719">
        <f t="shared" si="107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42">(FK47+FL47+FM47+EU47+FO47)/36</f>
        <v>0</v>
      </c>
      <c r="FO47" s="726"/>
      <c r="FP47" s="299">
        <f t="shared" si="108"/>
        <v>0</v>
      </c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300"/>
      <c r="GK47" s="54">
        <f t="shared" si="109"/>
        <v>0</v>
      </c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224"/>
      <c r="HF47" s="299">
        <f t="shared" si="110"/>
        <v>0</v>
      </c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300"/>
      <c r="IA47" s="310"/>
      <c r="IB47" s="40">
        <v>4</v>
      </c>
      <c r="IC47" s="25"/>
      <c r="ID47" s="120"/>
      <c r="IE47" s="54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3">Z48+AU48+BP48+CK48+DF48+EA48+EV48+FQ48+GL48+HG48</f>
        <v>28</v>
      </c>
      <c r="I48" s="48">
        <f t="shared" si="143"/>
        <v>16</v>
      </c>
      <c r="J48" s="48">
        <f t="shared" si="143"/>
        <v>0</v>
      </c>
      <c r="K48" s="48">
        <f t="shared" si="143"/>
        <v>0</v>
      </c>
      <c r="L48" s="48">
        <f t="shared" si="143"/>
        <v>0</v>
      </c>
      <c r="M48" s="48">
        <f t="shared" si="143"/>
        <v>0</v>
      </c>
      <c r="N48" s="48">
        <f t="shared" si="143"/>
        <v>0</v>
      </c>
      <c r="O48" s="48">
        <f t="shared" si="143"/>
        <v>0</v>
      </c>
      <c r="P48" s="48">
        <f t="shared" si="143"/>
        <v>0</v>
      </c>
      <c r="Q48" s="48"/>
      <c r="R48" s="48">
        <f t="shared" si="95"/>
        <v>0</v>
      </c>
      <c r="S48" s="48">
        <f t="shared" ref="S48:U48" si="144">AL48+BG48+CB48+CW48+DR48+EM48+FH48+GC48+GX48+HS48</f>
        <v>0</v>
      </c>
      <c r="T48" s="48">
        <f t="shared" si="144"/>
        <v>0</v>
      </c>
      <c r="U48" s="214">
        <f t="shared" si="144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5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6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7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si="141"/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48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49">(GF48+GG48+GH48+FP48+GJ48)/36</f>
        <v>0</v>
      </c>
      <c r="GJ48" s="300"/>
      <c r="GK48" s="54">
        <f t="shared" ref="GK48" si="150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1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3"/>
        <v>30</v>
      </c>
      <c r="I49" s="107">
        <f t="shared" si="143"/>
        <v>12</v>
      </c>
      <c r="J49" s="107">
        <f t="shared" si="143"/>
        <v>0</v>
      </c>
      <c r="K49" s="107">
        <f t="shared" si="143"/>
        <v>8</v>
      </c>
      <c r="L49" s="107">
        <f t="shared" si="143"/>
        <v>0</v>
      </c>
      <c r="M49" s="107">
        <f t="shared" si="143"/>
        <v>0</v>
      </c>
      <c r="N49" s="107">
        <f t="shared" si="143"/>
        <v>0</v>
      </c>
      <c r="O49" s="107">
        <f t="shared" si="143"/>
        <v>0</v>
      </c>
      <c r="P49" s="107">
        <f t="shared" si="143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48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91"/>
        <v>5.5</v>
      </c>
      <c r="E50" s="789"/>
      <c r="F50" s="789">
        <f t="shared" si="92"/>
        <v>198</v>
      </c>
      <c r="G50" s="789">
        <f t="shared" ref="G50:BR50" si="152">SUM(G51:G52)</f>
        <v>108</v>
      </c>
      <c r="H50" s="789">
        <f t="shared" si="152"/>
        <v>42</v>
      </c>
      <c r="I50" s="789">
        <f t="shared" si="152"/>
        <v>20</v>
      </c>
      <c r="J50" s="789">
        <f t="shared" si="152"/>
        <v>0</v>
      </c>
      <c r="K50" s="789">
        <f t="shared" si="152"/>
        <v>10</v>
      </c>
      <c r="L50" s="789">
        <f t="shared" si="152"/>
        <v>18</v>
      </c>
      <c r="M50" s="789">
        <f t="shared" si="152"/>
        <v>16</v>
      </c>
      <c r="N50" s="789">
        <f t="shared" si="152"/>
        <v>0</v>
      </c>
      <c r="O50" s="789">
        <f t="shared" si="152"/>
        <v>0</v>
      </c>
      <c r="P50" s="789">
        <f t="shared" si="152"/>
        <v>2</v>
      </c>
      <c r="Q50" s="789">
        <f t="shared" si="152"/>
        <v>0</v>
      </c>
      <c r="R50" s="789">
        <f t="shared" si="152"/>
        <v>0</v>
      </c>
      <c r="S50" s="789">
        <f t="shared" si="152"/>
        <v>0</v>
      </c>
      <c r="T50" s="789">
        <f t="shared" si="152"/>
        <v>0</v>
      </c>
      <c r="U50" s="792">
        <f t="shared" si="152"/>
        <v>0</v>
      </c>
      <c r="V50" s="793">
        <f t="shared" si="97"/>
        <v>54</v>
      </c>
      <c r="W50" s="789">
        <f t="shared" si="98"/>
        <v>36</v>
      </c>
      <c r="X50" s="790">
        <f t="shared" si="99"/>
        <v>0</v>
      </c>
      <c r="Y50" s="791">
        <f t="shared" si="152"/>
        <v>36</v>
      </c>
      <c r="Z50" s="789">
        <f t="shared" si="152"/>
        <v>20</v>
      </c>
      <c r="AA50" s="789">
        <f t="shared" si="152"/>
        <v>6</v>
      </c>
      <c r="AB50" s="789">
        <f t="shared" si="152"/>
        <v>0</v>
      </c>
      <c r="AC50" s="789">
        <f t="shared" si="152"/>
        <v>2</v>
      </c>
      <c r="AD50" s="789">
        <f t="shared" si="152"/>
        <v>0</v>
      </c>
      <c r="AE50" s="789">
        <f t="shared" si="152"/>
        <v>8</v>
      </c>
      <c r="AF50" s="789">
        <f t="shared" si="152"/>
        <v>0</v>
      </c>
      <c r="AG50" s="789">
        <f t="shared" si="152"/>
        <v>0</v>
      </c>
      <c r="AH50" s="789">
        <f t="shared" si="152"/>
        <v>0</v>
      </c>
      <c r="AI50" s="789">
        <f t="shared" si="152"/>
        <v>0</v>
      </c>
      <c r="AJ50" s="789">
        <f t="shared" si="152"/>
        <v>0</v>
      </c>
      <c r="AK50" s="789">
        <f t="shared" si="152"/>
        <v>0</v>
      </c>
      <c r="AL50" s="789">
        <f t="shared" si="152"/>
        <v>0</v>
      </c>
      <c r="AM50" s="789">
        <f t="shared" si="152"/>
        <v>0</v>
      </c>
      <c r="AN50" s="789">
        <f t="shared" si="152"/>
        <v>0</v>
      </c>
      <c r="AO50" s="789">
        <f t="shared" si="152"/>
        <v>0</v>
      </c>
      <c r="AP50" s="789">
        <f t="shared" si="152"/>
        <v>0</v>
      </c>
      <c r="AQ50" s="789">
        <f t="shared" si="152"/>
        <v>0</v>
      </c>
      <c r="AR50" s="789">
        <f t="shared" si="152"/>
        <v>1.5</v>
      </c>
      <c r="AS50" s="792">
        <f t="shared" si="152"/>
        <v>18</v>
      </c>
      <c r="AT50" s="793">
        <f t="shared" si="152"/>
        <v>24</v>
      </c>
      <c r="AU50" s="789">
        <f t="shared" si="152"/>
        <v>6</v>
      </c>
      <c r="AV50" s="789">
        <f t="shared" si="152"/>
        <v>6</v>
      </c>
      <c r="AW50" s="789">
        <f t="shared" si="152"/>
        <v>0</v>
      </c>
      <c r="AX50" s="789">
        <f t="shared" si="152"/>
        <v>4</v>
      </c>
      <c r="AY50" s="789">
        <f t="shared" si="152"/>
        <v>8</v>
      </c>
      <c r="AZ50" s="789">
        <f t="shared" si="152"/>
        <v>0</v>
      </c>
      <c r="BA50" s="789">
        <f t="shared" si="152"/>
        <v>0</v>
      </c>
      <c r="BB50" s="789">
        <f t="shared" si="152"/>
        <v>0</v>
      </c>
      <c r="BC50" s="789">
        <f t="shared" si="152"/>
        <v>0</v>
      </c>
      <c r="BD50" s="789">
        <f t="shared" si="152"/>
        <v>0</v>
      </c>
      <c r="BE50" s="789">
        <f t="shared" si="152"/>
        <v>0</v>
      </c>
      <c r="BF50" s="789">
        <f t="shared" si="152"/>
        <v>0</v>
      </c>
      <c r="BG50" s="789">
        <f t="shared" si="152"/>
        <v>0</v>
      </c>
      <c r="BH50" s="789">
        <f t="shared" si="152"/>
        <v>0</v>
      </c>
      <c r="BI50" s="789">
        <f t="shared" si="152"/>
        <v>0</v>
      </c>
      <c r="BJ50" s="789">
        <f t="shared" si="152"/>
        <v>0</v>
      </c>
      <c r="BK50" s="789">
        <f t="shared" si="152"/>
        <v>0</v>
      </c>
      <c r="BL50" s="789">
        <f t="shared" si="152"/>
        <v>0</v>
      </c>
      <c r="BM50" s="789">
        <f t="shared" si="152"/>
        <v>1</v>
      </c>
      <c r="BN50" s="790">
        <f t="shared" si="152"/>
        <v>12</v>
      </c>
      <c r="BO50" s="791">
        <f t="shared" si="152"/>
        <v>6</v>
      </c>
      <c r="BP50" s="789">
        <f t="shared" si="152"/>
        <v>2</v>
      </c>
      <c r="BQ50" s="789">
        <f t="shared" si="152"/>
        <v>2</v>
      </c>
      <c r="BR50" s="789">
        <f t="shared" si="152"/>
        <v>0</v>
      </c>
      <c r="BS50" s="789">
        <f t="shared" ref="BS50:ED50" si="153">SUM(BS51:BS52)</f>
        <v>0</v>
      </c>
      <c r="BT50" s="789">
        <f t="shared" si="153"/>
        <v>2</v>
      </c>
      <c r="BU50" s="789">
        <f t="shared" si="153"/>
        <v>0</v>
      </c>
      <c r="BV50" s="789">
        <f t="shared" si="153"/>
        <v>0</v>
      </c>
      <c r="BW50" s="789">
        <f t="shared" si="153"/>
        <v>0</v>
      </c>
      <c r="BX50" s="789">
        <f t="shared" si="153"/>
        <v>0</v>
      </c>
      <c r="BY50" s="789">
        <f t="shared" si="153"/>
        <v>0</v>
      </c>
      <c r="BZ50" s="789">
        <f t="shared" si="153"/>
        <v>0</v>
      </c>
      <c r="CA50" s="789">
        <f t="shared" si="153"/>
        <v>0</v>
      </c>
      <c r="CB50" s="789">
        <f t="shared" si="153"/>
        <v>0</v>
      </c>
      <c r="CC50" s="789">
        <f t="shared" si="153"/>
        <v>0</v>
      </c>
      <c r="CD50" s="789">
        <f t="shared" si="153"/>
        <v>0</v>
      </c>
      <c r="CE50" s="789">
        <f t="shared" si="153"/>
        <v>0</v>
      </c>
      <c r="CF50" s="789">
        <f t="shared" si="153"/>
        <v>0</v>
      </c>
      <c r="CG50" s="789">
        <f t="shared" si="153"/>
        <v>0</v>
      </c>
      <c r="CH50" s="789">
        <f t="shared" si="153"/>
        <v>0.25</v>
      </c>
      <c r="CI50" s="792">
        <f t="shared" si="153"/>
        <v>3</v>
      </c>
      <c r="CJ50" s="793">
        <f t="shared" si="153"/>
        <v>30</v>
      </c>
      <c r="CK50" s="789">
        <f t="shared" si="153"/>
        <v>8</v>
      </c>
      <c r="CL50" s="789">
        <f t="shared" si="153"/>
        <v>6</v>
      </c>
      <c r="CM50" s="789">
        <f t="shared" si="153"/>
        <v>0</v>
      </c>
      <c r="CN50" s="789">
        <f t="shared" si="153"/>
        <v>2</v>
      </c>
      <c r="CO50" s="789">
        <f t="shared" si="153"/>
        <v>4</v>
      </c>
      <c r="CP50" s="789">
        <f t="shared" si="153"/>
        <v>8</v>
      </c>
      <c r="CQ50" s="789">
        <f t="shared" si="153"/>
        <v>0</v>
      </c>
      <c r="CR50" s="789">
        <f t="shared" si="153"/>
        <v>0</v>
      </c>
      <c r="CS50" s="789">
        <f t="shared" si="153"/>
        <v>2</v>
      </c>
      <c r="CT50" s="789">
        <f t="shared" si="153"/>
        <v>0</v>
      </c>
      <c r="CU50" s="789">
        <f t="shared" si="153"/>
        <v>0</v>
      </c>
      <c r="CV50" s="789">
        <f t="shared" si="153"/>
        <v>0</v>
      </c>
      <c r="CW50" s="789">
        <f t="shared" si="153"/>
        <v>0</v>
      </c>
      <c r="CX50" s="789">
        <f t="shared" si="153"/>
        <v>0</v>
      </c>
      <c r="CY50" s="789">
        <f t="shared" si="153"/>
        <v>0</v>
      </c>
      <c r="CZ50" s="789">
        <f t="shared" si="153"/>
        <v>0</v>
      </c>
      <c r="DA50" s="789">
        <f t="shared" si="153"/>
        <v>0</v>
      </c>
      <c r="DB50" s="789">
        <f t="shared" si="153"/>
        <v>0</v>
      </c>
      <c r="DC50" s="789">
        <f t="shared" si="153"/>
        <v>1.25</v>
      </c>
      <c r="DD50" s="790">
        <f t="shared" si="153"/>
        <v>15</v>
      </c>
      <c r="DE50" s="791">
        <f t="shared" si="153"/>
        <v>0</v>
      </c>
      <c r="DF50" s="789">
        <f t="shared" si="153"/>
        <v>0</v>
      </c>
      <c r="DG50" s="789">
        <f t="shared" si="153"/>
        <v>0</v>
      </c>
      <c r="DH50" s="789">
        <f t="shared" si="153"/>
        <v>0</v>
      </c>
      <c r="DI50" s="789">
        <f t="shared" si="153"/>
        <v>0</v>
      </c>
      <c r="DJ50" s="789">
        <f t="shared" si="153"/>
        <v>0</v>
      </c>
      <c r="DK50" s="789">
        <f t="shared" si="153"/>
        <v>0</v>
      </c>
      <c r="DL50" s="789">
        <f t="shared" si="153"/>
        <v>0</v>
      </c>
      <c r="DM50" s="789">
        <f t="shared" si="153"/>
        <v>0</v>
      </c>
      <c r="DN50" s="789">
        <f t="shared" si="153"/>
        <v>0</v>
      </c>
      <c r="DO50" s="789">
        <f t="shared" si="153"/>
        <v>0</v>
      </c>
      <c r="DP50" s="789">
        <f t="shared" si="153"/>
        <v>0</v>
      </c>
      <c r="DQ50" s="789">
        <f t="shared" si="153"/>
        <v>0</v>
      </c>
      <c r="DR50" s="789">
        <f t="shared" si="153"/>
        <v>0</v>
      </c>
      <c r="DS50" s="789">
        <f t="shared" si="153"/>
        <v>0</v>
      </c>
      <c r="DT50" s="789">
        <f t="shared" si="153"/>
        <v>0</v>
      </c>
      <c r="DU50" s="789">
        <f t="shared" si="153"/>
        <v>0</v>
      </c>
      <c r="DV50" s="789">
        <f t="shared" si="153"/>
        <v>0</v>
      </c>
      <c r="DW50" s="789">
        <f t="shared" si="153"/>
        <v>0</v>
      </c>
      <c r="DX50" s="789">
        <f t="shared" si="153"/>
        <v>0</v>
      </c>
      <c r="DY50" s="792">
        <f t="shared" si="153"/>
        <v>0</v>
      </c>
      <c r="DZ50" s="793">
        <f t="shared" si="153"/>
        <v>12</v>
      </c>
      <c r="EA50" s="789">
        <f t="shared" si="153"/>
        <v>6</v>
      </c>
      <c r="EB50" s="789">
        <f t="shared" si="153"/>
        <v>0</v>
      </c>
      <c r="EC50" s="789">
        <f t="shared" si="153"/>
        <v>0</v>
      </c>
      <c r="ED50" s="789">
        <f t="shared" si="153"/>
        <v>2</v>
      </c>
      <c r="EE50" s="789">
        <f t="shared" ref="EE50:GP50" si="154">SUM(EE51:EE52)</f>
        <v>4</v>
      </c>
      <c r="EF50" s="789">
        <f t="shared" si="154"/>
        <v>0</v>
      </c>
      <c r="EG50" s="789">
        <f t="shared" si="154"/>
        <v>0</v>
      </c>
      <c r="EH50" s="789">
        <f t="shared" si="154"/>
        <v>0</v>
      </c>
      <c r="EI50" s="789">
        <f t="shared" si="154"/>
        <v>0</v>
      </c>
      <c r="EJ50" s="789">
        <f t="shared" si="154"/>
        <v>0</v>
      </c>
      <c r="EK50" s="789">
        <f t="shared" si="154"/>
        <v>0</v>
      </c>
      <c r="EL50" s="789">
        <f t="shared" si="154"/>
        <v>0</v>
      </c>
      <c r="EM50" s="789">
        <f t="shared" si="154"/>
        <v>0</v>
      </c>
      <c r="EN50" s="789">
        <f t="shared" si="154"/>
        <v>0</v>
      </c>
      <c r="EO50" s="789">
        <f t="shared" si="154"/>
        <v>0</v>
      </c>
      <c r="EP50" s="789"/>
      <c r="EQ50" s="789"/>
      <c r="ER50" s="789">
        <v>36</v>
      </c>
      <c r="ES50" s="789">
        <f t="shared" ref="ES50:ES52" si="155">(EP50+EQ50+ER50+DZ50+ET50)/36</f>
        <v>1.5</v>
      </c>
      <c r="ET50" s="790">
        <f t="shared" si="154"/>
        <v>6</v>
      </c>
      <c r="EU50" s="791">
        <f t="shared" si="154"/>
        <v>0</v>
      </c>
      <c r="EV50" s="789">
        <f t="shared" si="154"/>
        <v>0</v>
      </c>
      <c r="EW50" s="789">
        <f t="shared" si="154"/>
        <v>0</v>
      </c>
      <c r="EX50" s="789">
        <f t="shared" si="154"/>
        <v>0</v>
      </c>
      <c r="EY50" s="789">
        <f t="shared" si="154"/>
        <v>0</v>
      </c>
      <c r="EZ50" s="789">
        <f t="shared" si="154"/>
        <v>0</v>
      </c>
      <c r="FA50" s="789">
        <f t="shared" si="154"/>
        <v>0</v>
      </c>
      <c r="FB50" s="789">
        <f t="shared" si="154"/>
        <v>0</v>
      </c>
      <c r="FC50" s="789">
        <f t="shared" si="154"/>
        <v>0</v>
      </c>
      <c r="FD50" s="789">
        <f t="shared" si="154"/>
        <v>0</v>
      </c>
      <c r="FE50" s="789">
        <f t="shared" si="154"/>
        <v>0</v>
      </c>
      <c r="FF50" s="789">
        <f t="shared" si="154"/>
        <v>0</v>
      </c>
      <c r="FG50" s="789">
        <f t="shared" si="154"/>
        <v>0</v>
      </c>
      <c r="FH50" s="789">
        <f t="shared" si="154"/>
        <v>0</v>
      </c>
      <c r="FI50" s="789">
        <f t="shared" si="154"/>
        <v>0</v>
      </c>
      <c r="FJ50" s="789">
        <f t="shared" si="154"/>
        <v>0</v>
      </c>
      <c r="FK50" s="789">
        <f t="shared" si="154"/>
        <v>0</v>
      </c>
      <c r="FL50" s="789">
        <f t="shared" si="154"/>
        <v>0</v>
      </c>
      <c r="FM50" s="789">
        <f t="shared" si="154"/>
        <v>0</v>
      </c>
      <c r="FN50" s="789">
        <f t="shared" si="154"/>
        <v>0</v>
      </c>
      <c r="FO50" s="792">
        <f t="shared" si="154"/>
        <v>0</v>
      </c>
      <c r="FP50" s="793">
        <f t="shared" si="154"/>
        <v>0</v>
      </c>
      <c r="FQ50" s="789">
        <f t="shared" si="154"/>
        <v>0</v>
      </c>
      <c r="FR50" s="789">
        <f t="shared" si="154"/>
        <v>0</v>
      </c>
      <c r="FS50" s="789">
        <f t="shared" si="154"/>
        <v>0</v>
      </c>
      <c r="FT50" s="789">
        <f t="shared" si="154"/>
        <v>0</v>
      </c>
      <c r="FU50" s="789">
        <f t="shared" si="154"/>
        <v>0</v>
      </c>
      <c r="FV50" s="789">
        <f t="shared" si="154"/>
        <v>0</v>
      </c>
      <c r="FW50" s="789">
        <f t="shared" si="154"/>
        <v>0</v>
      </c>
      <c r="FX50" s="789">
        <f t="shared" si="154"/>
        <v>0</v>
      </c>
      <c r="FY50" s="789">
        <f t="shared" si="154"/>
        <v>0</v>
      </c>
      <c r="FZ50" s="789">
        <f t="shared" si="154"/>
        <v>0</v>
      </c>
      <c r="GA50" s="789">
        <f t="shared" si="154"/>
        <v>0</v>
      </c>
      <c r="GB50" s="789">
        <f t="shared" si="154"/>
        <v>0</v>
      </c>
      <c r="GC50" s="789">
        <f t="shared" si="154"/>
        <v>0</v>
      </c>
      <c r="GD50" s="789">
        <f t="shared" si="154"/>
        <v>0</v>
      </c>
      <c r="GE50" s="789">
        <f t="shared" si="154"/>
        <v>0</v>
      </c>
      <c r="GF50" s="789">
        <f t="shared" si="154"/>
        <v>0</v>
      </c>
      <c r="GG50" s="789">
        <f t="shared" si="154"/>
        <v>0</v>
      </c>
      <c r="GH50" s="789">
        <f t="shared" si="154"/>
        <v>0</v>
      </c>
      <c r="GI50" s="789">
        <f t="shared" si="154"/>
        <v>0</v>
      </c>
      <c r="GJ50" s="790">
        <f t="shared" si="154"/>
        <v>0</v>
      </c>
      <c r="GK50" s="791">
        <f t="shared" si="154"/>
        <v>0</v>
      </c>
      <c r="GL50" s="789">
        <f t="shared" si="154"/>
        <v>0</v>
      </c>
      <c r="GM50" s="789">
        <f t="shared" si="154"/>
        <v>0</v>
      </c>
      <c r="GN50" s="789">
        <f t="shared" si="154"/>
        <v>0</v>
      </c>
      <c r="GO50" s="789">
        <f t="shared" si="154"/>
        <v>0</v>
      </c>
      <c r="GP50" s="789">
        <f t="shared" si="154"/>
        <v>0</v>
      </c>
      <c r="GQ50" s="789">
        <f t="shared" ref="GQ50:HZ50" si="156">SUM(GQ51:GQ52)</f>
        <v>0</v>
      </c>
      <c r="GR50" s="789">
        <f t="shared" si="156"/>
        <v>0</v>
      </c>
      <c r="GS50" s="789">
        <f t="shared" si="156"/>
        <v>0</v>
      </c>
      <c r="GT50" s="789">
        <f t="shared" si="156"/>
        <v>0</v>
      </c>
      <c r="GU50" s="789">
        <f t="shared" si="156"/>
        <v>0</v>
      </c>
      <c r="GV50" s="789">
        <f t="shared" si="156"/>
        <v>0</v>
      </c>
      <c r="GW50" s="789">
        <f t="shared" si="156"/>
        <v>0</v>
      </c>
      <c r="GX50" s="789">
        <f t="shared" si="156"/>
        <v>0</v>
      </c>
      <c r="GY50" s="789">
        <f t="shared" si="156"/>
        <v>0</v>
      </c>
      <c r="GZ50" s="789">
        <f t="shared" si="156"/>
        <v>0</v>
      </c>
      <c r="HA50" s="789">
        <f t="shared" si="156"/>
        <v>0</v>
      </c>
      <c r="HB50" s="789">
        <f t="shared" si="156"/>
        <v>0</v>
      </c>
      <c r="HC50" s="789">
        <f t="shared" si="156"/>
        <v>0</v>
      </c>
      <c r="HD50" s="789">
        <f t="shared" si="156"/>
        <v>0</v>
      </c>
      <c r="HE50" s="792">
        <f t="shared" si="156"/>
        <v>0</v>
      </c>
      <c r="HF50" s="793">
        <f t="shared" si="156"/>
        <v>0</v>
      </c>
      <c r="HG50" s="789">
        <f t="shared" si="156"/>
        <v>0</v>
      </c>
      <c r="HH50" s="789">
        <f t="shared" si="156"/>
        <v>0</v>
      </c>
      <c r="HI50" s="789">
        <f t="shared" si="156"/>
        <v>0</v>
      </c>
      <c r="HJ50" s="789">
        <f t="shared" si="156"/>
        <v>0</v>
      </c>
      <c r="HK50" s="789">
        <f t="shared" si="156"/>
        <v>0</v>
      </c>
      <c r="HL50" s="789">
        <f t="shared" si="156"/>
        <v>0</v>
      </c>
      <c r="HM50" s="789">
        <f t="shared" si="156"/>
        <v>0</v>
      </c>
      <c r="HN50" s="789">
        <f t="shared" si="156"/>
        <v>0</v>
      </c>
      <c r="HO50" s="789">
        <f t="shared" si="156"/>
        <v>0</v>
      </c>
      <c r="HP50" s="789">
        <f t="shared" si="156"/>
        <v>0</v>
      </c>
      <c r="HQ50" s="789">
        <f t="shared" si="156"/>
        <v>0</v>
      </c>
      <c r="HR50" s="789">
        <f t="shared" si="156"/>
        <v>0</v>
      </c>
      <c r="HS50" s="789">
        <f t="shared" si="156"/>
        <v>0</v>
      </c>
      <c r="HT50" s="789">
        <f t="shared" si="156"/>
        <v>0</v>
      </c>
      <c r="HU50" s="789">
        <f t="shared" si="156"/>
        <v>0</v>
      </c>
      <c r="HV50" s="789">
        <f t="shared" si="156"/>
        <v>0</v>
      </c>
      <c r="HW50" s="789">
        <f t="shared" si="156"/>
        <v>0</v>
      </c>
      <c r="HX50" s="789">
        <f t="shared" si="156"/>
        <v>0</v>
      </c>
      <c r="HY50" s="789">
        <f t="shared" si="156"/>
        <v>0</v>
      </c>
      <c r="HZ50" s="790">
        <f t="shared" si="156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7">SUM(H51:U51)</f>
        <v>66</v>
      </c>
      <c r="H51" s="61">
        <f t="shared" ref="H51:P58" si="158">Z51+AU51+BP51+CK51+DF51+EA51+EV51+FQ51+GL51+HG51</f>
        <v>22</v>
      </c>
      <c r="I51" s="61">
        <f t="shared" si="158"/>
        <v>10</v>
      </c>
      <c r="J51" s="61">
        <f t="shared" si="158"/>
        <v>0</v>
      </c>
      <c r="K51" s="61">
        <f t="shared" si="158"/>
        <v>6</v>
      </c>
      <c r="L51" s="61">
        <f t="shared" si="158"/>
        <v>18</v>
      </c>
      <c r="M51" s="61">
        <f t="shared" si="158"/>
        <v>8</v>
      </c>
      <c r="N51" s="61">
        <f t="shared" si="158"/>
        <v>0</v>
      </c>
      <c r="O51" s="61">
        <f t="shared" si="158"/>
        <v>0</v>
      </c>
      <c r="P51" s="61">
        <f t="shared" si="158"/>
        <v>2</v>
      </c>
      <c r="Q51" s="61"/>
      <c r="R51" s="61">
        <f t="shared" ref="R51:R52" si="159">AJ51+BE51+BZ51+CU51+DP51+EK51+FF51+GA51+GV51+HQ51</f>
        <v>0</v>
      </c>
      <c r="S51" s="61">
        <f t="shared" ref="S51:U58" si="160">AL51+BG51+CB51+CW51+DR51+EM51+FH51+GC51+GX51+HS51</f>
        <v>0</v>
      </c>
      <c r="T51" s="61">
        <f t="shared" si="160"/>
        <v>0</v>
      </c>
      <c r="U51" s="367">
        <f t="shared" si="160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1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2">(AO51+AP51+AQ51+Y51+AS51)/36</f>
        <v>0.75</v>
      </c>
      <c r="AS51" s="342">
        <v>9</v>
      </c>
      <c r="AT51" s="360">
        <f t="shared" ref="AT51:AT52" si="163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4">(BJ51+BK51+BL51+AT51+BN51)/36</f>
        <v>0.75</v>
      </c>
      <c r="BN51" s="361">
        <v>9</v>
      </c>
      <c r="BO51" s="346">
        <f t="shared" ref="BO51" si="165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6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7">(CZ51+DA51+DB51+CJ51+DD51)/36</f>
        <v>0.75</v>
      </c>
      <c r="DD51" s="361">
        <v>9</v>
      </c>
      <c r="DE51" s="346">
        <f t="shared" ref="DE51:DE52" si="168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69">(DU51+DV51+DW51+DE51+DY51)/36</f>
        <v>0</v>
      </c>
      <c r="DY51" s="342"/>
      <c r="DZ51" s="360">
        <f t="shared" ref="DZ51:DZ52" si="170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5"/>
        <v>0.25</v>
      </c>
      <c r="ET51" s="361">
        <v>3</v>
      </c>
      <c r="EU51" s="346">
        <f t="shared" ref="EU51:EU52" si="171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2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3">(GF51+GG51+GH51+FP51+GJ51)/36</f>
        <v>0</v>
      </c>
      <c r="GJ51" s="361"/>
      <c r="GK51" s="346">
        <f t="shared" ref="GK51:GK52" si="174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5">(HA51+HB51+HC51+GK51+HE51)/36</f>
        <v>0</v>
      </c>
      <c r="HE51" s="342"/>
      <c r="HF51" s="360">
        <f t="shared" ref="HF51:HF52" si="176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7"/>
        <v>42</v>
      </c>
      <c r="H52" s="103">
        <f t="shared" si="158"/>
        <v>20</v>
      </c>
      <c r="I52" s="103">
        <f t="shared" si="158"/>
        <v>10</v>
      </c>
      <c r="J52" s="103">
        <f t="shared" si="158"/>
        <v>0</v>
      </c>
      <c r="K52" s="103">
        <f t="shared" si="158"/>
        <v>4</v>
      </c>
      <c r="L52" s="103">
        <f t="shared" si="158"/>
        <v>0</v>
      </c>
      <c r="M52" s="103">
        <f t="shared" si="158"/>
        <v>8</v>
      </c>
      <c r="N52" s="103">
        <f t="shared" si="158"/>
        <v>0</v>
      </c>
      <c r="O52" s="103">
        <f t="shared" si="158"/>
        <v>0</v>
      </c>
      <c r="P52" s="103">
        <f t="shared" si="158"/>
        <v>0</v>
      </c>
      <c r="Q52" s="103"/>
      <c r="R52" s="103">
        <f t="shared" si="159"/>
        <v>0</v>
      </c>
      <c r="S52" s="103">
        <f t="shared" si="160"/>
        <v>0</v>
      </c>
      <c r="T52" s="103">
        <f t="shared" si="160"/>
        <v>0</v>
      </c>
      <c r="U52" s="368">
        <f t="shared" si="160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1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2"/>
        <v>0.75</v>
      </c>
      <c r="AS52" s="374">
        <v>9</v>
      </c>
      <c r="AT52" s="375">
        <f t="shared" si="163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4"/>
        <v>0.25</v>
      </c>
      <c r="BN52" s="376">
        <v>3</v>
      </c>
      <c r="BO52" s="371">
        <f t="shared" ref="BO52" si="177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78">(CE52+CF52+CG52+BO52+CI52)/36</f>
        <v>0</v>
      </c>
      <c r="CI52" s="374"/>
      <c r="CJ52" s="375">
        <f t="shared" ref="CJ52" si="179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7"/>
        <v>0.5</v>
      </c>
      <c r="DD52" s="376">
        <v>6</v>
      </c>
      <c r="DE52" s="371">
        <f t="shared" si="168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69"/>
        <v>0</v>
      </c>
      <c r="DY52" s="374"/>
      <c r="DZ52" s="375">
        <f t="shared" si="170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5"/>
        <v>0.25</v>
      </c>
      <c r="ET52" s="376">
        <v>3</v>
      </c>
      <c r="EU52" s="371">
        <f t="shared" si="171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2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3"/>
        <v>0</v>
      </c>
      <c r="GJ52" s="376"/>
      <c r="GK52" s="371">
        <f t="shared" si="174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5"/>
        <v>0</v>
      </c>
      <c r="HE52" s="374"/>
      <c r="HF52" s="375">
        <f t="shared" si="176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91"/>
        <v>10.5</v>
      </c>
      <c r="E53" s="789"/>
      <c r="F53" s="789">
        <f t="shared" si="92"/>
        <v>378</v>
      </c>
      <c r="G53" s="789">
        <f>SUM(G54:G58)</f>
        <v>218</v>
      </c>
      <c r="H53" s="789">
        <f t="shared" ref="H53:W53" si="180">SUM(H54:H58)</f>
        <v>72</v>
      </c>
      <c r="I53" s="789">
        <f t="shared" si="180"/>
        <v>42</v>
      </c>
      <c r="J53" s="789">
        <f t="shared" si="180"/>
        <v>22</v>
      </c>
      <c r="K53" s="789">
        <f t="shared" si="180"/>
        <v>80</v>
      </c>
      <c r="L53" s="789">
        <f t="shared" si="180"/>
        <v>0</v>
      </c>
      <c r="M53" s="789">
        <f t="shared" si="180"/>
        <v>2</v>
      </c>
      <c r="N53" s="789">
        <f t="shared" si="180"/>
        <v>0</v>
      </c>
      <c r="O53" s="789">
        <f t="shared" si="180"/>
        <v>0</v>
      </c>
      <c r="P53" s="789">
        <f t="shared" si="180"/>
        <v>0</v>
      </c>
      <c r="Q53" s="789">
        <f t="shared" si="180"/>
        <v>0</v>
      </c>
      <c r="R53" s="789">
        <f t="shared" si="180"/>
        <v>0</v>
      </c>
      <c r="S53" s="789">
        <f t="shared" si="180"/>
        <v>0</v>
      </c>
      <c r="T53" s="789">
        <f t="shared" si="180"/>
        <v>0</v>
      </c>
      <c r="U53" s="792">
        <f t="shared" si="180"/>
        <v>0</v>
      </c>
      <c r="V53" s="793">
        <f t="shared" si="180"/>
        <v>114</v>
      </c>
      <c r="W53" s="789">
        <f t="shared" si="180"/>
        <v>10</v>
      </c>
      <c r="X53" s="790">
        <f t="shared" si="99"/>
        <v>36</v>
      </c>
      <c r="Y53" s="791">
        <f>SUM(Y54:Y58)</f>
        <v>36</v>
      </c>
      <c r="Z53" s="789">
        <f t="shared" ref="Z53:CK53" si="181">SUM(Z54:Z58)</f>
        <v>18</v>
      </c>
      <c r="AA53" s="789">
        <f t="shared" si="181"/>
        <v>10</v>
      </c>
      <c r="AB53" s="789">
        <f t="shared" si="181"/>
        <v>2</v>
      </c>
      <c r="AC53" s="789">
        <f t="shared" si="181"/>
        <v>6</v>
      </c>
      <c r="AD53" s="789">
        <f t="shared" si="181"/>
        <v>0</v>
      </c>
      <c r="AE53" s="789">
        <f t="shared" si="181"/>
        <v>0</v>
      </c>
      <c r="AF53" s="789">
        <f t="shared" si="181"/>
        <v>0</v>
      </c>
      <c r="AG53" s="789">
        <f t="shared" si="181"/>
        <v>0</v>
      </c>
      <c r="AH53" s="789">
        <f t="shared" si="181"/>
        <v>0</v>
      </c>
      <c r="AI53" s="789">
        <f t="shared" si="181"/>
        <v>0</v>
      </c>
      <c r="AJ53" s="789">
        <f t="shared" si="181"/>
        <v>0</v>
      </c>
      <c r="AK53" s="789">
        <f t="shared" si="181"/>
        <v>0</v>
      </c>
      <c r="AL53" s="789">
        <f t="shared" si="181"/>
        <v>0</v>
      </c>
      <c r="AM53" s="789">
        <f t="shared" si="181"/>
        <v>0</v>
      </c>
      <c r="AN53" s="789">
        <f t="shared" si="181"/>
        <v>0</v>
      </c>
      <c r="AO53" s="789">
        <f t="shared" si="181"/>
        <v>0</v>
      </c>
      <c r="AP53" s="789">
        <f t="shared" si="181"/>
        <v>0</v>
      </c>
      <c r="AQ53" s="789">
        <f t="shared" si="181"/>
        <v>0</v>
      </c>
      <c r="AR53" s="789">
        <f t="shared" si="181"/>
        <v>1.5</v>
      </c>
      <c r="AS53" s="792">
        <f t="shared" si="181"/>
        <v>18</v>
      </c>
      <c r="AT53" s="793">
        <f t="shared" si="181"/>
        <v>30</v>
      </c>
      <c r="AU53" s="789">
        <f t="shared" si="181"/>
        <v>10</v>
      </c>
      <c r="AV53" s="789">
        <f t="shared" si="181"/>
        <v>6</v>
      </c>
      <c r="AW53" s="789">
        <f t="shared" si="181"/>
        <v>6</v>
      </c>
      <c r="AX53" s="789">
        <f t="shared" si="181"/>
        <v>6</v>
      </c>
      <c r="AY53" s="789">
        <f t="shared" si="181"/>
        <v>0</v>
      </c>
      <c r="AZ53" s="789">
        <f t="shared" si="181"/>
        <v>2</v>
      </c>
      <c r="BA53" s="789">
        <f t="shared" si="181"/>
        <v>0</v>
      </c>
      <c r="BB53" s="789">
        <f t="shared" si="181"/>
        <v>0</v>
      </c>
      <c r="BC53" s="789">
        <f t="shared" si="181"/>
        <v>0</v>
      </c>
      <c r="BD53" s="789">
        <f t="shared" si="181"/>
        <v>0</v>
      </c>
      <c r="BE53" s="789">
        <f t="shared" si="181"/>
        <v>0</v>
      </c>
      <c r="BF53" s="789">
        <f t="shared" si="181"/>
        <v>0</v>
      </c>
      <c r="BG53" s="789">
        <f t="shared" si="181"/>
        <v>0</v>
      </c>
      <c r="BH53" s="789">
        <f t="shared" si="181"/>
        <v>0</v>
      </c>
      <c r="BI53" s="789">
        <f t="shared" si="181"/>
        <v>0</v>
      </c>
      <c r="BJ53" s="789">
        <f t="shared" si="181"/>
        <v>0</v>
      </c>
      <c r="BK53" s="789">
        <f t="shared" si="181"/>
        <v>0</v>
      </c>
      <c r="BL53" s="789">
        <f t="shared" si="181"/>
        <v>6</v>
      </c>
      <c r="BM53" s="789">
        <f t="shared" si="181"/>
        <v>1.5</v>
      </c>
      <c r="BN53" s="790">
        <f t="shared" si="181"/>
        <v>18</v>
      </c>
      <c r="BO53" s="791">
        <f t="shared" si="181"/>
        <v>18</v>
      </c>
      <c r="BP53" s="789">
        <f t="shared" si="181"/>
        <v>2</v>
      </c>
      <c r="BQ53" s="789">
        <f t="shared" si="181"/>
        <v>2</v>
      </c>
      <c r="BR53" s="789">
        <f t="shared" si="181"/>
        <v>6</v>
      </c>
      <c r="BS53" s="789">
        <f t="shared" si="181"/>
        <v>8</v>
      </c>
      <c r="BT53" s="789">
        <f t="shared" si="181"/>
        <v>0</v>
      </c>
      <c r="BU53" s="789">
        <f t="shared" si="181"/>
        <v>0</v>
      </c>
      <c r="BV53" s="789">
        <f t="shared" si="181"/>
        <v>0</v>
      </c>
      <c r="BW53" s="789">
        <f t="shared" si="181"/>
        <v>0</v>
      </c>
      <c r="BX53" s="789">
        <f t="shared" si="181"/>
        <v>0</v>
      </c>
      <c r="BY53" s="789">
        <f t="shared" si="181"/>
        <v>0</v>
      </c>
      <c r="BZ53" s="789">
        <f t="shared" si="181"/>
        <v>0</v>
      </c>
      <c r="CA53" s="789">
        <f t="shared" si="181"/>
        <v>0</v>
      </c>
      <c r="CB53" s="789">
        <f t="shared" si="181"/>
        <v>0</v>
      </c>
      <c r="CC53" s="789">
        <f t="shared" si="181"/>
        <v>0</v>
      </c>
      <c r="CD53" s="789">
        <f t="shared" si="181"/>
        <v>0</v>
      </c>
      <c r="CE53" s="789">
        <f t="shared" si="181"/>
        <v>0</v>
      </c>
      <c r="CF53" s="789">
        <f t="shared" si="181"/>
        <v>0</v>
      </c>
      <c r="CG53" s="789">
        <f t="shared" si="181"/>
        <v>0</v>
      </c>
      <c r="CH53" s="789">
        <f t="shared" si="181"/>
        <v>0.75</v>
      </c>
      <c r="CI53" s="792">
        <f t="shared" si="181"/>
        <v>9</v>
      </c>
      <c r="CJ53" s="793">
        <f t="shared" si="181"/>
        <v>42</v>
      </c>
      <c r="CK53" s="789">
        <f t="shared" si="181"/>
        <v>4</v>
      </c>
      <c r="CL53" s="789">
        <f t="shared" ref="CL53:EW53" si="182">SUM(CL54:CL58)</f>
        <v>4</v>
      </c>
      <c r="CM53" s="789">
        <f t="shared" si="182"/>
        <v>4</v>
      </c>
      <c r="CN53" s="789">
        <f t="shared" si="182"/>
        <v>30</v>
      </c>
      <c r="CO53" s="789">
        <f t="shared" si="182"/>
        <v>0</v>
      </c>
      <c r="CP53" s="789">
        <f t="shared" si="182"/>
        <v>0</v>
      </c>
      <c r="CQ53" s="789">
        <f t="shared" si="182"/>
        <v>0</v>
      </c>
      <c r="CR53" s="789">
        <f t="shared" si="182"/>
        <v>0</v>
      </c>
      <c r="CS53" s="789">
        <f t="shared" si="182"/>
        <v>0</v>
      </c>
      <c r="CT53" s="789">
        <f t="shared" si="182"/>
        <v>0</v>
      </c>
      <c r="CU53" s="789">
        <f t="shared" si="182"/>
        <v>0</v>
      </c>
      <c r="CV53" s="789">
        <f t="shared" si="182"/>
        <v>0</v>
      </c>
      <c r="CW53" s="789">
        <f t="shared" si="182"/>
        <v>0</v>
      </c>
      <c r="CX53" s="789">
        <f t="shared" si="182"/>
        <v>0</v>
      </c>
      <c r="CY53" s="789">
        <f t="shared" si="182"/>
        <v>0</v>
      </c>
      <c r="CZ53" s="789">
        <f t="shared" si="182"/>
        <v>0</v>
      </c>
      <c r="DA53" s="789">
        <f t="shared" si="182"/>
        <v>0</v>
      </c>
      <c r="DB53" s="789">
        <f t="shared" si="182"/>
        <v>0</v>
      </c>
      <c r="DC53" s="789">
        <f t="shared" si="182"/>
        <v>1.75</v>
      </c>
      <c r="DD53" s="790">
        <f t="shared" si="182"/>
        <v>21</v>
      </c>
      <c r="DE53" s="791">
        <f t="shared" si="182"/>
        <v>20</v>
      </c>
      <c r="DF53" s="789">
        <f t="shared" si="182"/>
        <v>2</v>
      </c>
      <c r="DG53" s="789">
        <f t="shared" si="182"/>
        <v>2</v>
      </c>
      <c r="DH53" s="789">
        <f t="shared" si="182"/>
        <v>2</v>
      </c>
      <c r="DI53" s="789">
        <f t="shared" si="182"/>
        <v>14</v>
      </c>
      <c r="DJ53" s="789">
        <f t="shared" si="182"/>
        <v>0</v>
      </c>
      <c r="DK53" s="789">
        <f t="shared" si="182"/>
        <v>0</v>
      </c>
      <c r="DL53" s="789">
        <f t="shared" si="182"/>
        <v>0</v>
      </c>
      <c r="DM53" s="789">
        <f t="shared" si="182"/>
        <v>0</v>
      </c>
      <c r="DN53" s="789">
        <f t="shared" si="182"/>
        <v>0</v>
      </c>
      <c r="DO53" s="789">
        <f t="shared" si="182"/>
        <v>0</v>
      </c>
      <c r="DP53" s="789">
        <f t="shared" si="182"/>
        <v>0</v>
      </c>
      <c r="DQ53" s="789">
        <f t="shared" si="182"/>
        <v>0</v>
      </c>
      <c r="DR53" s="789">
        <f t="shared" si="182"/>
        <v>0</v>
      </c>
      <c r="DS53" s="789">
        <f t="shared" si="182"/>
        <v>0</v>
      </c>
      <c r="DT53" s="789">
        <f t="shared" si="182"/>
        <v>0</v>
      </c>
      <c r="DU53" s="789">
        <f t="shared" si="182"/>
        <v>0</v>
      </c>
      <c r="DV53" s="789">
        <f t="shared" si="182"/>
        <v>0</v>
      </c>
      <c r="DW53" s="789">
        <f t="shared" si="182"/>
        <v>4</v>
      </c>
      <c r="DX53" s="789">
        <f t="shared" si="182"/>
        <v>1</v>
      </c>
      <c r="DY53" s="792">
        <f t="shared" si="182"/>
        <v>12</v>
      </c>
      <c r="DZ53" s="793">
        <f t="shared" si="182"/>
        <v>0</v>
      </c>
      <c r="EA53" s="789">
        <f t="shared" si="182"/>
        <v>0</v>
      </c>
      <c r="EB53" s="789">
        <f t="shared" si="182"/>
        <v>0</v>
      </c>
      <c r="EC53" s="789">
        <f t="shared" si="182"/>
        <v>0</v>
      </c>
      <c r="ED53" s="789">
        <f t="shared" si="182"/>
        <v>0</v>
      </c>
      <c r="EE53" s="789">
        <f t="shared" si="182"/>
        <v>0</v>
      </c>
      <c r="EF53" s="789">
        <f t="shared" si="182"/>
        <v>0</v>
      </c>
      <c r="EG53" s="789">
        <f t="shared" si="182"/>
        <v>0</v>
      </c>
      <c r="EH53" s="789">
        <f t="shared" si="182"/>
        <v>0</v>
      </c>
      <c r="EI53" s="789">
        <f t="shared" si="182"/>
        <v>0</v>
      </c>
      <c r="EJ53" s="789">
        <f t="shared" si="182"/>
        <v>0</v>
      </c>
      <c r="EK53" s="789">
        <f t="shared" si="182"/>
        <v>0</v>
      </c>
      <c r="EL53" s="789">
        <f t="shared" si="182"/>
        <v>0</v>
      </c>
      <c r="EM53" s="789">
        <f t="shared" si="182"/>
        <v>0</v>
      </c>
      <c r="EN53" s="789">
        <f t="shared" si="182"/>
        <v>0</v>
      </c>
      <c r="EO53" s="789">
        <f t="shared" si="182"/>
        <v>0</v>
      </c>
      <c r="EP53" s="789">
        <f t="shared" si="182"/>
        <v>0</v>
      </c>
      <c r="EQ53" s="789">
        <f t="shared" si="182"/>
        <v>0</v>
      </c>
      <c r="ER53" s="789">
        <f t="shared" si="182"/>
        <v>0</v>
      </c>
      <c r="ES53" s="789">
        <f t="shared" si="182"/>
        <v>0</v>
      </c>
      <c r="ET53" s="790">
        <f t="shared" si="182"/>
        <v>0</v>
      </c>
      <c r="EU53" s="791">
        <f t="shared" si="182"/>
        <v>0</v>
      </c>
      <c r="EV53" s="789">
        <f t="shared" si="182"/>
        <v>0</v>
      </c>
      <c r="EW53" s="789">
        <f t="shared" si="182"/>
        <v>0</v>
      </c>
      <c r="EX53" s="789">
        <f t="shared" ref="EX53:GZ53" si="183">SUM(EX54:EX58)</f>
        <v>0</v>
      </c>
      <c r="EY53" s="789">
        <f t="shared" si="183"/>
        <v>0</v>
      </c>
      <c r="EZ53" s="789">
        <f t="shared" si="183"/>
        <v>0</v>
      </c>
      <c r="FA53" s="789">
        <f t="shared" si="183"/>
        <v>0</v>
      </c>
      <c r="FB53" s="789">
        <f t="shared" si="183"/>
        <v>0</v>
      </c>
      <c r="FC53" s="789">
        <f t="shared" si="183"/>
        <v>0</v>
      </c>
      <c r="FD53" s="789">
        <f t="shared" si="183"/>
        <v>0</v>
      </c>
      <c r="FE53" s="789">
        <f t="shared" si="183"/>
        <v>0</v>
      </c>
      <c r="FF53" s="789">
        <f t="shared" si="183"/>
        <v>0</v>
      </c>
      <c r="FG53" s="789">
        <f t="shared" si="183"/>
        <v>0</v>
      </c>
      <c r="FH53" s="789">
        <f t="shared" si="183"/>
        <v>0</v>
      </c>
      <c r="FI53" s="789">
        <f t="shared" si="183"/>
        <v>0</v>
      </c>
      <c r="FJ53" s="789">
        <f t="shared" si="183"/>
        <v>0</v>
      </c>
      <c r="FK53" s="789">
        <f t="shared" si="183"/>
        <v>0</v>
      </c>
      <c r="FL53" s="789">
        <f t="shared" si="183"/>
        <v>0</v>
      </c>
      <c r="FM53" s="789">
        <f t="shared" si="183"/>
        <v>0</v>
      </c>
      <c r="FN53" s="789">
        <f t="shared" si="183"/>
        <v>0</v>
      </c>
      <c r="FO53" s="792">
        <f t="shared" si="183"/>
        <v>0</v>
      </c>
      <c r="FP53" s="793">
        <f t="shared" si="183"/>
        <v>48</v>
      </c>
      <c r="FQ53" s="789">
        <f t="shared" si="183"/>
        <v>26</v>
      </c>
      <c r="FR53" s="789">
        <f t="shared" si="183"/>
        <v>12</v>
      </c>
      <c r="FS53" s="789">
        <f t="shared" si="183"/>
        <v>0</v>
      </c>
      <c r="FT53" s="789">
        <f t="shared" si="183"/>
        <v>10</v>
      </c>
      <c r="FU53" s="789">
        <f t="shared" si="183"/>
        <v>0</v>
      </c>
      <c r="FV53" s="789">
        <f t="shared" si="183"/>
        <v>0</v>
      </c>
      <c r="FW53" s="789">
        <f t="shared" si="183"/>
        <v>0</v>
      </c>
      <c r="FX53" s="789">
        <f t="shared" si="183"/>
        <v>0</v>
      </c>
      <c r="FY53" s="789">
        <f t="shared" si="183"/>
        <v>0</v>
      </c>
      <c r="FZ53" s="789">
        <f t="shared" si="183"/>
        <v>0</v>
      </c>
      <c r="GA53" s="789">
        <f t="shared" si="183"/>
        <v>0</v>
      </c>
      <c r="GB53" s="789">
        <f t="shared" si="183"/>
        <v>0</v>
      </c>
      <c r="GC53" s="789">
        <f t="shared" si="183"/>
        <v>0</v>
      </c>
      <c r="GD53" s="789">
        <f t="shared" si="183"/>
        <v>0</v>
      </c>
      <c r="GE53" s="789">
        <f t="shared" si="183"/>
        <v>0</v>
      </c>
      <c r="GF53" s="789">
        <f t="shared" si="183"/>
        <v>0</v>
      </c>
      <c r="GG53" s="789">
        <f t="shared" si="183"/>
        <v>0</v>
      </c>
      <c r="GH53" s="789">
        <f t="shared" si="183"/>
        <v>0</v>
      </c>
      <c r="GI53" s="789">
        <f t="shared" si="183"/>
        <v>2</v>
      </c>
      <c r="GJ53" s="790">
        <f t="shared" si="183"/>
        <v>24</v>
      </c>
      <c r="GK53" s="791">
        <f t="shared" si="183"/>
        <v>24</v>
      </c>
      <c r="GL53" s="789">
        <f t="shared" si="183"/>
        <v>10</v>
      </c>
      <c r="GM53" s="789">
        <f t="shared" si="183"/>
        <v>6</v>
      </c>
      <c r="GN53" s="789">
        <f t="shared" si="183"/>
        <v>2</v>
      </c>
      <c r="GO53" s="789">
        <f t="shared" si="183"/>
        <v>6</v>
      </c>
      <c r="GP53" s="789">
        <f t="shared" si="183"/>
        <v>0</v>
      </c>
      <c r="GQ53" s="789">
        <f t="shared" si="183"/>
        <v>0</v>
      </c>
      <c r="GR53" s="789">
        <f t="shared" si="183"/>
        <v>0</v>
      </c>
      <c r="GS53" s="789">
        <f t="shared" si="183"/>
        <v>0</v>
      </c>
      <c r="GT53" s="789">
        <f t="shared" si="183"/>
        <v>0</v>
      </c>
      <c r="GU53" s="789">
        <f t="shared" si="183"/>
        <v>0</v>
      </c>
      <c r="GV53" s="789">
        <f t="shared" si="183"/>
        <v>0</v>
      </c>
      <c r="GW53" s="789">
        <f t="shared" si="183"/>
        <v>0</v>
      </c>
      <c r="GX53" s="789">
        <f t="shared" si="183"/>
        <v>0</v>
      </c>
      <c r="GY53" s="789">
        <f t="shared" si="183"/>
        <v>0</v>
      </c>
      <c r="GZ53" s="789">
        <f t="shared" si="183"/>
        <v>0</v>
      </c>
      <c r="HA53" s="789">
        <v>36</v>
      </c>
      <c r="HB53" s="789"/>
      <c r="HC53" s="789">
        <f t="shared" ref="HC53:HZ53" si="184">SUM(HC55:HC58)</f>
        <v>0</v>
      </c>
      <c r="HD53" s="789">
        <f t="shared" si="175"/>
        <v>2</v>
      </c>
      <c r="HE53" s="792">
        <f t="shared" si="184"/>
        <v>12</v>
      </c>
      <c r="HF53" s="793">
        <f t="shared" si="184"/>
        <v>0</v>
      </c>
      <c r="HG53" s="789">
        <f t="shared" si="184"/>
        <v>0</v>
      </c>
      <c r="HH53" s="789">
        <f t="shared" si="184"/>
        <v>0</v>
      </c>
      <c r="HI53" s="789">
        <f t="shared" si="184"/>
        <v>0</v>
      </c>
      <c r="HJ53" s="789">
        <f t="shared" si="184"/>
        <v>0</v>
      </c>
      <c r="HK53" s="789">
        <f t="shared" si="184"/>
        <v>0</v>
      </c>
      <c r="HL53" s="789">
        <f t="shared" si="184"/>
        <v>0</v>
      </c>
      <c r="HM53" s="789">
        <f t="shared" si="184"/>
        <v>0</v>
      </c>
      <c r="HN53" s="789">
        <f t="shared" si="184"/>
        <v>0</v>
      </c>
      <c r="HO53" s="789">
        <f t="shared" si="184"/>
        <v>0</v>
      </c>
      <c r="HP53" s="789">
        <f t="shared" si="184"/>
        <v>0</v>
      </c>
      <c r="HQ53" s="789">
        <f t="shared" si="184"/>
        <v>0</v>
      </c>
      <c r="HR53" s="789">
        <f t="shared" si="184"/>
        <v>0</v>
      </c>
      <c r="HS53" s="789">
        <f t="shared" si="184"/>
        <v>0</v>
      </c>
      <c r="HT53" s="789">
        <f t="shared" si="184"/>
        <v>0</v>
      </c>
      <c r="HU53" s="789">
        <f t="shared" si="184"/>
        <v>0</v>
      </c>
      <c r="HV53" s="789">
        <f t="shared" si="184"/>
        <v>0</v>
      </c>
      <c r="HW53" s="789">
        <f t="shared" si="184"/>
        <v>0</v>
      </c>
      <c r="HX53" s="789">
        <f t="shared" si="184"/>
        <v>0</v>
      </c>
      <c r="HY53" s="789">
        <f t="shared" si="184"/>
        <v>0</v>
      </c>
      <c r="HZ53" s="790">
        <f t="shared" si="184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5">SUM(H54:U54)</f>
        <v>42</v>
      </c>
      <c r="H54" s="61">
        <f t="shared" ref="H54:P57" si="186">Z54+AU54+BP54+CK54+DF54+EA54+EV54+FQ54+GL54+HG54</f>
        <v>22</v>
      </c>
      <c r="I54" s="61">
        <f t="shared" si="186"/>
        <v>14</v>
      </c>
      <c r="J54" s="61">
        <f t="shared" si="186"/>
        <v>0</v>
      </c>
      <c r="K54" s="61">
        <f t="shared" si="186"/>
        <v>6</v>
      </c>
      <c r="L54" s="61">
        <f t="shared" si="186"/>
        <v>0</v>
      </c>
      <c r="M54" s="61">
        <f t="shared" si="186"/>
        <v>0</v>
      </c>
      <c r="N54" s="61">
        <f t="shared" si="186"/>
        <v>0</v>
      </c>
      <c r="O54" s="61">
        <f t="shared" si="186"/>
        <v>0</v>
      </c>
      <c r="P54" s="61">
        <f t="shared" si="186"/>
        <v>0</v>
      </c>
      <c r="Q54" s="61"/>
      <c r="R54" s="61">
        <f t="shared" ref="R54:R58" si="187">AJ54+BE54+BZ54+CU54+DP54+EK54+FF54+GA54+GV54+HQ54</f>
        <v>0</v>
      </c>
      <c r="S54" s="61">
        <f t="shared" ref="S54:U57" si="188">AL54+BG54+CB54+CW54+DR54+EM54+FH54+GC54+GX54+HS54</f>
        <v>0</v>
      </c>
      <c r="T54" s="61">
        <f t="shared" si="188"/>
        <v>0</v>
      </c>
      <c r="U54" s="367">
        <f t="shared" si="188"/>
        <v>0</v>
      </c>
      <c r="V54" s="354">
        <f t="shared" ref="V54:V58" si="189">AS54+BN54+CI54+DD54+DY54+ET54+FO54+GJ54+HE54+HZ54</f>
        <v>24</v>
      </c>
      <c r="W54" s="61">
        <f t="shared" ref="W54:W58" si="190">AQ54+BL54+CG54+DB54+DW54+ER54+FM54+GH54+HC54+HX54</f>
        <v>6</v>
      </c>
      <c r="X54" s="355">
        <f t="shared" si="99"/>
        <v>0</v>
      </c>
      <c r="Y54" s="346">
        <f t="shared" ref="Y54:Y55" si="191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2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3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4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5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6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7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198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199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0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5"/>
        <v>44</v>
      </c>
      <c r="H55" s="61">
        <f t="shared" si="186"/>
        <v>4</v>
      </c>
      <c r="I55" s="61">
        <f t="shared" si="186"/>
        <v>0</v>
      </c>
      <c r="J55" s="61">
        <f t="shared" si="186"/>
        <v>10</v>
      </c>
      <c r="K55" s="61">
        <f t="shared" si="186"/>
        <v>28</v>
      </c>
      <c r="L55" s="61">
        <f t="shared" si="186"/>
        <v>0</v>
      </c>
      <c r="M55" s="61">
        <f t="shared" si="186"/>
        <v>2</v>
      </c>
      <c r="N55" s="61">
        <f t="shared" si="186"/>
        <v>0</v>
      </c>
      <c r="O55" s="61">
        <f t="shared" si="186"/>
        <v>0</v>
      </c>
      <c r="P55" s="61">
        <f t="shared" si="186"/>
        <v>0</v>
      </c>
      <c r="Q55" s="61"/>
      <c r="R55" s="61">
        <f t="shared" si="187"/>
        <v>0</v>
      </c>
      <c r="S55" s="61">
        <f t="shared" si="188"/>
        <v>0</v>
      </c>
      <c r="T55" s="61">
        <f t="shared" si="188"/>
        <v>0</v>
      </c>
      <c r="U55" s="367">
        <f t="shared" si="188"/>
        <v>0</v>
      </c>
      <c r="V55" s="354">
        <f t="shared" si="189"/>
        <v>24</v>
      </c>
      <c r="W55" s="61">
        <f t="shared" si="190"/>
        <v>4</v>
      </c>
      <c r="X55" s="355">
        <f t="shared" si="99"/>
        <v>0</v>
      </c>
      <c r="Y55" s="346">
        <f t="shared" si="191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2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3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4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5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6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7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198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199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0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1">SUM(H56:U56)</f>
        <v>48</v>
      </c>
      <c r="H56" s="61">
        <f t="shared" si="186"/>
        <v>30</v>
      </c>
      <c r="I56" s="61">
        <f t="shared" si="186"/>
        <v>14</v>
      </c>
      <c r="J56" s="61">
        <f t="shared" si="186"/>
        <v>0</v>
      </c>
      <c r="K56" s="61">
        <f t="shared" si="186"/>
        <v>4</v>
      </c>
      <c r="L56" s="61">
        <f t="shared" si="186"/>
        <v>0</v>
      </c>
      <c r="M56" s="61">
        <f t="shared" si="186"/>
        <v>0</v>
      </c>
      <c r="N56" s="61">
        <f t="shared" si="186"/>
        <v>0</v>
      </c>
      <c r="O56" s="61">
        <f t="shared" si="186"/>
        <v>0</v>
      </c>
      <c r="P56" s="61">
        <f t="shared" si="186"/>
        <v>0</v>
      </c>
      <c r="Q56" s="61"/>
      <c r="R56" s="61">
        <f t="shared" si="187"/>
        <v>0</v>
      </c>
      <c r="S56" s="61">
        <f t="shared" si="188"/>
        <v>0</v>
      </c>
      <c r="T56" s="61">
        <f t="shared" si="188"/>
        <v>0</v>
      </c>
      <c r="U56" s="367">
        <f t="shared" si="188"/>
        <v>0</v>
      </c>
      <c r="V56" s="354">
        <f t="shared" si="189"/>
        <v>24</v>
      </c>
      <c r="W56" s="61">
        <f t="shared" si="190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198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2">(GF56+GG56+GH56+FP56+GJ56)/36</f>
        <v>1.5</v>
      </c>
      <c r="GJ56" s="361">
        <v>18</v>
      </c>
      <c r="GK56" s="346">
        <f t="shared" ref="GK56:GK58" si="203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4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1"/>
        <v>42</v>
      </c>
      <c r="H57" s="61">
        <f t="shared" si="186"/>
        <v>16</v>
      </c>
      <c r="I57" s="61">
        <f t="shared" si="186"/>
        <v>14</v>
      </c>
      <c r="J57" s="61">
        <f t="shared" si="186"/>
        <v>12</v>
      </c>
      <c r="K57" s="61">
        <f t="shared" si="186"/>
        <v>0</v>
      </c>
      <c r="L57" s="61">
        <f t="shared" si="186"/>
        <v>0</v>
      </c>
      <c r="M57" s="61">
        <f t="shared" si="186"/>
        <v>0</v>
      </c>
      <c r="N57" s="61">
        <f t="shared" si="186"/>
        <v>0</v>
      </c>
      <c r="O57" s="61">
        <f t="shared" si="186"/>
        <v>0</v>
      </c>
      <c r="P57" s="61">
        <f t="shared" si="186"/>
        <v>0</v>
      </c>
      <c r="Q57" s="61"/>
      <c r="R57" s="61">
        <f t="shared" si="187"/>
        <v>0</v>
      </c>
      <c r="S57" s="61">
        <f t="shared" si="188"/>
        <v>0</v>
      </c>
      <c r="T57" s="61">
        <f t="shared" si="188"/>
        <v>0</v>
      </c>
      <c r="U57" s="367">
        <f t="shared" si="188"/>
        <v>0</v>
      </c>
      <c r="V57" s="354">
        <f t="shared" si="189"/>
        <v>21</v>
      </c>
      <c r="W57" s="61">
        <f t="shared" si="190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198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2"/>
        <v>0.25</v>
      </c>
      <c r="GJ57" s="361">
        <v>3</v>
      </c>
      <c r="GK57" s="346">
        <f t="shared" si="203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4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5"/>
        <v>42</v>
      </c>
      <c r="H58" s="103">
        <f t="shared" si="158"/>
        <v>0</v>
      </c>
      <c r="I58" s="103">
        <f t="shared" si="158"/>
        <v>0</v>
      </c>
      <c r="J58" s="103">
        <f t="shared" si="158"/>
        <v>0</v>
      </c>
      <c r="K58" s="103">
        <f t="shared" si="158"/>
        <v>42</v>
      </c>
      <c r="L58" s="103">
        <f t="shared" si="158"/>
        <v>0</v>
      </c>
      <c r="M58" s="103">
        <f t="shared" si="158"/>
        <v>0</v>
      </c>
      <c r="N58" s="103">
        <f t="shared" si="158"/>
        <v>0</v>
      </c>
      <c r="O58" s="103">
        <f t="shared" si="158"/>
        <v>0</v>
      </c>
      <c r="P58" s="103">
        <f t="shared" si="158"/>
        <v>0</v>
      </c>
      <c r="Q58" s="103"/>
      <c r="R58" s="103">
        <f t="shared" si="187"/>
        <v>0</v>
      </c>
      <c r="S58" s="103">
        <f t="shared" si="160"/>
        <v>0</v>
      </c>
      <c r="T58" s="103">
        <f t="shared" si="160"/>
        <v>0</v>
      </c>
      <c r="U58" s="368">
        <f t="shared" si="160"/>
        <v>0</v>
      </c>
      <c r="V58" s="372">
        <f t="shared" si="189"/>
        <v>21</v>
      </c>
      <c r="W58" s="103">
        <f t="shared" si="190"/>
        <v>0</v>
      </c>
      <c r="X58" s="373">
        <f t="shared" si="99"/>
        <v>0</v>
      </c>
      <c r="Y58" s="371">
        <f t="shared" ref="Y58" si="205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6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7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08">(CZ58+DA58+DB58+CJ58+DD58)/36</f>
        <v>0.75</v>
      </c>
      <c r="DD58" s="376">
        <v>9</v>
      </c>
      <c r="DE58" s="371">
        <f t="shared" ref="DE58" si="209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0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1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2"/>
        <v>0.25</v>
      </c>
      <c r="GJ58" s="376">
        <v>3</v>
      </c>
      <c r="GK58" s="371">
        <f t="shared" si="203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4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2">SUM(H59:U59)</f>
        <v>206</v>
      </c>
      <c r="H59" s="890">
        <f t="shared" ref="H51:P59" si="213">Z59+AU59+BP59+CK59+DF59+EA59+EV59+FQ59+GL59+HG59</f>
        <v>4</v>
      </c>
      <c r="I59" s="890">
        <f t="shared" si="213"/>
        <v>2</v>
      </c>
      <c r="J59" s="890">
        <f t="shared" si="213"/>
        <v>0</v>
      </c>
      <c r="K59" s="890">
        <f t="shared" si="213"/>
        <v>200</v>
      </c>
      <c r="L59" s="890">
        <f t="shared" si="213"/>
        <v>0</v>
      </c>
      <c r="M59" s="890">
        <f t="shared" si="213"/>
        <v>0</v>
      </c>
      <c r="N59" s="890">
        <f t="shared" si="213"/>
        <v>0</v>
      </c>
      <c r="O59" s="890">
        <f t="shared" si="213"/>
        <v>0</v>
      </c>
      <c r="P59" s="890">
        <f t="shared" si="213"/>
        <v>0</v>
      </c>
      <c r="Q59" s="890"/>
      <c r="R59" s="890">
        <f t="shared" ref="R54:R59" si="214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5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6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7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8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19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0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1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2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3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4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5">F65/36</f>
        <v>4</v>
      </c>
      <c r="E65" s="48"/>
      <c r="F65" s="48">
        <f t="shared" ref="F65" si="226">G65+V65+W65+X65</f>
        <v>144</v>
      </c>
      <c r="G65" s="48">
        <f t="shared" ref="G65" si="227">SUM(H65:U65)</f>
        <v>72</v>
      </c>
      <c r="H65" s="48">
        <f t="shared" ref="H65:P70" si="228">Z65+AU65+BP65+CK65+DF65+EA65+EV65+FQ65+GL65+HG65</f>
        <v>36</v>
      </c>
      <c r="I65" s="48">
        <f t="shared" si="228"/>
        <v>4</v>
      </c>
      <c r="J65" s="48">
        <f t="shared" si="228"/>
        <v>0</v>
      </c>
      <c r="K65" s="48">
        <f t="shared" si="228"/>
        <v>16</v>
      </c>
      <c r="L65" s="48">
        <f t="shared" si="228"/>
        <v>0</v>
      </c>
      <c r="M65" s="48">
        <f t="shared" si="228"/>
        <v>0</v>
      </c>
      <c r="N65" s="48">
        <f t="shared" si="228"/>
        <v>0</v>
      </c>
      <c r="O65" s="48">
        <f t="shared" si="228"/>
        <v>0</v>
      </c>
      <c r="P65" s="48">
        <f t="shared" si="228"/>
        <v>4</v>
      </c>
      <c r="Q65" s="48"/>
      <c r="R65" s="48">
        <f t="shared" ref="R65" si="229">AJ65+BE65+BZ65+CU65+DP65+EK65+FF65+GA65+GV65+HQ65</f>
        <v>12</v>
      </c>
      <c r="S65" s="48">
        <f t="shared" ref="S65:U70" si="230">AL65+BG65+CB65+CW65+DR65+EM65+FH65+GC65+GX65+HS65</f>
        <v>0</v>
      </c>
      <c r="T65" s="48">
        <f t="shared" si="230"/>
        <v>0</v>
      </c>
      <c r="U65" s="214">
        <f t="shared" si="230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1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2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3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4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5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6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7">(EP65+EQ65+ER65+DZ65+ET65)/36</f>
        <v>4</v>
      </c>
      <c r="ET65" s="300">
        <v>36</v>
      </c>
      <c r="EU65" s="54">
        <f t="shared" ref="EU65" si="238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39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0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1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8"/>
        <v>52</v>
      </c>
      <c r="I66" s="48">
        <f t="shared" si="228"/>
        <v>0</v>
      </c>
      <c r="J66" s="48">
        <f t="shared" si="228"/>
        <v>0</v>
      </c>
      <c r="K66" s="48">
        <f t="shared" si="228"/>
        <v>10</v>
      </c>
      <c r="L66" s="48">
        <f t="shared" si="228"/>
        <v>0</v>
      </c>
      <c r="M66" s="48">
        <f t="shared" si="228"/>
        <v>0</v>
      </c>
      <c r="N66" s="48">
        <f t="shared" si="228"/>
        <v>0</v>
      </c>
      <c r="O66" s="48">
        <f t="shared" si="228"/>
        <v>0</v>
      </c>
      <c r="P66" s="48">
        <f t="shared" si="228"/>
        <v>0</v>
      </c>
      <c r="Q66" s="48"/>
      <c r="R66" s="48">
        <f>AJ66+BE66+BZ66+CU66+DP66+EK66+FF66+GA66+GV66+HQ66</f>
        <v>10</v>
      </c>
      <c r="S66" s="48">
        <f t="shared" si="230"/>
        <v>0</v>
      </c>
      <c r="T66" s="48">
        <f t="shared" si="230"/>
        <v>0</v>
      </c>
      <c r="U66" s="214">
        <f t="shared" si="230"/>
        <v>0</v>
      </c>
      <c r="V66" s="276">
        <f t="shared" ref="V66:V70" si="242">AS66+BN66+CI66+DD66+DY66+ET66+FO66+GJ66+HE66+HZ66</f>
        <v>36</v>
      </c>
      <c r="W66" s="48">
        <f t="shared" ref="W66:W70" si="243">AQ66+BL66+CG66+DB66+DW66+ER66+FM66+GH66+HC66+HX66</f>
        <v>0</v>
      </c>
      <c r="X66" s="277">
        <f t="shared" ref="X66:X70" si="244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5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6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7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8">F67/36</f>
        <v>4</v>
      </c>
      <c r="E67" s="48"/>
      <c r="F67" s="48">
        <f t="shared" ref="F67" si="249">G67+V67+W67+X67</f>
        <v>144</v>
      </c>
      <c r="G67" s="48">
        <f t="shared" ref="G67" si="250">SUM(H67:U67)</f>
        <v>72</v>
      </c>
      <c r="H67" s="48">
        <f t="shared" si="228"/>
        <v>34</v>
      </c>
      <c r="I67" s="48">
        <f t="shared" si="228"/>
        <v>12</v>
      </c>
      <c r="J67" s="48">
        <f t="shared" si="228"/>
        <v>4</v>
      </c>
      <c r="K67" s="48">
        <f t="shared" si="228"/>
        <v>22</v>
      </c>
      <c r="L67" s="48">
        <f t="shared" si="228"/>
        <v>0</v>
      </c>
      <c r="M67" s="48">
        <f t="shared" si="228"/>
        <v>0</v>
      </c>
      <c r="N67" s="48">
        <f t="shared" si="228"/>
        <v>0</v>
      </c>
      <c r="O67" s="48">
        <f t="shared" si="228"/>
        <v>0</v>
      </c>
      <c r="P67" s="48">
        <f t="shared" si="228"/>
        <v>0</v>
      </c>
      <c r="Q67" s="48"/>
      <c r="R67" s="48">
        <f t="shared" ref="R67" si="251">AJ67+BE67+BZ67+CU67+DP67+EK67+FF67+GA67+GV67+HQ67</f>
        <v>0</v>
      </c>
      <c r="S67" s="48">
        <f t="shared" si="230"/>
        <v>0</v>
      </c>
      <c r="T67" s="48">
        <f t="shared" si="230"/>
        <v>0</v>
      </c>
      <c r="U67" s="214">
        <f t="shared" si="230"/>
        <v>0</v>
      </c>
      <c r="V67" s="276">
        <f t="shared" si="242"/>
        <v>36</v>
      </c>
      <c r="W67" s="48">
        <f t="shared" si="243"/>
        <v>0</v>
      </c>
      <c r="X67" s="277">
        <f t="shared" ref="X67" si="252">+AO67+AP67+BJ67+BK67+CE67+CF67+CZ67+DA67+DU67+DV67+EP67+EQ67+FK67+FL67+GF67+GG67+HA67+HB67+HV67+HW67</f>
        <v>36</v>
      </c>
      <c r="Y67" s="54">
        <f t="shared" ref="Y67" si="253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4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5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6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7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8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59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5"/>
        <v>4</v>
      </c>
      <c r="FO67" s="224">
        <v>36</v>
      </c>
      <c r="FP67" s="299">
        <f t="shared" ref="FP67" si="260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1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2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8"/>
        <v>36</v>
      </c>
      <c r="I68" s="620">
        <f t="shared" si="228"/>
        <v>10</v>
      </c>
      <c r="J68" s="620">
        <f t="shared" si="228"/>
        <v>0</v>
      </c>
      <c r="K68" s="620">
        <f t="shared" si="228"/>
        <v>26</v>
      </c>
      <c r="L68" s="620">
        <f t="shared" si="228"/>
        <v>0</v>
      </c>
      <c r="M68" s="620">
        <f t="shared" si="228"/>
        <v>0</v>
      </c>
      <c r="N68" s="620">
        <f t="shared" si="228"/>
        <v>0</v>
      </c>
      <c r="O68" s="620">
        <f t="shared" si="228"/>
        <v>0</v>
      </c>
      <c r="P68" s="620">
        <f t="shared" si="228"/>
        <v>0</v>
      </c>
      <c r="Q68" s="620"/>
      <c r="R68" s="620">
        <f>AJ68+BE68+BZ68+CU68+DP68+EK68+FF68+GA68+GV68+HQ68</f>
        <v>0</v>
      </c>
      <c r="S68" s="620">
        <f t="shared" si="230"/>
        <v>0</v>
      </c>
      <c r="T68" s="620">
        <f t="shared" si="230"/>
        <v>0</v>
      </c>
      <c r="U68" s="621">
        <f t="shared" si="230"/>
        <v>0</v>
      </c>
      <c r="V68" s="622">
        <f t="shared" si="242"/>
        <v>36</v>
      </c>
      <c r="W68" s="620">
        <f t="shared" si="243"/>
        <v>0</v>
      </c>
      <c r="X68" s="623">
        <f t="shared" ref="X68:X69" si="263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4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5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8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6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7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8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28"/>
        <v>36</v>
      </c>
      <c r="I69" s="735">
        <f t="shared" si="228"/>
        <v>24</v>
      </c>
      <c r="J69" s="735">
        <f t="shared" si="228"/>
        <v>0</v>
      </c>
      <c r="K69" s="735">
        <f t="shared" si="228"/>
        <v>8</v>
      </c>
      <c r="L69" s="735">
        <f t="shared" si="228"/>
        <v>0</v>
      </c>
      <c r="M69" s="735">
        <f t="shared" si="228"/>
        <v>0</v>
      </c>
      <c r="N69" s="735">
        <f t="shared" si="228"/>
        <v>0</v>
      </c>
      <c r="O69" s="735">
        <f t="shared" si="228"/>
        <v>0</v>
      </c>
      <c r="P69" s="735">
        <f t="shared" si="228"/>
        <v>0</v>
      </c>
      <c r="Q69" s="735"/>
      <c r="R69" s="735">
        <f>AJ69+BE69+BZ69+CU69+DP69+EK69+FF69+GA69+GV69+HQ69</f>
        <v>4</v>
      </c>
      <c r="S69" s="735">
        <f t="shared" si="230"/>
        <v>0</v>
      </c>
      <c r="T69" s="735">
        <f t="shared" si="230"/>
        <v>0</v>
      </c>
      <c r="U69" s="743">
        <f t="shared" si="230"/>
        <v>0</v>
      </c>
      <c r="V69" s="744">
        <f t="shared" si="242"/>
        <v>36</v>
      </c>
      <c r="W69" s="735">
        <f t="shared" si="243"/>
        <v>0</v>
      </c>
      <c r="X69" s="745">
        <f t="shared" si="263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267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268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153">
        <v>41</v>
      </c>
      <c r="B70" s="612" t="s">
        <v>182</v>
      </c>
      <c r="C70" s="258" t="s">
        <v>234</v>
      </c>
      <c r="D70" s="345">
        <f>F70/36</f>
        <v>4</v>
      </c>
      <c r="E70" s="155"/>
      <c r="F70" s="155">
        <f>G70+V70+W70+X70</f>
        <v>144</v>
      </c>
      <c r="G70" s="155">
        <f>SUM(H70:U70)</f>
        <v>72</v>
      </c>
      <c r="H70" s="155">
        <f t="shared" si="228"/>
        <v>30</v>
      </c>
      <c r="I70" s="155">
        <f t="shared" si="228"/>
        <v>32</v>
      </c>
      <c r="J70" s="155">
        <f t="shared" si="228"/>
        <v>0</v>
      </c>
      <c r="K70" s="155">
        <f t="shared" si="228"/>
        <v>10</v>
      </c>
      <c r="L70" s="155">
        <f t="shared" si="228"/>
        <v>0</v>
      </c>
      <c r="M70" s="155">
        <f t="shared" si="228"/>
        <v>0</v>
      </c>
      <c r="N70" s="155">
        <f t="shared" si="228"/>
        <v>0</v>
      </c>
      <c r="O70" s="155">
        <f t="shared" si="228"/>
        <v>0</v>
      </c>
      <c r="P70" s="155">
        <f t="shared" si="228"/>
        <v>0</v>
      </c>
      <c r="Q70" s="155"/>
      <c r="R70" s="155">
        <f>AJ70+BE70+BZ70+CU70+DP70+EK70+FF70+GA70+GV70+HQ70</f>
        <v>0</v>
      </c>
      <c r="S70" s="155">
        <f t="shared" si="230"/>
        <v>0</v>
      </c>
      <c r="T70" s="155">
        <f t="shared" si="230"/>
        <v>0</v>
      </c>
      <c r="U70" s="341">
        <f t="shared" si="230"/>
        <v>0</v>
      </c>
      <c r="V70" s="352">
        <f t="shared" si="242"/>
        <v>36</v>
      </c>
      <c r="W70" s="155">
        <f t="shared" si="243"/>
        <v>0</v>
      </c>
      <c r="X70" s="353">
        <f t="shared" si="244"/>
        <v>36</v>
      </c>
      <c r="Y70" s="348"/>
      <c r="Z70" s="154"/>
      <c r="AA70" s="154"/>
      <c r="AB70" s="154"/>
      <c r="AC70" s="154"/>
      <c r="AD70" s="154"/>
      <c r="AE70" s="154"/>
      <c r="AF70" s="154"/>
      <c r="AG70" s="154"/>
      <c r="AH70" s="154"/>
      <c r="AI70" s="154"/>
      <c r="AJ70" s="154"/>
      <c r="AK70" s="154"/>
      <c r="AL70" s="154"/>
      <c r="AM70" s="154"/>
      <c r="AN70" s="154"/>
      <c r="AO70" s="154"/>
      <c r="AP70" s="154"/>
      <c r="AQ70" s="154"/>
      <c r="AR70" s="154"/>
      <c r="AS70" s="344"/>
      <c r="AT70" s="358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359"/>
      <c r="BO70" s="348"/>
      <c r="BP70" s="154"/>
      <c r="BQ70" s="154"/>
      <c r="BR70" s="154"/>
      <c r="BS70" s="154"/>
      <c r="BT70" s="154"/>
      <c r="BU70" s="154"/>
      <c r="BV70" s="154"/>
      <c r="BW70" s="154"/>
      <c r="BX70" s="154"/>
      <c r="BY70" s="154"/>
      <c r="BZ70" s="154"/>
      <c r="CA70" s="154"/>
      <c r="CB70" s="154"/>
      <c r="CC70" s="154"/>
      <c r="CD70" s="154"/>
      <c r="CE70" s="154"/>
      <c r="CF70" s="154"/>
      <c r="CG70" s="154"/>
      <c r="CH70" s="154"/>
      <c r="CI70" s="344"/>
      <c r="CJ70" s="358">
        <f t="shared" ref="CJ70" si="269">SUM(CK70:CU70)+SUM(CW70:CY70)</f>
        <v>72</v>
      </c>
      <c r="CK70" s="156">
        <v>30</v>
      </c>
      <c r="CL70" s="156">
        <v>32</v>
      </c>
      <c r="CM70" s="156"/>
      <c r="CN70" s="156">
        <v>10</v>
      </c>
      <c r="CO70" s="156"/>
      <c r="CP70" s="156"/>
      <c r="CQ70" s="156"/>
      <c r="CR70" s="156"/>
      <c r="CS70" s="156"/>
      <c r="CT70" s="156"/>
      <c r="CU70" s="156"/>
      <c r="CV70" s="156"/>
      <c r="CW70" s="156"/>
      <c r="CX70" s="156"/>
      <c r="CY70" s="156"/>
      <c r="CZ70" s="157">
        <v>36</v>
      </c>
      <c r="DA70" s="158"/>
      <c r="DB70" s="159"/>
      <c r="DC70" s="160">
        <f t="shared" ref="DC70" si="270">(CZ70+DA70+DB70+CJ70+DD70)/36</f>
        <v>4</v>
      </c>
      <c r="DD70" s="359">
        <v>36</v>
      </c>
      <c r="DE70" s="348"/>
      <c r="DF70" s="154"/>
      <c r="DG70" s="154"/>
      <c r="DH70" s="154"/>
      <c r="DI70" s="154"/>
      <c r="DJ70" s="154"/>
      <c r="DK70" s="154"/>
      <c r="DL70" s="154"/>
      <c r="DM70" s="154"/>
      <c r="DN70" s="154"/>
      <c r="DO70" s="154"/>
      <c r="DP70" s="154"/>
      <c r="DQ70" s="154"/>
      <c r="DR70" s="154"/>
      <c r="DS70" s="154"/>
      <c r="DT70" s="154"/>
      <c r="DU70" s="154"/>
      <c r="DV70" s="154"/>
      <c r="DW70" s="154"/>
      <c r="DX70" s="154"/>
      <c r="DY70" s="344"/>
      <c r="DZ70" s="358"/>
      <c r="EA70" s="154"/>
      <c r="EB70" s="154"/>
      <c r="EC70" s="154"/>
      <c r="ED70" s="154"/>
      <c r="EE70" s="154"/>
      <c r="EF70" s="154"/>
      <c r="EG70" s="154"/>
      <c r="EH70" s="154"/>
      <c r="EI70" s="154"/>
      <c r="EJ70" s="154"/>
      <c r="EK70" s="154"/>
      <c r="EL70" s="154"/>
      <c r="EM70" s="154"/>
      <c r="EN70" s="154"/>
      <c r="EO70" s="154"/>
      <c r="EP70" s="154"/>
      <c r="EQ70" s="154"/>
      <c r="ER70" s="154"/>
      <c r="ES70" s="154"/>
      <c r="ET70" s="359"/>
      <c r="EU70" s="348">
        <f t="shared" ref="EU70" si="271">SUM(EV70:FF70)+SUM(FH70:FJ70)</f>
        <v>0</v>
      </c>
      <c r="EV70" s="154"/>
      <c r="EW70" s="154"/>
      <c r="EX70" s="154"/>
      <c r="EY70" s="154"/>
      <c r="EZ70" s="154"/>
      <c r="FA70" s="154"/>
      <c r="FB70" s="154"/>
      <c r="FC70" s="154"/>
      <c r="FD70" s="154"/>
      <c r="FE70" s="154"/>
      <c r="FF70" s="154"/>
      <c r="FG70" s="154"/>
      <c r="FH70" s="154"/>
      <c r="FI70" s="154"/>
      <c r="FJ70" s="154"/>
      <c r="FK70" s="154"/>
      <c r="FL70" s="154"/>
      <c r="FM70" s="154"/>
      <c r="FN70" s="154">
        <f t="shared" si="245"/>
        <v>0</v>
      </c>
      <c r="FO70" s="344"/>
      <c r="FP70" s="358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359"/>
      <c r="GK70" s="348"/>
      <c r="GL70" s="154"/>
      <c r="GM70" s="154"/>
      <c r="GN70" s="154"/>
      <c r="GO70" s="154"/>
      <c r="GP70" s="154"/>
      <c r="GQ70" s="154"/>
      <c r="GR70" s="154"/>
      <c r="GS70" s="154"/>
      <c r="GT70" s="154"/>
      <c r="GU70" s="154"/>
      <c r="GV70" s="154"/>
      <c r="GW70" s="154"/>
      <c r="GX70" s="154"/>
      <c r="GY70" s="154"/>
      <c r="GZ70" s="154"/>
      <c r="HA70" s="154"/>
      <c r="HB70" s="154"/>
      <c r="HC70" s="154"/>
      <c r="HD70" s="154"/>
      <c r="HE70" s="344"/>
      <c r="HF70" s="358"/>
      <c r="HG70" s="154"/>
      <c r="HH70" s="154"/>
      <c r="HI70" s="154"/>
      <c r="HJ70" s="154"/>
      <c r="HK70" s="154"/>
      <c r="HL70" s="154"/>
      <c r="HM70" s="154"/>
      <c r="HN70" s="154"/>
      <c r="HO70" s="154"/>
      <c r="HP70" s="154"/>
      <c r="HQ70" s="154"/>
      <c r="HR70" s="154"/>
      <c r="HS70" s="154"/>
      <c r="HT70" s="154"/>
      <c r="HU70" s="154"/>
      <c r="HV70" s="154"/>
      <c r="HW70" s="154"/>
      <c r="HX70" s="154"/>
      <c r="HY70" s="154"/>
      <c r="HZ70" s="359"/>
      <c r="IA70" s="331">
        <v>4</v>
      </c>
      <c r="IB70" s="137"/>
      <c r="IC70" s="137"/>
      <c r="ID70" s="139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2">Z73+AU73+BP73+CK73+DF73+EA73+EV73+FQ73+GL73+HG73</f>
        <v>24</v>
      </c>
      <c r="I73" s="48">
        <f t="shared" si="272"/>
        <v>20</v>
      </c>
      <c r="J73" s="48">
        <f t="shared" si="272"/>
        <v>0</v>
      </c>
      <c r="K73" s="48">
        <f t="shared" si="272"/>
        <v>14</v>
      </c>
      <c r="L73" s="48">
        <f t="shared" si="272"/>
        <v>0</v>
      </c>
      <c r="M73" s="48">
        <f t="shared" si="272"/>
        <v>0</v>
      </c>
      <c r="N73" s="48">
        <f t="shared" si="272"/>
        <v>4</v>
      </c>
      <c r="O73" s="48">
        <f t="shared" si="272"/>
        <v>0</v>
      </c>
      <c r="P73" s="48">
        <f t="shared" si="272"/>
        <v>4</v>
      </c>
      <c r="Q73" s="48"/>
      <c r="R73" s="48">
        <f t="shared" ref="R73" si="273">AJ73+BE73+BZ73+CU73+DP73+EK73+FF73+GA73+GV73+HQ73</f>
        <v>0</v>
      </c>
      <c r="S73" s="48">
        <f t="shared" ref="S73:U74" si="274">AL73+BG73+CB73+CW73+DR73+EM73+FH73+GC73+GX73+HS73</f>
        <v>0</v>
      </c>
      <c r="T73" s="48">
        <f t="shared" si="274"/>
        <v>0</v>
      </c>
      <c r="U73" s="214">
        <f t="shared" si="274"/>
        <v>0</v>
      </c>
      <c r="V73" s="276">
        <f t="shared" ref="V73:V74" si="275">AS73+BN73+CI73+DD73+DY73+ET73+FO73+GJ73+HE73+HZ73</f>
        <v>36</v>
      </c>
      <c r="W73" s="48">
        <f t="shared" ref="W73:W74" si="276">AQ73+BL73+CG73+DB73+DW73+ER73+FM73+GH73+HC73+HX73</f>
        <v>6</v>
      </c>
      <c r="X73" s="277">
        <f t="shared" ref="X73:X74" si="277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8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79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425"/>
      <c r="E74" s="426">
        <f>F74/36</f>
        <v>3</v>
      </c>
      <c r="F74" s="426">
        <f>G74+V74+W74+X74</f>
        <v>108</v>
      </c>
      <c r="G74" s="426">
        <f>SUM(H74:U74)</f>
        <v>68</v>
      </c>
      <c r="H74" s="426">
        <f t="shared" si="272"/>
        <v>48</v>
      </c>
      <c r="I74" s="426">
        <f t="shared" si="272"/>
        <v>18</v>
      </c>
      <c r="J74" s="426">
        <f t="shared" si="272"/>
        <v>0</v>
      </c>
      <c r="K74" s="426">
        <f t="shared" si="272"/>
        <v>0</v>
      </c>
      <c r="L74" s="426">
        <f t="shared" si="272"/>
        <v>0</v>
      </c>
      <c r="M74" s="426">
        <f t="shared" si="272"/>
        <v>0</v>
      </c>
      <c r="N74" s="426">
        <f t="shared" si="272"/>
        <v>0</v>
      </c>
      <c r="O74" s="426">
        <f t="shared" si="272"/>
        <v>0</v>
      </c>
      <c r="P74" s="426">
        <f t="shared" si="272"/>
        <v>2</v>
      </c>
      <c r="Q74" s="426"/>
      <c r="R74" s="426">
        <f>AJ74+BE74+BZ74+CU74+DP74+EK74+FF74+GA74+GV74+HQ74</f>
        <v>0</v>
      </c>
      <c r="S74" s="426">
        <f t="shared" si="274"/>
        <v>0</v>
      </c>
      <c r="T74" s="426">
        <f t="shared" si="274"/>
        <v>0</v>
      </c>
      <c r="U74" s="427">
        <f t="shared" si="274"/>
        <v>0</v>
      </c>
      <c r="V74" s="428">
        <f t="shared" si="275"/>
        <v>36</v>
      </c>
      <c r="W74" s="426">
        <f t="shared" si="276"/>
        <v>4</v>
      </c>
      <c r="X74" s="429">
        <f t="shared" si="277"/>
        <v>0</v>
      </c>
      <c r="Y74" s="430">
        <f>SUM(Z74:AJ74)+SUM(AL74:AN74)</f>
        <v>0</v>
      </c>
      <c r="Z74" s="423"/>
      <c r="AA74" s="423"/>
      <c r="AB74" s="423"/>
      <c r="AC74" s="423"/>
      <c r="AD74" s="423"/>
      <c r="AE74" s="423"/>
      <c r="AF74" s="423"/>
      <c r="AG74" s="423"/>
      <c r="AH74" s="423"/>
      <c r="AI74" s="423"/>
      <c r="AJ74" s="423"/>
      <c r="AK74" s="423"/>
      <c r="AL74" s="423"/>
      <c r="AM74" s="423"/>
      <c r="AN74" s="423"/>
      <c r="AO74" s="423"/>
      <c r="AP74" s="423"/>
      <c r="AQ74" s="423"/>
      <c r="AR74" s="423"/>
      <c r="AS74" s="424"/>
      <c r="AT74" s="436">
        <f>SUM(AU74:BE74)+SUM(BG74:BI74)</f>
        <v>0</v>
      </c>
      <c r="AU74" s="423"/>
      <c r="AV74" s="423"/>
      <c r="AW74" s="423"/>
      <c r="AX74" s="423"/>
      <c r="AY74" s="423"/>
      <c r="AZ74" s="423"/>
      <c r="BA74" s="423"/>
      <c r="BB74" s="423"/>
      <c r="BC74" s="423"/>
      <c r="BD74" s="423"/>
      <c r="BE74" s="423"/>
      <c r="BF74" s="423"/>
      <c r="BG74" s="423"/>
      <c r="BH74" s="423"/>
      <c r="BI74" s="423"/>
      <c r="BJ74" s="423"/>
      <c r="BK74" s="423"/>
      <c r="BL74" s="423"/>
      <c r="BM74" s="423">
        <f>(BJ74+BK74+BL74+AT74+BN74)/36</f>
        <v>0</v>
      </c>
      <c r="BN74" s="437"/>
      <c r="BO74" s="430">
        <f>SUM(BP74:BZ74)+SUM(CB74:CD74)</f>
        <v>0</v>
      </c>
      <c r="BP74" s="423"/>
      <c r="BQ74" s="423"/>
      <c r="BR74" s="423"/>
      <c r="BS74" s="423"/>
      <c r="BT74" s="423"/>
      <c r="BU74" s="423"/>
      <c r="BV74" s="423"/>
      <c r="BW74" s="423"/>
      <c r="BX74" s="423"/>
      <c r="BY74" s="423"/>
      <c r="BZ74" s="423"/>
      <c r="CA74" s="423"/>
      <c r="CB74" s="423"/>
      <c r="CC74" s="423"/>
      <c r="CD74" s="423"/>
      <c r="CE74" s="423"/>
      <c r="CF74" s="423"/>
      <c r="CG74" s="423"/>
      <c r="CH74" s="423">
        <f t="shared" ref="CH74" si="280">(CE74+CF74+CG74+BO74+CI74)/36</f>
        <v>0</v>
      </c>
      <c r="CI74" s="424"/>
      <c r="CJ74" s="436">
        <f>SUM(CK74:CU74)+SUM(CW74:CY74)</f>
        <v>0</v>
      </c>
      <c r="CK74" s="423"/>
      <c r="CL74" s="423"/>
      <c r="CM74" s="423"/>
      <c r="CN74" s="423"/>
      <c r="CO74" s="423"/>
      <c r="CP74" s="423"/>
      <c r="CQ74" s="423"/>
      <c r="CR74" s="423"/>
      <c r="CS74" s="423"/>
      <c r="CT74" s="423"/>
      <c r="CU74" s="423"/>
      <c r="CV74" s="423"/>
      <c r="CW74" s="423"/>
      <c r="CX74" s="423"/>
      <c r="CY74" s="423"/>
      <c r="CZ74" s="423"/>
      <c r="DA74" s="423"/>
      <c r="DB74" s="423"/>
      <c r="DC74" s="423">
        <f>(CZ74+DA74+DB74+CJ74+DD74)/36</f>
        <v>0</v>
      </c>
      <c r="DD74" s="437"/>
      <c r="DE74" s="430">
        <f>SUM(DF74:DP74)+SUM(DR74:DT74)</f>
        <v>48</v>
      </c>
      <c r="DF74" s="431">
        <v>32</v>
      </c>
      <c r="DG74" s="431">
        <v>14</v>
      </c>
      <c r="DH74" s="431"/>
      <c r="DI74" s="431"/>
      <c r="DJ74" s="431"/>
      <c r="DK74" s="431"/>
      <c r="DL74" s="431"/>
      <c r="DM74" s="431"/>
      <c r="DN74" s="431">
        <v>2</v>
      </c>
      <c r="DO74" s="431"/>
      <c r="DP74" s="431"/>
      <c r="DQ74" s="431"/>
      <c r="DR74" s="431"/>
      <c r="DS74" s="431"/>
      <c r="DT74" s="431"/>
      <c r="DU74" s="432"/>
      <c r="DV74" s="433"/>
      <c r="DW74" s="434"/>
      <c r="DX74" s="435">
        <f>(DU74+DV74+DW74+DE74+DY74)/36</f>
        <v>2</v>
      </c>
      <c r="DY74" s="424">
        <v>24</v>
      </c>
      <c r="DZ74" s="436">
        <f>SUM(EA74:EK74)+SUM(EM74:EO74)</f>
        <v>20</v>
      </c>
      <c r="EA74" s="431">
        <v>16</v>
      </c>
      <c r="EB74" s="431">
        <v>4</v>
      </c>
      <c r="EC74" s="431"/>
      <c r="ED74" s="431"/>
      <c r="EE74" s="431"/>
      <c r="EF74" s="431"/>
      <c r="EG74" s="431"/>
      <c r="EH74" s="431"/>
      <c r="EI74" s="431"/>
      <c r="EJ74" s="431"/>
      <c r="EK74" s="431"/>
      <c r="EL74" s="431"/>
      <c r="EM74" s="431"/>
      <c r="EN74" s="431"/>
      <c r="EO74" s="431"/>
      <c r="EP74" s="432"/>
      <c r="EQ74" s="433"/>
      <c r="ER74" s="434">
        <v>4</v>
      </c>
      <c r="ES74" s="435">
        <f>(EP74+EQ74+ER74+DZ74+ET74)/36</f>
        <v>1</v>
      </c>
      <c r="ET74" s="437">
        <v>12</v>
      </c>
      <c r="EU74" s="430">
        <f>SUM(EV74:FF74)+SUM(FH74:FJ74)</f>
        <v>0</v>
      </c>
      <c r="EV74" s="423"/>
      <c r="EW74" s="423"/>
      <c r="EX74" s="423"/>
      <c r="EY74" s="423"/>
      <c r="EZ74" s="423"/>
      <c r="FA74" s="423"/>
      <c r="FB74" s="423"/>
      <c r="FC74" s="423"/>
      <c r="FD74" s="423"/>
      <c r="FE74" s="423"/>
      <c r="FF74" s="423"/>
      <c r="FG74" s="423"/>
      <c r="FH74" s="423"/>
      <c r="FI74" s="423"/>
      <c r="FJ74" s="423"/>
      <c r="FK74" s="423"/>
      <c r="FL74" s="423"/>
      <c r="FM74" s="423"/>
      <c r="FN74" s="423"/>
      <c r="FO74" s="424"/>
      <c r="FP74" s="436">
        <f>SUM(FQ74:GA74)+SUM(GC74:GE74)</f>
        <v>0</v>
      </c>
      <c r="FQ74" s="423"/>
      <c r="FR74" s="423"/>
      <c r="FS74" s="423"/>
      <c r="FT74" s="423"/>
      <c r="FU74" s="423"/>
      <c r="FV74" s="423"/>
      <c r="FW74" s="423"/>
      <c r="FX74" s="423"/>
      <c r="FY74" s="423"/>
      <c r="FZ74" s="423"/>
      <c r="GA74" s="423"/>
      <c r="GB74" s="423"/>
      <c r="GC74" s="423"/>
      <c r="GD74" s="423"/>
      <c r="GE74" s="423"/>
      <c r="GF74" s="423"/>
      <c r="GG74" s="423"/>
      <c r="GH74" s="423"/>
      <c r="GI74" s="423">
        <f t="shared" si="278"/>
        <v>0</v>
      </c>
      <c r="GJ74" s="437"/>
      <c r="GK74" s="430">
        <f>SUM(GL74:GV74)+SUM(GX74:GZ74)</f>
        <v>0</v>
      </c>
      <c r="GL74" s="423"/>
      <c r="GM74" s="423"/>
      <c r="GN74" s="423"/>
      <c r="GO74" s="423"/>
      <c r="GP74" s="423"/>
      <c r="GQ74" s="423"/>
      <c r="GR74" s="423"/>
      <c r="GS74" s="423"/>
      <c r="GT74" s="423"/>
      <c r="GU74" s="423"/>
      <c r="GV74" s="423"/>
      <c r="GW74" s="423"/>
      <c r="GX74" s="423"/>
      <c r="GY74" s="423"/>
      <c r="GZ74" s="423"/>
      <c r="HA74" s="423"/>
      <c r="HB74" s="423"/>
      <c r="HC74" s="423"/>
      <c r="HD74" s="423">
        <f t="shared" si="279"/>
        <v>0</v>
      </c>
      <c r="HE74" s="424"/>
      <c r="HF74" s="436">
        <f>SUM(HG74:HQ74)+SUM(HS74:HU74)</f>
        <v>0</v>
      </c>
      <c r="HG74" s="423"/>
      <c r="HH74" s="423"/>
      <c r="HI74" s="423"/>
      <c r="HJ74" s="423"/>
      <c r="HK74" s="423"/>
      <c r="HL74" s="423"/>
      <c r="HM74" s="423"/>
      <c r="HN74" s="423"/>
      <c r="HO74" s="423"/>
      <c r="HP74" s="423"/>
      <c r="HQ74" s="423"/>
      <c r="HR74" s="423"/>
      <c r="HS74" s="423"/>
      <c r="HT74" s="423"/>
      <c r="HU74" s="423"/>
      <c r="HV74" s="423"/>
      <c r="HW74" s="423"/>
      <c r="HX74" s="423"/>
      <c r="HY74" s="423"/>
      <c r="HZ74" s="437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152">
        <v>44</v>
      </c>
      <c r="B77" s="46" t="s">
        <v>173</v>
      </c>
      <c r="C77" s="257" t="s">
        <v>244</v>
      </c>
      <c r="D77" s="236"/>
      <c r="E77" s="48">
        <f>F77/36</f>
        <v>8</v>
      </c>
      <c r="F77" s="48">
        <f>G77+V77+W77+X77</f>
        <v>288</v>
      </c>
      <c r="G77" s="48">
        <f>SUM(H77:U77)</f>
        <v>166</v>
      </c>
      <c r="H77" s="48">
        <f t="shared" ref="H77:P77" si="281">Z77+AU77+BP77+CK77+DF77+EA77+EV77+FQ77+GL77+HG77</f>
        <v>52</v>
      </c>
      <c r="I77" s="48">
        <f t="shared" si="281"/>
        <v>16</v>
      </c>
      <c r="J77" s="48">
        <f t="shared" si="281"/>
        <v>0</v>
      </c>
      <c r="K77" s="48">
        <f t="shared" si="281"/>
        <v>26</v>
      </c>
      <c r="L77" s="48">
        <f t="shared" si="281"/>
        <v>34</v>
      </c>
      <c r="M77" s="48">
        <f t="shared" si="281"/>
        <v>0</v>
      </c>
      <c r="N77" s="48">
        <f t="shared" si="281"/>
        <v>0</v>
      </c>
      <c r="O77" s="48">
        <f t="shared" si="281"/>
        <v>0</v>
      </c>
      <c r="P77" s="48">
        <f t="shared" si="281"/>
        <v>2</v>
      </c>
      <c r="Q77" s="48"/>
      <c r="R77" s="48">
        <f>AJ77+BE77+BZ77+CU77+DP77+EK77+FF77+GA77+GV77+HQ77</f>
        <v>0</v>
      </c>
      <c r="S77" s="48">
        <f t="shared" ref="S77:U77" si="282">AL77+BG77+CB77+CW77+DR77+EM77+FH77+GC77+GX77+HS77</f>
        <v>32</v>
      </c>
      <c r="T77" s="48">
        <f t="shared" si="282"/>
        <v>0</v>
      </c>
      <c r="U77" s="214">
        <f t="shared" si="282"/>
        <v>4</v>
      </c>
      <c r="V77" s="276">
        <f>AS77+BN77+CI77+DD77+DY77+ET77+FO77+GJ77+HE77+HZ77</f>
        <v>84</v>
      </c>
      <c r="W77" s="48">
        <v>2</v>
      </c>
      <c r="X77" s="277">
        <v>36</v>
      </c>
      <c r="Y77" s="54">
        <f>SUM(Z77:AJ77)+SUM(AL77:AN77)</f>
        <v>0</v>
      </c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224"/>
      <c r="AT77" s="299">
        <f>SUM(AU77:BE77)+SUM(BG77:BI77)</f>
        <v>0</v>
      </c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300"/>
      <c r="BO77" s="54">
        <f>SUM(BP77:BZ77)+SUM(CB77:CD77)</f>
        <v>0</v>
      </c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224"/>
      <c r="CJ77" s="299">
        <f>SUM(CK77:CU77)+SUM(CW77:CY77)</f>
        <v>0</v>
      </c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300"/>
      <c r="DE77" s="54">
        <f>SUM(DF77:DP77)+SUM(DR77:DT77)</f>
        <v>0</v>
      </c>
      <c r="DF77" s="46"/>
      <c r="DG77" s="46"/>
      <c r="DH77" s="46"/>
      <c r="DI77" s="46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6"/>
      <c r="DY77" s="224"/>
      <c r="DZ77" s="299">
        <f>SUM(EA77:EK77)+SUM(EM77:EO77)</f>
        <v>0</v>
      </c>
      <c r="EA77" s="46"/>
      <c r="EB77" s="46"/>
      <c r="EC77" s="46"/>
      <c r="ED77" s="46"/>
      <c r="EE77" s="46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300"/>
      <c r="EU77" s="54">
        <f>SUM(EV77:FF77)+SUM(FH77:FJ77)</f>
        <v>46</v>
      </c>
      <c r="EV77" s="49">
        <v>24</v>
      </c>
      <c r="EW77" s="49">
        <v>10</v>
      </c>
      <c r="EX77" s="49"/>
      <c r="EY77" s="49">
        <v>2</v>
      </c>
      <c r="EZ77" s="49"/>
      <c r="FA77" s="49"/>
      <c r="FB77" s="49"/>
      <c r="FC77" s="49"/>
      <c r="FD77" s="49">
        <v>2</v>
      </c>
      <c r="FE77" s="49"/>
      <c r="FF77" s="49"/>
      <c r="FG77" s="49"/>
      <c r="FH77" s="49">
        <v>4</v>
      </c>
      <c r="FI77" s="49"/>
      <c r="FJ77" s="49">
        <v>4</v>
      </c>
      <c r="FK77" s="50"/>
      <c r="FL77" s="51"/>
      <c r="FM77" s="52">
        <v>2</v>
      </c>
      <c r="FN77" s="53">
        <f t="shared" ref="FN77" si="283">(FK77+FL77+FM77+EU77+FO77)/36</f>
        <v>2</v>
      </c>
      <c r="FO77" s="224">
        <v>24</v>
      </c>
      <c r="FP77" s="299">
        <f>SUM(FQ77:GA77)+SUM(GC77:GE77)</f>
        <v>120</v>
      </c>
      <c r="FQ77" s="49">
        <v>28</v>
      </c>
      <c r="FR77" s="49">
        <v>6</v>
      </c>
      <c r="FS77" s="49"/>
      <c r="FT77" s="49">
        <v>24</v>
      </c>
      <c r="FU77" s="49">
        <v>34</v>
      </c>
      <c r="FV77" s="49"/>
      <c r="FW77" s="49"/>
      <c r="FX77" s="49"/>
      <c r="FY77" s="49"/>
      <c r="FZ77" s="49"/>
      <c r="GA77" s="49"/>
      <c r="GB77" s="49"/>
      <c r="GC77" s="49">
        <v>28</v>
      </c>
      <c r="GD77" s="49"/>
      <c r="GE77" s="49"/>
      <c r="GF77" s="50">
        <v>36</v>
      </c>
      <c r="GG77" s="51"/>
      <c r="GH77" s="52"/>
      <c r="GI77" s="53">
        <f t="shared" ref="GI77" si="284">(GF77+GG77+GH77+FP77+GJ77)/36</f>
        <v>6</v>
      </c>
      <c r="GJ77" s="300">
        <v>60</v>
      </c>
      <c r="GK77" s="54">
        <f>SUM(GL77:GV77)+SUM(GX77:GZ77)</f>
        <v>0</v>
      </c>
      <c r="GL77" s="46"/>
      <c r="GM77" s="46"/>
      <c r="GN77" s="46"/>
      <c r="GO77" s="46"/>
      <c r="GP77" s="46"/>
      <c r="GQ77" s="46"/>
      <c r="GR77" s="46"/>
      <c r="GS77" s="46"/>
      <c r="GT77" s="46"/>
      <c r="GU77" s="46"/>
      <c r="GV77" s="46"/>
      <c r="GW77" s="46"/>
      <c r="GX77" s="46"/>
      <c r="GY77" s="46"/>
      <c r="GZ77" s="46"/>
      <c r="HA77" s="46"/>
      <c r="HB77" s="46"/>
      <c r="HC77" s="46"/>
      <c r="HD77" s="46"/>
      <c r="HE77" s="224"/>
      <c r="HF77" s="299">
        <f>SUM(HG77:HQ77)+SUM(HS77:HU77)</f>
        <v>0</v>
      </c>
      <c r="HG77" s="46"/>
      <c r="HH77" s="46"/>
      <c r="HI77" s="46"/>
      <c r="HJ77" s="46"/>
      <c r="HK77" s="46"/>
      <c r="HL77" s="46"/>
      <c r="HM77" s="46"/>
      <c r="HN77" s="46"/>
      <c r="HO77" s="46"/>
      <c r="HP77" s="46"/>
      <c r="HQ77" s="46"/>
      <c r="HR77" s="46"/>
      <c r="HS77" s="46"/>
      <c r="HT77" s="46"/>
      <c r="HU77" s="46"/>
      <c r="HV77" s="46"/>
      <c r="HW77" s="46"/>
      <c r="HX77" s="46"/>
      <c r="HY77" s="46"/>
      <c r="HZ77" s="300"/>
      <c r="IA77" s="321" t="s">
        <v>60</v>
      </c>
      <c r="IB77" s="25" t="s">
        <v>123</v>
      </c>
      <c r="IC77" s="25"/>
      <c r="ID77" s="120"/>
      <c r="IE77" s="54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205">
        <v>45</v>
      </c>
      <c r="B79" s="106" t="s">
        <v>174</v>
      </c>
      <c r="C79" s="259" t="s">
        <v>282</v>
      </c>
      <c r="D79" s="237"/>
      <c r="E79" s="107">
        <f>F79/36</f>
        <v>2</v>
      </c>
      <c r="F79" s="107">
        <f>G79+V79+W79+X79</f>
        <v>72</v>
      </c>
      <c r="G79" s="107">
        <f>SUM(H79:U79)</f>
        <v>42</v>
      </c>
      <c r="H79" s="107">
        <f t="shared" ref="H79:P80" si="285">Z79+AU79+BP79+CK79+DF79+EA79+EV79+FQ79+GL79+HG79</f>
        <v>18</v>
      </c>
      <c r="I79" s="107">
        <f t="shared" si="285"/>
        <v>0</v>
      </c>
      <c r="J79" s="107">
        <f t="shared" si="285"/>
        <v>18</v>
      </c>
      <c r="K79" s="107">
        <f t="shared" si="285"/>
        <v>6</v>
      </c>
      <c r="L79" s="107">
        <f t="shared" si="285"/>
        <v>0</v>
      </c>
      <c r="M79" s="107">
        <f t="shared" si="285"/>
        <v>0</v>
      </c>
      <c r="N79" s="107">
        <f t="shared" si="285"/>
        <v>0</v>
      </c>
      <c r="O79" s="107">
        <f t="shared" si="285"/>
        <v>0</v>
      </c>
      <c r="P79" s="107">
        <f t="shared" si="285"/>
        <v>0</v>
      </c>
      <c r="Q79" s="107"/>
      <c r="R79" s="107">
        <f>AJ79+BE79+BZ79+CU79+DP79+EK79+FF79+GA79+GV79+HQ79</f>
        <v>0</v>
      </c>
      <c r="S79" s="107">
        <f t="shared" ref="S79:U79" si="286">AL79+BG79+CB79+CW79+DR79+EM79+FH79+GC79+GX79+HS79</f>
        <v>0</v>
      </c>
      <c r="T79" s="107">
        <f t="shared" si="286"/>
        <v>0</v>
      </c>
      <c r="U79" s="215">
        <f t="shared" si="286"/>
        <v>0</v>
      </c>
      <c r="V79" s="278">
        <f>AS79+BN79+CI79+DD79+DY79+ET79+FO79+GJ79+HE79+HZ79</f>
        <v>24</v>
      </c>
      <c r="W79" s="107">
        <f>AQ79+BL79+CG79+DB79+DW79+ER79+FM79+GH79+HC79+HX79</f>
        <v>6</v>
      </c>
      <c r="X79" s="279">
        <f>AO79+AP79+BJ79+BK79+CE79+CF79+CZ79+DA79+DU79+DV79+EP79+EQ79+FK79+FL79+GF79+GG79+HA79+HB79+HV79+HW79</f>
        <v>0</v>
      </c>
      <c r="Y79" s="244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225"/>
      <c r="AT79" s="301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302"/>
      <c r="BO79" s="244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225"/>
      <c r="CJ79" s="301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302"/>
      <c r="DE79" s="244"/>
      <c r="DF79" s="106"/>
      <c r="DG79" s="106"/>
      <c r="DH79" s="106"/>
      <c r="DI79" s="106"/>
      <c r="DJ79" s="106"/>
      <c r="DK79" s="106"/>
      <c r="DL79" s="106"/>
      <c r="DM79" s="106"/>
      <c r="DN79" s="106"/>
      <c r="DO79" s="106"/>
      <c r="DP79" s="106"/>
      <c r="DQ79" s="106"/>
      <c r="DR79" s="106"/>
      <c r="DS79" s="106"/>
      <c r="DT79" s="106"/>
      <c r="DU79" s="106"/>
      <c r="DV79" s="106"/>
      <c r="DW79" s="106"/>
      <c r="DX79" s="106"/>
      <c r="DY79" s="225"/>
      <c r="DZ79" s="301"/>
      <c r="EA79" s="106"/>
      <c r="EB79" s="106"/>
      <c r="EC79" s="106"/>
      <c r="ED79" s="106"/>
      <c r="EE79" s="106"/>
      <c r="EF79" s="106"/>
      <c r="EG79" s="106"/>
      <c r="EH79" s="106"/>
      <c r="EI79" s="106"/>
      <c r="EJ79" s="106"/>
      <c r="EK79" s="106"/>
      <c r="EL79" s="106"/>
      <c r="EM79" s="106"/>
      <c r="EN79" s="106"/>
      <c r="EO79" s="106"/>
      <c r="EP79" s="106"/>
      <c r="EQ79" s="106"/>
      <c r="ER79" s="106"/>
      <c r="ES79" s="106"/>
      <c r="ET79" s="302"/>
      <c r="EU79" s="244">
        <f>SUM(EV79:FF79)+SUM(FH79:FJ79)</f>
        <v>24</v>
      </c>
      <c r="EV79" s="108">
        <v>10</v>
      </c>
      <c r="EW79" s="108"/>
      <c r="EX79" s="108">
        <v>10</v>
      </c>
      <c r="EY79" s="108">
        <v>4</v>
      </c>
      <c r="EZ79" s="108"/>
      <c r="FA79" s="108"/>
      <c r="FB79" s="108"/>
      <c r="FC79" s="108"/>
      <c r="FD79" s="108"/>
      <c r="FE79" s="108"/>
      <c r="FF79" s="108"/>
      <c r="FG79" s="108"/>
      <c r="FH79" s="108"/>
      <c r="FI79" s="108"/>
      <c r="FJ79" s="108"/>
      <c r="FK79" s="109"/>
      <c r="FL79" s="110"/>
      <c r="FM79" s="111"/>
      <c r="FN79" s="112">
        <f>(FK79+FL79+FM79+EU79+FO79)/36</f>
        <v>1</v>
      </c>
      <c r="FO79" s="225">
        <v>12</v>
      </c>
      <c r="FP79" s="301">
        <f>SUM(FQ79:GA79)+SUM(GC79:GE79)</f>
        <v>18</v>
      </c>
      <c r="FQ79" s="108">
        <v>8</v>
      </c>
      <c r="FR79" s="108"/>
      <c r="FS79" s="108">
        <v>8</v>
      </c>
      <c r="FT79" s="108">
        <v>2</v>
      </c>
      <c r="FU79" s="108"/>
      <c r="FV79" s="108"/>
      <c r="FW79" s="108"/>
      <c r="FX79" s="108"/>
      <c r="FY79" s="108"/>
      <c r="FZ79" s="108"/>
      <c r="GA79" s="108"/>
      <c r="GB79" s="108"/>
      <c r="GC79" s="108"/>
      <c r="GD79" s="108"/>
      <c r="GE79" s="108"/>
      <c r="GF79" s="109"/>
      <c r="GG79" s="110"/>
      <c r="GH79" s="111">
        <v>6</v>
      </c>
      <c r="GI79" s="112">
        <f>(GF79+GG79+GH79+FP79+GJ79)/36</f>
        <v>1</v>
      </c>
      <c r="GJ79" s="302">
        <v>12</v>
      </c>
      <c r="GK79" s="244"/>
      <c r="GL79" s="106"/>
      <c r="GM79" s="106"/>
      <c r="GN79" s="106"/>
      <c r="GO79" s="106"/>
      <c r="GP79" s="106"/>
      <c r="GQ79" s="106"/>
      <c r="GR79" s="106"/>
      <c r="GS79" s="106"/>
      <c r="GT79" s="106"/>
      <c r="GU79" s="106"/>
      <c r="GV79" s="106"/>
      <c r="GW79" s="106"/>
      <c r="GX79" s="106"/>
      <c r="GY79" s="106"/>
      <c r="GZ79" s="106"/>
      <c r="HA79" s="106"/>
      <c r="HB79" s="106"/>
      <c r="HC79" s="106"/>
      <c r="HD79" s="106"/>
      <c r="HE79" s="225"/>
      <c r="HF79" s="301"/>
      <c r="HG79" s="106"/>
      <c r="HH79" s="106"/>
      <c r="HI79" s="106"/>
      <c r="HJ79" s="106"/>
      <c r="HK79" s="106"/>
      <c r="HL79" s="106"/>
      <c r="HM79" s="106"/>
      <c r="HN79" s="106"/>
      <c r="HO79" s="106"/>
      <c r="HP79" s="106"/>
      <c r="HQ79" s="106"/>
      <c r="HR79" s="106"/>
      <c r="HS79" s="106"/>
      <c r="HT79" s="106"/>
      <c r="HU79" s="106"/>
      <c r="HV79" s="106"/>
      <c r="HW79" s="106"/>
      <c r="HX79" s="106"/>
      <c r="HY79" s="106"/>
      <c r="HZ79" s="302"/>
      <c r="IA79" s="323"/>
      <c r="IB79" s="80" t="s">
        <v>60</v>
      </c>
      <c r="IC79" s="79"/>
      <c r="ID79" s="146"/>
      <c r="IE79" s="54">
        <v>1</v>
      </c>
    </row>
    <row r="80" spans="1:301" s="385" customFormat="1" ht="15" customHeight="1" x14ac:dyDescent="0.25">
      <c r="A80" s="992">
        <v>46</v>
      </c>
      <c r="B80" s="991" t="s">
        <v>175</v>
      </c>
      <c r="C80" s="993" t="s">
        <v>243</v>
      </c>
      <c r="D80" s="994"/>
      <c r="E80" s="996">
        <f>F80/36</f>
        <v>26</v>
      </c>
      <c r="F80" s="996">
        <f>G80+V80+W80+X80</f>
        <v>936</v>
      </c>
      <c r="G80" s="996">
        <f>SUM(H80:U80)</f>
        <v>560</v>
      </c>
      <c r="H80" s="996">
        <f t="shared" si="285"/>
        <v>102</v>
      </c>
      <c r="I80" s="996">
        <f t="shared" si="285"/>
        <v>18</v>
      </c>
      <c r="J80" s="996">
        <f t="shared" si="285"/>
        <v>22</v>
      </c>
      <c r="K80" s="996">
        <f t="shared" si="285"/>
        <v>132</v>
      </c>
      <c r="L80" s="996">
        <f t="shared" si="285"/>
        <v>0</v>
      </c>
      <c r="M80" s="996">
        <f t="shared" si="285"/>
        <v>236</v>
      </c>
      <c r="N80" s="996">
        <f t="shared" si="285"/>
        <v>0</v>
      </c>
      <c r="O80" s="996">
        <f t="shared" si="285"/>
        <v>0</v>
      </c>
      <c r="P80" s="996">
        <f t="shared" si="285"/>
        <v>8</v>
      </c>
      <c r="Q80" s="996"/>
      <c r="R80" s="996">
        <f>AJ80+BE80+BZ80+CU80+DP80+EK80+FF80+GA80+GV80+HQ80</f>
        <v>0</v>
      </c>
      <c r="S80" s="996">
        <f>AL80+BG80+CB80+CW80+DR80+EM80+FH80+GC80+GX80+HS80</f>
        <v>0</v>
      </c>
      <c r="T80" s="996">
        <f>AM80+BH80+CC80+CX80+DS80+EN80+FI80+GD80+GY80+HT80</f>
        <v>42</v>
      </c>
      <c r="U80" s="998">
        <f>AN80+BI80+CD80+CY80+DT80+EO80+FJ80+GE80+GZ80+HU80</f>
        <v>0</v>
      </c>
      <c r="V80" s="1000">
        <f>AS80+BN80+CI80+DD80+DY80+ET80+FO80+GJ80+HE80+HZ80</f>
        <v>282</v>
      </c>
      <c r="W80" s="1002">
        <f>W82+W83+W84+W85+W86+W87+W88</f>
        <v>4</v>
      </c>
      <c r="X80" s="1004">
        <v>90</v>
      </c>
      <c r="Y80" s="1006">
        <f>SUM(Z80:AJ80)+SUM(AL80:AN80)</f>
        <v>0</v>
      </c>
      <c r="Z80" s="991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1007"/>
      <c r="AT80" s="1008">
        <f>SUM(AU80:BE80)+SUM(BG80:BI80)</f>
        <v>0</v>
      </c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1009"/>
      <c r="BO80" s="1006">
        <f>SUM(BP80:BZ80)+SUM(CB80:CD80)</f>
        <v>0</v>
      </c>
      <c r="BP80" s="991"/>
      <c r="BQ80" s="991"/>
      <c r="BR80" s="991"/>
      <c r="BS80" s="991"/>
      <c r="BT80" s="991"/>
      <c r="BU80" s="991"/>
      <c r="BV80" s="991"/>
      <c r="BW80" s="991"/>
      <c r="BX80" s="991"/>
      <c r="BY80" s="991"/>
      <c r="BZ80" s="991"/>
      <c r="CA80" s="991"/>
      <c r="CB80" s="991"/>
      <c r="CC80" s="991"/>
      <c r="CD80" s="991"/>
      <c r="CE80" s="991"/>
      <c r="CF80" s="991"/>
      <c r="CG80" s="991"/>
      <c r="CH80" s="991"/>
      <c r="CI80" s="1007"/>
      <c r="CJ80" s="1008">
        <f>SUM(CK80:CU80)+SUM(CW80:CY80)</f>
        <v>0</v>
      </c>
      <c r="CK80" s="991"/>
      <c r="CL80" s="991"/>
      <c r="CM80" s="991"/>
      <c r="CN80" s="991"/>
      <c r="CO80" s="991"/>
      <c r="CP80" s="991"/>
      <c r="CQ80" s="991"/>
      <c r="CR80" s="991"/>
      <c r="CS80" s="991"/>
      <c r="CT80" s="991"/>
      <c r="CU80" s="991"/>
      <c r="CV80" s="991"/>
      <c r="CW80" s="991"/>
      <c r="CX80" s="991"/>
      <c r="CY80" s="991"/>
      <c r="CZ80" s="991"/>
      <c r="DA80" s="991"/>
      <c r="DB80" s="991"/>
      <c r="DC80" s="991"/>
      <c r="DD80" s="1009"/>
      <c r="DE80" s="1006">
        <f>SUM(DF80:DP80)+SUM(DR80:DT80)</f>
        <v>0</v>
      </c>
      <c r="DF80" s="991"/>
      <c r="DG80" s="991"/>
      <c r="DH80" s="991"/>
      <c r="DI80" s="991"/>
      <c r="DJ80" s="991"/>
      <c r="DK80" s="991"/>
      <c r="DL80" s="991"/>
      <c r="DM80" s="991"/>
      <c r="DN80" s="991"/>
      <c r="DO80" s="991"/>
      <c r="DP80" s="991"/>
      <c r="DQ80" s="991"/>
      <c r="DR80" s="991"/>
      <c r="DS80" s="991"/>
      <c r="DT80" s="991"/>
      <c r="DU80" s="991"/>
      <c r="DV80" s="991"/>
      <c r="DW80" s="991"/>
      <c r="DX80" s="991"/>
      <c r="DY80" s="1007"/>
      <c r="DZ80" s="1008">
        <f>SUM(EA80:EK80)+SUM(EM80:EO80)</f>
        <v>0</v>
      </c>
      <c r="EA80" s="991"/>
      <c r="EB80" s="991"/>
      <c r="EC80" s="991"/>
      <c r="ED80" s="991"/>
      <c r="EE80" s="991"/>
      <c r="EF80" s="991"/>
      <c r="EG80" s="991"/>
      <c r="EH80" s="991"/>
      <c r="EI80" s="991"/>
      <c r="EJ80" s="991"/>
      <c r="EK80" s="991"/>
      <c r="EL80" s="991"/>
      <c r="EM80" s="991"/>
      <c r="EN80" s="991"/>
      <c r="EO80" s="991"/>
      <c r="EP80" s="991"/>
      <c r="EQ80" s="991"/>
      <c r="ER80" s="991"/>
      <c r="ES80" s="991"/>
      <c r="ET80" s="1009"/>
      <c r="EU80" s="1008">
        <f t="shared" ref="EU80:FJ80" si="287">SUM(EU82:EU88)</f>
        <v>60</v>
      </c>
      <c r="EV80" s="1010">
        <f t="shared" si="287"/>
        <v>26</v>
      </c>
      <c r="EW80" s="1010">
        <f t="shared" si="287"/>
        <v>10</v>
      </c>
      <c r="EX80" s="1010">
        <f t="shared" si="287"/>
        <v>4</v>
      </c>
      <c r="EY80" s="1010">
        <f t="shared" si="287"/>
        <v>0</v>
      </c>
      <c r="EZ80" s="1010">
        <f t="shared" si="287"/>
        <v>0</v>
      </c>
      <c r="FA80" s="1010">
        <f t="shared" si="287"/>
        <v>20</v>
      </c>
      <c r="FB80" s="1010">
        <f t="shared" si="287"/>
        <v>0</v>
      </c>
      <c r="FC80" s="1010">
        <f t="shared" si="287"/>
        <v>0</v>
      </c>
      <c r="FD80" s="1010">
        <f t="shared" si="287"/>
        <v>0</v>
      </c>
      <c r="FE80" s="1010">
        <f t="shared" si="287"/>
        <v>0</v>
      </c>
      <c r="FF80" s="1010">
        <f t="shared" si="287"/>
        <v>0</v>
      </c>
      <c r="FG80" s="1010">
        <f t="shared" si="287"/>
        <v>0</v>
      </c>
      <c r="FH80" s="1010">
        <f t="shared" si="287"/>
        <v>0</v>
      </c>
      <c r="FI80" s="1010">
        <f t="shared" si="287"/>
        <v>0</v>
      </c>
      <c r="FJ80" s="1010">
        <f t="shared" si="287"/>
        <v>0</v>
      </c>
      <c r="FK80" s="1011">
        <v>0</v>
      </c>
      <c r="FL80" s="1012">
        <v>18</v>
      </c>
      <c r="FM80" s="1013">
        <v>0</v>
      </c>
      <c r="FN80" s="1014">
        <f t="shared" ref="FN80:FN82" si="288">(FK80+FL80+FM80+EU80+FO80)/36</f>
        <v>3</v>
      </c>
      <c r="FO80" s="1009">
        <f t="shared" ref="FO80:GE80" si="289">SUM(FO82:FO88)</f>
        <v>30</v>
      </c>
      <c r="FP80" s="1008">
        <f t="shared" si="289"/>
        <v>264</v>
      </c>
      <c r="FQ80" s="1010">
        <f t="shared" si="289"/>
        <v>50</v>
      </c>
      <c r="FR80" s="1010">
        <f t="shared" si="289"/>
        <v>0</v>
      </c>
      <c r="FS80" s="1010">
        <f t="shared" si="289"/>
        <v>18</v>
      </c>
      <c r="FT80" s="1010">
        <f t="shared" si="289"/>
        <v>72</v>
      </c>
      <c r="FU80" s="1010">
        <f t="shared" si="289"/>
        <v>0</v>
      </c>
      <c r="FV80" s="1010">
        <f t="shared" si="289"/>
        <v>124</v>
      </c>
      <c r="FW80" s="1010">
        <f t="shared" si="289"/>
        <v>0</v>
      </c>
      <c r="FX80" s="1010">
        <f t="shared" si="289"/>
        <v>0</v>
      </c>
      <c r="FY80" s="1010">
        <f t="shared" si="289"/>
        <v>0</v>
      </c>
      <c r="FZ80" s="1010">
        <f t="shared" si="289"/>
        <v>0</v>
      </c>
      <c r="GA80" s="1010">
        <f t="shared" si="289"/>
        <v>0</v>
      </c>
      <c r="GB80" s="1010">
        <f t="shared" si="289"/>
        <v>0</v>
      </c>
      <c r="GC80" s="1010">
        <f t="shared" si="289"/>
        <v>0</v>
      </c>
      <c r="GD80" s="1010">
        <f t="shared" si="289"/>
        <v>0</v>
      </c>
      <c r="GE80" s="1010">
        <f t="shared" si="289"/>
        <v>0</v>
      </c>
      <c r="GF80" s="1011">
        <v>36</v>
      </c>
      <c r="GG80" s="1012">
        <v>0</v>
      </c>
      <c r="GH80" s="1013">
        <v>0</v>
      </c>
      <c r="GI80" s="1014">
        <f t="shared" ref="GI80:GI81" si="290">(GF80+GG80+GH80+FP80+GJ80)/36</f>
        <v>12</v>
      </c>
      <c r="GJ80" s="1009">
        <f t="shared" ref="GJ80:GZ80" si="291">SUM(GJ82:GJ88)</f>
        <v>132</v>
      </c>
      <c r="GK80" s="1008">
        <f t="shared" si="291"/>
        <v>192</v>
      </c>
      <c r="GL80" s="1010">
        <f t="shared" si="291"/>
        <v>24</v>
      </c>
      <c r="GM80" s="1010">
        <f t="shared" si="291"/>
        <v>8</v>
      </c>
      <c r="GN80" s="1010">
        <f t="shared" si="291"/>
        <v>0</v>
      </c>
      <c r="GO80" s="1010">
        <f t="shared" si="291"/>
        <v>60</v>
      </c>
      <c r="GP80" s="1010">
        <f t="shared" si="291"/>
        <v>0</v>
      </c>
      <c r="GQ80" s="1010">
        <f t="shared" si="291"/>
        <v>92</v>
      </c>
      <c r="GR80" s="1010">
        <f t="shared" si="291"/>
        <v>0</v>
      </c>
      <c r="GS80" s="1010">
        <f t="shared" si="291"/>
        <v>0</v>
      </c>
      <c r="GT80" s="1010">
        <f t="shared" si="291"/>
        <v>8</v>
      </c>
      <c r="GU80" s="1010">
        <f t="shared" si="291"/>
        <v>0</v>
      </c>
      <c r="GV80" s="1010">
        <f t="shared" si="291"/>
        <v>0</v>
      </c>
      <c r="GW80" s="1010">
        <f t="shared" si="291"/>
        <v>0</v>
      </c>
      <c r="GX80" s="1010">
        <f t="shared" si="291"/>
        <v>0</v>
      </c>
      <c r="GY80" s="1010">
        <f t="shared" si="291"/>
        <v>0</v>
      </c>
      <c r="GZ80" s="1010">
        <f t="shared" si="291"/>
        <v>0</v>
      </c>
      <c r="HA80" s="1011">
        <v>36</v>
      </c>
      <c r="HB80" s="1012"/>
      <c r="HC80" s="1013"/>
      <c r="HD80" s="1014">
        <f t="shared" ref="HD80:HD81" si="292">(HA80+HB80+HC80+GK80+HE80)/36</f>
        <v>9</v>
      </c>
      <c r="HE80" s="1009">
        <f t="shared" ref="HE80:HT80" si="293">SUM(HE82:HE88)</f>
        <v>96</v>
      </c>
      <c r="HF80" s="1008">
        <f t="shared" si="293"/>
        <v>44</v>
      </c>
      <c r="HG80" s="1010">
        <f t="shared" si="293"/>
        <v>2</v>
      </c>
      <c r="HH80" s="1010">
        <f t="shared" si="293"/>
        <v>0</v>
      </c>
      <c r="HI80" s="1010">
        <f t="shared" si="293"/>
        <v>0</v>
      </c>
      <c r="HJ80" s="1010">
        <f t="shared" si="293"/>
        <v>0</v>
      </c>
      <c r="HK80" s="1010">
        <f t="shared" si="293"/>
        <v>0</v>
      </c>
      <c r="HL80" s="1010">
        <f t="shared" si="293"/>
        <v>0</v>
      </c>
      <c r="HM80" s="1010">
        <f t="shared" si="293"/>
        <v>0</v>
      </c>
      <c r="HN80" s="1010">
        <f t="shared" si="293"/>
        <v>0</v>
      </c>
      <c r="HO80" s="1010">
        <f t="shared" si="293"/>
        <v>0</v>
      </c>
      <c r="HP80" s="1010">
        <f t="shared" si="293"/>
        <v>0</v>
      </c>
      <c r="HQ80" s="1010">
        <f t="shared" si="293"/>
        <v>0</v>
      </c>
      <c r="HR80" s="1010">
        <f t="shared" si="293"/>
        <v>0</v>
      </c>
      <c r="HS80" s="1010">
        <f t="shared" si="293"/>
        <v>0</v>
      </c>
      <c r="HT80" s="1010">
        <f t="shared" si="293"/>
        <v>42</v>
      </c>
      <c r="HU80" s="1010">
        <f t="shared" ref="HU80:HX80" si="294">SUM(HU82:HU88)</f>
        <v>0</v>
      </c>
      <c r="HV80" s="1011">
        <f t="shared" si="294"/>
        <v>0</v>
      </c>
      <c r="HW80" s="1012">
        <f t="shared" si="294"/>
        <v>0</v>
      </c>
      <c r="HX80" s="1013">
        <f t="shared" si="294"/>
        <v>4</v>
      </c>
      <c r="HY80" s="1014">
        <f t="shared" ref="HY80:HY81" si="295">(HV80+HW80+HX80+HF80+HZ80)/36</f>
        <v>2</v>
      </c>
      <c r="HZ80" s="1009">
        <f>SUM(HZ82:HZ88)</f>
        <v>24</v>
      </c>
      <c r="IA80" s="484" t="s">
        <v>60</v>
      </c>
      <c r="IB80" s="485" t="s">
        <v>123</v>
      </c>
      <c r="IC80" s="485"/>
      <c r="ID80" s="486" t="s">
        <v>54</v>
      </c>
      <c r="IE80" s="54">
        <v>7</v>
      </c>
    </row>
    <row r="81" spans="1:301" s="385" customFormat="1" ht="15" customHeight="1" x14ac:dyDescent="0.25">
      <c r="A81" s="921"/>
      <c r="B81" s="902"/>
      <c r="C81" s="925"/>
      <c r="D81" s="995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9"/>
      <c r="V81" s="1001"/>
      <c r="W81" s="1003"/>
      <c r="X81" s="1005"/>
      <c r="Y81" s="914"/>
      <c r="Z81" s="902"/>
      <c r="AA81" s="902"/>
      <c r="AB81" s="902"/>
      <c r="AC81" s="902"/>
      <c r="AD81" s="902"/>
      <c r="AE81" s="902"/>
      <c r="AF81" s="902"/>
      <c r="AG81" s="902"/>
      <c r="AH81" s="902"/>
      <c r="AI81" s="902"/>
      <c r="AJ81" s="902"/>
      <c r="AK81" s="902"/>
      <c r="AL81" s="902"/>
      <c r="AM81" s="902"/>
      <c r="AN81" s="902"/>
      <c r="AO81" s="902"/>
      <c r="AP81" s="902"/>
      <c r="AQ81" s="902"/>
      <c r="AR81" s="902"/>
      <c r="AS81" s="904"/>
      <c r="AT81" s="908"/>
      <c r="AU81" s="902"/>
      <c r="AV81" s="902"/>
      <c r="AW81" s="902"/>
      <c r="AX81" s="902"/>
      <c r="AY81" s="902"/>
      <c r="AZ81" s="902"/>
      <c r="BA81" s="902"/>
      <c r="BB81" s="902"/>
      <c r="BC81" s="902"/>
      <c r="BD81" s="902"/>
      <c r="BE81" s="902"/>
      <c r="BF81" s="902"/>
      <c r="BG81" s="902"/>
      <c r="BH81" s="902"/>
      <c r="BI81" s="902"/>
      <c r="BJ81" s="902"/>
      <c r="BK81" s="902"/>
      <c r="BL81" s="902"/>
      <c r="BM81" s="902"/>
      <c r="BN81" s="909"/>
      <c r="BO81" s="914"/>
      <c r="BP81" s="902"/>
      <c r="BQ81" s="902"/>
      <c r="BR81" s="902"/>
      <c r="BS81" s="902"/>
      <c r="BT81" s="902"/>
      <c r="BU81" s="902"/>
      <c r="BV81" s="902"/>
      <c r="BW81" s="902"/>
      <c r="BX81" s="902"/>
      <c r="BY81" s="902"/>
      <c r="BZ81" s="902"/>
      <c r="CA81" s="902"/>
      <c r="CB81" s="902"/>
      <c r="CC81" s="902"/>
      <c r="CD81" s="902"/>
      <c r="CE81" s="902"/>
      <c r="CF81" s="902"/>
      <c r="CG81" s="902"/>
      <c r="CH81" s="902"/>
      <c r="CI81" s="904"/>
      <c r="CJ81" s="908"/>
      <c r="CK81" s="902"/>
      <c r="CL81" s="902"/>
      <c r="CM81" s="902"/>
      <c r="CN81" s="902"/>
      <c r="CO81" s="902"/>
      <c r="CP81" s="902"/>
      <c r="CQ81" s="902"/>
      <c r="CR81" s="902"/>
      <c r="CS81" s="902"/>
      <c r="CT81" s="902"/>
      <c r="CU81" s="902"/>
      <c r="CV81" s="902"/>
      <c r="CW81" s="902"/>
      <c r="CX81" s="902"/>
      <c r="CY81" s="902"/>
      <c r="CZ81" s="902"/>
      <c r="DA81" s="902"/>
      <c r="DB81" s="902"/>
      <c r="DC81" s="902"/>
      <c r="DD81" s="909"/>
      <c r="DE81" s="914"/>
      <c r="DF81" s="902"/>
      <c r="DG81" s="902"/>
      <c r="DH81" s="902"/>
      <c r="DI81" s="902"/>
      <c r="DJ81" s="902"/>
      <c r="DK81" s="902"/>
      <c r="DL81" s="902"/>
      <c r="DM81" s="902"/>
      <c r="DN81" s="902"/>
      <c r="DO81" s="902"/>
      <c r="DP81" s="902"/>
      <c r="DQ81" s="902"/>
      <c r="DR81" s="902"/>
      <c r="DS81" s="902"/>
      <c r="DT81" s="902"/>
      <c r="DU81" s="902"/>
      <c r="DV81" s="902"/>
      <c r="DW81" s="902"/>
      <c r="DX81" s="902"/>
      <c r="DY81" s="904"/>
      <c r="DZ81" s="908"/>
      <c r="EA81" s="902"/>
      <c r="EB81" s="902"/>
      <c r="EC81" s="902"/>
      <c r="ED81" s="902"/>
      <c r="EE81" s="902"/>
      <c r="EF81" s="902"/>
      <c r="EG81" s="902"/>
      <c r="EH81" s="902"/>
      <c r="EI81" s="902"/>
      <c r="EJ81" s="902"/>
      <c r="EK81" s="902"/>
      <c r="EL81" s="902"/>
      <c r="EM81" s="902"/>
      <c r="EN81" s="902"/>
      <c r="EO81" s="902"/>
      <c r="EP81" s="902"/>
      <c r="EQ81" s="902"/>
      <c r="ER81" s="902"/>
      <c r="ES81" s="902"/>
      <c r="ET81" s="909"/>
      <c r="EU81" s="908"/>
      <c r="EV81" s="902"/>
      <c r="EW81" s="902"/>
      <c r="EX81" s="902"/>
      <c r="EY81" s="902"/>
      <c r="EZ81" s="902"/>
      <c r="FA81" s="902"/>
      <c r="FB81" s="902"/>
      <c r="FC81" s="902"/>
      <c r="FD81" s="902"/>
      <c r="FE81" s="902"/>
      <c r="FF81" s="902"/>
      <c r="FG81" s="902"/>
      <c r="FH81" s="902"/>
      <c r="FI81" s="902"/>
      <c r="FJ81" s="902"/>
      <c r="FK81" s="902"/>
      <c r="FL81" s="902"/>
      <c r="FM81" s="902"/>
      <c r="FN81" s="902">
        <f t="shared" si="288"/>
        <v>0</v>
      </c>
      <c r="FO81" s="909"/>
      <c r="FP81" s="908"/>
      <c r="FQ81" s="902"/>
      <c r="FR81" s="902"/>
      <c r="FS81" s="902"/>
      <c r="FT81" s="902"/>
      <c r="FU81" s="902"/>
      <c r="FV81" s="902"/>
      <c r="FW81" s="902"/>
      <c r="FX81" s="902"/>
      <c r="FY81" s="902"/>
      <c r="FZ81" s="902"/>
      <c r="GA81" s="902"/>
      <c r="GB81" s="902"/>
      <c r="GC81" s="902"/>
      <c r="GD81" s="902"/>
      <c r="GE81" s="902"/>
      <c r="GF81" s="902"/>
      <c r="GG81" s="902"/>
      <c r="GH81" s="902"/>
      <c r="GI81" s="902">
        <f t="shared" si="290"/>
        <v>0</v>
      </c>
      <c r="GJ81" s="909"/>
      <c r="GK81" s="908"/>
      <c r="GL81" s="902"/>
      <c r="GM81" s="902"/>
      <c r="GN81" s="902"/>
      <c r="GO81" s="902"/>
      <c r="GP81" s="902"/>
      <c r="GQ81" s="902"/>
      <c r="GR81" s="902"/>
      <c r="GS81" s="902"/>
      <c r="GT81" s="902"/>
      <c r="GU81" s="902"/>
      <c r="GV81" s="902"/>
      <c r="GW81" s="902"/>
      <c r="GX81" s="902"/>
      <c r="GY81" s="902"/>
      <c r="GZ81" s="902"/>
      <c r="HA81" s="902"/>
      <c r="HB81" s="902"/>
      <c r="HC81" s="902"/>
      <c r="HD81" s="902">
        <f t="shared" si="292"/>
        <v>0</v>
      </c>
      <c r="HE81" s="909"/>
      <c r="HF81" s="908"/>
      <c r="HG81" s="902"/>
      <c r="HH81" s="902"/>
      <c r="HI81" s="902"/>
      <c r="HJ81" s="902"/>
      <c r="HK81" s="902"/>
      <c r="HL81" s="902"/>
      <c r="HM81" s="902"/>
      <c r="HN81" s="902"/>
      <c r="HO81" s="902"/>
      <c r="HP81" s="902"/>
      <c r="HQ81" s="902"/>
      <c r="HR81" s="902"/>
      <c r="HS81" s="902"/>
      <c r="HT81" s="902"/>
      <c r="HU81" s="902"/>
      <c r="HV81" s="951"/>
      <c r="HW81" s="954"/>
      <c r="HX81" s="944"/>
      <c r="HY81" s="902">
        <f t="shared" si="295"/>
        <v>0</v>
      </c>
      <c r="HZ81" s="909"/>
      <c r="IA81" s="321" t="s">
        <v>144</v>
      </c>
      <c r="IB81" s="45"/>
      <c r="IC81" s="45"/>
      <c r="ID81" s="193"/>
      <c r="IE81" s="54">
        <v>7</v>
      </c>
    </row>
    <row r="82" spans="1:301" s="385" customFormat="1" ht="15" customHeight="1" x14ac:dyDescent="0.25">
      <c r="A82" s="466"/>
      <c r="B82" s="439"/>
      <c r="C82" s="261" t="s">
        <v>283</v>
      </c>
      <c r="D82" s="487"/>
      <c r="E82" s="488"/>
      <c r="F82" s="474">
        <f t="shared" ref="F82:F87" si="296">G82+V82+W82+X82</f>
        <v>90</v>
      </c>
      <c r="G82" s="474">
        <f t="shared" ref="G82:G87" si="297">SUM(H82:U82)</f>
        <v>60</v>
      </c>
      <c r="H82" s="474">
        <f t="shared" ref="H82:P88" si="298">Z82+AU82+BP82+CK82+DF82+EA82+EV82+FQ82+GL82+HG82</f>
        <v>26</v>
      </c>
      <c r="I82" s="474">
        <f t="shared" si="298"/>
        <v>10</v>
      </c>
      <c r="J82" s="474">
        <f t="shared" si="298"/>
        <v>4</v>
      </c>
      <c r="K82" s="474">
        <f t="shared" si="298"/>
        <v>0</v>
      </c>
      <c r="L82" s="474">
        <f t="shared" si="298"/>
        <v>0</v>
      </c>
      <c r="M82" s="474">
        <f t="shared" si="298"/>
        <v>20</v>
      </c>
      <c r="N82" s="474">
        <f t="shared" si="298"/>
        <v>0</v>
      </c>
      <c r="O82" s="474">
        <f t="shared" si="298"/>
        <v>0</v>
      </c>
      <c r="P82" s="474">
        <f t="shared" si="298"/>
        <v>0</v>
      </c>
      <c r="Q82" s="474"/>
      <c r="R82" s="474">
        <f t="shared" ref="R82:R87" si="299">AJ82+BE82+BZ82+CU82+DP82+EK82+FF82+GA82+GV82+HQ82</f>
        <v>0</v>
      </c>
      <c r="S82" s="474">
        <f t="shared" ref="S82:U88" si="300">AL82+BG82+CB82+CW82+DR82+EM82+FH82+GC82+GX82+HS82</f>
        <v>0</v>
      </c>
      <c r="T82" s="474">
        <f t="shared" si="300"/>
        <v>0</v>
      </c>
      <c r="U82" s="483">
        <f t="shared" si="300"/>
        <v>0</v>
      </c>
      <c r="V82" s="473">
        <f t="shared" ref="V82:V88" si="301">AS82+BN82+CI82+DD82+DY82+ET82+FO82+GJ82+HE82+HZ82</f>
        <v>30</v>
      </c>
      <c r="W82" s="581">
        <f t="shared" ref="W82:W88" si="302">AQ82+BL82+CG82+DB82+DW82+ER82+FM82+GH82+HC82+HX82</f>
        <v>0</v>
      </c>
      <c r="X82" s="475">
        <f t="shared" ref="X82:X88" si="303">+AO82+AP82+BJ82+BK82+CE82+CF82+CZ82+DA82+DU82+DV82+EP82+EQ82+FK82+FL82+GF82+GG82+HA82+HB82+HV82+HW82</f>
        <v>0</v>
      </c>
      <c r="Y82" s="471"/>
      <c r="Z82" s="470"/>
      <c r="AA82" s="470"/>
      <c r="AB82" s="470"/>
      <c r="AC82" s="470"/>
      <c r="AD82" s="470"/>
      <c r="AE82" s="470"/>
      <c r="AF82" s="470"/>
      <c r="AG82" s="470"/>
      <c r="AH82" s="470"/>
      <c r="AI82" s="470"/>
      <c r="AJ82" s="470"/>
      <c r="AK82" s="470"/>
      <c r="AL82" s="470"/>
      <c r="AM82" s="470"/>
      <c r="AN82" s="470"/>
      <c r="AO82" s="470"/>
      <c r="AP82" s="470"/>
      <c r="AQ82" s="470"/>
      <c r="AR82" s="470"/>
      <c r="AS82" s="472"/>
      <c r="AT82" s="476"/>
      <c r="AU82" s="470"/>
      <c r="AV82" s="470"/>
      <c r="AW82" s="470"/>
      <c r="AX82" s="470"/>
      <c r="AY82" s="470"/>
      <c r="AZ82" s="470"/>
      <c r="BA82" s="470"/>
      <c r="BB82" s="470"/>
      <c r="BC82" s="470"/>
      <c r="BD82" s="470"/>
      <c r="BE82" s="470"/>
      <c r="BF82" s="470"/>
      <c r="BG82" s="470"/>
      <c r="BH82" s="470"/>
      <c r="BI82" s="470"/>
      <c r="BJ82" s="470"/>
      <c r="BK82" s="470"/>
      <c r="BL82" s="470"/>
      <c r="BM82" s="470"/>
      <c r="BN82" s="477"/>
      <c r="BO82" s="471"/>
      <c r="BP82" s="470"/>
      <c r="BQ82" s="470"/>
      <c r="BR82" s="470"/>
      <c r="BS82" s="470"/>
      <c r="BT82" s="470"/>
      <c r="BU82" s="470"/>
      <c r="BV82" s="470"/>
      <c r="BW82" s="470"/>
      <c r="BX82" s="470"/>
      <c r="BY82" s="470"/>
      <c r="BZ82" s="470"/>
      <c r="CA82" s="470"/>
      <c r="CB82" s="470"/>
      <c r="CC82" s="470"/>
      <c r="CD82" s="470"/>
      <c r="CE82" s="470"/>
      <c r="CF82" s="470"/>
      <c r="CG82" s="470"/>
      <c r="CH82" s="470"/>
      <c r="CI82" s="472"/>
      <c r="CJ82" s="476"/>
      <c r="CK82" s="470"/>
      <c r="CL82" s="470"/>
      <c r="CM82" s="470"/>
      <c r="CN82" s="470"/>
      <c r="CO82" s="470"/>
      <c r="CP82" s="470"/>
      <c r="CQ82" s="470"/>
      <c r="CR82" s="470"/>
      <c r="CS82" s="470"/>
      <c r="CT82" s="470"/>
      <c r="CU82" s="470"/>
      <c r="CV82" s="470"/>
      <c r="CW82" s="470"/>
      <c r="CX82" s="470"/>
      <c r="CY82" s="470"/>
      <c r="CZ82" s="470"/>
      <c r="DA82" s="470"/>
      <c r="DB82" s="470"/>
      <c r="DC82" s="470"/>
      <c r="DD82" s="477"/>
      <c r="DE82" s="471"/>
      <c r="DF82" s="470"/>
      <c r="DG82" s="470"/>
      <c r="DH82" s="470"/>
      <c r="DI82" s="470"/>
      <c r="DJ82" s="470"/>
      <c r="DK82" s="470"/>
      <c r="DL82" s="470"/>
      <c r="DM82" s="470"/>
      <c r="DN82" s="470"/>
      <c r="DO82" s="470"/>
      <c r="DP82" s="470"/>
      <c r="DQ82" s="470"/>
      <c r="DR82" s="470"/>
      <c r="DS82" s="470"/>
      <c r="DT82" s="470"/>
      <c r="DU82" s="470"/>
      <c r="DV82" s="470"/>
      <c r="DW82" s="470"/>
      <c r="DX82" s="470"/>
      <c r="DY82" s="472"/>
      <c r="DZ82" s="476"/>
      <c r="EA82" s="470"/>
      <c r="EB82" s="470"/>
      <c r="EC82" s="470"/>
      <c r="ED82" s="470"/>
      <c r="EE82" s="470"/>
      <c r="EF82" s="470"/>
      <c r="EG82" s="470"/>
      <c r="EH82" s="470"/>
      <c r="EI82" s="470"/>
      <c r="EJ82" s="470"/>
      <c r="EK82" s="470"/>
      <c r="EL82" s="470"/>
      <c r="EM82" s="470"/>
      <c r="EN82" s="470"/>
      <c r="EO82" s="470"/>
      <c r="EP82" s="470"/>
      <c r="EQ82" s="470"/>
      <c r="ER82" s="470"/>
      <c r="ES82" s="470"/>
      <c r="ET82" s="477"/>
      <c r="EU82" s="471">
        <f t="shared" ref="EU82" si="304">SUM(EV82:FF82)+SUM(FH82:FJ82)</f>
        <v>60</v>
      </c>
      <c r="EV82" s="478">
        <v>26</v>
      </c>
      <c r="EW82" s="478">
        <v>10</v>
      </c>
      <c r="EX82" s="478">
        <v>4</v>
      </c>
      <c r="EY82" s="478">
        <v>0</v>
      </c>
      <c r="EZ82" s="478">
        <v>0</v>
      </c>
      <c r="FA82" s="478">
        <v>20</v>
      </c>
      <c r="FB82" s="478">
        <v>0</v>
      </c>
      <c r="FC82" s="478">
        <v>0</v>
      </c>
      <c r="FD82" s="478">
        <v>0</v>
      </c>
      <c r="FE82" s="478">
        <v>0</v>
      </c>
      <c r="FF82" s="478">
        <v>0</v>
      </c>
      <c r="FG82" s="478">
        <v>0</v>
      </c>
      <c r="FH82" s="478">
        <v>0</v>
      </c>
      <c r="FI82" s="478">
        <v>0</v>
      </c>
      <c r="FJ82" s="478">
        <v>0</v>
      </c>
      <c r="FK82" s="479">
        <v>0</v>
      </c>
      <c r="FL82" s="480"/>
      <c r="FM82" s="481">
        <v>0</v>
      </c>
      <c r="FN82" s="482">
        <f t="shared" si="288"/>
        <v>2.5</v>
      </c>
      <c r="FO82" s="472">
        <v>30</v>
      </c>
      <c r="FP82" s="476"/>
      <c r="FQ82" s="470"/>
      <c r="FR82" s="470"/>
      <c r="FS82" s="470"/>
      <c r="FT82" s="470"/>
      <c r="FU82" s="470"/>
      <c r="FV82" s="470"/>
      <c r="FW82" s="470"/>
      <c r="FX82" s="470"/>
      <c r="FY82" s="470"/>
      <c r="FZ82" s="470"/>
      <c r="GA82" s="470"/>
      <c r="GB82" s="470"/>
      <c r="GC82" s="470"/>
      <c r="GD82" s="470"/>
      <c r="GE82" s="470"/>
      <c r="GF82" s="470"/>
      <c r="GG82" s="470"/>
      <c r="GH82" s="470"/>
      <c r="GI82" s="470"/>
      <c r="GJ82" s="477"/>
      <c r="GK82" s="471"/>
      <c r="GL82" s="470"/>
      <c r="GM82" s="470"/>
      <c r="GN82" s="470"/>
      <c r="GO82" s="470"/>
      <c r="GP82" s="470"/>
      <c r="GQ82" s="470"/>
      <c r="GR82" s="470"/>
      <c r="GS82" s="470"/>
      <c r="GT82" s="470"/>
      <c r="GU82" s="470"/>
      <c r="GV82" s="470"/>
      <c r="GW82" s="470"/>
      <c r="GX82" s="470"/>
      <c r="GY82" s="470"/>
      <c r="GZ82" s="470"/>
      <c r="HA82" s="470"/>
      <c r="HB82" s="470"/>
      <c r="HC82" s="470"/>
      <c r="HD82" s="470"/>
      <c r="HE82" s="472"/>
      <c r="HF82" s="476"/>
      <c r="HG82" s="470"/>
      <c r="HH82" s="470"/>
      <c r="HI82" s="470"/>
      <c r="HJ82" s="470"/>
      <c r="HK82" s="470"/>
      <c r="HL82" s="470"/>
      <c r="HM82" s="470"/>
      <c r="HN82" s="470"/>
      <c r="HO82" s="470"/>
      <c r="HP82" s="470"/>
      <c r="HQ82" s="470"/>
      <c r="HR82" s="470"/>
      <c r="HS82" s="470"/>
      <c r="HT82" s="470"/>
      <c r="HU82" s="470"/>
      <c r="HV82" s="470"/>
      <c r="HW82" s="470"/>
      <c r="HX82" s="470"/>
      <c r="HY82" s="470"/>
      <c r="HZ82" s="477"/>
      <c r="IA82" s="315"/>
      <c r="IB82" s="489"/>
      <c r="IC82" s="489"/>
      <c r="ID82" s="490"/>
      <c r="IE82" s="441"/>
    </row>
    <row r="83" spans="1:301" s="385" customFormat="1" ht="15" customHeight="1" x14ac:dyDescent="0.25">
      <c r="A83" s="567"/>
      <c r="B83" s="561"/>
      <c r="C83" s="261" t="s">
        <v>284</v>
      </c>
      <c r="D83" s="487"/>
      <c r="E83" s="488"/>
      <c r="F83" s="572">
        <f t="shared" si="296"/>
        <v>288</v>
      </c>
      <c r="G83" s="572">
        <f t="shared" si="297"/>
        <v>192</v>
      </c>
      <c r="H83" s="572">
        <f t="shared" si="298"/>
        <v>32</v>
      </c>
      <c r="I83" s="572">
        <f t="shared" si="298"/>
        <v>0</v>
      </c>
      <c r="J83" s="572">
        <f t="shared" si="298"/>
        <v>0</v>
      </c>
      <c r="K83" s="572">
        <f t="shared" si="298"/>
        <v>72</v>
      </c>
      <c r="L83" s="572">
        <f t="shared" si="298"/>
        <v>0</v>
      </c>
      <c r="M83" s="572">
        <f t="shared" si="298"/>
        <v>88</v>
      </c>
      <c r="N83" s="572">
        <f t="shared" si="298"/>
        <v>0</v>
      </c>
      <c r="O83" s="572">
        <f t="shared" si="298"/>
        <v>0</v>
      </c>
      <c r="P83" s="572">
        <f t="shared" si="298"/>
        <v>0</v>
      </c>
      <c r="Q83" s="572"/>
      <c r="R83" s="572">
        <f t="shared" si="299"/>
        <v>0</v>
      </c>
      <c r="S83" s="572">
        <f t="shared" si="300"/>
        <v>0</v>
      </c>
      <c r="T83" s="572">
        <f t="shared" si="300"/>
        <v>0</v>
      </c>
      <c r="U83" s="559">
        <f t="shared" si="300"/>
        <v>0</v>
      </c>
      <c r="V83" s="571">
        <f t="shared" si="301"/>
        <v>96</v>
      </c>
      <c r="W83" s="581">
        <f t="shared" si="302"/>
        <v>0</v>
      </c>
      <c r="X83" s="573">
        <f t="shared" si="303"/>
        <v>0</v>
      </c>
      <c r="Y83" s="569"/>
      <c r="Z83" s="568"/>
      <c r="AA83" s="568"/>
      <c r="AB83" s="568"/>
      <c r="AC83" s="568"/>
      <c r="AD83" s="568"/>
      <c r="AE83" s="568"/>
      <c r="AF83" s="568"/>
      <c r="AG83" s="568"/>
      <c r="AH83" s="568"/>
      <c r="AI83" s="568"/>
      <c r="AJ83" s="568"/>
      <c r="AK83" s="568"/>
      <c r="AL83" s="568"/>
      <c r="AM83" s="568"/>
      <c r="AN83" s="568"/>
      <c r="AO83" s="568"/>
      <c r="AP83" s="568"/>
      <c r="AQ83" s="568"/>
      <c r="AR83" s="568"/>
      <c r="AS83" s="570"/>
      <c r="AT83" s="574"/>
      <c r="AU83" s="568"/>
      <c r="AV83" s="568"/>
      <c r="AW83" s="568"/>
      <c r="AX83" s="568"/>
      <c r="AY83" s="568"/>
      <c r="AZ83" s="568"/>
      <c r="BA83" s="568"/>
      <c r="BB83" s="568"/>
      <c r="BC83" s="568"/>
      <c r="BD83" s="568"/>
      <c r="BE83" s="568"/>
      <c r="BF83" s="568"/>
      <c r="BG83" s="568"/>
      <c r="BH83" s="568"/>
      <c r="BI83" s="568"/>
      <c r="BJ83" s="568"/>
      <c r="BK83" s="568"/>
      <c r="BL83" s="568"/>
      <c r="BM83" s="568"/>
      <c r="BN83" s="575"/>
      <c r="BO83" s="569"/>
      <c r="BP83" s="568"/>
      <c r="BQ83" s="568"/>
      <c r="BR83" s="568"/>
      <c r="BS83" s="568"/>
      <c r="BT83" s="568"/>
      <c r="BU83" s="568"/>
      <c r="BV83" s="568"/>
      <c r="BW83" s="568"/>
      <c r="BX83" s="568"/>
      <c r="BY83" s="568"/>
      <c r="BZ83" s="568"/>
      <c r="CA83" s="568"/>
      <c r="CB83" s="568"/>
      <c r="CC83" s="568"/>
      <c r="CD83" s="568"/>
      <c r="CE83" s="568"/>
      <c r="CF83" s="568"/>
      <c r="CG83" s="568"/>
      <c r="CH83" s="568"/>
      <c r="CI83" s="570"/>
      <c r="CJ83" s="574"/>
      <c r="CK83" s="568"/>
      <c r="CL83" s="568"/>
      <c r="CM83" s="568"/>
      <c r="CN83" s="568"/>
      <c r="CO83" s="568"/>
      <c r="CP83" s="568"/>
      <c r="CQ83" s="568"/>
      <c r="CR83" s="568"/>
      <c r="CS83" s="568"/>
      <c r="CT83" s="568"/>
      <c r="CU83" s="568"/>
      <c r="CV83" s="568"/>
      <c r="CW83" s="568"/>
      <c r="CX83" s="568"/>
      <c r="CY83" s="568"/>
      <c r="CZ83" s="568"/>
      <c r="DA83" s="568"/>
      <c r="DB83" s="568"/>
      <c r="DC83" s="568"/>
      <c r="DD83" s="575"/>
      <c r="DE83" s="569"/>
      <c r="DF83" s="568"/>
      <c r="DG83" s="568"/>
      <c r="DH83" s="568"/>
      <c r="DI83" s="568"/>
      <c r="DJ83" s="568"/>
      <c r="DK83" s="568"/>
      <c r="DL83" s="568"/>
      <c r="DM83" s="568"/>
      <c r="DN83" s="568"/>
      <c r="DO83" s="568"/>
      <c r="DP83" s="568"/>
      <c r="DQ83" s="568"/>
      <c r="DR83" s="568"/>
      <c r="DS83" s="568"/>
      <c r="DT83" s="568"/>
      <c r="DU83" s="568"/>
      <c r="DV83" s="568"/>
      <c r="DW83" s="568"/>
      <c r="DX83" s="568"/>
      <c r="DY83" s="570"/>
      <c r="DZ83" s="574"/>
      <c r="EA83" s="568"/>
      <c r="EB83" s="568"/>
      <c r="EC83" s="568"/>
      <c r="ED83" s="568"/>
      <c r="EE83" s="568"/>
      <c r="EF83" s="568"/>
      <c r="EG83" s="568"/>
      <c r="EH83" s="568"/>
      <c r="EI83" s="568"/>
      <c r="EJ83" s="568"/>
      <c r="EK83" s="568"/>
      <c r="EL83" s="568"/>
      <c r="EM83" s="568"/>
      <c r="EN83" s="568"/>
      <c r="EO83" s="568"/>
      <c r="EP83" s="568"/>
      <c r="EQ83" s="568"/>
      <c r="ER83" s="568"/>
      <c r="ES83" s="568"/>
      <c r="ET83" s="575"/>
      <c r="EU83" s="569"/>
      <c r="EV83" s="568"/>
      <c r="EW83" s="568"/>
      <c r="EX83" s="568"/>
      <c r="EY83" s="568"/>
      <c r="EZ83" s="568"/>
      <c r="FA83" s="568"/>
      <c r="FB83" s="568"/>
      <c r="FC83" s="568"/>
      <c r="FD83" s="568"/>
      <c r="FE83" s="568"/>
      <c r="FF83" s="568"/>
      <c r="FG83" s="568"/>
      <c r="FH83" s="568"/>
      <c r="FI83" s="568"/>
      <c r="FJ83" s="568"/>
      <c r="FK83" s="568"/>
      <c r="FL83" s="568"/>
      <c r="FM83" s="568"/>
      <c r="FN83" s="568"/>
      <c r="FO83" s="570"/>
      <c r="FP83" s="574">
        <f>SUM(FQ83:GA83)+SUM(GC83:GE83)</f>
        <v>192</v>
      </c>
      <c r="FQ83" s="576">
        <v>32</v>
      </c>
      <c r="FR83" s="576"/>
      <c r="FS83" s="576"/>
      <c r="FT83" s="576">
        <v>72</v>
      </c>
      <c r="FU83" s="576"/>
      <c r="FV83" s="576">
        <v>88</v>
      </c>
      <c r="FW83" s="576"/>
      <c r="FX83" s="576"/>
      <c r="FY83" s="576"/>
      <c r="FZ83" s="576"/>
      <c r="GA83" s="576"/>
      <c r="GB83" s="576"/>
      <c r="GC83" s="576"/>
      <c r="GD83" s="576"/>
      <c r="GE83" s="576"/>
      <c r="GF83" s="577"/>
      <c r="GG83" s="578"/>
      <c r="GH83" s="579"/>
      <c r="GI83" s="580">
        <f t="shared" ref="GI83:GI84" si="305">(GF83+GG83+GH83+FP83+GJ83)/36</f>
        <v>8</v>
      </c>
      <c r="GJ83" s="575">
        <v>96</v>
      </c>
      <c r="GK83" s="569"/>
      <c r="GL83" s="568"/>
      <c r="GM83" s="568"/>
      <c r="GN83" s="568"/>
      <c r="GO83" s="568"/>
      <c r="GP83" s="568"/>
      <c r="GQ83" s="568"/>
      <c r="GR83" s="568"/>
      <c r="GS83" s="568"/>
      <c r="GT83" s="568"/>
      <c r="GU83" s="568"/>
      <c r="GV83" s="568"/>
      <c r="GW83" s="568"/>
      <c r="GX83" s="568"/>
      <c r="GY83" s="568"/>
      <c r="GZ83" s="568"/>
      <c r="HA83" s="568"/>
      <c r="HB83" s="568"/>
      <c r="HC83" s="568"/>
      <c r="HD83" s="568"/>
      <c r="HE83" s="570"/>
      <c r="HF83" s="574"/>
      <c r="HG83" s="568"/>
      <c r="HH83" s="568"/>
      <c r="HI83" s="568"/>
      <c r="HJ83" s="568"/>
      <c r="HK83" s="568"/>
      <c r="HL83" s="568"/>
      <c r="HM83" s="568"/>
      <c r="HN83" s="568"/>
      <c r="HO83" s="568"/>
      <c r="HP83" s="568"/>
      <c r="HQ83" s="568"/>
      <c r="HR83" s="568"/>
      <c r="HS83" s="568"/>
      <c r="HT83" s="568"/>
      <c r="HU83" s="568"/>
      <c r="HV83" s="568"/>
      <c r="HW83" s="568"/>
      <c r="HX83" s="568"/>
      <c r="HY83" s="568"/>
      <c r="HZ83" s="575"/>
      <c r="IA83" s="315"/>
      <c r="IB83" s="489"/>
      <c r="IC83" s="489"/>
      <c r="ID83" s="490"/>
      <c r="IE83" s="562"/>
    </row>
    <row r="84" spans="1:301" s="385" customFormat="1" ht="15" customHeight="1" x14ac:dyDescent="0.25">
      <c r="A84" s="567"/>
      <c r="B84" s="561"/>
      <c r="C84" s="261" t="s">
        <v>285</v>
      </c>
      <c r="D84" s="487"/>
      <c r="E84" s="488"/>
      <c r="F84" s="572">
        <f t="shared" si="296"/>
        <v>108</v>
      </c>
      <c r="G84" s="572">
        <f t="shared" si="297"/>
        <v>72</v>
      </c>
      <c r="H84" s="572">
        <f t="shared" si="298"/>
        <v>18</v>
      </c>
      <c r="I84" s="572">
        <f t="shared" si="298"/>
        <v>0</v>
      </c>
      <c r="J84" s="572">
        <f t="shared" si="298"/>
        <v>18</v>
      </c>
      <c r="K84" s="572">
        <f t="shared" si="298"/>
        <v>0</v>
      </c>
      <c r="L84" s="572">
        <f t="shared" si="298"/>
        <v>0</v>
      </c>
      <c r="M84" s="572">
        <f t="shared" si="298"/>
        <v>36</v>
      </c>
      <c r="N84" s="572">
        <f t="shared" si="298"/>
        <v>0</v>
      </c>
      <c r="O84" s="572">
        <f t="shared" si="298"/>
        <v>0</v>
      </c>
      <c r="P84" s="572">
        <f t="shared" si="298"/>
        <v>0</v>
      </c>
      <c r="Q84" s="572"/>
      <c r="R84" s="572">
        <f t="shared" si="299"/>
        <v>0</v>
      </c>
      <c r="S84" s="572">
        <f t="shared" si="300"/>
        <v>0</v>
      </c>
      <c r="T84" s="572">
        <f t="shared" si="300"/>
        <v>0</v>
      </c>
      <c r="U84" s="559">
        <f t="shared" si="300"/>
        <v>0</v>
      </c>
      <c r="V84" s="571">
        <f t="shared" si="301"/>
        <v>36</v>
      </c>
      <c r="W84" s="581">
        <f t="shared" si="302"/>
        <v>0</v>
      </c>
      <c r="X84" s="573">
        <f t="shared" si="303"/>
        <v>0</v>
      </c>
      <c r="Y84" s="569"/>
      <c r="Z84" s="568"/>
      <c r="AA84" s="568"/>
      <c r="AB84" s="568"/>
      <c r="AC84" s="568"/>
      <c r="AD84" s="568"/>
      <c r="AE84" s="568"/>
      <c r="AF84" s="568"/>
      <c r="AG84" s="568"/>
      <c r="AH84" s="568"/>
      <c r="AI84" s="568"/>
      <c r="AJ84" s="568"/>
      <c r="AK84" s="568"/>
      <c r="AL84" s="568"/>
      <c r="AM84" s="568"/>
      <c r="AN84" s="568"/>
      <c r="AO84" s="568"/>
      <c r="AP84" s="568"/>
      <c r="AQ84" s="568"/>
      <c r="AR84" s="568"/>
      <c r="AS84" s="570"/>
      <c r="AT84" s="574"/>
      <c r="AU84" s="568"/>
      <c r="AV84" s="568"/>
      <c r="AW84" s="568"/>
      <c r="AX84" s="568"/>
      <c r="AY84" s="568"/>
      <c r="AZ84" s="568"/>
      <c r="BA84" s="568"/>
      <c r="BB84" s="568"/>
      <c r="BC84" s="568"/>
      <c r="BD84" s="568"/>
      <c r="BE84" s="568"/>
      <c r="BF84" s="568"/>
      <c r="BG84" s="568"/>
      <c r="BH84" s="568"/>
      <c r="BI84" s="568"/>
      <c r="BJ84" s="568"/>
      <c r="BK84" s="568"/>
      <c r="BL84" s="568"/>
      <c r="BM84" s="568"/>
      <c r="BN84" s="575"/>
      <c r="BO84" s="569"/>
      <c r="BP84" s="568"/>
      <c r="BQ84" s="568"/>
      <c r="BR84" s="568"/>
      <c r="BS84" s="568"/>
      <c r="BT84" s="568"/>
      <c r="BU84" s="568"/>
      <c r="BV84" s="568"/>
      <c r="BW84" s="568"/>
      <c r="BX84" s="568"/>
      <c r="BY84" s="568"/>
      <c r="BZ84" s="568"/>
      <c r="CA84" s="568"/>
      <c r="CB84" s="568"/>
      <c r="CC84" s="568"/>
      <c r="CD84" s="568"/>
      <c r="CE84" s="568"/>
      <c r="CF84" s="568"/>
      <c r="CG84" s="568"/>
      <c r="CH84" s="568"/>
      <c r="CI84" s="570"/>
      <c r="CJ84" s="574"/>
      <c r="CK84" s="568"/>
      <c r="CL84" s="568"/>
      <c r="CM84" s="568"/>
      <c r="CN84" s="568"/>
      <c r="CO84" s="568"/>
      <c r="CP84" s="568"/>
      <c r="CQ84" s="568"/>
      <c r="CR84" s="568"/>
      <c r="CS84" s="568"/>
      <c r="CT84" s="568"/>
      <c r="CU84" s="568"/>
      <c r="CV84" s="568"/>
      <c r="CW84" s="568"/>
      <c r="CX84" s="568"/>
      <c r="CY84" s="568"/>
      <c r="CZ84" s="568"/>
      <c r="DA84" s="568"/>
      <c r="DB84" s="568"/>
      <c r="DC84" s="568"/>
      <c r="DD84" s="575"/>
      <c r="DE84" s="569"/>
      <c r="DF84" s="568"/>
      <c r="DG84" s="568"/>
      <c r="DH84" s="568"/>
      <c r="DI84" s="568"/>
      <c r="DJ84" s="568"/>
      <c r="DK84" s="568"/>
      <c r="DL84" s="568"/>
      <c r="DM84" s="568"/>
      <c r="DN84" s="568"/>
      <c r="DO84" s="568"/>
      <c r="DP84" s="568"/>
      <c r="DQ84" s="568"/>
      <c r="DR84" s="568"/>
      <c r="DS84" s="568"/>
      <c r="DT84" s="568"/>
      <c r="DU84" s="568"/>
      <c r="DV84" s="568"/>
      <c r="DW84" s="568"/>
      <c r="DX84" s="568"/>
      <c r="DY84" s="570"/>
      <c r="DZ84" s="574"/>
      <c r="EA84" s="568"/>
      <c r="EB84" s="568"/>
      <c r="EC84" s="568"/>
      <c r="ED84" s="568"/>
      <c r="EE84" s="568"/>
      <c r="EF84" s="568"/>
      <c r="EG84" s="568"/>
      <c r="EH84" s="568"/>
      <c r="EI84" s="568"/>
      <c r="EJ84" s="568"/>
      <c r="EK84" s="568"/>
      <c r="EL84" s="568"/>
      <c r="EM84" s="568"/>
      <c r="EN84" s="568"/>
      <c r="EO84" s="568"/>
      <c r="EP84" s="568"/>
      <c r="EQ84" s="568"/>
      <c r="ER84" s="568"/>
      <c r="ES84" s="568"/>
      <c r="ET84" s="575"/>
      <c r="EU84" s="569"/>
      <c r="EV84" s="568"/>
      <c r="EW84" s="568"/>
      <c r="EX84" s="568"/>
      <c r="EY84" s="568"/>
      <c r="EZ84" s="568"/>
      <c r="FA84" s="568"/>
      <c r="FB84" s="568"/>
      <c r="FC84" s="568"/>
      <c r="FD84" s="568"/>
      <c r="FE84" s="568"/>
      <c r="FF84" s="568"/>
      <c r="FG84" s="568"/>
      <c r="FH84" s="568"/>
      <c r="FI84" s="568"/>
      <c r="FJ84" s="568"/>
      <c r="FK84" s="568"/>
      <c r="FL84" s="568"/>
      <c r="FM84" s="568"/>
      <c r="FN84" s="568"/>
      <c r="FO84" s="570"/>
      <c r="FP84" s="574">
        <f>SUM(FQ84:GA84)+SUM(GC84:GE84)</f>
        <v>72</v>
      </c>
      <c r="FQ84" s="576">
        <v>18</v>
      </c>
      <c r="FR84" s="576"/>
      <c r="FS84" s="576">
        <v>18</v>
      </c>
      <c r="FT84" s="576"/>
      <c r="FU84" s="576"/>
      <c r="FV84" s="576">
        <v>36</v>
      </c>
      <c r="FW84" s="576"/>
      <c r="FX84" s="576"/>
      <c r="FY84" s="576"/>
      <c r="FZ84" s="576"/>
      <c r="GA84" s="576"/>
      <c r="GB84" s="576"/>
      <c r="GC84" s="576"/>
      <c r="GD84" s="576"/>
      <c r="GE84" s="576"/>
      <c r="GF84" s="577"/>
      <c r="GG84" s="578"/>
      <c r="GH84" s="579"/>
      <c r="GI84" s="580">
        <f t="shared" si="305"/>
        <v>3</v>
      </c>
      <c r="GJ84" s="575">
        <v>36</v>
      </c>
      <c r="GK84" s="569"/>
      <c r="GL84" s="568"/>
      <c r="GM84" s="568"/>
      <c r="GN84" s="568"/>
      <c r="GO84" s="568"/>
      <c r="GP84" s="568"/>
      <c r="GQ84" s="568"/>
      <c r="GR84" s="568"/>
      <c r="GS84" s="568"/>
      <c r="GT84" s="568"/>
      <c r="GU84" s="568"/>
      <c r="GV84" s="568"/>
      <c r="GW84" s="568"/>
      <c r="GX84" s="568"/>
      <c r="GY84" s="568"/>
      <c r="GZ84" s="568"/>
      <c r="HA84" s="568"/>
      <c r="HB84" s="568"/>
      <c r="HC84" s="568"/>
      <c r="HD84" s="568"/>
      <c r="HE84" s="570"/>
      <c r="HF84" s="574"/>
      <c r="HG84" s="568"/>
      <c r="HH84" s="568"/>
      <c r="HI84" s="568"/>
      <c r="HJ84" s="568"/>
      <c r="HK84" s="568"/>
      <c r="HL84" s="568"/>
      <c r="HM84" s="568"/>
      <c r="HN84" s="568"/>
      <c r="HO84" s="568"/>
      <c r="HP84" s="568"/>
      <c r="HQ84" s="568"/>
      <c r="HR84" s="568"/>
      <c r="HS84" s="568"/>
      <c r="HT84" s="568"/>
      <c r="HU84" s="568"/>
      <c r="HV84" s="568"/>
      <c r="HW84" s="568"/>
      <c r="HX84" s="568"/>
      <c r="HY84" s="568"/>
      <c r="HZ84" s="575"/>
      <c r="IA84" s="315"/>
      <c r="IB84" s="489"/>
      <c r="IC84" s="489"/>
      <c r="ID84" s="490"/>
      <c r="IE84" s="562"/>
    </row>
    <row r="85" spans="1:301" s="385" customFormat="1" ht="15" customHeight="1" x14ac:dyDescent="0.25">
      <c r="A85" s="466"/>
      <c r="B85" s="439"/>
      <c r="C85" s="261" t="s">
        <v>286</v>
      </c>
      <c r="D85" s="487"/>
      <c r="E85" s="488"/>
      <c r="F85" s="474">
        <f t="shared" si="296"/>
        <v>126</v>
      </c>
      <c r="G85" s="474">
        <f t="shared" si="297"/>
        <v>84</v>
      </c>
      <c r="H85" s="474">
        <f t="shared" si="298"/>
        <v>12</v>
      </c>
      <c r="I85" s="474">
        <f t="shared" si="298"/>
        <v>8</v>
      </c>
      <c r="J85" s="474">
        <f t="shared" si="298"/>
        <v>0</v>
      </c>
      <c r="K85" s="474">
        <f t="shared" si="298"/>
        <v>24</v>
      </c>
      <c r="L85" s="474">
        <f t="shared" si="298"/>
        <v>0</v>
      </c>
      <c r="M85" s="474">
        <f t="shared" si="298"/>
        <v>38</v>
      </c>
      <c r="N85" s="474">
        <f t="shared" si="298"/>
        <v>0</v>
      </c>
      <c r="O85" s="474">
        <f t="shared" si="298"/>
        <v>0</v>
      </c>
      <c r="P85" s="474">
        <f t="shared" si="298"/>
        <v>2</v>
      </c>
      <c r="Q85" s="474"/>
      <c r="R85" s="474">
        <f t="shared" si="299"/>
        <v>0</v>
      </c>
      <c r="S85" s="474">
        <f t="shared" si="300"/>
        <v>0</v>
      </c>
      <c r="T85" s="474">
        <f t="shared" si="300"/>
        <v>0</v>
      </c>
      <c r="U85" s="483">
        <f t="shared" si="300"/>
        <v>0</v>
      </c>
      <c r="V85" s="473">
        <f t="shared" si="301"/>
        <v>42</v>
      </c>
      <c r="W85" s="581">
        <f t="shared" si="302"/>
        <v>0</v>
      </c>
      <c r="X85" s="475">
        <f t="shared" si="303"/>
        <v>0</v>
      </c>
      <c r="Y85" s="471"/>
      <c r="Z85" s="470"/>
      <c r="AA85" s="470"/>
      <c r="AB85" s="470"/>
      <c r="AC85" s="470"/>
      <c r="AD85" s="470"/>
      <c r="AE85" s="470"/>
      <c r="AF85" s="470"/>
      <c r="AG85" s="470"/>
      <c r="AH85" s="470"/>
      <c r="AI85" s="470"/>
      <c r="AJ85" s="470"/>
      <c r="AK85" s="470"/>
      <c r="AL85" s="470"/>
      <c r="AM85" s="470"/>
      <c r="AN85" s="470"/>
      <c r="AO85" s="470"/>
      <c r="AP85" s="470"/>
      <c r="AQ85" s="470"/>
      <c r="AR85" s="470"/>
      <c r="AS85" s="472"/>
      <c r="AT85" s="476"/>
      <c r="AU85" s="470"/>
      <c r="AV85" s="470"/>
      <c r="AW85" s="470"/>
      <c r="AX85" s="470"/>
      <c r="AY85" s="470"/>
      <c r="AZ85" s="470"/>
      <c r="BA85" s="470"/>
      <c r="BB85" s="470"/>
      <c r="BC85" s="470"/>
      <c r="BD85" s="470"/>
      <c r="BE85" s="470"/>
      <c r="BF85" s="470"/>
      <c r="BG85" s="470"/>
      <c r="BH85" s="470"/>
      <c r="BI85" s="470"/>
      <c r="BJ85" s="470"/>
      <c r="BK85" s="470"/>
      <c r="BL85" s="470"/>
      <c r="BM85" s="470"/>
      <c r="BN85" s="477"/>
      <c r="BO85" s="471"/>
      <c r="BP85" s="470"/>
      <c r="BQ85" s="470"/>
      <c r="BR85" s="470"/>
      <c r="BS85" s="470"/>
      <c r="BT85" s="470"/>
      <c r="BU85" s="470"/>
      <c r="BV85" s="470"/>
      <c r="BW85" s="470"/>
      <c r="BX85" s="470"/>
      <c r="BY85" s="470"/>
      <c r="BZ85" s="470"/>
      <c r="CA85" s="470"/>
      <c r="CB85" s="470"/>
      <c r="CC85" s="470"/>
      <c r="CD85" s="470"/>
      <c r="CE85" s="470"/>
      <c r="CF85" s="470"/>
      <c r="CG85" s="470"/>
      <c r="CH85" s="470"/>
      <c r="CI85" s="472"/>
      <c r="CJ85" s="476"/>
      <c r="CK85" s="470"/>
      <c r="CL85" s="470"/>
      <c r="CM85" s="470"/>
      <c r="CN85" s="470"/>
      <c r="CO85" s="470"/>
      <c r="CP85" s="470"/>
      <c r="CQ85" s="470"/>
      <c r="CR85" s="470"/>
      <c r="CS85" s="470"/>
      <c r="CT85" s="470"/>
      <c r="CU85" s="470"/>
      <c r="CV85" s="470"/>
      <c r="CW85" s="470"/>
      <c r="CX85" s="470"/>
      <c r="CY85" s="470"/>
      <c r="CZ85" s="470"/>
      <c r="DA85" s="470"/>
      <c r="DB85" s="470"/>
      <c r="DC85" s="470"/>
      <c r="DD85" s="477"/>
      <c r="DE85" s="471"/>
      <c r="DF85" s="470"/>
      <c r="DG85" s="470"/>
      <c r="DH85" s="470"/>
      <c r="DI85" s="470"/>
      <c r="DJ85" s="470"/>
      <c r="DK85" s="470"/>
      <c r="DL85" s="470"/>
      <c r="DM85" s="470"/>
      <c r="DN85" s="470"/>
      <c r="DO85" s="470"/>
      <c r="DP85" s="470"/>
      <c r="DQ85" s="470"/>
      <c r="DR85" s="470"/>
      <c r="DS85" s="470"/>
      <c r="DT85" s="470"/>
      <c r="DU85" s="470"/>
      <c r="DV85" s="470"/>
      <c r="DW85" s="470"/>
      <c r="DX85" s="470"/>
      <c r="DY85" s="472"/>
      <c r="DZ85" s="476"/>
      <c r="EA85" s="470"/>
      <c r="EB85" s="470"/>
      <c r="EC85" s="470"/>
      <c r="ED85" s="470"/>
      <c r="EE85" s="470"/>
      <c r="EF85" s="470"/>
      <c r="EG85" s="470"/>
      <c r="EH85" s="470"/>
      <c r="EI85" s="470"/>
      <c r="EJ85" s="470"/>
      <c r="EK85" s="470"/>
      <c r="EL85" s="470"/>
      <c r="EM85" s="470"/>
      <c r="EN85" s="470"/>
      <c r="EO85" s="470"/>
      <c r="EP85" s="470"/>
      <c r="EQ85" s="470"/>
      <c r="ER85" s="470"/>
      <c r="ES85" s="470"/>
      <c r="ET85" s="477"/>
      <c r="EU85" s="471"/>
      <c r="EV85" s="470"/>
      <c r="EW85" s="470"/>
      <c r="EX85" s="470"/>
      <c r="EY85" s="470"/>
      <c r="EZ85" s="470"/>
      <c r="FA85" s="470"/>
      <c r="FB85" s="470"/>
      <c r="FC85" s="470"/>
      <c r="FD85" s="470"/>
      <c r="FE85" s="470"/>
      <c r="FF85" s="470"/>
      <c r="FG85" s="470"/>
      <c r="FH85" s="470"/>
      <c r="FI85" s="470"/>
      <c r="FJ85" s="470"/>
      <c r="FK85" s="470"/>
      <c r="FL85" s="470"/>
      <c r="FM85" s="470"/>
      <c r="FN85" s="470"/>
      <c r="FO85" s="472"/>
      <c r="FP85" s="476"/>
      <c r="FQ85" s="470"/>
      <c r="FR85" s="470"/>
      <c r="FS85" s="470"/>
      <c r="FT85" s="470"/>
      <c r="FU85" s="470"/>
      <c r="FV85" s="470"/>
      <c r="FW85" s="470"/>
      <c r="FX85" s="470"/>
      <c r="FY85" s="470"/>
      <c r="FZ85" s="470"/>
      <c r="GA85" s="470"/>
      <c r="GB85" s="470"/>
      <c r="GC85" s="470"/>
      <c r="GD85" s="470"/>
      <c r="GE85" s="470"/>
      <c r="GF85" s="470"/>
      <c r="GG85" s="470"/>
      <c r="GH85" s="470"/>
      <c r="GI85" s="470"/>
      <c r="GJ85" s="477"/>
      <c r="GK85" s="471">
        <f>SUM(GL85:GV85)+SUM(GX85:GZ85)</f>
        <v>84</v>
      </c>
      <c r="GL85" s="478">
        <v>12</v>
      </c>
      <c r="GM85" s="478">
        <v>8</v>
      </c>
      <c r="GN85" s="478"/>
      <c r="GO85" s="478">
        <v>24</v>
      </c>
      <c r="GP85" s="478"/>
      <c r="GQ85" s="478">
        <v>38</v>
      </c>
      <c r="GR85" s="478"/>
      <c r="GS85" s="478"/>
      <c r="GT85" s="478">
        <v>2</v>
      </c>
      <c r="GU85" s="478"/>
      <c r="GV85" s="478"/>
      <c r="GW85" s="478"/>
      <c r="GX85" s="478"/>
      <c r="GY85" s="478"/>
      <c r="GZ85" s="478"/>
      <c r="HA85" s="479"/>
      <c r="HB85" s="480"/>
      <c r="HC85" s="481"/>
      <c r="HD85" s="482">
        <f t="shared" ref="HD85:HD87" si="306">(HA85+HB85+HC85+GK85+HE85)/36</f>
        <v>3.5</v>
      </c>
      <c r="HE85" s="472">
        <v>42</v>
      </c>
      <c r="HF85" s="476"/>
      <c r="HG85" s="470"/>
      <c r="HH85" s="470"/>
      <c r="HI85" s="470"/>
      <c r="HJ85" s="470"/>
      <c r="HK85" s="470"/>
      <c r="HL85" s="470"/>
      <c r="HM85" s="470"/>
      <c r="HN85" s="470"/>
      <c r="HO85" s="470"/>
      <c r="HP85" s="470"/>
      <c r="HQ85" s="470"/>
      <c r="HR85" s="470"/>
      <c r="HS85" s="470"/>
      <c r="HT85" s="470"/>
      <c r="HU85" s="470"/>
      <c r="HV85" s="470"/>
      <c r="HW85" s="470"/>
      <c r="HX85" s="470"/>
      <c r="HY85" s="470"/>
      <c r="HZ85" s="477"/>
      <c r="IA85" s="315"/>
      <c r="IB85" s="489"/>
      <c r="IC85" s="489"/>
      <c r="ID85" s="490"/>
      <c r="IE85" s="441"/>
    </row>
    <row r="86" spans="1:301" s="385" customFormat="1" ht="15" customHeight="1" x14ac:dyDescent="0.25">
      <c r="A86" s="466"/>
      <c r="B86" s="439"/>
      <c r="C86" s="261" t="s">
        <v>287</v>
      </c>
      <c r="D86" s="487"/>
      <c r="E86" s="488"/>
      <c r="F86" s="474">
        <f t="shared" si="296"/>
        <v>78</v>
      </c>
      <c r="G86" s="474">
        <f t="shared" si="297"/>
        <v>52</v>
      </c>
      <c r="H86" s="474">
        <f t="shared" si="298"/>
        <v>10</v>
      </c>
      <c r="I86" s="474">
        <f t="shared" si="298"/>
        <v>0</v>
      </c>
      <c r="J86" s="474">
        <f t="shared" si="298"/>
        <v>0</v>
      </c>
      <c r="K86" s="474">
        <f t="shared" si="298"/>
        <v>18</v>
      </c>
      <c r="L86" s="474">
        <f t="shared" si="298"/>
        <v>0</v>
      </c>
      <c r="M86" s="474">
        <f t="shared" si="298"/>
        <v>20</v>
      </c>
      <c r="N86" s="474">
        <f t="shared" si="298"/>
        <v>0</v>
      </c>
      <c r="O86" s="474">
        <f t="shared" si="298"/>
        <v>0</v>
      </c>
      <c r="P86" s="474">
        <f t="shared" si="298"/>
        <v>4</v>
      </c>
      <c r="Q86" s="474"/>
      <c r="R86" s="474">
        <f t="shared" si="299"/>
        <v>0</v>
      </c>
      <c r="S86" s="474">
        <f t="shared" si="300"/>
        <v>0</v>
      </c>
      <c r="T86" s="474">
        <f t="shared" si="300"/>
        <v>0</v>
      </c>
      <c r="U86" s="483">
        <f t="shared" si="300"/>
        <v>0</v>
      </c>
      <c r="V86" s="473">
        <f t="shared" si="301"/>
        <v>26</v>
      </c>
      <c r="W86" s="581">
        <f t="shared" si="302"/>
        <v>0</v>
      </c>
      <c r="X86" s="475">
        <f t="shared" si="303"/>
        <v>0</v>
      </c>
      <c r="Y86" s="471"/>
      <c r="Z86" s="470"/>
      <c r="AA86" s="470"/>
      <c r="AB86" s="470"/>
      <c r="AC86" s="470"/>
      <c r="AD86" s="470"/>
      <c r="AE86" s="470"/>
      <c r="AF86" s="470"/>
      <c r="AG86" s="470"/>
      <c r="AH86" s="470"/>
      <c r="AI86" s="470"/>
      <c r="AJ86" s="470"/>
      <c r="AK86" s="470"/>
      <c r="AL86" s="470"/>
      <c r="AM86" s="470"/>
      <c r="AN86" s="470"/>
      <c r="AO86" s="470"/>
      <c r="AP86" s="470"/>
      <c r="AQ86" s="470"/>
      <c r="AR86" s="470"/>
      <c r="AS86" s="472"/>
      <c r="AT86" s="476"/>
      <c r="AU86" s="470"/>
      <c r="AV86" s="470"/>
      <c r="AW86" s="470"/>
      <c r="AX86" s="470"/>
      <c r="AY86" s="470"/>
      <c r="AZ86" s="470"/>
      <c r="BA86" s="470"/>
      <c r="BB86" s="470"/>
      <c r="BC86" s="470"/>
      <c r="BD86" s="470"/>
      <c r="BE86" s="470"/>
      <c r="BF86" s="470"/>
      <c r="BG86" s="470"/>
      <c r="BH86" s="470"/>
      <c r="BI86" s="470"/>
      <c r="BJ86" s="470"/>
      <c r="BK86" s="470"/>
      <c r="BL86" s="470"/>
      <c r="BM86" s="470"/>
      <c r="BN86" s="477"/>
      <c r="BO86" s="471"/>
      <c r="BP86" s="470"/>
      <c r="BQ86" s="470"/>
      <c r="BR86" s="470"/>
      <c r="BS86" s="470"/>
      <c r="BT86" s="470"/>
      <c r="BU86" s="470"/>
      <c r="BV86" s="470"/>
      <c r="BW86" s="470"/>
      <c r="BX86" s="470"/>
      <c r="BY86" s="470"/>
      <c r="BZ86" s="470"/>
      <c r="CA86" s="470"/>
      <c r="CB86" s="470"/>
      <c r="CC86" s="470"/>
      <c r="CD86" s="470"/>
      <c r="CE86" s="470"/>
      <c r="CF86" s="470"/>
      <c r="CG86" s="470"/>
      <c r="CH86" s="470"/>
      <c r="CI86" s="472"/>
      <c r="CJ86" s="476"/>
      <c r="CK86" s="470"/>
      <c r="CL86" s="470"/>
      <c r="CM86" s="470"/>
      <c r="CN86" s="470"/>
      <c r="CO86" s="470"/>
      <c r="CP86" s="470"/>
      <c r="CQ86" s="470"/>
      <c r="CR86" s="470"/>
      <c r="CS86" s="470"/>
      <c r="CT86" s="470"/>
      <c r="CU86" s="470"/>
      <c r="CV86" s="470"/>
      <c r="CW86" s="470"/>
      <c r="CX86" s="470"/>
      <c r="CY86" s="470"/>
      <c r="CZ86" s="470"/>
      <c r="DA86" s="470"/>
      <c r="DB86" s="470"/>
      <c r="DC86" s="470"/>
      <c r="DD86" s="477"/>
      <c r="DE86" s="471"/>
      <c r="DF86" s="470"/>
      <c r="DG86" s="470"/>
      <c r="DH86" s="470"/>
      <c r="DI86" s="470"/>
      <c r="DJ86" s="470"/>
      <c r="DK86" s="470"/>
      <c r="DL86" s="470"/>
      <c r="DM86" s="470"/>
      <c r="DN86" s="470"/>
      <c r="DO86" s="470"/>
      <c r="DP86" s="470"/>
      <c r="DQ86" s="470"/>
      <c r="DR86" s="470"/>
      <c r="DS86" s="470"/>
      <c r="DT86" s="470"/>
      <c r="DU86" s="470"/>
      <c r="DV86" s="470"/>
      <c r="DW86" s="470"/>
      <c r="DX86" s="470"/>
      <c r="DY86" s="472"/>
      <c r="DZ86" s="476"/>
      <c r="EA86" s="470"/>
      <c r="EB86" s="470"/>
      <c r="EC86" s="470"/>
      <c r="ED86" s="470"/>
      <c r="EE86" s="470"/>
      <c r="EF86" s="470"/>
      <c r="EG86" s="470"/>
      <c r="EH86" s="470"/>
      <c r="EI86" s="470"/>
      <c r="EJ86" s="470"/>
      <c r="EK86" s="470"/>
      <c r="EL86" s="470"/>
      <c r="EM86" s="470"/>
      <c r="EN86" s="470"/>
      <c r="EO86" s="470"/>
      <c r="EP86" s="470"/>
      <c r="EQ86" s="470"/>
      <c r="ER86" s="470"/>
      <c r="ES86" s="470"/>
      <c r="ET86" s="477"/>
      <c r="EU86" s="471"/>
      <c r="EV86" s="470"/>
      <c r="EW86" s="470"/>
      <c r="EX86" s="470"/>
      <c r="EY86" s="470"/>
      <c r="EZ86" s="470"/>
      <c r="FA86" s="470"/>
      <c r="FB86" s="470"/>
      <c r="FC86" s="470"/>
      <c r="FD86" s="470"/>
      <c r="FE86" s="470"/>
      <c r="FF86" s="470"/>
      <c r="FG86" s="470"/>
      <c r="FH86" s="470"/>
      <c r="FI86" s="470"/>
      <c r="FJ86" s="470"/>
      <c r="FK86" s="470"/>
      <c r="FL86" s="470"/>
      <c r="FM86" s="470"/>
      <c r="FN86" s="470"/>
      <c r="FO86" s="472"/>
      <c r="FP86" s="476"/>
      <c r="FQ86" s="470"/>
      <c r="FR86" s="470"/>
      <c r="FS86" s="470"/>
      <c r="FT86" s="470"/>
      <c r="FU86" s="470"/>
      <c r="FV86" s="470"/>
      <c r="FW86" s="470"/>
      <c r="FX86" s="470"/>
      <c r="FY86" s="470"/>
      <c r="FZ86" s="470"/>
      <c r="GA86" s="470"/>
      <c r="GB86" s="470"/>
      <c r="GC86" s="470"/>
      <c r="GD86" s="470"/>
      <c r="GE86" s="470"/>
      <c r="GF86" s="470"/>
      <c r="GG86" s="470"/>
      <c r="GH86" s="470"/>
      <c r="GI86" s="470"/>
      <c r="GJ86" s="477"/>
      <c r="GK86" s="471">
        <f>SUM(GL86:GV86)+SUM(GX86:GZ86)</f>
        <v>52</v>
      </c>
      <c r="GL86" s="478">
        <v>10</v>
      </c>
      <c r="GM86" s="478"/>
      <c r="GN86" s="478"/>
      <c r="GO86" s="478">
        <v>18</v>
      </c>
      <c r="GP86" s="478"/>
      <c r="GQ86" s="478">
        <v>20</v>
      </c>
      <c r="GR86" s="478"/>
      <c r="GS86" s="478"/>
      <c r="GT86" s="478">
        <v>4</v>
      </c>
      <c r="GU86" s="478"/>
      <c r="GV86" s="478"/>
      <c r="GW86" s="478"/>
      <c r="GX86" s="478"/>
      <c r="GY86" s="478"/>
      <c r="GZ86" s="478"/>
      <c r="HA86" s="479"/>
      <c r="HB86" s="480"/>
      <c r="HC86" s="481"/>
      <c r="HD86" s="482">
        <f t="shared" si="306"/>
        <v>2.1666666666666665</v>
      </c>
      <c r="HE86" s="472">
        <v>26</v>
      </c>
      <c r="HF86" s="476"/>
      <c r="HG86" s="470"/>
      <c r="HH86" s="470"/>
      <c r="HI86" s="470"/>
      <c r="HJ86" s="470"/>
      <c r="HK86" s="470"/>
      <c r="HL86" s="470"/>
      <c r="HM86" s="470"/>
      <c r="HN86" s="470"/>
      <c r="HO86" s="470"/>
      <c r="HP86" s="470"/>
      <c r="HQ86" s="470"/>
      <c r="HR86" s="470"/>
      <c r="HS86" s="470"/>
      <c r="HT86" s="470"/>
      <c r="HU86" s="470"/>
      <c r="HV86" s="470"/>
      <c r="HW86" s="470"/>
      <c r="HX86" s="470"/>
      <c r="HY86" s="470"/>
      <c r="HZ86" s="477"/>
      <c r="IA86" s="315"/>
      <c r="IB86" s="489"/>
      <c r="IC86" s="489"/>
      <c r="ID86" s="490"/>
      <c r="IE86" s="441"/>
    </row>
    <row r="87" spans="1:301" s="385" customFormat="1" ht="15" customHeight="1" x14ac:dyDescent="0.25">
      <c r="A87" s="466"/>
      <c r="B87" s="439"/>
      <c r="C87" s="261" t="s">
        <v>288</v>
      </c>
      <c r="D87" s="487"/>
      <c r="E87" s="488"/>
      <c r="F87" s="474">
        <f t="shared" si="296"/>
        <v>84</v>
      </c>
      <c r="G87" s="474">
        <f t="shared" si="297"/>
        <v>56</v>
      </c>
      <c r="H87" s="474">
        <f t="shared" si="298"/>
        <v>2</v>
      </c>
      <c r="I87" s="474">
        <f t="shared" si="298"/>
        <v>0</v>
      </c>
      <c r="J87" s="474">
        <f t="shared" si="298"/>
        <v>0</v>
      </c>
      <c r="K87" s="474">
        <f t="shared" si="298"/>
        <v>18</v>
      </c>
      <c r="L87" s="474">
        <f t="shared" si="298"/>
        <v>0</v>
      </c>
      <c r="M87" s="474">
        <f t="shared" si="298"/>
        <v>34</v>
      </c>
      <c r="N87" s="474">
        <f t="shared" si="298"/>
        <v>0</v>
      </c>
      <c r="O87" s="474">
        <f t="shared" si="298"/>
        <v>0</v>
      </c>
      <c r="P87" s="474">
        <f t="shared" si="298"/>
        <v>2</v>
      </c>
      <c r="Q87" s="474"/>
      <c r="R87" s="474">
        <f t="shared" si="299"/>
        <v>0</v>
      </c>
      <c r="S87" s="474">
        <f t="shared" si="300"/>
        <v>0</v>
      </c>
      <c r="T87" s="474">
        <f t="shared" si="300"/>
        <v>0</v>
      </c>
      <c r="U87" s="483">
        <f t="shared" si="300"/>
        <v>0</v>
      </c>
      <c r="V87" s="473">
        <f t="shared" si="301"/>
        <v>28</v>
      </c>
      <c r="W87" s="581">
        <f t="shared" si="302"/>
        <v>0</v>
      </c>
      <c r="X87" s="475">
        <f t="shared" si="303"/>
        <v>0</v>
      </c>
      <c r="Y87" s="471"/>
      <c r="Z87" s="470"/>
      <c r="AA87" s="470"/>
      <c r="AB87" s="470"/>
      <c r="AC87" s="470"/>
      <c r="AD87" s="470"/>
      <c r="AE87" s="470"/>
      <c r="AF87" s="470"/>
      <c r="AG87" s="470"/>
      <c r="AH87" s="470"/>
      <c r="AI87" s="470"/>
      <c r="AJ87" s="470"/>
      <c r="AK87" s="470"/>
      <c r="AL87" s="470"/>
      <c r="AM87" s="470"/>
      <c r="AN87" s="470"/>
      <c r="AO87" s="470"/>
      <c r="AP87" s="470"/>
      <c r="AQ87" s="470"/>
      <c r="AR87" s="470"/>
      <c r="AS87" s="472"/>
      <c r="AT87" s="476"/>
      <c r="AU87" s="470"/>
      <c r="AV87" s="470"/>
      <c r="AW87" s="470"/>
      <c r="AX87" s="470"/>
      <c r="AY87" s="470"/>
      <c r="AZ87" s="470"/>
      <c r="BA87" s="470"/>
      <c r="BB87" s="470"/>
      <c r="BC87" s="470"/>
      <c r="BD87" s="470"/>
      <c r="BE87" s="470"/>
      <c r="BF87" s="470"/>
      <c r="BG87" s="470"/>
      <c r="BH87" s="470"/>
      <c r="BI87" s="470"/>
      <c r="BJ87" s="470"/>
      <c r="BK87" s="470"/>
      <c r="BL87" s="470"/>
      <c r="BM87" s="470"/>
      <c r="BN87" s="477"/>
      <c r="BO87" s="471"/>
      <c r="BP87" s="470"/>
      <c r="BQ87" s="470"/>
      <c r="BR87" s="470"/>
      <c r="BS87" s="470"/>
      <c r="BT87" s="470"/>
      <c r="BU87" s="470"/>
      <c r="BV87" s="470"/>
      <c r="BW87" s="470"/>
      <c r="BX87" s="470"/>
      <c r="BY87" s="470"/>
      <c r="BZ87" s="470"/>
      <c r="CA87" s="470"/>
      <c r="CB87" s="470"/>
      <c r="CC87" s="470"/>
      <c r="CD87" s="470"/>
      <c r="CE87" s="470"/>
      <c r="CF87" s="470"/>
      <c r="CG87" s="470"/>
      <c r="CH87" s="470"/>
      <c r="CI87" s="472"/>
      <c r="CJ87" s="476"/>
      <c r="CK87" s="470"/>
      <c r="CL87" s="470"/>
      <c r="CM87" s="470"/>
      <c r="CN87" s="470"/>
      <c r="CO87" s="470"/>
      <c r="CP87" s="470"/>
      <c r="CQ87" s="470"/>
      <c r="CR87" s="470"/>
      <c r="CS87" s="470"/>
      <c r="CT87" s="470"/>
      <c r="CU87" s="470"/>
      <c r="CV87" s="470"/>
      <c r="CW87" s="470"/>
      <c r="CX87" s="470"/>
      <c r="CY87" s="470"/>
      <c r="CZ87" s="470"/>
      <c r="DA87" s="470"/>
      <c r="DB87" s="470"/>
      <c r="DC87" s="470"/>
      <c r="DD87" s="477"/>
      <c r="DE87" s="471"/>
      <c r="DF87" s="470"/>
      <c r="DG87" s="470"/>
      <c r="DH87" s="470"/>
      <c r="DI87" s="470"/>
      <c r="DJ87" s="470"/>
      <c r="DK87" s="470"/>
      <c r="DL87" s="470"/>
      <c r="DM87" s="470"/>
      <c r="DN87" s="470"/>
      <c r="DO87" s="470"/>
      <c r="DP87" s="470"/>
      <c r="DQ87" s="470"/>
      <c r="DR87" s="470"/>
      <c r="DS87" s="470"/>
      <c r="DT87" s="470"/>
      <c r="DU87" s="470"/>
      <c r="DV87" s="470"/>
      <c r="DW87" s="470"/>
      <c r="DX87" s="470"/>
      <c r="DY87" s="472"/>
      <c r="DZ87" s="476"/>
      <c r="EA87" s="470"/>
      <c r="EB87" s="470"/>
      <c r="EC87" s="470"/>
      <c r="ED87" s="470"/>
      <c r="EE87" s="470"/>
      <c r="EF87" s="470"/>
      <c r="EG87" s="470"/>
      <c r="EH87" s="470"/>
      <c r="EI87" s="470"/>
      <c r="EJ87" s="470"/>
      <c r="EK87" s="470"/>
      <c r="EL87" s="470"/>
      <c r="EM87" s="470"/>
      <c r="EN87" s="470"/>
      <c r="EO87" s="470"/>
      <c r="EP87" s="470"/>
      <c r="EQ87" s="470"/>
      <c r="ER87" s="470"/>
      <c r="ES87" s="470"/>
      <c r="ET87" s="477"/>
      <c r="EU87" s="471"/>
      <c r="EV87" s="470"/>
      <c r="EW87" s="470"/>
      <c r="EX87" s="470"/>
      <c r="EY87" s="470"/>
      <c r="EZ87" s="470"/>
      <c r="FA87" s="470"/>
      <c r="FB87" s="470"/>
      <c r="FC87" s="470"/>
      <c r="FD87" s="470"/>
      <c r="FE87" s="470"/>
      <c r="FF87" s="470"/>
      <c r="FG87" s="470"/>
      <c r="FH87" s="470"/>
      <c r="FI87" s="470"/>
      <c r="FJ87" s="470"/>
      <c r="FK87" s="470"/>
      <c r="FL87" s="470"/>
      <c r="FM87" s="470"/>
      <c r="FN87" s="470"/>
      <c r="FO87" s="472"/>
      <c r="FP87" s="476"/>
      <c r="FQ87" s="470"/>
      <c r="FR87" s="470"/>
      <c r="FS87" s="470"/>
      <c r="FT87" s="470"/>
      <c r="FU87" s="470"/>
      <c r="FV87" s="470"/>
      <c r="FW87" s="470"/>
      <c r="FX87" s="470"/>
      <c r="FY87" s="470"/>
      <c r="FZ87" s="470"/>
      <c r="GA87" s="470"/>
      <c r="GB87" s="470"/>
      <c r="GC87" s="470"/>
      <c r="GD87" s="470"/>
      <c r="GE87" s="470"/>
      <c r="GF87" s="470"/>
      <c r="GG87" s="470"/>
      <c r="GH87" s="470"/>
      <c r="GI87" s="470"/>
      <c r="GJ87" s="477"/>
      <c r="GK87" s="471">
        <f>SUM(GL87:GV87)+SUM(GX87:GZ87)</f>
        <v>56</v>
      </c>
      <c r="GL87" s="478">
        <v>2</v>
      </c>
      <c r="GM87" s="478"/>
      <c r="GN87" s="478"/>
      <c r="GO87" s="478">
        <v>18</v>
      </c>
      <c r="GP87" s="478"/>
      <c r="GQ87" s="478">
        <v>34</v>
      </c>
      <c r="GR87" s="478"/>
      <c r="GS87" s="478"/>
      <c r="GT87" s="478">
        <v>2</v>
      </c>
      <c r="GU87" s="478"/>
      <c r="GV87" s="478"/>
      <c r="GW87" s="478"/>
      <c r="GX87" s="478"/>
      <c r="GY87" s="478"/>
      <c r="GZ87" s="478"/>
      <c r="HA87" s="479"/>
      <c r="HB87" s="480"/>
      <c r="HC87" s="481"/>
      <c r="HD87" s="482">
        <f t="shared" si="306"/>
        <v>2.3333333333333335</v>
      </c>
      <c r="HE87" s="472">
        <v>28</v>
      </c>
      <c r="HF87" s="476"/>
      <c r="HG87" s="470"/>
      <c r="HH87" s="470"/>
      <c r="HI87" s="470"/>
      <c r="HJ87" s="470"/>
      <c r="HK87" s="470"/>
      <c r="HL87" s="470"/>
      <c r="HM87" s="470"/>
      <c r="HN87" s="470"/>
      <c r="HO87" s="470"/>
      <c r="HP87" s="470"/>
      <c r="HQ87" s="470"/>
      <c r="HR87" s="470"/>
      <c r="HS87" s="470"/>
      <c r="HT87" s="470"/>
      <c r="HU87" s="470"/>
      <c r="HV87" s="470"/>
      <c r="HW87" s="470"/>
      <c r="HX87" s="470"/>
      <c r="HY87" s="470"/>
      <c r="HZ87" s="477"/>
      <c r="IA87" s="315"/>
      <c r="IB87" s="489"/>
      <c r="IC87" s="489"/>
      <c r="ID87" s="490"/>
      <c r="IE87" s="441"/>
    </row>
    <row r="88" spans="1:301" s="385" customFormat="1" ht="15" customHeight="1" x14ac:dyDescent="0.25">
      <c r="A88" s="495"/>
      <c r="B88" s="496"/>
      <c r="C88" s="262" t="s">
        <v>289</v>
      </c>
      <c r="D88" s="491"/>
      <c r="E88" s="492"/>
      <c r="F88" s="72">
        <f t="shared" ref="F88:F95" si="307">G88+V88+W88+X88</f>
        <v>72</v>
      </c>
      <c r="G88" s="72">
        <f t="shared" ref="G88:G95" si="308">SUM(H88:U88)</f>
        <v>44</v>
      </c>
      <c r="H88" s="72">
        <f t="shared" si="298"/>
        <v>2</v>
      </c>
      <c r="I88" s="72">
        <f t="shared" si="298"/>
        <v>0</v>
      </c>
      <c r="J88" s="72">
        <f t="shared" si="298"/>
        <v>0</v>
      </c>
      <c r="K88" s="72">
        <f t="shared" si="298"/>
        <v>0</v>
      </c>
      <c r="L88" s="72">
        <f t="shared" si="298"/>
        <v>0</v>
      </c>
      <c r="M88" s="72">
        <f t="shared" si="298"/>
        <v>0</v>
      </c>
      <c r="N88" s="72">
        <f t="shared" si="298"/>
        <v>0</v>
      </c>
      <c r="O88" s="72">
        <f t="shared" si="298"/>
        <v>0</v>
      </c>
      <c r="P88" s="72">
        <f t="shared" si="298"/>
        <v>0</v>
      </c>
      <c r="Q88" s="72"/>
      <c r="R88" s="72">
        <f t="shared" ref="R88:R95" si="309">AJ88+BE88+BZ88+CU88+DP88+EK88+FF88+GA88+GV88+HQ88</f>
        <v>0</v>
      </c>
      <c r="S88" s="72">
        <f t="shared" si="300"/>
        <v>0</v>
      </c>
      <c r="T88" s="72">
        <f t="shared" si="300"/>
        <v>42</v>
      </c>
      <c r="U88" s="212">
        <f t="shared" si="300"/>
        <v>0</v>
      </c>
      <c r="V88" s="287">
        <f t="shared" si="301"/>
        <v>24</v>
      </c>
      <c r="W88" s="72">
        <f t="shared" si="302"/>
        <v>4</v>
      </c>
      <c r="X88" s="288">
        <f t="shared" si="303"/>
        <v>0</v>
      </c>
      <c r="Y88" s="242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222"/>
      <c r="AT88" s="295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296"/>
      <c r="BO88" s="242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222"/>
      <c r="CJ88" s="295"/>
      <c r="CK88" s="71"/>
      <c r="CL88" s="71"/>
      <c r="CM88" s="71"/>
      <c r="CN88" s="71"/>
      <c r="CO88" s="71"/>
      <c r="CP88" s="71"/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296"/>
      <c r="DE88" s="242"/>
      <c r="DF88" s="71"/>
      <c r="DG88" s="71"/>
      <c r="DH88" s="71"/>
      <c r="DI88" s="71"/>
      <c r="DJ88" s="71"/>
      <c r="DK88" s="71"/>
      <c r="DL88" s="71"/>
      <c r="DM88" s="71"/>
      <c r="DN88" s="71"/>
      <c r="DO88" s="71"/>
      <c r="DP88" s="71"/>
      <c r="DQ88" s="71"/>
      <c r="DR88" s="71"/>
      <c r="DS88" s="71"/>
      <c r="DT88" s="71"/>
      <c r="DU88" s="71"/>
      <c r="DV88" s="71"/>
      <c r="DW88" s="71"/>
      <c r="DX88" s="71"/>
      <c r="DY88" s="222"/>
      <c r="DZ88" s="295"/>
      <c r="EA88" s="71"/>
      <c r="EB88" s="71"/>
      <c r="EC88" s="71"/>
      <c r="ED88" s="71"/>
      <c r="EE88" s="71"/>
      <c r="EF88" s="71"/>
      <c r="EG88" s="71"/>
      <c r="EH88" s="71"/>
      <c r="EI88" s="71"/>
      <c r="EJ88" s="71"/>
      <c r="EK88" s="71"/>
      <c r="EL88" s="71"/>
      <c r="EM88" s="71"/>
      <c r="EN88" s="71"/>
      <c r="EO88" s="71"/>
      <c r="EP88" s="71"/>
      <c r="EQ88" s="71"/>
      <c r="ER88" s="71"/>
      <c r="ES88" s="71"/>
      <c r="ET88" s="296"/>
      <c r="EU88" s="242"/>
      <c r="EV88" s="71"/>
      <c r="EW88" s="71"/>
      <c r="EX88" s="71"/>
      <c r="EY88" s="71"/>
      <c r="EZ88" s="71"/>
      <c r="FA88" s="71"/>
      <c r="FB88" s="71"/>
      <c r="FC88" s="71"/>
      <c r="FD88" s="71"/>
      <c r="FE88" s="71"/>
      <c r="FF88" s="71"/>
      <c r="FG88" s="71"/>
      <c r="FH88" s="71"/>
      <c r="FI88" s="71"/>
      <c r="FJ88" s="71"/>
      <c r="FK88" s="71"/>
      <c r="FL88" s="71"/>
      <c r="FM88" s="71"/>
      <c r="FN88" s="71"/>
      <c r="FO88" s="222"/>
      <c r="FP88" s="295"/>
      <c r="FQ88" s="71"/>
      <c r="FR88" s="71"/>
      <c r="FS88" s="71"/>
      <c r="FT88" s="71"/>
      <c r="FU88" s="71"/>
      <c r="FV88" s="71"/>
      <c r="FW88" s="71"/>
      <c r="FX88" s="71"/>
      <c r="FY88" s="71"/>
      <c r="FZ88" s="71"/>
      <c r="GA88" s="71"/>
      <c r="GB88" s="71"/>
      <c r="GC88" s="71"/>
      <c r="GD88" s="71"/>
      <c r="GE88" s="71"/>
      <c r="GF88" s="71"/>
      <c r="GG88" s="71"/>
      <c r="GH88" s="71"/>
      <c r="GI88" s="71"/>
      <c r="GJ88" s="296"/>
      <c r="GK88" s="242"/>
      <c r="GL88" s="71"/>
      <c r="GM88" s="71"/>
      <c r="GN88" s="71"/>
      <c r="GO88" s="71"/>
      <c r="GP88" s="71"/>
      <c r="GQ88" s="71"/>
      <c r="GR88" s="71"/>
      <c r="GS88" s="71"/>
      <c r="GT88" s="71"/>
      <c r="GU88" s="71"/>
      <c r="GV88" s="71"/>
      <c r="GW88" s="71"/>
      <c r="GX88" s="71"/>
      <c r="GY88" s="71"/>
      <c r="GZ88" s="71"/>
      <c r="HA88" s="71"/>
      <c r="HB88" s="71"/>
      <c r="HC88" s="71"/>
      <c r="HD88" s="71"/>
      <c r="HE88" s="222"/>
      <c r="HF88" s="295">
        <f t="shared" ref="HF88:HF95" si="310">SUM(HG88:HQ88)+SUM(HS88:HU88)</f>
        <v>44</v>
      </c>
      <c r="HG88" s="73">
        <v>2</v>
      </c>
      <c r="HH88" s="73"/>
      <c r="HI88" s="73"/>
      <c r="HJ88" s="73"/>
      <c r="HK88" s="73"/>
      <c r="HL88" s="73"/>
      <c r="HM88" s="73"/>
      <c r="HN88" s="73"/>
      <c r="HO88" s="73"/>
      <c r="HP88" s="73"/>
      <c r="HQ88" s="73"/>
      <c r="HR88" s="73"/>
      <c r="HS88" s="73"/>
      <c r="HT88" s="73">
        <v>42</v>
      </c>
      <c r="HU88" s="73"/>
      <c r="HV88" s="74"/>
      <c r="HW88" s="75"/>
      <c r="HX88" s="76">
        <v>4</v>
      </c>
      <c r="HY88" s="77">
        <f t="shared" ref="HY88" si="311">(HV88+HW88+HX88+HF88+HZ88)/36</f>
        <v>2</v>
      </c>
      <c r="HZ88" s="296">
        <v>24</v>
      </c>
      <c r="IA88" s="317"/>
      <c r="IB88" s="493"/>
      <c r="IC88" s="493"/>
      <c r="ID88" s="494"/>
      <c r="IE88" s="441"/>
    </row>
    <row r="89" spans="1:301" s="385" customFormat="1" ht="15" customHeight="1" x14ac:dyDescent="0.25">
      <c r="A89" s="465">
        <v>47</v>
      </c>
      <c r="B89" s="467" t="s">
        <v>176</v>
      </c>
      <c r="C89" s="263" t="s">
        <v>242</v>
      </c>
      <c r="D89" s="468"/>
      <c r="E89" s="457">
        <f t="shared" ref="E89:E94" si="312">F89/36</f>
        <v>6</v>
      </c>
      <c r="F89" s="457">
        <f t="shared" si="307"/>
        <v>216</v>
      </c>
      <c r="G89" s="457">
        <f t="shared" si="308"/>
        <v>120</v>
      </c>
      <c r="H89" s="457">
        <f t="shared" ref="H89:P89" si="313">Z89+AU89+BP89+CK89+DF89+EA89+EV89+FQ89+GL89+HG89</f>
        <v>36</v>
      </c>
      <c r="I89" s="457">
        <f t="shared" si="313"/>
        <v>0</v>
      </c>
      <c r="J89" s="457">
        <f t="shared" si="313"/>
        <v>62</v>
      </c>
      <c r="K89" s="457">
        <f t="shared" si="313"/>
        <v>0</v>
      </c>
      <c r="L89" s="457">
        <f t="shared" si="313"/>
        <v>0</v>
      </c>
      <c r="M89" s="457">
        <f t="shared" si="313"/>
        <v>0</v>
      </c>
      <c r="N89" s="457">
        <f t="shared" si="313"/>
        <v>2</v>
      </c>
      <c r="O89" s="457">
        <f t="shared" si="313"/>
        <v>0</v>
      </c>
      <c r="P89" s="457">
        <f t="shared" si="313"/>
        <v>6</v>
      </c>
      <c r="Q89" s="457"/>
      <c r="R89" s="457">
        <f t="shared" si="309"/>
        <v>0</v>
      </c>
      <c r="S89" s="457">
        <f t="shared" ref="S89:U89" si="314">AL89+BG89+CB89+CW89+DR89+EM89+FH89+GC89+GX89+HS89</f>
        <v>0</v>
      </c>
      <c r="T89" s="457">
        <f t="shared" si="314"/>
        <v>0</v>
      </c>
      <c r="U89" s="459">
        <f t="shared" si="314"/>
        <v>14</v>
      </c>
      <c r="V89" s="461">
        <f>AS89+BN89+CI89+DD89+DY89+ET89+FO89+GJ89+HE89+HZ89</f>
        <v>60</v>
      </c>
      <c r="W89" s="457"/>
      <c r="X89" s="463">
        <v>36</v>
      </c>
      <c r="Y89" s="456">
        <f t="shared" ref="Y89:Y95" si="315">SUM(Z89:AJ89)+SUM(AL89:AN89)</f>
        <v>0</v>
      </c>
      <c r="Z89" s="467"/>
      <c r="AA89" s="467"/>
      <c r="AB89" s="467"/>
      <c r="AC89" s="467"/>
      <c r="AD89" s="467"/>
      <c r="AE89" s="467"/>
      <c r="AF89" s="467"/>
      <c r="AG89" s="467"/>
      <c r="AH89" s="467"/>
      <c r="AI89" s="467"/>
      <c r="AJ89" s="467"/>
      <c r="AK89" s="467"/>
      <c r="AL89" s="467"/>
      <c r="AM89" s="467"/>
      <c r="AN89" s="467"/>
      <c r="AO89" s="467"/>
      <c r="AP89" s="467"/>
      <c r="AQ89" s="467"/>
      <c r="AR89" s="467"/>
      <c r="AS89" s="453"/>
      <c r="AT89" s="455">
        <f t="shared" ref="AT89:AT95" si="316">SUM(AU89:BE89)+SUM(BG89:BI89)</f>
        <v>0</v>
      </c>
      <c r="AU89" s="467"/>
      <c r="AV89" s="467"/>
      <c r="AW89" s="467"/>
      <c r="AX89" s="467"/>
      <c r="AY89" s="467"/>
      <c r="AZ89" s="467"/>
      <c r="BA89" s="467"/>
      <c r="BB89" s="467"/>
      <c r="BC89" s="467"/>
      <c r="BD89" s="467"/>
      <c r="BE89" s="467"/>
      <c r="BF89" s="467"/>
      <c r="BG89" s="467"/>
      <c r="BH89" s="467"/>
      <c r="BI89" s="467"/>
      <c r="BJ89" s="467"/>
      <c r="BK89" s="467"/>
      <c r="BL89" s="467"/>
      <c r="BM89" s="467"/>
      <c r="BN89" s="452"/>
      <c r="BO89" s="456">
        <f t="shared" ref="BO89:BO95" si="317">SUM(BP89:BZ89)+SUM(CB89:CD89)</f>
        <v>0</v>
      </c>
      <c r="BP89" s="467"/>
      <c r="BQ89" s="467"/>
      <c r="BR89" s="467"/>
      <c r="BS89" s="467"/>
      <c r="BT89" s="467"/>
      <c r="BU89" s="467"/>
      <c r="BV89" s="467"/>
      <c r="BW89" s="467"/>
      <c r="BX89" s="467"/>
      <c r="BY89" s="467"/>
      <c r="BZ89" s="467"/>
      <c r="CA89" s="467"/>
      <c r="CB89" s="467"/>
      <c r="CC89" s="467"/>
      <c r="CD89" s="467"/>
      <c r="CE89" s="467"/>
      <c r="CF89" s="467"/>
      <c r="CG89" s="467"/>
      <c r="CH89" s="467"/>
      <c r="CI89" s="453"/>
      <c r="CJ89" s="455">
        <f>SUM(CK89:CU89)+SUM(CW89:CY89)</f>
        <v>0</v>
      </c>
      <c r="CK89" s="467"/>
      <c r="CL89" s="467"/>
      <c r="CM89" s="467"/>
      <c r="CN89" s="467"/>
      <c r="CO89" s="467"/>
      <c r="CP89" s="467"/>
      <c r="CQ89" s="467"/>
      <c r="CR89" s="467"/>
      <c r="CS89" s="467"/>
      <c r="CT89" s="467"/>
      <c r="CU89" s="467"/>
      <c r="CV89" s="467"/>
      <c r="CW89" s="467"/>
      <c r="CX89" s="467"/>
      <c r="CY89" s="467"/>
      <c r="CZ89" s="467"/>
      <c r="DA89" s="467"/>
      <c r="DB89" s="467"/>
      <c r="DC89" s="467"/>
      <c r="DD89" s="452"/>
      <c r="DE89" s="456">
        <f t="shared" ref="DE89:DE95" si="318">SUM(DF89:DP89)+SUM(DR89:DT89)</f>
        <v>0</v>
      </c>
      <c r="DF89" s="467"/>
      <c r="DG89" s="467"/>
      <c r="DH89" s="467"/>
      <c r="DI89" s="467"/>
      <c r="DJ89" s="467"/>
      <c r="DK89" s="467"/>
      <c r="DL89" s="467"/>
      <c r="DM89" s="467"/>
      <c r="DN89" s="467"/>
      <c r="DO89" s="467"/>
      <c r="DP89" s="467"/>
      <c r="DQ89" s="467"/>
      <c r="DR89" s="467"/>
      <c r="DS89" s="467"/>
      <c r="DT89" s="467"/>
      <c r="DU89" s="467"/>
      <c r="DV89" s="467"/>
      <c r="DW89" s="467"/>
      <c r="DX89" s="467"/>
      <c r="DY89" s="453"/>
      <c r="DZ89" s="455">
        <f t="shared" ref="DZ89:DZ95" si="319">SUM(EA89:EK89)+SUM(EM89:EO89)</f>
        <v>0</v>
      </c>
      <c r="EA89" s="467"/>
      <c r="EB89" s="467"/>
      <c r="EC89" s="467"/>
      <c r="ED89" s="467"/>
      <c r="EE89" s="467"/>
      <c r="EF89" s="467"/>
      <c r="EG89" s="467"/>
      <c r="EH89" s="467"/>
      <c r="EI89" s="467"/>
      <c r="EJ89" s="467"/>
      <c r="EK89" s="467"/>
      <c r="EL89" s="467"/>
      <c r="EM89" s="467"/>
      <c r="EN89" s="467"/>
      <c r="EO89" s="467"/>
      <c r="EP89" s="467"/>
      <c r="EQ89" s="467"/>
      <c r="ER89" s="467"/>
      <c r="ES89" s="467"/>
      <c r="ET89" s="452"/>
      <c r="EU89" s="456">
        <f t="shared" ref="EU89:EU94" si="320">SUM(EV89:FF89)+SUM(FH89:FJ89)</f>
        <v>0</v>
      </c>
      <c r="EV89" s="467"/>
      <c r="EW89" s="467"/>
      <c r="EX89" s="467"/>
      <c r="EY89" s="467"/>
      <c r="EZ89" s="467"/>
      <c r="FA89" s="467"/>
      <c r="FB89" s="467"/>
      <c r="FC89" s="467"/>
      <c r="FD89" s="467"/>
      <c r="FE89" s="467"/>
      <c r="FF89" s="467"/>
      <c r="FG89" s="467"/>
      <c r="FH89" s="467"/>
      <c r="FI89" s="467"/>
      <c r="FJ89" s="467"/>
      <c r="FK89" s="467"/>
      <c r="FL89" s="467"/>
      <c r="FM89" s="467"/>
      <c r="FN89" s="467"/>
      <c r="FO89" s="453"/>
      <c r="FP89" s="455">
        <f t="shared" ref="FP89:FP95" si="321">SUM(FQ89:GA89)+SUM(GC89:GE89)</f>
        <v>72</v>
      </c>
      <c r="FQ89" s="442">
        <v>22</v>
      </c>
      <c r="FR89" s="442"/>
      <c r="FS89" s="442">
        <v>44</v>
      </c>
      <c r="FT89" s="442"/>
      <c r="FU89" s="442"/>
      <c r="FV89" s="442"/>
      <c r="FW89" s="442"/>
      <c r="FX89" s="442"/>
      <c r="FY89" s="442">
        <v>4</v>
      </c>
      <c r="FZ89" s="442"/>
      <c r="GA89" s="442"/>
      <c r="GB89" s="442"/>
      <c r="GC89" s="442"/>
      <c r="GD89" s="442"/>
      <c r="GE89" s="442">
        <v>2</v>
      </c>
      <c r="GF89" s="444"/>
      <c r="GG89" s="446"/>
      <c r="GH89" s="448"/>
      <c r="GI89" s="450">
        <f t="shared" ref="GI89" si="322">(GF89+GG89+GH89+FP89+GJ89)/36</f>
        <v>3</v>
      </c>
      <c r="GJ89" s="452">
        <v>36</v>
      </c>
      <c r="GK89" s="456">
        <f t="shared" ref="GK89:GK95" si="323">SUM(GL89:GV89)+SUM(GX89:GZ89)</f>
        <v>48</v>
      </c>
      <c r="GL89" s="442">
        <v>14</v>
      </c>
      <c r="GM89" s="442"/>
      <c r="GN89" s="442">
        <v>18</v>
      </c>
      <c r="GO89" s="442"/>
      <c r="GP89" s="442"/>
      <c r="GQ89" s="442"/>
      <c r="GR89" s="442">
        <v>2</v>
      </c>
      <c r="GS89" s="442"/>
      <c r="GT89" s="442">
        <v>2</v>
      </c>
      <c r="GU89" s="442"/>
      <c r="GV89" s="442"/>
      <c r="GW89" s="442"/>
      <c r="GX89" s="442"/>
      <c r="GY89" s="442"/>
      <c r="GZ89" s="442">
        <v>12</v>
      </c>
      <c r="HA89" s="444">
        <v>36</v>
      </c>
      <c r="HB89" s="446"/>
      <c r="HC89" s="448"/>
      <c r="HD89" s="450">
        <f t="shared" ref="HD89" si="324">(HA89+HB89+HC89+GK89+HE89)/36</f>
        <v>3</v>
      </c>
      <c r="HE89" s="453">
        <v>24</v>
      </c>
      <c r="HF89" s="455">
        <f t="shared" si="310"/>
        <v>0</v>
      </c>
      <c r="HG89" s="467"/>
      <c r="HH89" s="467"/>
      <c r="HI89" s="467"/>
      <c r="HJ89" s="467"/>
      <c r="HK89" s="467"/>
      <c r="HL89" s="467"/>
      <c r="HM89" s="467"/>
      <c r="HN89" s="467"/>
      <c r="HO89" s="467"/>
      <c r="HP89" s="467"/>
      <c r="HQ89" s="467"/>
      <c r="HR89" s="467"/>
      <c r="HS89" s="467"/>
      <c r="HT89" s="467"/>
      <c r="HU89" s="467"/>
      <c r="HV89" s="467"/>
      <c r="HW89" s="467"/>
      <c r="HX89" s="467"/>
      <c r="HY89" s="467"/>
      <c r="HZ89" s="452"/>
      <c r="IA89" s="336" t="s">
        <v>144</v>
      </c>
      <c r="IB89" s="95"/>
      <c r="IC89" s="95"/>
      <c r="ID89" s="151"/>
      <c r="IE89" s="54">
        <v>7</v>
      </c>
    </row>
    <row r="90" spans="1:301" s="385" customFormat="1" ht="15" customHeight="1" x14ac:dyDescent="0.25">
      <c r="A90" s="152">
        <v>48</v>
      </c>
      <c r="B90" s="46" t="s">
        <v>177</v>
      </c>
      <c r="C90" s="257" t="s">
        <v>241</v>
      </c>
      <c r="D90" s="236"/>
      <c r="E90" s="48">
        <f t="shared" si="312"/>
        <v>3</v>
      </c>
      <c r="F90" s="48">
        <f t="shared" si="307"/>
        <v>108</v>
      </c>
      <c r="G90" s="48">
        <f t="shared" si="308"/>
        <v>60</v>
      </c>
      <c r="H90" s="48">
        <f t="shared" ref="H90:P91" si="325">Z90+AU90+BP90+CK90+DF90+EA90+EV90+FQ90+GL90+HG90</f>
        <v>28</v>
      </c>
      <c r="I90" s="48">
        <f t="shared" si="325"/>
        <v>0</v>
      </c>
      <c r="J90" s="48">
        <f t="shared" si="325"/>
        <v>0</v>
      </c>
      <c r="K90" s="48">
        <f t="shared" si="325"/>
        <v>12</v>
      </c>
      <c r="L90" s="48">
        <f t="shared" si="325"/>
        <v>0</v>
      </c>
      <c r="M90" s="48">
        <f t="shared" si="325"/>
        <v>20</v>
      </c>
      <c r="N90" s="48">
        <f t="shared" si="325"/>
        <v>0</v>
      </c>
      <c r="O90" s="48">
        <f t="shared" si="325"/>
        <v>0</v>
      </c>
      <c r="P90" s="48">
        <f t="shared" si="325"/>
        <v>0</v>
      </c>
      <c r="Q90" s="48"/>
      <c r="R90" s="48">
        <f t="shared" si="309"/>
        <v>0</v>
      </c>
      <c r="S90" s="48">
        <f t="shared" ref="S90:U91" si="326">AL90+BG90+CB90+CW90+DR90+EM90+FH90+GC90+GX90+HS90</f>
        <v>0</v>
      </c>
      <c r="T90" s="48">
        <f t="shared" si="326"/>
        <v>0</v>
      </c>
      <c r="U90" s="214">
        <f t="shared" si="326"/>
        <v>0</v>
      </c>
      <c r="V90" s="276">
        <f>AS90+BN90+CI90+DD90+DY90+ET90+FO90+GJ90+HE90+HZ90</f>
        <v>30</v>
      </c>
      <c r="W90" s="48">
        <f>AQ90+BL90+CG90+DB90+DW90+ER90+FM90+GH90+HC90+HX90</f>
        <v>0</v>
      </c>
      <c r="X90" s="277">
        <f>AO90+AP90+BJ90+BK90+CE90+CF90+CZ90+DA90+DU90+DV90+EP90+EQ90+FK90+FL90+GF90+GG90+HA90+HB90+HV90+HW90</f>
        <v>18</v>
      </c>
      <c r="Y90" s="54">
        <f t="shared" si="315"/>
        <v>0</v>
      </c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224"/>
      <c r="AT90" s="299">
        <f t="shared" si="316"/>
        <v>0</v>
      </c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300"/>
      <c r="BO90" s="54">
        <f t="shared" si="317"/>
        <v>0</v>
      </c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224"/>
      <c r="CJ90" s="299">
        <f>SUM(CK90:CU90)+SUM(CW90:CY90)</f>
        <v>0</v>
      </c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300"/>
      <c r="DE90" s="54">
        <f t="shared" si="318"/>
        <v>0</v>
      </c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224"/>
      <c r="DZ90" s="299">
        <f t="shared" si="319"/>
        <v>0</v>
      </c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300"/>
      <c r="EU90" s="54">
        <f t="shared" si="320"/>
        <v>0</v>
      </c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224"/>
      <c r="FP90" s="299">
        <f t="shared" si="321"/>
        <v>60</v>
      </c>
      <c r="FQ90" s="49">
        <v>28</v>
      </c>
      <c r="FR90" s="49"/>
      <c r="FS90" s="49"/>
      <c r="FT90" s="49">
        <v>12</v>
      </c>
      <c r="FU90" s="49"/>
      <c r="FV90" s="49">
        <v>20</v>
      </c>
      <c r="FW90" s="49"/>
      <c r="FX90" s="49"/>
      <c r="FY90" s="49"/>
      <c r="FZ90" s="49"/>
      <c r="GA90" s="49"/>
      <c r="GB90" s="49"/>
      <c r="GC90" s="49"/>
      <c r="GD90" s="49"/>
      <c r="GE90" s="49"/>
      <c r="GF90" s="50"/>
      <c r="GG90" s="51">
        <v>18</v>
      </c>
      <c r="GH90" s="52"/>
      <c r="GI90" s="53">
        <f t="shared" ref="GI90:GI91" si="327">(GF90+GG90+GH90+FP90+GJ90)/36</f>
        <v>3</v>
      </c>
      <c r="GJ90" s="300">
        <v>30</v>
      </c>
      <c r="GK90" s="54">
        <f t="shared" si="323"/>
        <v>0</v>
      </c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224"/>
      <c r="HF90" s="299">
        <f t="shared" si="310"/>
        <v>0</v>
      </c>
      <c r="HG90" s="46"/>
      <c r="HH90" s="46"/>
      <c r="HI90" s="46"/>
      <c r="HJ90" s="46"/>
      <c r="HK90" s="46"/>
      <c r="HL90" s="46"/>
      <c r="HM90" s="46"/>
      <c r="HN90" s="46"/>
      <c r="HO90" s="46"/>
      <c r="HP90" s="46"/>
      <c r="HQ90" s="46"/>
      <c r="HR90" s="46"/>
      <c r="HS90" s="46"/>
      <c r="HT90" s="46"/>
      <c r="HU90" s="46"/>
      <c r="HV90" s="46"/>
      <c r="HW90" s="46"/>
      <c r="HX90" s="46"/>
      <c r="HY90" s="46"/>
      <c r="HZ90" s="300"/>
      <c r="IA90" s="310"/>
      <c r="IB90" s="25" t="s">
        <v>60</v>
      </c>
      <c r="IC90" s="25"/>
      <c r="ID90" s="120"/>
      <c r="IE90" s="54">
        <v>7</v>
      </c>
    </row>
    <row r="91" spans="1:301" s="385" customFormat="1" ht="15" customHeight="1" x14ac:dyDescent="0.25">
      <c r="A91" s="152">
        <v>49</v>
      </c>
      <c r="B91" s="46" t="s">
        <v>190</v>
      </c>
      <c r="C91" s="257" t="s">
        <v>240</v>
      </c>
      <c r="D91" s="236"/>
      <c r="E91" s="48">
        <f t="shared" si="312"/>
        <v>9</v>
      </c>
      <c r="F91" s="48">
        <f t="shared" si="307"/>
        <v>324</v>
      </c>
      <c r="G91" s="48">
        <f t="shared" si="308"/>
        <v>184</v>
      </c>
      <c r="H91" s="48">
        <f t="shared" si="325"/>
        <v>18</v>
      </c>
      <c r="I91" s="48">
        <f t="shared" si="325"/>
        <v>4</v>
      </c>
      <c r="J91" s="48">
        <f t="shared" si="325"/>
        <v>0</v>
      </c>
      <c r="K91" s="48">
        <f t="shared" si="325"/>
        <v>18</v>
      </c>
      <c r="L91" s="48">
        <f t="shared" si="325"/>
        <v>0</v>
      </c>
      <c r="M91" s="48">
        <f t="shared" si="325"/>
        <v>0</v>
      </c>
      <c r="N91" s="48">
        <f t="shared" si="325"/>
        <v>0</v>
      </c>
      <c r="O91" s="48">
        <f t="shared" si="325"/>
        <v>90</v>
      </c>
      <c r="P91" s="48">
        <f t="shared" si="325"/>
        <v>2</v>
      </c>
      <c r="Q91" s="48"/>
      <c r="R91" s="48">
        <f t="shared" si="309"/>
        <v>0</v>
      </c>
      <c r="S91" s="48">
        <f t="shared" si="326"/>
        <v>28</v>
      </c>
      <c r="T91" s="48">
        <f t="shared" si="326"/>
        <v>20</v>
      </c>
      <c r="U91" s="214">
        <f t="shared" si="326"/>
        <v>4</v>
      </c>
      <c r="V91" s="276">
        <f>AS91+BN91+CI91+DD91+DY91+ET91+FO91+GJ91+HE91+HZ91</f>
        <v>96</v>
      </c>
      <c r="W91" s="693">
        <f t="shared" ref="W91:W96" si="328">AQ91+BL91+CG91+DB91+DW91+ER91+FM91+GH91+HC91+HX91</f>
        <v>8</v>
      </c>
      <c r="X91" s="277">
        <v>36</v>
      </c>
      <c r="Y91" s="54">
        <f t="shared" si="315"/>
        <v>0</v>
      </c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224"/>
      <c r="AT91" s="299">
        <f t="shared" si="316"/>
        <v>0</v>
      </c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300"/>
      <c r="BO91" s="54">
        <f t="shared" si="317"/>
        <v>0</v>
      </c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224"/>
      <c r="CJ91" s="299">
        <f>SUM(CK91:CU91)+SUM(CW91:CY91)</f>
        <v>0</v>
      </c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300"/>
      <c r="DE91" s="54">
        <f t="shared" si="318"/>
        <v>0</v>
      </c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224"/>
      <c r="DZ91" s="299">
        <f t="shared" si="319"/>
        <v>0</v>
      </c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300"/>
      <c r="EU91" s="54">
        <f t="shared" si="320"/>
        <v>0</v>
      </c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224"/>
      <c r="FP91" s="299">
        <f t="shared" si="321"/>
        <v>44</v>
      </c>
      <c r="FQ91" s="49">
        <v>6</v>
      </c>
      <c r="FR91" s="49"/>
      <c r="FS91" s="49"/>
      <c r="FT91" s="49">
        <v>18</v>
      </c>
      <c r="FU91" s="49"/>
      <c r="FV91" s="49"/>
      <c r="FW91" s="49"/>
      <c r="FX91" s="49">
        <v>6</v>
      </c>
      <c r="FY91" s="49"/>
      <c r="FZ91" s="49"/>
      <c r="GA91" s="49"/>
      <c r="GB91" s="49"/>
      <c r="GC91" s="49">
        <v>12</v>
      </c>
      <c r="GD91" s="49"/>
      <c r="GE91" s="49">
        <v>2</v>
      </c>
      <c r="GF91" s="50"/>
      <c r="GG91" s="51"/>
      <c r="GH91" s="52">
        <v>4</v>
      </c>
      <c r="GI91" s="53">
        <f t="shared" si="327"/>
        <v>2</v>
      </c>
      <c r="GJ91" s="300">
        <v>24</v>
      </c>
      <c r="GK91" s="54">
        <f t="shared" si="323"/>
        <v>116</v>
      </c>
      <c r="GL91" s="49">
        <v>12</v>
      </c>
      <c r="GM91" s="49">
        <v>4</v>
      </c>
      <c r="GN91" s="49"/>
      <c r="GO91" s="49"/>
      <c r="GP91" s="49"/>
      <c r="GQ91" s="49"/>
      <c r="GR91" s="49"/>
      <c r="GS91" s="49">
        <v>60</v>
      </c>
      <c r="GT91" s="49">
        <v>2</v>
      </c>
      <c r="GU91" s="49"/>
      <c r="GV91" s="49"/>
      <c r="GW91" s="49"/>
      <c r="GX91" s="49">
        <v>16</v>
      </c>
      <c r="GY91" s="49">
        <v>20</v>
      </c>
      <c r="GZ91" s="49">
        <v>2</v>
      </c>
      <c r="HA91" s="50">
        <v>36</v>
      </c>
      <c r="HB91" s="51"/>
      <c r="HC91" s="52">
        <v>4</v>
      </c>
      <c r="HD91" s="53">
        <f t="shared" ref="HD91" si="329">(HA91+HB91+HC91+GK91+HE91)/36</f>
        <v>6</v>
      </c>
      <c r="HE91" s="224">
        <v>60</v>
      </c>
      <c r="HF91" s="299">
        <f t="shared" si="310"/>
        <v>24</v>
      </c>
      <c r="HG91" s="49"/>
      <c r="HH91" s="49"/>
      <c r="HI91" s="49"/>
      <c r="HJ91" s="49"/>
      <c r="HK91" s="49"/>
      <c r="HL91" s="49"/>
      <c r="HM91" s="49"/>
      <c r="HN91" s="49">
        <v>24</v>
      </c>
      <c r="HO91" s="49"/>
      <c r="HP91" s="49"/>
      <c r="HQ91" s="49"/>
      <c r="HR91" s="49"/>
      <c r="HS91" s="49"/>
      <c r="HT91" s="49"/>
      <c r="HU91" s="49"/>
      <c r="HV91" s="50"/>
      <c r="HW91" s="51"/>
      <c r="HX91" s="52"/>
      <c r="HY91" s="53">
        <f t="shared" ref="HY91" si="330">(HV91+HW91+HX91+HF91+HZ91)/36</f>
        <v>1</v>
      </c>
      <c r="HZ91" s="300">
        <v>12</v>
      </c>
      <c r="IA91" s="321" t="s">
        <v>144</v>
      </c>
      <c r="IB91" s="25" t="s">
        <v>60</v>
      </c>
      <c r="IC91" s="25"/>
      <c r="ID91" s="191" t="s">
        <v>144</v>
      </c>
      <c r="IE91" s="54">
        <v>7</v>
      </c>
    </row>
    <row r="92" spans="1:301" s="378" customFormat="1" ht="15" customHeight="1" x14ac:dyDescent="0.25">
      <c r="A92" s="691"/>
      <c r="B92" s="692"/>
      <c r="C92" s="361" t="s">
        <v>227</v>
      </c>
      <c r="D92" s="687"/>
      <c r="E92" s="692"/>
      <c r="F92" s="692"/>
      <c r="G92" s="692"/>
      <c r="H92" s="692"/>
      <c r="I92" s="692"/>
      <c r="J92" s="692"/>
      <c r="K92" s="692"/>
      <c r="L92" s="692"/>
      <c r="M92" s="692"/>
      <c r="N92" s="692"/>
      <c r="O92" s="692"/>
      <c r="P92" s="692"/>
      <c r="Q92" s="692"/>
      <c r="R92" s="692"/>
      <c r="S92" s="692"/>
      <c r="T92" s="692"/>
      <c r="U92" s="689"/>
      <c r="V92" s="690"/>
      <c r="W92" s="693">
        <f t="shared" si="328"/>
        <v>0</v>
      </c>
      <c r="X92" s="688"/>
      <c r="Y92" s="687"/>
      <c r="Z92" s="692"/>
      <c r="AA92" s="692"/>
      <c r="AB92" s="692"/>
      <c r="AC92" s="692"/>
      <c r="AD92" s="692"/>
      <c r="AE92" s="692"/>
      <c r="AF92" s="692"/>
      <c r="AG92" s="692"/>
      <c r="AH92" s="692"/>
      <c r="AI92" s="692"/>
      <c r="AJ92" s="692"/>
      <c r="AK92" s="692"/>
      <c r="AL92" s="692"/>
      <c r="AM92" s="692"/>
      <c r="AN92" s="692"/>
      <c r="AO92" s="692"/>
      <c r="AP92" s="692"/>
      <c r="AQ92" s="692"/>
      <c r="AR92" s="692"/>
      <c r="AS92" s="689"/>
      <c r="AT92" s="690"/>
      <c r="AU92" s="692"/>
      <c r="AV92" s="692"/>
      <c r="AW92" s="692"/>
      <c r="AX92" s="692"/>
      <c r="AY92" s="692"/>
      <c r="AZ92" s="692"/>
      <c r="BA92" s="692"/>
      <c r="BB92" s="692"/>
      <c r="BC92" s="692"/>
      <c r="BD92" s="692"/>
      <c r="BE92" s="692"/>
      <c r="BF92" s="692"/>
      <c r="BG92" s="692"/>
      <c r="BH92" s="692"/>
      <c r="BI92" s="692"/>
      <c r="BJ92" s="692"/>
      <c r="BK92" s="692"/>
      <c r="BL92" s="692"/>
      <c r="BM92" s="692"/>
      <c r="BN92" s="688"/>
      <c r="BO92" s="687"/>
      <c r="BP92" s="692"/>
      <c r="BQ92" s="692"/>
      <c r="BR92" s="692"/>
      <c r="BS92" s="692"/>
      <c r="BT92" s="692"/>
      <c r="BU92" s="692"/>
      <c r="BV92" s="692"/>
      <c r="BW92" s="692"/>
      <c r="BX92" s="692"/>
      <c r="BY92" s="692"/>
      <c r="BZ92" s="692"/>
      <c r="CA92" s="692"/>
      <c r="CB92" s="692"/>
      <c r="CC92" s="692"/>
      <c r="CD92" s="692"/>
      <c r="CE92" s="692"/>
      <c r="CF92" s="692"/>
      <c r="CG92" s="692"/>
      <c r="CH92" s="692"/>
      <c r="CI92" s="689"/>
      <c r="CJ92" s="690"/>
      <c r="CK92" s="692"/>
      <c r="CL92" s="692"/>
      <c r="CM92" s="692"/>
      <c r="CN92" s="692"/>
      <c r="CO92" s="692"/>
      <c r="CP92" s="692"/>
      <c r="CQ92" s="692"/>
      <c r="CR92" s="692"/>
      <c r="CS92" s="692"/>
      <c r="CT92" s="692"/>
      <c r="CU92" s="692"/>
      <c r="CV92" s="692"/>
      <c r="CW92" s="692"/>
      <c r="CX92" s="692"/>
      <c r="CY92" s="692"/>
      <c r="CZ92" s="692"/>
      <c r="DA92" s="692"/>
      <c r="DB92" s="692"/>
      <c r="DC92" s="692"/>
      <c r="DD92" s="688"/>
      <c r="DE92" s="687"/>
      <c r="DF92" s="692"/>
      <c r="DG92" s="692"/>
      <c r="DH92" s="692"/>
      <c r="DI92" s="692"/>
      <c r="DJ92" s="692"/>
      <c r="DK92" s="692"/>
      <c r="DL92" s="692"/>
      <c r="DM92" s="692"/>
      <c r="DN92" s="692"/>
      <c r="DO92" s="692"/>
      <c r="DP92" s="692"/>
      <c r="DQ92" s="692"/>
      <c r="DR92" s="692"/>
      <c r="DS92" s="692"/>
      <c r="DT92" s="692"/>
      <c r="DU92" s="692"/>
      <c r="DV92" s="692"/>
      <c r="DW92" s="692"/>
      <c r="DX92" s="692"/>
      <c r="DY92" s="689"/>
      <c r="DZ92" s="690"/>
      <c r="EA92" s="692"/>
      <c r="EB92" s="692"/>
      <c r="EC92" s="692"/>
      <c r="ED92" s="692"/>
      <c r="EE92" s="692"/>
      <c r="EF92" s="692"/>
      <c r="EG92" s="692"/>
      <c r="EH92" s="692"/>
      <c r="EI92" s="692"/>
      <c r="EJ92" s="692"/>
      <c r="EK92" s="692"/>
      <c r="EL92" s="692"/>
      <c r="EM92" s="692"/>
      <c r="EN92" s="692"/>
      <c r="EO92" s="692"/>
      <c r="EP92" s="692"/>
      <c r="EQ92" s="692"/>
      <c r="ER92" s="692"/>
      <c r="ES92" s="692"/>
      <c r="ET92" s="688"/>
      <c r="EU92" s="687"/>
      <c r="EV92" s="692"/>
      <c r="EW92" s="692"/>
      <c r="EX92" s="692"/>
      <c r="EY92" s="692"/>
      <c r="EZ92" s="692"/>
      <c r="FA92" s="692"/>
      <c r="FB92" s="692"/>
      <c r="FC92" s="692"/>
      <c r="FD92" s="692"/>
      <c r="FE92" s="692"/>
      <c r="FF92" s="692"/>
      <c r="FG92" s="692"/>
      <c r="FH92" s="692"/>
      <c r="FI92" s="692"/>
      <c r="FJ92" s="692"/>
      <c r="FK92" s="692"/>
      <c r="FL92" s="692"/>
      <c r="FM92" s="692"/>
      <c r="FN92" s="692"/>
      <c r="FO92" s="689"/>
      <c r="FP92" s="690"/>
      <c r="FQ92" s="692"/>
      <c r="FR92" s="692"/>
      <c r="FS92" s="692"/>
      <c r="FT92" s="692"/>
      <c r="FU92" s="692"/>
      <c r="FV92" s="692"/>
      <c r="FW92" s="692"/>
      <c r="FX92" s="692"/>
      <c r="FY92" s="692"/>
      <c r="FZ92" s="692"/>
      <c r="GA92" s="692"/>
      <c r="GB92" s="692"/>
      <c r="GC92" s="692"/>
      <c r="GD92" s="692"/>
      <c r="GE92" s="692"/>
      <c r="GF92" s="692"/>
      <c r="GG92" s="692"/>
      <c r="GH92" s="692"/>
      <c r="GI92" s="692"/>
      <c r="GJ92" s="688"/>
      <c r="GK92" s="687"/>
      <c r="GL92" s="692"/>
      <c r="GM92" s="692"/>
      <c r="GN92" s="692"/>
      <c r="GO92" s="692"/>
      <c r="GP92" s="692"/>
      <c r="GQ92" s="692"/>
      <c r="GR92" s="692"/>
      <c r="GS92" s="692"/>
      <c r="GT92" s="692"/>
      <c r="GU92" s="692"/>
      <c r="GV92" s="692"/>
      <c r="GW92" s="692"/>
      <c r="GX92" s="692"/>
      <c r="GY92" s="692"/>
      <c r="GZ92" s="692"/>
      <c r="HA92" s="692"/>
      <c r="HB92" s="692"/>
      <c r="HC92" s="692"/>
      <c r="HD92" s="692"/>
      <c r="HE92" s="689"/>
      <c r="HF92" s="690"/>
      <c r="HG92" s="692"/>
      <c r="HH92" s="692"/>
      <c r="HI92" s="692"/>
      <c r="HJ92" s="692"/>
      <c r="HK92" s="692"/>
      <c r="HL92" s="692"/>
      <c r="HM92" s="692"/>
      <c r="HN92" s="692"/>
      <c r="HO92" s="692"/>
      <c r="HP92" s="692"/>
      <c r="HQ92" s="692"/>
      <c r="HR92" s="692"/>
      <c r="HS92" s="692"/>
      <c r="HT92" s="692"/>
      <c r="HU92" s="692"/>
      <c r="HV92" s="692"/>
      <c r="HW92" s="692"/>
      <c r="HX92" s="692"/>
      <c r="HY92" s="692"/>
      <c r="HZ92" s="688"/>
      <c r="IA92" s="310"/>
      <c r="IB92" s="25"/>
      <c r="IC92" s="25"/>
      <c r="ID92" s="120"/>
      <c r="IE92" s="687"/>
    </row>
    <row r="93" spans="1:301" s="385" customFormat="1" ht="15" customHeight="1" x14ac:dyDescent="0.25">
      <c r="A93" s="152">
        <v>50</v>
      </c>
      <c r="B93" s="46" t="s">
        <v>191</v>
      </c>
      <c r="C93" s="264" t="s">
        <v>131</v>
      </c>
      <c r="D93" s="236"/>
      <c r="E93" s="48">
        <f t="shared" si="312"/>
        <v>3</v>
      </c>
      <c r="F93" s="48">
        <f t="shared" si="307"/>
        <v>108</v>
      </c>
      <c r="G93" s="48">
        <f t="shared" si="308"/>
        <v>66</v>
      </c>
      <c r="H93" s="48">
        <f t="shared" ref="H93:P96" si="331">Z93+AU93+BP93+CK93+DF93+EA93+EV93+FQ93+GL93+HG93</f>
        <v>18</v>
      </c>
      <c r="I93" s="48">
        <f t="shared" si="331"/>
        <v>0</v>
      </c>
      <c r="J93" s="48">
        <f t="shared" si="331"/>
        <v>0</v>
      </c>
      <c r="K93" s="48">
        <f t="shared" si="331"/>
        <v>48</v>
      </c>
      <c r="L93" s="48">
        <f t="shared" si="331"/>
        <v>0</v>
      </c>
      <c r="M93" s="48">
        <f t="shared" si="331"/>
        <v>0</v>
      </c>
      <c r="N93" s="48">
        <f t="shared" si="331"/>
        <v>0</v>
      </c>
      <c r="O93" s="48">
        <f t="shared" si="331"/>
        <v>0</v>
      </c>
      <c r="P93" s="48">
        <f t="shared" si="331"/>
        <v>0</v>
      </c>
      <c r="Q93" s="48"/>
      <c r="R93" s="48">
        <f t="shared" si="309"/>
        <v>0</v>
      </c>
      <c r="S93" s="48">
        <f t="shared" ref="S93:U96" si="332">AL93+BG93+CB93+CW93+DR93+EM93+FH93+GC93+GX93+HS93</f>
        <v>0</v>
      </c>
      <c r="T93" s="48">
        <f t="shared" si="332"/>
        <v>0</v>
      </c>
      <c r="U93" s="214">
        <f t="shared" si="332"/>
        <v>0</v>
      </c>
      <c r="V93" s="276">
        <f t="shared" ref="V93:V96" si="333">AS93+BN93+CI93+DD93+DY93+ET93+FO93+GJ93+HE93+HZ93</f>
        <v>36</v>
      </c>
      <c r="W93" s="48">
        <f t="shared" si="328"/>
        <v>6</v>
      </c>
      <c r="X93" s="277">
        <f t="shared" ref="X93:X96" si="334">AO93+AP93+BJ93+BK93+CE93+CF93+CZ93+DA93+DU93+DV93+EP93+EQ93+FK93+FL93+GF93+GG93+HA93+HB93+HV93+HW93</f>
        <v>0</v>
      </c>
      <c r="Y93" s="54">
        <f t="shared" si="315"/>
        <v>6</v>
      </c>
      <c r="Z93" s="49">
        <v>2</v>
      </c>
      <c r="AA93" s="49"/>
      <c r="AB93" s="49"/>
      <c r="AC93" s="49">
        <v>4</v>
      </c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50"/>
      <c r="AP93" s="51"/>
      <c r="AQ93" s="52"/>
      <c r="AR93" s="53">
        <f>(AO93+AP93+AQ93+Y93+AS93)/36</f>
        <v>0.25</v>
      </c>
      <c r="AS93" s="224">
        <v>3</v>
      </c>
      <c r="AT93" s="299">
        <f t="shared" si="316"/>
        <v>6</v>
      </c>
      <c r="AU93" s="49">
        <v>2</v>
      </c>
      <c r="AV93" s="49"/>
      <c r="AW93" s="49"/>
      <c r="AX93" s="49">
        <v>4</v>
      </c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50"/>
      <c r="BK93" s="51"/>
      <c r="BL93" s="52"/>
      <c r="BM93" s="53">
        <f>(BJ93+BK93+BL93+AT93+BN93)/36</f>
        <v>0.25</v>
      </c>
      <c r="BN93" s="300">
        <v>3</v>
      </c>
      <c r="BO93" s="54">
        <f t="shared" si="317"/>
        <v>0</v>
      </c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>
        <f>(CE93+CF93+CG93+BO93+CI93)/36</f>
        <v>0</v>
      </c>
      <c r="CI93" s="224"/>
      <c r="CJ93" s="360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300"/>
      <c r="DE93" s="54">
        <f t="shared" si="318"/>
        <v>24</v>
      </c>
      <c r="DF93" s="49">
        <v>6</v>
      </c>
      <c r="DG93" s="49"/>
      <c r="DH93" s="49"/>
      <c r="DI93" s="49">
        <v>18</v>
      </c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50"/>
      <c r="DV93" s="51"/>
      <c r="DW93" s="52"/>
      <c r="DX93" s="53">
        <f t="shared" ref="DX93:DX94" si="335">(DU93+DV93+DW93+DE93+DY93)/36</f>
        <v>1</v>
      </c>
      <c r="DY93" s="224">
        <v>12</v>
      </c>
      <c r="DZ93" s="299">
        <f t="shared" si="319"/>
        <v>30</v>
      </c>
      <c r="EA93" s="49">
        <v>8</v>
      </c>
      <c r="EB93" s="49"/>
      <c r="EC93" s="49"/>
      <c r="ED93" s="49">
        <v>22</v>
      </c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50"/>
      <c r="EQ93" s="51"/>
      <c r="ER93" s="52">
        <v>6</v>
      </c>
      <c r="ES93" s="53">
        <f>(EP93+EQ93+ER93+DZ93+ET93)/36</f>
        <v>1.5</v>
      </c>
      <c r="ET93" s="300">
        <v>18</v>
      </c>
      <c r="EU93" s="54">
        <f t="shared" si="320"/>
        <v>0</v>
      </c>
      <c r="EV93" s="46"/>
      <c r="EW93" s="46"/>
      <c r="EX93" s="46"/>
      <c r="EY93" s="46"/>
      <c r="EZ93" s="46"/>
      <c r="FA93" s="46"/>
      <c r="FB93" s="46"/>
      <c r="FC93" s="46"/>
      <c r="FD93" s="46"/>
      <c r="FE93" s="46"/>
      <c r="FF93" s="46"/>
      <c r="FG93" s="46"/>
      <c r="FH93" s="46"/>
      <c r="FI93" s="46"/>
      <c r="FJ93" s="46"/>
      <c r="FK93" s="46"/>
      <c r="FL93" s="46"/>
      <c r="FM93" s="46"/>
      <c r="FN93" s="46">
        <f>(FK93+FL93+FM93+EU93+FO93)/36</f>
        <v>0</v>
      </c>
      <c r="FO93" s="224"/>
      <c r="FP93" s="299">
        <f t="shared" si="321"/>
        <v>0</v>
      </c>
      <c r="FQ93" s="46"/>
      <c r="FR93" s="46"/>
      <c r="FS93" s="46"/>
      <c r="FT93" s="46"/>
      <c r="FU93" s="46"/>
      <c r="FV93" s="46"/>
      <c r="FW93" s="46"/>
      <c r="FX93" s="46"/>
      <c r="FY93" s="46"/>
      <c r="FZ93" s="46"/>
      <c r="GA93" s="46"/>
      <c r="GB93" s="46"/>
      <c r="GC93" s="46"/>
      <c r="GD93" s="46"/>
      <c r="GE93" s="46"/>
      <c r="GF93" s="46"/>
      <c r="GG93" s="46"/>
      <c r="GH93" s="46"/>
      <c r="GI93" s="46">
        <f>(GF93+GG93+GH93+FP93+GJ93)/36</f>
        <v>0</v>
      </c>
      <c r="GJ93" s="300"/>
      <c r="GK93" s="54">
        <f t="shared" si="323"/>
        <v>0</v>
      </c>
      <c r="GL93" s="46"/>
      <c r="GM93" s="46"/>
      <c r="GN93" s="46"/>
      <c r="GO93" s="46"/>
      <c r="GP93" s="46"/>
      <c r="GQ93" s="46"/>
      <c r="GR93" s="46"/>
      <c r="GS93" s="46"/>
      <c r="GT93" s="46"/>
      <c r="GU93" s="46"/>
      <c r="GV93" s="46"/>
      <c r="GW93" s="46"/>
      <c r="GX93" s="46"/>
      <c r="GY93" s="46"/>
      <c r="GZ93" s="46"/>
      <c r="HA93" s="46"/>
      <c r="HB93" s="46"/>
      <c r="HC93" s="46"/>
      <c r="HD93" s="46">
        <f>(HA93+HB93+HC93+GK93+HE93)/36</f>
        <v>0</v>
      </c>
      <c r="HE93" s="224"/>
      <c r="HF93" s="299">
        <f t="shared" si="310"/>
        <v>0</v>
      </c>
      <c r="HG93" s="46"/>
      <c r="HH93" s="46"/>
      <c r="HI93" s="46"/>
      <c r="HJ93" s="46"/>
      <c r="HK93" s="46"/>
      <c r="HL93" s="46"/>
      <c r="HM93" s="46"/>
      <c r="HN93" s="46"/>
      <c r="HO93" s="46"/>
      <c r="HP93" s="46"/>
      <c r="HQ93" s="46"/>
      <c r="HR93" s="46"/>
      <c r="HS93" s="46"/>
      <c r="HT93" s="46"/>
      <c r="HU93" s="46"/>
      <c r="HV93" s="46"/>
      <c r="HW93" s="46"/>
      <c r="HX93" s="46"/>
      <c r="HY93" s="46"/>
      <c r="HZ93" s="300"/>
      <c r="IA93" s="310"/>
      <c r="IB93" s="40">
        <v>6</v>
      </c>
      <c r="IC93" s="25"/>
      <c r="ID93" s="120"/>
      <c r="IE93" s="54">
        <v>1</v>
      </c>
    </row>
    <row r="94" spans="1:301" s="390" customFormat="1" ht="15" customHeight="1" thickBot="1" x14ac:dyDescent="0.3">
      <c r="A94" s="152">
        <v>51</v>
      </c>
      <c r="B94" s="46" t="s">
        <v>218</v>
      </c>
      <c r="C94" s="248" t="s">
        <v>128</v>
      </c>
      <c r="D94" s="419"/>
      <c r="E94" s="415">
        <f t="shared" si="312"/>
        <v>8</v>
      </c>
      <c r="F94" s="415">
        <f t="shared" si="307"/>
        <v>288</v>
      </c>
      <c r="G94" s="415">
        <f t="shared" si="308"/>
        <v>186</v>
      </c>
      <c r="H94" s="415">
        <f t="shared" si="331"/>
        <v>32</v>
      </c>
      <c r="I94" s="415">
        <f t="shared" si="331"/>
        <v>0</v>
      </c>
      <c r="J94" s="415">
        <f t="shared" si="331"/>
        <v>24</v>
      </c>
      <c r="K94" s="415">
        <f t="shared" si="331"/>
        <v>94</v>
      </c>
      <c r="L94" s="415">
        <f t="shared" si="331"/>
        <v>0</v>
      </c>
      <c r="M94" s="415">
        <f t="shared" si="331"/>
        <v>34</v>
      </c>
      <c r="N94" s="415">
        <f t="shared" si="331"/>
        <v>0</v>
      </c>
      <c r="O94" s="415">
        <f t="shared" si="331"/>
        <v>0</v>
      </c>
      <c r="P94" s="415">
        <f t="shared" si="331"/>
        <v>2</v>
      </c>
      <c r="Q94" s="415"/>
      <c r="R94" s="415">
        <f t="shared" si="309"/>
        <v>0</v>
      </c>
      <c r="S94" s="415">
        <f t="shared" si="332"/>
        <v>0</v>
      </c>
      <c r="T94" s="415">
        <f t="shared" si="332"/>
        <v>0</v>
      </c>
      <c r="U94" s="416">
        <f t="shared" si="332"/>
        <v>0</v>
      </c>
      <c r="V94" s="417">
        <f t="shared" si="333"/>
        <v>93</v>
      </c>
      <c r="W94" s="415">
        <f t="shared" si="328"/>
        <v>9</v>
      </c>
      <c r="X94" s="418">
        <f t="shared" si="334"/>
        <v>0</v>
      </c>
      <c r="Y94" s="408">
        <f t="shared" si="315"/>
        <v>0</v>
      </c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406"/>
      <c r="AK94" s="406"/>
      <c r="AL94" s="406"/>
      <c r="AM94" s="406"/>
      <c r="AN94" s="406"/>
      <c r="AO94" s="406"/>
      <c r="AP94" s="406"/>
      <c r="AQ94" s="406"/>
      <c r="AR94" s="406">
        <f t="shared" ref="AR94" si="336">(AO94+AP94+AQ94+Y94+AS94)/36</f>
        <v>0</v>
      </c>
      <c r="AS94" s="414"/>
      <c r="AT94" s="405">
        <f t="shared" si="316"/>
        <v>0</v>
      </c>
      <c r="AU94" s="406"/>
      <c r="AV94" s="406"/>
      <c r="AW94" s="406"/>
      <c r="AX94" s="406"/>
      <c r="AY94" s="406"/>
      <c r="AZ94" s="406"/>
      <c r="BA94" s="406"/>
      <c r="BB94" s="406"/>
      <c r="BC94" s="406"/>
      <c r="BD94" s="406"/>
      <c r="BE94" s="406"/>
      <c r="BF94" s="406"/>
      <c r="BG94" s="406"/>
      <c r="BH94" s="406"/>
      <c r="BI94" s="406"/>
      <c r="BJ94" s="406"/>
      <c r="BK94" s="406"/>
      <c r="BL94" s="406"/>
      <c r="BM94" s="406">
        <f t="shared" ref="BM94" si="337">(BJ94+BK94+BL94+AT94+BN94)/36</f>
        <v>0</v>
      </c>
      <c r="BN94" s="407"/>
      <c r="BO94" s="408">
        <f t="shared" si="317"/>
        <v>0</v>
      </c>
      <c r="BP94" s="406"/>
      <c r="BQ94" s="406"/>
      <c r="BR94" s="406"/>
      <c r="BS94" s="406"/>
      <c r="BT94" s="406"/>
      <c r="BU94" s="406"/>
      <c r="BV94" s="406"/>
      <c r="BW94" s="406"/>
      <c r="BX94" s="406"/>
      <c r="BY94" s="406"/>
      <c r="BZ94" s="406"/>
      <c r="CA94" s="406"/>
      <c r="CB94" s="406"/>
      <c r="CC94" s="406"/>
      <c r="CD94" s="406"/>
      <c r="CE94" s="406"/>
      <c r="CF94" s="406"/>
      <c r="CG94" s="406"/>
      <c r="CH94" s="406">
        <f t="shared" ref="CH94" si="338">(CE94+CF94+CG94+BO94+CI94)/36</f>
        <v>0</v>
      </c>
      <c r="CI94" s="414"/>
      <c r="CJ94" s="405">
        <f>SUM(CK94:CU94)+SUM(CW94:CY94)</f>
        <v>72</v>
      </c>
      <c r="CK94" s="409">
        <v>28</v>
      </c>
      <c r="CL94" s="409"/>
      <c r="CM94" s="409"/>
      <c r="CN94" s="409">
        <v>8</v>
      </c>
      <c r="CO94" s="409"/>
      <c r="CP94" s="409">
        <v>34</v>
      </c>
      <c r="CQ94" s="409"/>
      <c r="CR94" s="409"/>
      <c r="CS94" s="409">
        <v>2</v>
      </c>
      <c r="CT94" s="409"/>
      <c r="CU94" s="409"/>
      <c r="CV94" s="409"/>
      <c r="CW94" s="409"/>
      <c r="CX94" s="409"/>
      <c r="CY94" s="409"/>
      <c r="CZ94" s="410"/>
      <c r="DA94" s="411"/>
      <c r="DB94" s="412"/>
      <c r="DC94" s="413">
        <f t="shared" ref="DC94" si="339">(CZ94+DA94+DB94+CJ94+DD94)/36</f>
        <v>3</v>
      </c>
      <c r="DD94" s="407">
        <v>36</v>
      </c>
      <c r="DE94" s="408">
        <f t="shared" si="318"/>
        <v>72</v>
      </c>
      <c r="DF94" s="409">
        <v>2</v>
      </c>
      <c r="DG94" s="409"/>
      <c r="DH94" s="409">
        <v>22</v>
      </c>
      <c r="DI94" s="409">
        <v>48</v>
      </c>
      <c r="DJ94" s="409"/>
      <c r="DK94" s="409"/>
      <c r="DL94" s="409"/>
      <c r="DM94" s="409"/>
      <c r="DN94" s="409"/>
      <c r="DO94" s="409"/>
      <c r="DP94" s="409"/>
      <c r="DQ94" s="409"/>
      <c r="DR94" s="409"/>
      <c r="DS94" s="409"/>
      <c r="DT94" s="409"/>
      <c r="DU94" s="410"/>
      <c r="DV94" s="411"/>
      <c r="DW94" s="412"/>
      <c r="DX94" s="413">
        <f t="shared" si="335"/>
        <v>3</v>
      </c>
      <c r="DY94" s="414">
        <v>36</v>
      </c>
      <c r="DZ94" s="405">
        <f t="shared" si="319"/>
        <v>42</v>
      </c>
      <c r="EA94" s="409">
        <v>2</v>
      </c>
      <c r="EB94" s="409"/>
      <c r="EC94" s="409">
        <v>2</v>
      </c>
      <c r="ED94" s="409">
        <v>38</v>
      </c>
      <c r="EE94" s="409"/>
      <c r="EF94" s="409"/>
      <c r="EG94" s="409"/>
      <c r="EH94" s="409"/>
      <c r="EI94" s="409"/>
      <c r="EJ94" s="409"/>
      <c r="EK94" s="409"/>
      <c r="EL94" s="409"/>
      <c r="EM94" s="409"/>
      <c r="EN94" s="409"/>
      <c r="EO94" s="409"/>
      <c r="EP94" s="410"/>
      <c r="EQ94" s="411"/>
      <c r="ER94" s="412">
        <v>9</v>
      </c>
      <c r="ES94" s="413">
        <f t="shared" ref="ES94" si="340">(EP94+EQ94+ER94+DZ94+ET94)/36</f>
        <v>2</v>
      </c>
      <c r="ET94" s="407">
        <v>21</v>
      </c>
      <c r="EU94" s="54">
        <f t="shared" si="320"/>
        <v>0</v>
      </c>
      <c r="EV94" s="46"/>
      <c r="EW94" s="46"/>
      <c r="EX94" s="46"/>
      <c r="EY94" s="46"/>
      <c r="EZ94" s="46"/>
      <c r="FA94" s="46"/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>
        <f t="shared" ref="FN94" si="341">(FK94+FL94+FM94+EU94+FO94)/36</f>
        <v>0</v>
      </c>
      <c r="FO94" s="224"/>
      <c r="FP94" s="299">
        <f t="shared" si="321"/>
        <v>0</v>
      </c>
      <c r="FQ94" s="46"/>
      <c r="FR94" s="46"/>
      <c r="FS94" s="46"/>
      <c r="FT94" s="46"/>
      <c r="FU94" s="46"/>
      <c r="FV94" s="46"/>
      <c r="FW94" s="46"/>
      <c r="FX94" s="46"/>
      <c r="FY94" s="46"/>
      <c r="FZ94" s="46"/>
      <c r="GA94" s="46"/>
      <c r="GB94" s="46"/>
      <c r="GC94" s="46"/>
      <c r="GD94" s="46"/>
      <c r="GE94" s="46"/>
      <c r="GF94" s="46"/>
      <c r="GG94" s="46"/>
      <c r="GH94" s="46"/>
      <c r="GI94" s="46">
        <f t="shared" ref="GI94" si="342">(GF94+GG94+GH94+FP94+GJ94)/36</f>
        <v>0</v>
      </c>
      <c r="GJ94" s="300"/>
      <c r="GK94" s="54">
        <f t="shared" si="323"/>
        <v>0</v>
      </c>
      <c r="GL94" s="46"/>
      <c r="GM94" s="46"/>
      <c r="GN94" s="46"/>
      <c r="GO94" s="46"/>
      <c r="GP94" s="46"/>
      <c r="GQ94" s="46"/>
      <c r="GR94" s="46"/>
      <c r="GS94" s="46"/>
      <c r="GT94" s="46"/>
      <c r="GU94" s="46"/>
      <c r="GV94" s="46"/>
      <c r="GW94" s="46"/>
      <c r="GX94" s="46"/>
      <c r="GY94" s="46"/>
      <c r="GZ94" s="46"/>
      <c r="HA94" s="46"/>
      <c r="HB94" s="46"/>
      <c r="HC94" s="46"/>
      <c r="HD94" s="46">
        <f t="shared" ref="HD94" si="343">(HA94+HB94+HC94+GK94+HE94)/36</f>
        <v>0</v>
      </c>
      <c r="HE94" s="224"/>
      <c r="HF94" s="299">
        <f t="shared" si="310"/>
        <v>0</v>
      </c>
      <c r="HG94" s="46"/>
      <c r="HH94" s="46"/>
      <c r="HI94" s="46"/>
      <c r="HJ94" s="46"/>
      <c r="HK94" s="46"/>
      <c r="HL94" s="46"/>
      <c r="HM94" s="46"/>
      <c r="HN94" s="46"/>
      <c r="HO94" s="46"/>
      <c r="HP94" s="46"/>
      <c r="HQ94" s="46"/>
      <c r="HR94" s="46"/>
      <c r="HS94" s="46"/>
      <c r="HT94" s="46"/>
      <c r="HU94" s="46"/>
      <c r="HV94" s="46"/>
      <c r="HW94" s="46"/>
      <c r="HX94" s="46"/>
      <c r="HY94" s="46"/>
      <c r="HZ94" s="300"/>
      <c r="IA94" s="322">
        <v>6</v>
      </c>
      <c r="IB94" s="25"/>
      <c r="IC94" s="25"/>
      <c r="ID94" s="120"/>
      <c r="IE94" s="54">
        <v>1</v>
      </c>
      <c r="IF94" s="385"/>
      <c r="IG94" s="385"/>
      <c r="IH94" s="385"/>
      <c r="II94" s="385"/>
      <c r="IJ94" s="385"/>
      <c r="IK94" s="385"/>
      <c r="IL94" s="385"/>
      <c r="IM94" s="385"/>
      <c r="IN94" s="385"/>
      <c r="IO94" s="385"/>
      <c r="IP94" s="385"/>
      <c r="IQ94" s="385"/>
      <c r="IR94" s="385"/>
      <c r="IS94" s="385"/>
      <c r="IT94" s="385"/>
      <c r="IU94" s="385"/>
      <c r="IV94" s="385"/>
      <c r="IW94" s="385"/>
      <c r="IX94" s="385"/>
      <c r="IY94" s="385"/>
      <c r="IZ94" s="385"/>
      <c r="JA94" s="385"/>
      <c r="JB94" s="385"/>
      <c r="JC94" s="385"/>
      <c r="JD94" s="385"/>
      <c r="JE94" s="385"/>
      <c r="JF94" s="385"/>
      <c r="JG94" s="385"/>
      <c r="JH94" s="385"/>
      <c r="JI94" s="385"/>
      <c r="JJ94" s="385"/>
      <c r="JK94" s="385"/>
      <c r="JL94" s="385"/>
      <c r="JM94" s="385"/>
      <c r="JN94" s="385"/>
      <c r="JO94" s="385"/>
      <c r="JP94" s="385"/>
      <c r="JQ94" s="385"/>
      <c r="JR94" s="385"/>
      <c r="JS94" s="385"/>
      <c r="JT94" s="385"/>
      <c r="JU94" s="385"/>
      <c r="JV94" s="385"/>
      <c r="JW94" s="385"/>
      <c r="JX94" s="385"/>
      <c r="JY94" s="385"/>
      <c r="JZ94" s="385"/>
      <c r="KA94" s="385"/>
      <c r="KB94" s="385"/>
      <c r="KC94" s="385"/>
      <c r="KD94" s="385"/>
      <c r="KE94" s="385"/>
      <c r="KF94" s="385"/>
      <c r="KG94" s="385"/>
      <c r="KH94" s="385"/>
      <c r="KI94" s="385"/>
      <c r="KJ94" s="385"/>
      <c r="KK94" s="385"/>
      <c r="KL94" s="385"/>
      <c r="KM94" s="385"/>
      <c r="KN94" s="385"/>
      <c r="KO94" s="385"/>
    </row>
    <row r="95" spans="1:301" s="385" customFormat="1" ht="15" customHeight="1" x14ac:dyDescent="0.25">
      <c r="A95" s="152">
        <v>52</v>
      </c>
      <c r="B95" s="46" t="s">
        <v>277</v>
      </c>
      <c r="C95" s="248" t="s">
        <v>133</v>
      </c>
      <c r="D95" s="236"/>
      <c r="E95" s="48">
        <f t="shared" ref="E95:E96" si="344">F95/36</f>
        <v>2</v>
      </c>
      <c r="F95" s="48">
        <f t="shared" si="307"/>
        <v>72</v>
      </c>
      <c r="G95" s="48">
        <f t="shared" si="308"/>
        <v>44</v>
      </c>
      <c r="H95" s="48">
        <f t="shared" si="331"/>
        <v>16</v>
      </c>
      <c r="I95" s="48">
        <f t="shared" si="331"/>
        <v>2</v>
      </c>
      <c r="J95" s="48">
        <f t="shared" si="331"/>
        <v>0</v>
      </c>
      <c r="K95" s="48">
        <f t="shared" si="331"/>
        <v>18</v>
      </c>
      <c r="L95" s="48">
        <f t="shared" si="331"/>
        <v>4</v>
      </c>
      <c r="M95" s="48">
        <f t="shared" si="331"/>
        <v>4</v>
      </c>
      <c r="N95" s="48">
        <f t="shared" si="331"/>
        <v>0</v>
      </c>
      <c r="O95" s="48">
        <f t="shared" si="331"/>
        <v>0</v>
      </c>
      <c r="P95" s="48">
        <f t="shared" si="331"/>
        <v>0</v>
      </c>
      <c r="Q95" s="48"/>
      <c r="R95" s="48">
        <f t="shared" si="309"/>
        <v>0</v>
      </c>
      <c r="S95" s="48">
        <f t="shared" si="332"/>
        <v>0</v>
      </c>
      <c r="T95" s="48">
        <f t="shared" si="332"/>
        <v>0</v>
      </c>
      <c r="U95" s="214">
        <f t="shared" si="332"/>
        <v>0</v>
      </c>
      <c r="V95" s="276">
        <f t="shared" si="333"/>
        <v>24</v>
      </c>
      <c r="W95" s="48">
        <f t="shared" si="328"/>
        <v>4</v>
      </c>
      <c r="X95" s="277">
        <f t="shared" si="334"/>
        <v>0</v>
      </c>
      <c r="Y95" s="54">
        <f t="shared" si="315"/>
        <v>18</v>
      </c>
      <c r="Z95" s="49">
        <v>10</v>
      </c>
      <c r="AA95" s="49">
        <v>2</v>
      </c>
      <c r="AB95" s="49"/>
      <c r="AC95" s="49">
        <v>4</v>
      </c>
      <c r="AD95" s="49"/>
      <c r="AE95" s="49">
        <v>2</v>
      </c>
      <c r="AF95" s="49"/>
      <c r="AG95" s="49"/>
      <c r="AH95" s="49"/>
      <c r="AI95" s="49"/>
      <c r="AJ95" s="49"/>
      <c r="AK95" s="49"/>
      <c r="AL95" s="49"/>
      <c r="AM95" s="49"/>
      <c r="AN95" s="49"/>
      <c r="AO95" s="50"/>
      <c r="AP95" s="51"/>
      <c r="AQ95" s="52"/>
      <c r="AR95" s="53">
        <f>(AO95+AP95+AQ95+Y95+AS95)/36</f>
        <v>0.75</v>
      </c>
      <c r="AS95" s="224">
        <v>9</v>
      </c>
      <c r="AT95" s="299">
        <f t="shared" si="316"/>
        <v>6</v>
      </c>
      <c r="AU95" s="49"/>
      <c r="AV95" s="49"/>
      <c r="AW95" s="49"/>
      <c r="AX95" s="49">
        <v>4</v>
      </c>
      <c r="AY95" s="49"/>
      <c r="AZ95" s="49">
        <v>2</v>
      </c>
      <c r="BA95" s="49"/>
      <c r="BB95" s="49"/>
      <c r="BC95" s="49"/>
      <c r="BD95" s="49"/>
      <c r="BE95" s="49"/>
      <c r="BF95" s="49"/>
      <c r="BG95" s="49"/>
      <c r="BH95" s="49"/>
      <c r="BI95" s="49"/>
      <c r="BJ95" s="50"/>
      <c r="BK95" s="51"/>
      <c r="BL95" s="52"/>
      <c r="BM95" s="53">
        <f>(BJ95+BK95+BL95+AT95+BN95)/36</f>
        <v>0.25</v>
      </c>
      <c r="BN95" s="300">
        <v>3</v>
      </c>
      <c r="BO95" s="54">
        <f t="shared" si="317"/>
        <v>0</v>
      </c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>
        <f>(CE95+CF95+CG95+BO95+CI95)/36</f>
        <v>0</v>
      </c>
      <c r="CI95" s="224"/>
      <c r="CJ95" s="299">
        <f>SUM(CK95:CU95)+SUM(CW95:CY95)</f>
        <v>20</v>
      </c>
      <c r="CK95" s="49">
        <v>6</v>
      </c>
      <c r="CL95" s="49"/>
      <c r="CM95" s="49"/>
      <c r="CN95" s="49">
        <v>10</v>
      </c>
      <c r="CO95" s="49">
        <v>4</v>
      </c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50"/>
      <c r="DA95" s="51"/>
      <c r="DB95" s="52">
        <v>4</v>
      </c>
      <c r="DC95" s="53">
        <f t="shared" ref="DC95:DC96" si="345">(CZ95+DA95+DB95+CJ95+DD95)/36</f>
        <v>1</v>
      </c>
      <c r="DD95" s="300">
        <v>12</v>
      </c>
      <c r="DE95" s="54">
        <f t="shared" si="318"/>
        <v>0</v>
      </c>
      <c r="DF95" s="46"/>
      <c r="DG95" s="46"/>
      <c r="DH95" s="46"/>
      <c r="DI95" s="46"/>
      <c r="DJ95" s="46"/>
      <c r="DK95" s="46"/>
      <c r="DL95" s="46"/>
      <c r="DM95" s="46"/>
      <c r="DN95" s="46"/>
      <c r="DO95" s="46"/>
      <c r="DP95" s="46"/>
      <c r="DQ95" s="46"/>
      <c r="DR95" s="46"/>
      <c r="DS95" s="46"/>
      <c r="DT95" s="46"/>
      <c r="DU95" s="46"/>
      <c r="DV95" s="46"/>
      <c r="DW95" s="46"/>
      <c r="DX95" s="46">
        <f>(DU95+DV95+DW95+DE95+DY95)/36</f>
        <v>0</v>
      </c>
      <c r="DY95" s="224"/>
      <c r="DZ95" s="299">
        <f t="shared" si="319"/>
        <v>0</v>
      </c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>
        <f>(EP95+EQ95+ER95+DZ95+ET95)/36</f>
        <v>0</v>
      </c>
      <c r="ET95" s="300"/>
      <c r="EU95" s="54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>
        <f>(FK95+FL95+FM95+EU95+FO95)/36</f>
        <v>0</v>
      </c>
      <c r="FO95" s="224"/>
      <c r="FP95" s="299">
        <f t="shared" si="321"/>
        <v>0</v>
      </c>
      <c r="FQ95" s="46"/>
      <c r="FR95" s="46"/>
      <c r="FS95" s="46"/>
      <c r="FT95" s="46"/>
      <c r="FU95" s="46"/>
      <c r="FV95" s="46"/>
      <c r="FW95" s="46"/>
      <c r="FX95" s="46"/>
      <c r="FY95" s="46"/>
      <c r="FZ95" s="46"/>
      <c r="GA95" s="46"/>
      <c r="GB95" s="46"/>
      <c r="GC95" s="46"/>
      <c r="GD95" s="46"/>
      <c r="GE95" s="46"/>
      <c r="GF95" s="46"/>
      <c r="GG95" s="46"/>
      <c r="GH95" s="46"/>
      <c r="GI95" s="46">
        <f>(GF95+GG95+GH95+FP95+GJ95)/36</f>
        <v>0</v>
      </c>
      <c r="GJ95" s="300"/>
      <c r="GK95" s="54">
        <f t="shared" si="323"/>
        <v>0</v>
      </c>
      <c r="GL95" s="46"/>
      <c r="GM95" s="46"/>
      <c r="GN95" s="46"/>
      <c r="GO95" s="46"/>
      <c r="GP95" s="46"/>
      <c r="GQ95" s="46"/>
      <c r="GR95" s="46"/>
      <c r="GS95" s="46"/>
      <c r="GT95" s="46"/>
      <c r="GU95" s="46"/>
      <c r="GV95" s="46"/>
      <c r="GW95" s="46"/>
      <c r="GX95" s="46"/>
      <c r="GY95" s="46"/>
      <c r="GZ95" s="46"/>
      <c r="HA95" s="46"/>
      <c r="HB95" s="46"/>
      <c r="HC95" s="46"/>
      <c r="HD95" s="46">
        <f>(HA95+HB95+HC95+GK95+HE95)/36</f>
        <v>0</v>
      </c>
      <c r="HE95" s="224"/>
      <c r="HF95" s="299">
        <f t="shared" si="310"/>
        <v>0</v>
      </c>
      <c r="HG95" s="46"/>
      <c r="HH95" s="46"/>
      <c r="HI95" s="46"/>
      <c r="HJ95" s="46"/>
      <c r="HK95" s="46"/>
      <c r="HL95" s="46"/>
      <c r="HM95" s="46"/>
      <c r="HN95" s="46"/>
      <c r="HO95" s="46"/>
      <c r="HP95" s="46"/>
      <c r="HQ95" s="46"/>
      <c r="HR95" s="46"/>
      <c r="HS95" s="46"/>
      <c r="HT95" s="46"/>
      <c r="HU95" s="46"/>
      <c r="HV95" s="46"/>
      <c r="HW95" s="46"/>
      <c r="HX95" s="46"/>
      <c r="HY95" s="46"/>
      <c r="HZ95" s="300"/>
      <c r="IA95" s="310"/>
      <c r="IB95" s="40">
        <v>4</v>
      </c>
      <c r="IC95" s="25"/>
      <c r="ID95" s="120"/>
      <c r="IE95" s="54">
        <v>1</v>
      </c>
    </row>
    <row r="96" spans="1:301" s="394" customFormat="1" ht="15" customHeight="1" thickBot="1" x14ac:dyDescent="0.3">
      <c r="A96" s="765">
        <v>53</v>
      </c>
      <c r="B96" s="767" t="s">
        <v>278</v>
      </c>
      <c r="C96" s="249" t="s">
        <v>139</v>
      </c>
      <c r="D96" s="769"/>
      <c r="E96" s="761">
        <f t="shared" si="344"/>
        <v>2</v>
      </c>
      <c r="F96" s="761">
        <f>G96+V96+W96+X96</f>
        <v>72</v>
      </c>
      <c r="G96" s="761">
        <f>SUM(H96:U96)</f>
        <v>44</v>
      </c>
      <c r="H96" s="761">
        <f t="shared" si="331"/>
        <v>18</v>
      </c>
      <c r="I96" s="761">
        <f t="shared" si="331"/>
        <v>12</v>
      </c>
      <c r="J96" s="761">
        <f t="shared" si="331"/>
        <v>0</v>
      </c>
      <c r="K96" s="761">
        <f t="shared" si="331"/>
        <v>14</v>
      </c>
      <c r="L96" s="761">
        <f t="shared" si="331"/>
        <v>0</v>
      </c>
      <c r="M96" s="761">
        <f t="shared" si="331"/>
        <v>0</v>
      </c>
      <c r="N96" s="761">
        <f t="shared" si="331"/>
        <v>0</v>
      </c>
      <c r="O96" s="761">
        <f t="shared" si="331"/>
        <v>0</v>
      </c>
      <c r="P96" s="761">
        <f t="shared" si="331"/>
        <v>0</v>
      </c>
      <c r="Q96" s="761"/>
      <c r="R96" s="761">
        <f>AJ96+BE96+BZ96+CU96+DP96+EK96+FF96+GA96+GV96+HQ96</f>
        <v>0</v>
      </c>
      <c r="S96" s="761">
        <f t="shared" si="332"/>
        <v>0</v>
      </c>
      <c r="T96" s="761">
        <f t="shared" si="332"/>
        <v>0</v>
      </c>
      <c r="U96" s="762">
        <f t="shared" si="332"/>
        <v>0</v>
      </c>
      <c r="V96" s="763">
        <f t="shared" si="333"/>
        <v>24</v>
      </c>
      <c r="W96" s="761">
        <f t="shared" si="328"/>
        <v>4</v>
      </c>
      <c r="X96" s="764">
        <f t="shared" si="334"/>
        <v>0</v>
      </c>
      <c r="Y96" s="760">
        <f>SUM(Z96:AJ96)+SUM(AL96:AN96)</f>
        <v>0</v>
      </c>
      <c r="Z96" s="768"/>
      <c r="AA96" s="768"/>
      <c r="AB96" s="768"/>
      <c r="AC96" s="768"/>
      <c r="AD96" s="768"/>
      <c r="AE96" s="768"/>
      <c r="AF96" s="768"/>
      <c r="AG96" s="768"/>
      <c r="AH96" s="768"/>
      <c r="AI96" s="768"/>
      <c r="AJ96" s="768"/>
      <c r="AK96" s="768"/>
      <c r="AL96" s="768"/>
      <c r="AM96" s="768"/>
      <c r="AN96" s="768"/>
      <c r="AO96" s="768"/>
      <c r="AP96" s="768"/>
      <c r="AQ96" s="768"/>
      <c r="AR96" s="768">
        <f t="shared" ref="AR96" si="346">(AO96+AP96+AQ96+Y96+AS96)/36</f>
        <v>0</v>
      </c>
      <c r="AS96" s="758"/>
      <c r="AT96" s="759">
        <f>SUM(AU96:BE96)+SUM(BG96:BI96)</f>
        <v>0</v>
      </c>
      <c r="AU96" s="768"/>
      <c r="AV96" s="768"/>
      <c r="AW96" s="768"/>
      <c r="AX96" s="768"/>
      <c r="AY96" s="768"/>
      <c r="AZ96" s="768"/>
      <c r="BA96" s="768"/>
      <c r="BB96" s="768"/>
      <c r="BC96" s="768"/>
      <c r="BD96" s="768"/>
      <c r="BE96" s="768"/>
      <c r="BF96" s="768"/>
      <c r="BG96" s="768"/>
      <c r="BH96" s="768"/>
      <c r="BI96" s="768"/>
      <c r="BJ96" s="768"/>
      <c r="BK96" s="768"/>
      <c r="BL96" s="768"/>
      <c r="BM96" s="768">
        <f t="shared" ref="BM96" si="347">(BJ96+BK96+BL96+AT96+BN96)/36</f>
        <v>0</v>
      </c>
      <c r="BN96" s="757"/>
      <c r="BO96" s="760">
        <f>SUM(BP96:BZ96)+SUM(CB96:CD96)</f>
        <v>0</v>
      </c>
      <c r="BP96" s="768"/>
      <c r="BQ96" s="768"/>
      <c r="BR96" s="768"/>
      <c r="BS96" s="768"/>
      <c r="BT96" s="768"/>
      <c r="BU96" s="768"/>
      <c r="BV96" s="768"/>
      <c r="BW96" s="768"/>
      <c r="BX96" s="768"/>
      <c r="BY96" s="768"/>
      <c r="BZ96" s="768"/>
      <c r="CA96" s="768"/>
      <c r="CB96" s="768"/>
      <c r="CC96" s="768"/>
      <c r="CD96" s="768"/>
      <c r="CE96" s="768"/>
      <c r="CF96" s="768"/>
      <c r="CG96" s="768"/>
      <c r="CH96" s="768">
        <f t="shared" ref="CH96" si="348">(CE96+CF96+CG96+BO96+CI96)/36</f>
        <v>0</v>
      </c>
      <c r="CI96" s="758"/>
      <c r="CJ96" s="759">
        <f>SUM(CK96:CU96)+SUM(CW96:CY96)</f>
        <v>0</v>
      </c>
      <c r="CK96" s="768"/>
      <c r="CL96" s="768"/>
      <c r="CM96" s="768"/>
      <c r="CN96" s="768"/>
      <c r="CO96" s="768"/>
      <c r="CP96" s="768"/>
      <c r="CQ96" s="768"/>
      <c r="CR96" s="768"/>
      <c r="CS96" s="768"/>
      <c r="CT96" s="768"/>
      <c r="CU96" s="768"/>
      <c r="CV96" s="768"/>
      <c r="CW96" s="768"/>
      <c r="CX96" s="768"/>
      <c r="CY96" s="768"/>
      <c r="CZ96" s="768"/>
      <c r="DA96" s="768"/>
      <c r="DB96" s="768"/>
      <c r="DC96" s="768">
        <f t="shared" si="345"/>
        <v>0</v>
      </c>
      <c r="DD96" s="757"/>
      <c r="DE96" s="760">
        <f>SUM(DF96:DP96)+SUM(DR96:DT96)</f>
        <v>0</v>
      </c>
      <c r="DF96" s="768"/>
      <c r="DG96" s="768"/>
      <c r="DH96" s="768"/>
      <c r="DI96" s="768"/>
      <c r="DJ96" s="768"/>
      <c r="DK96" s="768"/>
      <c r="DL96" s="768"/>
      <c r="DM96" s="768"/>
      <c r="DN96" s="768"/>
      <c r="DO96" s="768"/>
      <c r="DP96" s="768"/>
      <c r="DQ96" s="768"/>
      <c r="DR96" s="768"/>
      <c r="DS96" s="768"/>
      <c r="DT96" s="768"/>
      <c r="DU96" s="768"/>
      <c r="DV96" s="768"/>
      <c r="DW96" s="768"/>
      <c r="DX96" s="768">
        <f t="shared" ref="DX96" si="349">(DU96+DV96+DW96+DE96+DY96)/36</f>
        <v>0</v>
      </c>
      <c r="DY96" s="758"/>
      <c r="DZ96" s="759">
        <f>SUM(EA96:EK96)+SUM(EM96:EO96)</f>
        <v>0</v>
      </c>
      <c r="EA96" s="768"/>
      <c r="EB96" s="768"/>
      <c r="EC96" s="768"/>
      <c r="ED96" s="768"/>
      <c r="EE96" s="768"/>
      <c r="EF96" s="768"/>
      <c r="EG96" s="768"/>
      <c r="EH96" s="768"/>
      <c r="EI96" s="768"/>
      <c r="EJ96" s="768"/>
      <c r="EK96" s="768"/>
      <c r="EL96" s="768"/>
      <c r="EM96" s="768"/>
      <c r="EN96" s="768"/>
      <c r="EO96" s="768"/>
      <c r="EP96" s="768"/>
      <c r="EQ96" s="768"/>
      <c r="ER96" s="768"/>
      <c r="ES96" s="768">
        <f t="shared" ref="ES96" si="350">(EP96+EQ96+ER96+DZ96+ET96)/36</f>
        <v>0</v>
      </c>
      <c r="ET96" s="757"/>
      <c r="EU96" s="760">
        <f>SUM(EV96:FF96)+SUM(FH96:FJ96)</f>
        <v>24</v>
      </c>
      <c r="EV96" s="752">
        <v>12</v>
      </c>
      <c r="EW96" s="752">
        <v>8</v>
      </c>
      <c r="EX96" s="752"/>
      <c r="EY96" s="752">
        <v>4</v>
      </c>
      <c r="EZ96" s="752"/>
      <c r="FA96" s="752"/>
      <c r="FB96" s="752"/>
      <c r="FC96" s="752"/>
      <c r="FD96" s="752"/>
      <c r="FE96" s="752"/>
      <c r="FF96" s="752"/>
      <c r="FG96" s="752"/>
      <c r="FH96" s="752"/>
      <c r="FI96" s="752"/>
      <c r="FJ96" s="752"/>
      <c r="FK96" s="753"/>
      <c r="FL96" s="754"/>
      <c r="FM96" s="755"/>
      <c r="FN96" s="756">
        <f t="shared" ref="FN96" si="351">(FK96+FL96+FM96+EU96+FO96)/36</f>
        <v>1</v>
      </c>
      <c r="FO96" s="758">
        <v>12</v>
      </c>
      <c r="FP96" s="759">
        <f>SUM(FQ96:GA96)+SUM(GC96:GE96)</f>
        <v>20</v>
      </c>
      <c r="FQ96" s="752">
        <v>6</v>
      </c>
      <c r="FR96" s="752">
        <v>4</v>
      </c>
      <c r="FS96" s="752"/>
      <c r="FT96" s="752">
        <v>10</v>
      </c>
      <c r="FU96" s="752"/>
      <c r="FV96" s="752"/>
      <c r="FW96" s="752"/>
      <c r="FX96" s="752"/>
      <c r="FY96" s="752"/>
      <c r="FZ96" s="752"/>
      <c r="GA96" s="752"/>
      <c r="GB96" s="752"/>
      <c r="GC96" s="752"/>
      <c r="GD96" s="752"/>
      <c r="GE96" s="752"/>
      <c r="GF96" s="753"/>
      <c r="GG96" s="754"/>
      <c r="GH96" s="755">
        <v>4</v>
      </c>
      <c r="GI96" s="756">
        <f t="shared" ref="GI96" si="352">(GF96+GG96+GH96+FP96+GJ96)/36</f>
        <v>1</v>
      </c>
      <c r="GJ96" s="757">
        <v>12</v>
      </c>
      <c r="GK96" s="760">
        <f>SUM(GL96:GV96)+SUM(GX96:GZ96)</f>
        <v>0</v>
      </c>
      <c r="GL96" s="768"/>
      <c r="GM96" s="768"/>
      <c r="GN96" s="768"/>
      <c r="GO96" s="768"/>
      <c r="GP96" s="768"/>
      <c r="GQ96" s="768"/>
      <c r="GR96" s="768"/>
      <c r="GS96" s="768"/>
      <c r="GT96" s="768"/>
      <c r="GU96" s="768"/>
      <c r="GV96" s="768"/>
      <c r="GW96" s="768"/>
      <c r="GX96" s="768"/>
      <c r="GY96" s="768"/>
      <c r="GZ96" s="768"/>
      <c r="HA96" s="768"/>
      <c r="HB96" s="768"/>
      <c r="HC96" s="768"/>
      <c r="HD96" s="768">
        <f t="shared" ref="HD96" si="353">(HA96+HB96+HC96+GK96+HE96)/36</f>
        <v>0</v>
      </c>
      <c r="HE96" s="758"/>
      <c r="HF96" s="759">
        <f>SUM(HG96:HQ96)+SUM(HS96:HU96)</f>
        <v>0</v>
      </c>
      <c r="HG96" s="768"/>
      <c r="HH96" s="768"/>
      <c r="HI96" s="768"/>
      <c r="HJ96" s="768"/>
      <c r="HK96" s="768"/>
      <c r="HL96" s="768"/>
      <c r="HM96" s="768"/>
      <c r="HN96" s="768"/>
      <c r="HO96" s="768"/>
      <c r="HP96" s="768"/>
      <c r="HQ96" s="768"/>
      <c r="HR96" s="768"/>
      <c r="HS96" s="768"/>
      <c r="HT96" s="768"/>
      <c r="HU96" s="768"/>
      <c r="HV96" s="768"/>
      <c r="HW96" s="768"/>
      <c r="HX96" s="768"/>
      <c r="HY96" s="768">
        <f t="shared" ref="HY96" si="354">(HV96+HW96+HX96+HF96+HZ96)/36</f>
        <v>0</v>
      </c>
      <c r="HZ96" s="757"/>
      <c r="IA96" s="337"/>
      <c r="IB96" s="192">
        <v>8</v>
      </c>
      <c r="IC96" s="137"/>
      <c r="ID96" s="139"/>
      <c r="IE96" s="751">
        <v>15</v>
      </c>
    </row>
    <row r="97" spans="1:301" s="377" customFormat="1" ht="15" customHeight="1" x14ac:dyDescent="0.25">
      <c r="A97" s="176"/>
      <c r="B97" s="126" t="s">
        <v>228</v>
      </c>
      <c r="C97" s="265" t="s">
        <v>229</v>
      </c>
      <c r="D97" s="238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216"/>
      <c r="V97" s="280"/>
      <c r="W97" s="126"/>
      <c r="X97" s="250"/>
      <c r="Y97" s="238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216"/>
      <c r="AT97" s="280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250"/>
      <c r="BO97" s="238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/>
      <c r="CD97" s="126"/>
      <c r="CE97" s="126"/>
      <c r="CF97" s="126"/>
      <c r="CG97" s="126"/>
      <c r="CH97" s="126"/>
      <c r="CI97" s="216"/>
      <c r="CJ97" s="280"/>
      <c r="CK97" s="126"/>
      <c r="CL97" s="126"/>
      <c r="CM97" s="126"/>
      <c r="CN97" s="126"/>
      <c r="CO97" s="126"/>
      <c r="CP97" s="126"/>
      <c r="CQ97" s="126"/>
      <c r="CR97" s="126"/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/>
      <c r="DD97" s="250"/>
      <c r="DE97" s="238"/>
      <c r="DF97" s="126"/>
      <c r="DG97" s="126"/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216"/>
      <c r="DZ97" s="280"/>
      <c r="EA97" s="126"/>
      <c r="EB97" s="126"/>
      <c r="EC97" s="126"/>
      <c r="ED97" s="126"/>
      <c r="EE97" s="126"/>
      <c r="EF97" s="126"/>
      <c r="EG97" s="126"/>
      <c r="EH97" s="126"/>
      <c r="EI97" s="126"/>
      <c r="EJ97" s="126"/>
      <c r="EK97" s="126"/>
      <c r="EL97" s="126"/>
      <c r="EM97" s="126"/>
      <c r="EN97" s="126"/>
      <c r="EO97" s="126"/>
      <c r="EP97" s="126"/>
      <c r="EQ97" s="126"/>
      <c r="ER97" s="126"/>
      <c r="ES97" s="126"/>
      <c r="ET97" s="250"/>
      <c r="EU97" s="238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216"/>
      <c r="FP97" s="280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250"/>
      <c r="GK97" s="238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216"/>
      <c r="HF97" s="280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250"/>
      <c r="IA97" s="332"/>
      <c r="IB97" s="177"/>
      <c r="IC97" s="177"/>
      <c r="ID97" s="178"/>
      <c r="IE97" s="54"/>
      <c r="IF97" s="378"/>
      <c r="IG97" s="378"/>
      <c r="IH97" s="378"/>
      <c r="II97" s="378"/>
      <c r="IJ97" s="378"/>
      <c r="IK97" s="378"/>
      <c r="IL97" s="378"/>
      <c r="IM97" s="378"/>
      <c r="IN97" s="378"/>
      <c r="IO97" s="378"/>
      <c r="IP97" s="378"/>
      <c r="IQ97" s="378"/>
      <c r="IR97" s="378"/>
      <c r="IS97" s="378"/>
      <c r="IT97" s="378"/>
      <c r="IU97" s="378"/>
      <c r="IV97" s="378"/>
      <c r="IW97" s="378"/>
      <c r="IX97" s="378"/>
      <c r="IY97" s="378"/>
      <c r="IZ97" s="378"/>
      <c r="JA97" s="378"/>
      <c r="JB97" s="378"/>
      <c r="JC97" s="378"/>
      <c r="JD97" s="378"/>
      <c r="JE97" s="378"/>
      <c r="JF97" s="378"/>
      <c r="JG97" s="378"/>
      <c r="JH97" s="378"/>
      <c r="JI97" s="378"/>
      <c r="JJ97" s="378"/>
      <c r="JK97" s="378"/>
      <c r="JL97" s="378"/>
      <c r="JM97" s="378"/>
      <c r="JN97" s="378"/>
      <c r="JO97" s="378"/>
      <c r="JP97" s="378"/>
      <c r="JQ97" s="378"/>
      <c r="JR97" s="378"/>
      <c r="JS97" s="378"/>
      <c r="JT97" s="378"/>
      <c r="JU97" s="378"/>
      <c r="JV97" s="378"/>
      <c r="JW97" s="378"/>
      <c r="JX97" s="378"/>
      <c r="JY97" s="378"/>
      <c r="JZ97" s="378"/>
      <c r="KA97" s="378"/>
      <c r="KB97" s="378"/>
      <c r="KC97" s="378"/>
      <c r="KD97" s="378"/>
      <c r="KE97" s="378"/>
      <c r="KF97" s="378"/>
      <c r="KG97" s="378"/>
      <c r="KH97" s="378"/>
      <c r="KI97" s="378"/>
      <c r="KJ97" s="378"/>
      <c r="KK97" s="378"/>
      <c r="KL97" s="378"/>
      <c r="KM97" s="378"/>
      <c r="KN97" s="378"/>
      <c r="KO97" s="378"/>
    </row>
    <row r="98" spans="1:301" s="377" customFormat="1" ht="15" customHeight="1" x14ac:dyDescent="0.25">
      <c r="A98" s="712">
        <v>52</v>
      </c>
      <c r="B98" s="711" t="s">
        <v>183</v>
      </c>
      <c r="C98" s="260" t="s">
        <v>156</v>
      </c>
      <c r="D98" s="231">
        <f>SUM(D99:D101)</f>
        <v>6</v>
      </c>
      <c r="E98" s="64">
        <f t="shared" ref="E98:BP98" si="355">SUM(E99:E101)</f>
        <v>0</v>
      </c>
      <c r="F98" s="64">
        <f t="shared" si="355"/>
        <v>216</v>
      </c>
      <c r="G98" s="64">
        <f t="shared" si="355"/>
        <v>126</v>
      </c>
      <c r="H98" s="64">
        <f t="shared" si="355"/>
        <v>0</v>
      </c>
      <c r="I98" s="64">
        <f t="shared" si="355"/>
        <v>0</v>
      </c>
      <c r="J98" s="64">
        <f t="shared" si="355"/>
        <v>0</v>
      </c>
      <c r="K98" s="64">
        <f t="shared" si="355"/>
        <v>34</v>
      </c>
      <c r="L98" s="64">
        <f t="shared" si="355"/>
        <v>0</v>
      </c>
      <c r="M98" s="64">
        <f t="shared" si="355"/>
        <v>0</v>
      </c>
      <c r="N98" s="64">
        <f t="shared" si="355"/>
        <v>0</v>
      </c>
      <c r="O98" s="64">
        <f t="shared" si="355"/>
        <v>8</v>
      </c>
      <c r="P98" s="64">
        <f t="shared" si="355"/>
        <v>0</v>
      </c>
      <c r="Q98" s="64">
        <f t="shared" si="355"/>
        <v>84</v>
      </c>
      <c r="R98" s="64">
        <f t="shared" si="355"/>
        <v>0</v>
      </c>
      <c r="S98" s="64">
        <f t="shared" si="355"/>
        <v>0</v>
      </c>
      <c r="T98" s="64">
        <f t="shared" si="355"/>
        <v>0</v>
      </c>
      <c r="U98" s="218">
        <f t="shared" si="355"/>
        <v>0</v>
      </c>
      <c r="V98" s="283">
        <f t="shared" si="355"/>
        <v>72</v>
      </c>
      <c r="W98" s="64">
        <f t="shared" si="355"/>
        <v>18</v>
      </c>
      <c r="X98" s="284">
        <f t="shared" si="355"/>
        <v>0</v>
      </c>
      <c r="Y98" s="231">
        <f t="shared" si="355"/>
        <v>0</v>
      </c>
      <c r="Z98" s="64">
        <f t="shared" si="355"/>
        <v>0</v>
      </c>
      <c r="AA98" s="64">
        <f t="shared" si="355"/>
        <v>0</v>
      </c>
      <c r="AB98" s="64">
        <f t="shared" si="355"/>
        <v>0</v>
      </c>
      <c r="AC98" s="64">
        <f t="shared" si="355"/>
        <v>0</v>
      </c>
      <c r="AD98" s="64">
        <f t="shared" si="355"/>
        <v>0</v>
      </c>
      <c r="AE98" s="64">
        <f t="shared" si="355"/>
        <v>0</v>
      </c>
      <c r="AF98" s="64">
        <f t="shared" si="355"/>
        <v>0</v>
      </c>
      <c r="AG98" s="64">
        <f t="shared" si="355"/>
        <v>0</v>
      </c>
      <c r="AH98" s="64">
        <f t="shared" si="355"/>
        <v>0</v>
      </c>
      <c r="AI98" s="64">
        <f t="shared" si="355"/>
        <v>0</v>
      </c>
      <c r="AJ98" s="64">
        <f t="shared" si="355"/>
        <v>0</v>
      </c>
      <c r="AK98" s="64">
        <f t="shared" si="355"/>
        <v>0</v>
      </c>
      <c r="AL98" s="64">
        <f t="shared" si="355"/>
        <v>0</v>
      </c>
      <c r="AM98" s="64">
        <f t="shared" si="355"/>
        <v>0</v>
      </c>
      <c r="AN98" s="64">
        <f t="shared" si="355"/>
        <v>0</v>
      </c>
      <c r="AO98" s="64">
        <f t="shared" si="355"/>
        <v>0</v>
      </c>
      <c r="AP98" s="64">
        <f t="shared" si="355"/>
        <v>0</v>
      </c>
      <c r="AQ98" s="64">
        <f t="shared" si="355"/>
        <v>0</v>
      </c>
      <c r="AR98" s="64">
        <f t="shared" si="355"/>
        <v>0</v>
      </c>
      <c r="AS98" s="218">
        <f t="shared" si="355"/>
        <v>0</v>
      </c>
      <c r="AT98" s="283">
        <f t="shared" si="355"/>
        <v>42</v>
      </c>
      <c r="AU98" s="64">
        <f t="shared" si="355"/>
        <v>0</v>
      </c>
      <c r="AV98" s="64">
        <f t="shared" si="355"/>
        <v>0</v>
      </c>
      <c r="AW98" s="64">
        <f t="shared" si="355"/>
        <v>0</v>
      </c>
      <c r="AX98" s="64">
        <f t="shared" si="355"/>
        <v>34</v>
      </c>
      <c r="AY98" s="64">
        <f t="shared" si="355"/>
        <v>0</v>
      </c>
      <c r="AZ98" s="64">
        <f t="shared" si="355"/>
        <v>0</v>
      </c>
      <c r="BA98" s="64">
        <f t="shared" si="355"/>
        <v>0</v>
      </c>
      <c r="BB98" s="64">
        <f t="shared" si="355"/>
        <v>8</v>
      </c>
      <c r="BC98" s="64">
        <f t="shared" si="355"/>
        <v>0</v>
      </c>
      <c r="BD98" s="64">
        <f t="shared" si="355"/>
        <v>0</v>
      </c>
      <c r="BE98" s="64">
        <f t="shared" si="355"/>
        <v>0</v>
      </c>
      <c r="BF98" s="64">
        <f t="shared" si="355"/>
        <v>0</v>
      </c>
      <c r="BG98" s="64">
        <f t="shared" si="355"/>
        <v>0</v>
      </c>
      <c r="BH98" s="64">
        <f t="shared" si="355"/>
        <v>0</v>
      </c>
      <c r="BI98" s="64">
        <f t="shared" si="355"/>
        <v>0</v>
      </c>
      <c r="BJ98" s="64">
        <f t="shared" si="355"/>
        <v>0</v>
      </c>
      <c r="BK98" s="64">
        <f t="shared" si="355"/>
        <v>0</v>
      </c>
      <c r="BL98" s="64">
        <f t="shared" si="355"/>
        <v>6</v>
      </c>
      <c r="BM98" s="64">
        <f t="shared" si="355"/>
        <v>2</v>
      </c>
      <c r="BN98" s="284">
        <f t="shared" si="355"/>
        <v>24</v>
      </c>
      <c r="BO98" s="231">
        <f t="shared" si="355"/>
        <v>0</v>
      </c>
      <c r="BP98" s="64">
        <f t="shared" si="355"/>
        <v>0</v>
      </c>
      <c r="BQ98" s="64">
        <f t="shared" ref="BQ98:EB98" si="356">SUM(BQ99:BQ101)</f>
        <v>0</v>
      </c>
      <c r="BR98" s="64">
        <f t="shared" si="356"/>
        <v>0</v>
      </c>
      <c r="BS98" s="64">
        <f t="shared" si="356"/>
        <v>0</v>
      </c>
      <c r="BT98" s="64">
        <f t="shared" si="356"/>
        <v>0</v>
      </c>
      <c r="BU98" s="64">
        <f t="shared" si="356"/>
        <v>0</v>
      </c>
      <c r="BV98" s="64">
        <f t="shared" si="356"/>
        <v>0</v>
      </c>
      <c r="BW98" s="64">
        <f t="shared" si="356"/>
        <v>0</v>
      </c>
      <c r="BX98" s="64">
        <f t="shared" si="356"/>
        <v>0</v>
      </c>
      <c r="BY98" s="64">
        <f t="shared" si="356"/>
        <v>0</v>
      </c>
      <c r="BZ98" s="64">
        <f t="shared" si="356"/>
        <v>0</v>
      </c>
      <c r="CA98" s="64">
        <f t="shared" si="356"/>
        <v>0</v>
      </c>
      <c r="CB98" s="64">
        <f t="shared" si="356"/>
        <v>0</v>
      </c>
      <c r="CC98" s="64">
        <f t="shared" si="356"/>
        <v>0</v>
      </c>
      <c r="CD98" s="64">
        <f t="shared" si="356"/>
        <v>0</v>
      </c>
      <c r="CE98" s="64">
        <f t="shared" si="356"/>
        <v>0</v>
      </c>
      <c r="CF98" s="64">
        <f t="shared" si="356"/>
        <v>0</v>
      </c>
      <c r="CG98" s="64">
        <f t="shared" si="356"/>
        <v>0</v>
      </c>
      <c r="CH98" s="64">
        <f t="shared" si="356"/>
        <v>0</v>
      </c>
      <c r="CI98" s="218">
        <f t="shared" si="356"/>
        <v>0</v>
      </c>
      <c r="CJ98" s="283">
        <f t="shared" si="356"/>
        <v>0</v>
      </c>
      <c r="CK98" s="64">
        <f t="shared" si="356"/>
        <v>0</v>
      </c>
      <c r="CL98" s="64">
        <f t="shared" si="356"/>
        <v>0</v>
      </c>
      <c r="CM98" s="64">
        <f t="shared" si="356"/>
        <v>0</v>
      </c>
      <c r="CN98" s="64">
        <f t="shared" si="356"/>
        <v>0</v>
      </c>
      <c r="CO98" s="64">
        <f t="shared" si="356"/>
        <v>0</v>
      </c>
      <c r="CP98" s="64">
        <f t="shared" si="356"/>
        <v>0</v>
      </c>
      <c r="CQ98" s="64">
        <f t="shared" si="356"/>
        <v>0</v>
      </c>
      <c r="CR98" s="64">
        <f t="shared" si="356"/>
        <v>0</v>
      </c>
      <c r="CS98" s="64">
        <f t="shared" si="356"/>
        <v>0</v>
      </c>
      <c r="CT98" s="64">
        <f t="shared" si="356"/>
        <v>0</v>
      </c>
      <c r="CU98" s="64">
        <f t="shared" si="356"/>
        <v>0</v>
      </c>
      <c r="CV98" s="64">
        <f t="shared" si="356"/>
        <v>0</v>
      </c>
      <c r="CW98" s="64">
        <f t="shared" si="356"/>
        <v>0</v>
      </c>
      <c r="CX98" s="64">
        <f t="shared" si="356"/>
        <v>0</v>
      </c>
      <c r="CY98" s="64">
        <f t="shared" si="356"/>
        <v>0</v>
      </c>
      <c r="CZ98" s="64">
        <f t="shared" si="356"/>
        <v>0</v>
      </c>
      <c r="DA98" s="64">
        <f t="shared" si="356"/>
        <v>0</v>
      </c>
      <c r="DB98" s="64">
        <f t="shared" si="356"/>
        <v>0</v>
      </c>
      <c r="DC98" s="64">
        <f t="shared" si="356"/>
        <v>0</v>
      </c>
      <c r="DD98" s="284">
        <f t="shared" si="356"/>
        <v>0</v>
      </c>
      <c r="DE98" s="231">
        <f t="shared" si="356"/>
        <v>0</v>
      </c>
      <c r="DF98" s="64">
        <f t="shared" si="356"/>
        <v>0</v>
      </c>
      <c r="DG98" s="64">
        <f t="shared" si="356"/>
        <v>0</v>
      </c>
      <c r="DH98" s="64">
        <f t="shared" si="356"/>
        <v>0</v>
      </c>
      <c r="DI98" s="64">
        <f t="shared" si="356"/>
        <v>0</v>
      </c>
      <c r="DJ98" s="64">
        <f t="shared" si="356"/>
        <v>0</v>
      </c>
      <c r="DK98" s="64">
        <f t="shared" si="356"/>
        <v>0</v>
      </c>
      <c r="DL98" s="64">
        <f t="shared" si="356"/>
        <v>0</v>
      </c>
      <c r="DM98" s="64">
        <f t="shared" si="356"/>
        <v>0</v>
      </c>
      <c r="DN98" s="64">
        <f t="shared" si="356"/>
        <v>0</v>
      </c>
      <c r="DO98" s="64">
        <f t="shared" si="356"/>
        <v>0</v>
      </c>
      <c r="DP98" s="64">
        <f t="shared" si="356"/>
        <v>0</v>
      </c>
      <c r="DQ98" s="64">
        <f t="shared" si="356"/>
        <v>0</v>
      </c>
      <c r="DR98" s="64">
        <f t="shared" si="356"/>
        <v>0</v>
      </c>
      <c r="DS98" s="64">
        <f t="shared" si="356"/>
        <v>0</v>
      </c>
      <c r="DT98" s="64">
        <f t="shared" si="356"/>
        <v>0</v>
      </c>
      <c r="DU98" s="64">
        <f t="shared" si="356"/>
        <v>0</v>
      </c>
      <c r="DV98" s="64">
        <f t="shared" si="356"/>
        <v>0</v>
      </c>
      <c r="DW98" s="64">
        <f t="shared" si="356"/>
        <v>0</v>
      </c>
      <c r="DX98" s="64">
        <f t="shared" si="356"/>
        <v>0</v>
      </c>
      <c r="DY98" s="218">
        <f t="shared" si="356"/>
        <v>0</v>
      </c>
      <c r="DZ98" s="283">
        <f t="shared" si="356"/>
        <v>42</v>
      </c>
      <c r="EA98" s="64">
        <f t="shared" si="356"/>
        <v>0</v>
      </c>
      <c r="EB98" s="64">
        <f t="shared" si="356"/>
        <v>0</v>
      </c>
      <c r="EC98" s="64">
        <f t="shared" ref="EC98:GN98" si="357">SUM(EC99:EC101)</f>
        <v>0</v>
      </c>
      <c r="ED98" s="64">
        <f t="shared" si="357"/>
        <v>0</v>
      </c>
      <c r="EE98" s="64">
        <f t="shared" si="357"/>
        <v>0</v>
      </c>
      <c r="EF98" s="64">
        <f t="shared" si="357"/>
        <v>0</v>
      </c>
      <c r="EG98" s="64">
        <f t="shared" si="357"/>
        <v>0</v>
      </c>
      <c r="EH98" s="64">
        <f t="shared" si="357"/>
        <v>0</v>
      </c>
      <c r="EI98" s="64">
        <f t="shared" si="357"/>
        <v>0</v>
      </c>
      <c r="EJ98" s="64">
        <f t="shared" si="357"/>
        <v>42</v>
      </c>
      <c r="EK98" s="64">
        <f t="shared" si="357"/>
        <v>0</v>
      </c>
      <c r="EL98" s="64">
        <f t="shared" si="357"/>
        <v>0</v>
      </c>
      <c r="EM98" s="64">
        <f t="shared" si="357"/>
        <v>0</v>
      </c>
      <c r="EN98" s="64">
        <f t="shared" si="357"/>
        <v>0</v>
      </c>
      <c r="EO98" s="64">
        <f t="shared" si="357"/>
        <v>0</v>
      </c>
      <c r="EP98" s="64">
        <f t="shared" si="357"/>
        <v>0</v>
      </c>
      <c r="EQ98" s="64">
        <f t="shared" si="357"/>
        <v>0</v>
      </c>
      <c r="ER98" s="64">
        <f t="shared" si="357"/>
        <v>6</v>
      </c>
      <c r="ES98" s="64">
        <f t="shared" si="357"/>
        <v>2</v>
      </c>
      <c r="ET98" s="284">
        <f t="shared" si="357"/>
        <v>24</v>
      </c>
      <c r="EU98" s="231">
        <f t="shared" si="357"/>
        <v>24</v>
      </c>
      <c r="EV98" s="64">
        <f t="shared" si="357"/>
        <v>0</v>
      </c>
      <c r="EW98" s="64">
        <f t="shared" si="357"/>
        <v>0</v>
      </c>
      <c r="EX98" s="64">
        <f t="shared" si="357"/>
        <v>0</v>
      </c>
      <c r="EY98" s="64">
        <f t="shared" si="357"/>
        <v>0</v>
      </c>
      <c r="EZ98" s="64">
        <f t="shared" si="357"/>
        <v>0</v>
      </c>
      <c r="FA98" s="64">
        <f t="shared" si="357"/>
        <v>0</v>
      </c>
      <c r="FB98" s="64">
        <f t="shared" si="357"/>
        <v>0</v>
      </c>
      <c r="FC98" s="64">
        <f t="shared" si="357"/>
        <v>0</v>
      </c>
      <c r="FD98" s="64">
        <f t="shared" si="357"/>
        <v>0</v>
      </c>
      <c r="FE98" s="64">
        <f t="shared" si="357"/>
        <v>24</v>
      </c>
      <c r="FF98" s="64">
        <f t="shared" si="357"/>
        <v>0</v>
      </c>
      <c r="FG98" s="64">
        <f t="shared" si="357"/>
        <v>0</v>
      </c>
      <c r="FH98" s="64">
        <f t="shared" si="357"/>
        <v>0</v>
      </c>
      <c r="FI98" s="64">
        <f t="shared" si="357"/>
        <v>0</v>
      </c>
      <c r="FJ98" s="64">
        <f t="shared" si="357"/>
        <v>0</v>
      </c>
      <c r="FK98" s="64">
        <f t="shared" si="357"/>
        <v>0</v>
      </c>
      <c r="FL98" s="64">
        <f t="shared" si="357"/>
        <v>0</v>
      </c>
      <c r="FM98" s="64">
        <f t="shared" si="357"/>
        <v>0</v>
      </c>
      <c r="FN98" s="64">
        <f t="shared" si="357"/>
        <v>1</v>
      </c>
      <c r="FO98" s="218">
        <f t="shared" si="357"/>
        <v>12</v>
      </c>
      <c r="FP98" s="283">
        <f t="shared" si="357"/>
        <v>18</v>
      </c>
      <c r="FQ98" s="64">
        <f t="shared" si="357"/>
        <v>0</v>
      </c>
      <c r="FR98" s="64">
        <f t="shared" si="357"/>
        <v>0</v>
      </c>
      <c r="FS98" s="64">
        <f t="shared" si="357"/>
        <v>0</v>
      </c>
      <c r="FT98" s="64">
        <f t="shared" si="357"/>
        <v>0</v>
      </c>
      <c r="FU98" s="64">
        <f t="shared" si="357"/>
        <v>0</v>
      </c>
      <c r="FV98" s="64">
        <f t="shared" si="357"/>
        <v>0</v>
      </c>
      <c r="FW98" s="64">
        <f t="shared" si="357"/>
        <v>0</v>
      </c>
      <c r="FX98" s="64">
        <f t="shared" si="357"/>
        <v>0</v>
      </c>
      <c r="FY98" s="64">
        <f t="shared" si="357"/>
        <v>0</v>
      </c>
      <c r="FZ98" s="64">
        <f t="shared" si="357"/>
        <v>18</v>
      </c>
      <c r="GA98" s="64">
        <f t="shared" si="357"/>
        <v>0</v>
      </c>
      <c r="GB98" s="64">
        <f t="shared" si="357"/>
        <v>0</v>
      </c>
      <c r="GC98" s="64">
        <f t="shared" si="357"/>
        <v>0</v>
      </c>
      <c r="GD98" s="64">
        <f t="shared" si="357"/>
        <v>0</v>
      </c>
      <c r="GE98" s="64">
        <f t="shared" si="357"/>
        <v>0</v>
      </c>
      <c r="GF98" s="64">
        <f t="shared" si="357"/>
        <v>0</v>
      </c>
      <c r="GG98" s="64">
        <f t="shared" si="357"/>
        <v>0</v>
      </c>
      <c r="GH98" s="64">
        <f t="shared" si="357"/>
        <v>6</v>
      </c>
      <c r="GI98" s="64">
        <f t="shared" si="357"/>
        <v>1</v>
      </c>
      <c r="GJ98" s="284">
        <f t="shared" si="357"/>
        <v>12</v>
      </c>
      <c r="GK98" s="231">
        <f t="shared" si="357"/>
        <v>0</v>
      </c>
      <c r="GL98" s="64">
        <f t="shared" si="357"/>
        <v>0</v>
      </c>
      <c r="GM98" s="64">
        <f t="shared" si="357"/>
        <v>0</v>
      </c>
      <c r="GN98" s="64">
        <f t="shared" si="357"/>
        <v>0</v>
      </c>
      <c r="GO98" s="64">
        <f t="shared" ref="GO98:HZ98" si="358">SUM(GO99:GO101)</f>
        <v>0</v>
      </c>
      <c r="GP98" s="64">
        <f t="shared" si="358"/>
        <v>0</v>
      </c>
      <c r="GQ98" s="64">
        <f t="shared" si="358"/>
        <v>0</v>
      </c>
      <c r="GR98" s="64">
        <f t="shared" si="358"/>
        <v>0</v>
      </c>
      <c r="GS98" s="64">
        <f t="shared" si="358"/>
        <v>0</v>
      </c>
      <c r="GT98" s="64">
        <f t="shared" si="358"/>
        <v>0</v>
      </c>
      <c r="GU98" s="64">
        <f t="shared" si="358"/>
        <v>0</v>
      </c>
      <c r="GV98" s="64">
        <f t="shared" si="358"/>
        <v>0</v>
      </c>
      <c r="GW98" s="64">
        <f t="shared" si="358"/>
        <v>0</v>
      </c>
      <c r="GX98" s="64">
        <f t="shared" si="358"/>
        <v>0</v>
      </c>
      <c r="GY98" s="64">
        <f t="shared" si="358"/>
        <v>0</v>
      </c>
      <c r="GZ98" s="64">
        <f t="shared" si="358"/>
        <v>0</v>
      </c>
      <c r="HA98" s="64">
        <f t="shared" si="358"/>
        <v>0</v>
      </c>
      <c r="HB98" s="64">
        <f t="shared" si="358"/>
        <v>0</v>
      </c>
      <c r="HC98" s="64">
        <f t="shared" si="358"/>
        <v>0</v>
      </c>
      <c r="HD98" s="64">
        <f t="shared" si="358"/>
        <v>0</v>
      </c>
      <c r="HE98" s="218">
        <f t="shared" si="358"/>
        <v>0</v>
      </c>
      <c r="HF98" s="283">
        <f t="shared" si="358"/>
        <v>0</v>
      </c>
      <c r="HG98" s="64">
        <f t="shared" si="358"/>
        <v>0</v>
      </c>
      <c r="HH98" s="64">
        <f t="shared" si="358"/>
        <v>0</v>
      </c>
      <c r="HI98" s="64">
        <f t="shared" si="358"/>
        <v>0</v>
      </c>
      <c r="HJ98" s="64">
        <f t="shared" si="358"/>
        <v>0</v>
      </c>
      <c r="HK98" s="64">
        <f t="shared" si="358"/>
        <v>0</v>
      </c>
      <c r="HL98" s="64">
        <f t="shared" si="358"/>
        <v>0</v>
      </c>
      <c r="HM98" s="64">
        <f t="shared" si="358"/>
        <v>0</v>
      </c>
      <c r="HN98" s="64">
        <f t="shared" si="358"/>
        <v>0</v>
      </c>
      <c r="HO98" s="64">
        <f t="shared" si="358"/>
        <v>0</v>
      </c>
      <c r="HP98" s="64">
        <f t="shared" si="358"/>
        <v>0</v>
      </c>
      <c r="HQ98" s="64">
        <f t="shared" si="358"/>
        <v>0</v>
      </c>
      <c r="HR98" s="64">
        <f t="shared" si="358"/>
        <v>0</v>
      </c>
      <c r="HS98" s="64">
        <f t="shared" si="358"/>
        <v>0</v>
      </c>
      <c r="HT98" s="64">
        <f t="shared" si="358"/>
        <v>0</v>
      </c>
      <c r="HU98" s="64">
        <f t="shared" si="358"/>
        <v>0</v>
      </c>
      <c r="HV98" s="64">
        <f t="shared" si="358"/>
        <v>0</v>
      </c>
      <c r="HW98" s="64">
        <f t="shared" si="358"/>
        <v>0</v>
      </c>
      <c r="HX98" s="64">
        <f t="shared" si="358"/>
        <v>0</v>
      </c>
      <c r="HY98" s="64">
        <f t="shared" si="358"/>
        <v>0</v>
      </c>
      <c r="HZ98" s="284">
        <f t="shared" si="358"/>
        <v>0</v>
      </c>
      <c r="IA98" s="338"/>
      <c r="IB98" s="100"/>
      <c r="IC98" s="100"/>
      <c r="ID98" s="179"/>
      <c r="IE98" s="710"/>
      <c r="IF98" s="378"/>
      <c r="IG98" s="378"/>
      <c r="IH98" s="378"/>
      <c r="II98" s="378"/>
      <c r="IJ98" s="378"/>
      <c r="IK98" s="378"/>
      <c r="IL98" s="378"/>
      <c r="IM98" s="378"/>
      <c r="IN98" s="378"/>
      <c r="IO98" s="378"/>
      <c r="IP98" s="378"/>
      <c r="IQ98" s="378"/>
      <c r="IR98" s="378"/>
      <c r="IS98" s="378"/>
      <c r="IT98" s="378"/>
      <c r="IU98" s="378"/>
      <c r="IV98" s="378"/>
      <c r="IW98" s="378"/>
      <c r="IX98" s="378"/>
      <c r="IY98" s="378"/>
      <c r="IZ98" s="378"/>
      <c r="JA98" s="378"/>
      <c r="JB98" s="378"/>
      <c r="JC98" s="378"/>
      <c r="JD98" s="378"/>
      <c r="JE98" s="378"/>
      <c r="JF98" s="378"/>
      <c r="JG98" s="378"/>
      <c r="JH98" s="378"/>
      <c r="JI98" s="378"/>
      <c r="JJ98" s="378"/>
      <c r="JK98" s="378"/>
      <c r="JL98" s="378"/>
      <c r="JM98" s="378"/>
      <c r="JN98" s="378"/>
      <c r="JO98" s="378"/>
      <c r="JP98" s="378"/>
      <c r="JQ98" s="378"/>
      <c r="JR98" s="378"/>
      <c r="JS98" s="378"/>
      <c r="JT98" s="378"/>
      <c r="JU98" s="378"/>
      <c r="JV98" s="378"/>
      <c r="JW98" s="378"/>
      <c r="JX98" s="378"/>
      <c r="JY98" s="378"/>
      <c r="JZ98" s="378"/>
      <c r="KA98" s="378"/>
      <c r="KB98" s="378"/>
      <c r="KC98" s="378"/>
      <c r="KD98" s="378"/>
      <c r="KE98" s="378"/>
      <c r="KF98" s="378"/>
      <c r="KG98" s="378"/>
      <c r="KH98" s="378"/>
      <c r="KI98" s="378"/>
      <c r="KJ98" s="378"/>
      <c r="KK98" s="378"/>
      <c r="KL98" s="378"/>
      <c r="KM98" s="378"/>
      <c r="KN98" s="378"/>
      <c r="KO98" s="378"/>
    </row>
    <row r="99" spans="1:301" s="395" customFormat="1" ht="15" customHeight="1" x14ac:dyDescent="0.25">
      <c r="A99" s="199"/>
      <c r="B99" s="55"/>
      <c r="C99" s="261" t="s">
        <v>154</v>
      </c>
      <c r="D99" s="369">
        <f t="shared" ref="D99" si="359">F99/36</f>
        <v>2</v>
      </c>
      <c r="E99" s="61"/>
      <c r="F99" s="61">
        <f t="shared" ref="F99" si="360">G99+V99+W99+X99</f>
        <v>72</v>
      </c>
      <c r="G99" s="61">
        <f t="shared" ref="G99" si="361">SUM(H99:U99)</f>
        <v>42</v>
      </c>
      <c r="H99" s="61">
        <f t="shared" ref="H99:R99" si="362">Z99+AU99+BP99+CK99+DF99+EA99+EV99+FQ99+GL99+HG99</f>
        <v>0</v>
      </c>
      <c r="I99" s="61">
        <f t="shared" si="362"/>
        <v>0</v>
      </c>
      <c r="J99" s="61">
        <f t="shared" si="362"/>
        <v>0</v>
      </c>
      <c r="K99" s="61">
        <f t="shared" si="362"/>
        <v>34</v>
      </c>
      <c r="L99" s="61">
        <f t="shared" si="362"/>
        <v>0</v>
      </c>
      <c r="M99" s="61">
        <f t="shared" si="362"/>
        <v>0</v>
      </c>
      <c r="N99" s="61">
        <f t="shared" si="362"/>
        <v>0</v>
      </c>
      <c r="O99" s="61">
        <f t="shared" si="362"/>
        <v>8</v>
      </c>
      <c r="P99" s="61">
        <f t="shared" si="362"/>
        <v>0</v>
      </c>
      <c r="Q99" s="61">
        <f t="shared" si="362"/>
        <v>0</v>
      </c>
      <c r="R99" s="61">
        <f t="shared" si="362"/>
        <v>0</v>
      </c>
      <c r="S99" s="61">
        <f t="shared" ref="S99:U99" si="363">AL99+BG99+CB99+CW99+DR99+EM99+FH99+GC99+GX99+HS99</f>
        <v>0</v>
      </c>
      <c r="T99" s="61">
        <f t="shared" si="363"/>
        <v>0</v>
      </c>
      <c r="U99" s="367">
        <f t="shared" si="363"/>
        <v>0</v>
      </c>
      <c r="V99" s="354">
        <f t="shared" ref="V99" si="364">AS99+BN99+CI99+DD99+DY99+ET99+FO99+GJ99+HE99+HZ99</f>
        <v>24</v>
      </c>
      <c r="W99" s="61">
        <f t="shared" ref="W99" si="365">AQ99+BL99+CG99+DB99+DW99+ER99+FM99+GH99+HC99+HX99</f>
        <v>6</v>
      </c>
      <c r="X99" s="355">
        <f t="shared" ref="X99" si="366">AO99+AP99+BJ99+BK99+CE99+CF99+CZ99+DA99+DU99+DV99+EP99+EQ99+FK99+FL99+GF99+GG99+HA99+HB99+HV99+HW99</f>
        <v>0</v>
      </c>
      <c r="Y99" s="346">
        <f t="shared" ref="Y99" si="367">SUM(Z99:AJ99)+SUM(AL99:AN99)</f>
        <v>0</v>
      </c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342"/>
      <c r="AT99" s="360">
        <f t="shared" ref="AT99" si="368">SUM(AU99:BE99)+SUM(BG99:BI99)</f>
        <v>42</v>
      </c>
      <c r="AU99" s="56"/>
      <c r="AV99" s="56"/>
      <c r="AW99" s="56"/>
      <c r="AX99" s="56">
        <v>34</v>
      </c>
      <c r="AY99" s="56"/>
      <c r="AZ99" s="56"/>
      <c r="BA99" s="56"/>
      <c r="BB99" s="56">
        <v>8</v>
      </c>
      <c r="BC99" s="56"/>
      <c r="BD99" s="56"/>
      <c r="BE99" s="56"/>
      <c r="BF99" s="56"/>
      <c r="BG99" s="56"/>
      <c r="BH99" s="56"/>
      <c r="BI99" s="56"/>
      <c r="BJ99" s="60"/>
      <c r="BK99" s="57"/>
      <c r="BL99" s="58">
        <v>6</v>
      </c>
      <c r="BM99" s="59">
        <f t="shared" ref="BM99" si="369">(BJ99+BK99+BL99+AT99+BN99)/36</f>
        <v>2</v>
      </c>
      <c r="BN99" s="361">
        <v>24</v>
      </c>
      <c r="BO99" s="346">
        <f t="shared" ref="BO99" si="370">SUM(BP99:BZ99)+SUM(CB99:CD99)</f>
        <v>0</v>
      </c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342"/>
      <c r="CJ99" s="360">
        <f t="shared" ref="CJ99" si="371">SUM(CK99:CU99)+SUM(CW99:CY99)</f>
        <v>0</v>
      </c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361"/>
      <c r="DE99" s="346">
        <f t="shared" ref="DE99" si="372">SUM(DF99:DP99)+SUM(DR99:DT99)</f>
        <v>0</v>
      </c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342"/>
      <c r="DZ99" s="360">
        <f t="shared" ref="DZ99" si="373">SUM(EA99:EK99)+SUM(EM99:EO99)</f>
        <v>0</v>
      </c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361"/>
      <c r="EU99" s="346">
        <f t="shared" ref="EU99" si="374">SUM(EV99:FF99)+SUM(FH99:FJ99)</f>
        <v>0</v>
      </c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342"/>
      <c r="FP99" s="360">
        <f t="shared" ref="FP99" si="375">SUM(FQ99:GA99)+SUM(GC99:GE99)</f>
        <v>0</v>
      </c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361"/>
      <c r="GK99" s="346">
        <f t="shared" ref="GK99" si="376">SUM(GL99:GV99)+SUM(GX99:GZ99)</f>
        <v>0</v>
      </c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342"/>
      <c r="HF99" s="360">
        <f t="shared" ref="HF99" si="377">SUM(HG99:HQ99)+SUM(HS99:HU99)</f>
        <v>0</v>
      </c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361"/>
      <c r="IA99" s="328"/>
      <c r="IB99" s="27">
        <v>2</v>
      </c>
      <c r="IC99" s="27"/>
      <c r="ID99" s="119"/>
      <c r="IE99" s="346">
        <v>1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95" customFormat="1" ht="15" customHeight="1" x14ac:dyDescent="0.25">
      <c r="A100" s="199"/>
      <c r="B100" s="55"/>
      <c r="C100" s="261" t="s">
        <v>155</v>
      </c>
      <c r="D100" s="369">
        <f t="shared" ref="D100:D107" si="378">F100/36</f>
        <v>2</v>
      </c>
      <c r="E100" s="61"/>
      <c r="F100" s="61">
        <f t="shared" ref="F100:F107" si="379">G100+V100+W100+X100</f>
        <v>72</v>
      </c>
      <c r="G100" s="61">
        <f t="shared" ref="G100:G107" si="380">SUM(H100:U100)</f>
        <v>42</v>
      </c>
      <c r="H100" s="61">
        <f t="shared" ref="H100:R107" si="381">Z100+AU100+BP100+CK100+DF100+EA100+EV100+FQ100+GL100+HG100</f>
        <v>0</v>
      </c>
      <c r="I100" s="61">
        <f t="shared" si="381"/>
        <v>0</v>
      </c>
      <c r="J100" s="61">
        <f t="shared" si="381"/>
        <v>0</v>
      </c>
      <c r="K100" s="61">
        <f t="shared" si="381"/>
        <v>0</v>
      </c>
      <c r="L100" s="61">
        <f t="shared" si="381"/>
        <v>0</v>
      </c>
      <c r="M100" s="61">
        <f t="shared" si="381"/>
        <v>0</v>
      </c>
      <c r="N100" s="61">
        <f t="shared" si="381"/>
        <v>0</v>
      </c>
      <c r="O100" s="61">
        <f t="shared" si="381"/>
        <v>0</v>
      </c>
      <c r="P100" s="61">
        <f t="shared" si="381"/>
        <v>0</v>
      </c>
      <c r="Q100" s="61">
        <f t="shared" si="381"/>
        <v>42</v>
      </c>
      <c r="R100" s="61">
        <f t="shared" si="381"/>
        <v>0</v>
      </c>
      <c r="S100" s="61">
        <f t="shared" ref="S100:U107" si="382">AL100+BG100+CB100+CW100+DR100+EM100+FH100+GC100+GX100+HS100</f>
        <v>0</v>
      </c>
      <c r="T100" s="61">
        <f t="shared" si="382"/>
        <v>0</v>
      </c>
      <c r="U100" s="367">
        <f t="shared" si="382"/>
        <v>0</v>
      </c>
      <c r="V100" s="354">
        <f t="shared" ref="V100:V101" si="383">AS100+BN100+CI100+DD100+DY100+ET100+FO100+GJ100+HE100+HZ100</f>
        <v>24</v>
      </c>
      <c r="W100" s="61">
        <f t="shared" ref="W100:W101" si="384">AQ100+BL100+CG100+DB100+DW100+ER100+FM100+GH100+HC100+HX100</f>
        <v>6</v>
      </c>
      <c r="X100" s="355">
        <f t="shared" ref="X100:X101" si="385">AO100+AP100+BJ100+BK100+CE100+CF100+CZ100+DA100+DU100+DV100+EP100+EQ100+FK100+FL100+GF100+GG100+HA100+HB100+HV100+HW100</f>
        <v>0</v>
      </c>
      <c r="Y100" s="346">
        <f t="shared" ref="Y100:Y107" si="386">SUM(Z100:AJ100)+SUM(AL100:AN100)</f>
        <v>0</v>
      </c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342"/>
      <c r="AT100" s="360">
        <f t="shared" ref="AT100:AT103" si="387">SUM(AU100:BE100)+SUM(BG100:BI100)</f>
        <v>0</v>
      </c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361"/>
      <c r="BO100" s="346">
        <f t="shared" ref="BO100:BO103" si="388">SUM(BP100:BZ100)+SUM(CB100:CD100)</f>
        <v>0</v>
      </c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342"/>
      <c r="CJ100" s="360">
        <f t="shared" ref="CJ100:CJ103" si="389">SUM(CK100:CU100)+SUM(CW100:CY100)</f>
        <v>0</v>
      </c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361"/>
      <c r="DE100" s="346">
        <f t="shared" ref="DE100:DE103" si="390">SUM(DF100:DP100)+SUM(DR100:DT100)</f>
        <v>0</v>
      </c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342"/>
      <c r="DZ100" s="360">
        <f t="shared" ref="DZ100:DZ103" si="391">SUM(EA100:EK100)+SUM(EM100:EO100)</f>
        <v>0</v>
      </c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361"/>
      <c r="EU100" s="346">
        <f t="shared" ref="EU100:EU103" si="392">SUM(EV100:FF100)+SUM(FH100:FJ100)</f>
        <v>24</v>
      </c>
      <c r="EV100" s="56"/>
      <c r="EW100" s="56"/>
      <c r="EX100" s="56"/>
      <c r="EY100" s="56"/>
      <c r="EZ100" s="56"/>
      <c r="FA100" s="56"/>
      <c r="FB100" s="56"/>
      <c r="FC100" s="56"/>
      <c r="FD100" s="56"/>
      <c r="FE100" s="56">
        <v>24</v>
      </c>
      <c r="FF100" s="56"/>
      <c r="FG100" s="56"/>
      <c r="FH100" s="56"/>
      <c r="FI100" s="56"/>
      <c r="FJ100" s="56"/>
      <c r="FK100" s="60"/>
      <c r="FL100" s="57"/>
      <c r="FM100" s="58"/>
      <c r="FN100" s="59">
        <f t="shared" ref="FN100" si="393">(FK100+FL100+FM100+EU100+FO100)/36</f>
        <v>1</v>
      </c>
      <c r="FO100" s="342">
        <v>12</v>
      </c>
      <c r="FP100" s="360">
        <f t="shared" ref="FP100:FP103" si="394">SUM(FQ100:GA100)+SUM(GC100:GE100)</f>
        <v>18</v>
      </c>
      <c r="FQ100" s="56"/>
      <c r="FR100" s="56"/>
      <c r="FS100" s="56"/>
      <c r="FT100" s="56"/>
      <c r="FU100" s="56"/>
      <c r="FV100" s="56"/>
      <c r="FW100" s="56"/>
      <c r="FX100" s="56"/>
      <c r="FY100" s="56"/>
      <c r="FZ100" s="56">
        <v>18</v>
      </c>
      <c r="GA100" s="56"/>
      <c r="GB100" s="56"/>
      <c r="GC100" s="56"/>
      <c r="GD100" s="56"/>
      <c r="GE100" s="56"/>
      <c r="GF100" s="60"/>
      <c r="GG100" s="57"/>
      <c r="GH100" s="58">
        <v>6</v>
      </c>
      <c r="GI100" s="59">
        <f t="shared" ref="GI100" si="395">(GF100+GG100+GH100+FP100+GJ100)/36</f>
        <v>1</v>
      </c>
      <c r="GJ100" s="361">
        <v>12</v>
      </c>
      <c r="GK100" s="346">
        <f t="shared" ref="GK100:GK107" si="396">SUM(GL100:GV100)+SUM(GX100:GZ100)</f>
        <v>0</v>
      </c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342"/>
      <c r="HF100" s="360">
        <f t="shared" ref="HF100:HF107" si="397">SUM(HG100:HQ100)+SUM(HS100:HU100)</f>
        <v>0</v>
      </c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361"/>
      <c r="IA100" s="328"/>
      <c r="IB100" s="44">
        <v>8</v>
      </c>
      <c r="IC100" s="27"/>
      <c r="ID100" s="119"/>
      <c r="IE100" s="346">
        <v>15</v>
      </c>
      <c r="IF100" s="392"/>
      <c r="IG100" s="392"/>
      <c r="IH100" s="392"/>
      <c r="II100" s="392"/>
      <c r="IJ100" s="392"/>
      <c r="IK100" s="392"/>
      <c r="IL100" s="392"/>
      <c r="IM100" s="392"/>
      <c r="IN100" s="392"/>
      <c r="IO100" s="392"/>
      <c r="IP100" s="392"/>
      <c r="IQ100" s="392"/>
      <c r="IR100" s="392"/>
      <c r="IS100" s="392"/>
      <c r="IT100" s="392"/>
      <c r="IU100" s="392"/>
      <c r="IV100" s="392"/>
      <c r="IW100" s="392"/>
      <c r="IX100" s="392"/>
      <c r="IY100" s="392"/>
      <c r="IZ100" s="392"/>
      <c r="JA100" s="392"/>
      <c r="JB100" s="392"/>
      <c r="JC100" s="392"/>
      <c r="JD100" s="392"/>
      <c r="JE100" s="392"/>
      <c r="JF100" s="392"/>
      <c r="JG100" s="392"/>
      <c r="JH100" s="392"/>
      <c r="JI100" s="392"/>
      <c r="JJ100" s="392"/>
      <c r="JK100" s="392"/>
      <c r="JL100" s="392"/>
      <c r="JM100" s="392"/>
      <c r="JN100" s="392"/>
      <c r="JO100" s="392"/>
      <c r="JP100" s="392"/>
      <c r="JQ100" s="392"/>
      <c r="JR100" s="392"/>
      <c r="JS100" s="392"/>
      <c r="JT100" s="392"/>
      <c r="JU100" s="392"/>
      <c r="JV100" s="392"/>
      <c r="JW100" s="392"/>
      <c r="JX100" s="392"/>
      <c r="JY100" s="392"/>
      <c r="JZ100" s="392"/>
      <c r="KA100" s="392"/>
      <c r="KB100" s="392"/>
      <c r="KC100" s="392"/>
      <c r="KD100" s="392"/>
      <c r="KE100" s="392"/>
      <c r="KF100" s="392"/>
      <c r="KG100" s="392"/>
      <c r="KH100" s="392"/>
      <c r="KI100" s="392"/>
      <c r="KJ100" s="392"/>
      <c r="KK100" s="392"/>
      <c r="KL100" s="392"/>
      <c r="KM100" s="392"/>
      <c r="KN100" s="392"/>
      <c r="KO100" s="392"/>
    </row>
    <row r="101" spans="1:301" s="395" customFormat="1" ht="15" customHeight="1" x14ac:dyDescent="0.25">
      <c r="A101" s="200"/>
      <c r="B101" s="102"/>
      <c r="C101" s="262" t="s">
        <v>230</v>
      </c>
      <c r="D101" s="370">
        <f t="shared" si="378"/>
        <v>2</v>
      </c>
      <c r="E101" s="103"/>
      <c r="F101" s="103">
        <f t="shared" si="379"/>
        <v>72</v>
      </c>
      <c r="G101" s="103">
        <f t="shared" si="380"/>
        <v>42</v>
      </c>
      <c r="H101" s="103">
        <f t="shared" si="381"/>
        <v>0</v>
      </c>
      <c r="I101" s="103">
        <f t="shared" si="381"/>
        <v>0</v>
      </c>
      <c r="J101" s="103">
        <f t="shared" si="381"/>
        <v>0</v>
      </c>
      <c r="K101" s="103">
        <f t="shared" si="381"/>
        <v>0</v>
      </c>
      <c r="L101" s="103">
        <f t="shared" si="381"/>
        <v>0</v>
      </c>
      <c r="M101" s="103">
        <f t="shared" si="381"/>
        <v>0</v>
      </c>
      <c r="N101" s="103">
        <f t="shared" si="381"/>
        <v>0</v>
      </c>
      <c r="O101" s="103">
        <f t="shared" si="381"/>
        <v>0</v>
      </c>
      <c r="P101" s="103">
        <f t="shared" si="381"/>
        <v>0</v>
      </c>
      <c r="Q101" s="103">
        <f t="shared" si="381"/>
        <v>42</v>
      </c>
      <c r="R101" s="103">
        <f t="shared" si="381"/>
        <v>0</v>
      </c>
      <c r="S101" s="103">
        <f t="shared" si="382"/>
        <v>0</v>
      </c>
      <c r="T101" s="103">
        <f t="shared" si="382"/>
        <v>0</v>
      </c>
      <c r="U101" s="368">
        <f t="shared" si="382"/>
        <v>0</v>
      </c>
      <c r="V101" s="372">
        <f t="shared" si="383"/>
        <v>24</v>
      </c>
      <c r="W101" s="103">
        <f t="shared" si="384"/>
        <v>6</v>
      </c>
      <c r="X101" s="373">
        <f t="shared" si="385"/>
        <v>0</v>
      </c>
      <c r="Y101" s="371">
        <f t="shared" si="386"/>
        <v>0</v>
      </c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374"/>
      <c r="AT101" s="375">
        <f t="shared" si="387"/>
        <v>0</v>
      </c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376"/>
      <c r="BO101" s="371">
        <f t="shared" si="388"/>
        <v>0</v>
      </c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  <c r="CF101" s="102"/>
      <c r="CG101" s="102"/>
      <c r="CH101" s="102"/>
      <c r="CI101" s="374"/>
      <c r="CJ101" s="375">
        <f t="shared" si="389"/>
        <v>0</v>
      </c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376"/>
      <c r="DE101" s="371">
        <f t="shared" si="390"/>
        <v>0</v>
      </c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374"/>
      <c r="DZ101" s="375">
        <f t="shared" si="391"/>
        <v>42</v>
      </c>
      <c r="EA101" s="82"/>
      <c r="EB101" s="82"/>
      <c r="EC101" s="82"/>
      <c r="ED101" s="82"/>
      <c r="EE101" s="82"/>
      <c r="EF101" s="82"/>
      <c r="EG101" s="82"/>
      <c r="EH101" s="82"/>
      <c r="EI101" s="82"/>
      <c r="EJ101" s="82">
        <v>42</v>
      </c>
      <c r="EK101" s="82"/>
      <c r="EL101" s="82"/>
      <c r="EM101" s="82"/>
      <c r="EN101" s="82"/>
      <c r="EO101" s="82"/>
      <c r="EP101" s="83"/>
      <c r="EQ101" s="84"/>
      <c r="ER101" s="85">
        <v>6</v>
      </c>
      <c r="ES101" s="86">
        <f t="shared" ref="ES101" si="398">(EP101+EQ101+ER101+DZ101+ET101)/36</f>
        <v>2</v>
      </c>
      <c r="ET101" s="376">
        <v>24</v>
      </c>
      <c r="EU101" s="371">
        <f t="shared" si="392"/>
        <v>0</v>
      </c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374"/>
      <c r="FP101" s="375">
        <f t="shared" si="394"/>
        <v>0</v>
      </c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376"/>
      <c r="GK101" s="371">
        <f t="shared" si="396"/>
        <v>0</v>
      </c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374"/>
      <c r="HF101" s="375">
        <f t="shared" si="397"/>
        <v>0</v>
      </c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376"/>
      <c r="IA101" s="326"/>
      <c r="IB101" s="87">
        <v>6</v>
      </c>
      <c r="IC101" s="87"/>
      <c r="ID101" s="148"/>
      <c r="IE101" s="346">
        <v>3</v>
      </c>
      <c r="IF101" s="392"/>
      <c r="IG101" s="392"/>
      <c r="IH101" s="392"/>
      <c r="II101" s="392"/>
      <c r="IJ101" s="392"/>
      <c r="IK101" s="392"/>
      <c r="IL101" s="392"/>
      <c r="IM101" s="392"/>
      <c r="IN101" s="392"/>
      <c r="IO101" s="392"/>
      <c r="IP101" s="392"/>
      <c r="IQ101" s="392"/>
      <c r="IR101" s="392"/>
      <c r="IS101" s="392"/>
      <c r="IT101" s="392"/>
      <c r="IU101" s="392"/>
      <c r="IV101" s="392"/>
      <c r="IW101" s="392"/>
      <c r="IX101" s="392"/>
      <c r="IY101" s="392"/>
      <c r="IZ101" s="392"/>
      <c r="JA101" s="392"/>
      <c r="JB101" s="392"/>
      <c r="JC101" s="392"/>
      <c r="JD101" s="392"/>
      <c r="JE101" s="392"/>
      <c r="JF101" s="392"/>
      <c r="JG101" s="392"/>
      <c r="JH101" s="392"/>
      <c r="JI101" s="392"/>
      <c r="JJ101" s="392"/>
      <c r="JK101" s="392"/>
      <c r="JL101" s="392"/>
      <c r="JM101" s="392"/>
      <c r="JN101" s="392"/>
      <c r="JO101" s="392"/>
      <c r="JP101" s="392"/>
      <c r="JQ101" s="392"/>
      <c r="JR101" s="392"/>
      <c r="JS101" s="392"/>
      <c r="JT101" s="392"/>
      <c r="JU101" s="392"/>
      <c r="JV101" s="392"/>
      <c r="JW101" s="392"/>
      <c r="JX101" s="392"/>
      <c r="JY101" s="392"/>
      <c r="JZ101" s="392"/>
      <c r="KA101" s="392"/>
      <c r="KB101" s="392"/>
      <c r="KC101" s="392"/>
      <c r="KD101" s="392"/>
      <c r="KE101" s="392"/>
      <c r="KF101" s="392"/>
      <c r="KG101" s="392"/>
      <c r="KH101" s="392"/>
      <c r="KI101" s="392"/>
      <c r="KJ101" s="392"/>
      <c r="KK101" s="392"/>
      <c r="KL101" s="392"/>
      <c r="KM101" s="392"/>
      <c r="KN101" s="392"/>
      <c r="KO101" s="392"/>
    </row>
    <row r="102" spans="1:301" s="377" customFormat="1" ht="15" customHeight="1" x14ac:dyDescent="0.25">
      <c r="A102" s="712">
        <v>53</v>
      </c>
      <c r="B102" s="711" t="s">
        <v>184</v>
      </c>
      <c r="C102" s="260" t="s">
        <v>231</v>
      </c>
      <c r="D102" s="231">
        <f>SUM(D103:D107)</f>
        <v>27</v>
      </c>
      <c r="E102" s="64">
        <f t="shared" ref="E102:BP102" si="399">SUM(E103:E107)</f>
        <v>0</v>
      </c>
      <c r="F102" s="64">
        <f t="shared" si="399"/>
        <v>972</v>
      </c>
      <c r="G102" s="64">
        <f t="shared" si="399"/>
        <v>612</v>
      </c>
      <c r="H102" s="64">
        <f t="shared" si="399"/>
        <v>0</v>
      </c>
      <c r="I102" s="64">
        <f t="shared" si="399"/>
        <v>0</v>
      </c>
      <c r="J102" s="64">
        <f t="shared" si="399"/>
        <v>0</v>
      </c>
      <c r="K102" s="64">
        <f t="shared" si="399"/>
        <v>0</v>
      </c>
      <c r="L102" s="64">
        <f t="shared" si="399"/>
        <v>0</v>
      </c>
      <c r="M102" s="64">
        <f t="shared" si="399"/>
        <v>0</v>
      </c>
      <c r="N102" s="64">
        <f t="shared" si="399"/>
        <v>0</v>
      </c>
      <c r="O102" s="64">
        <f t="shared" si="399"/>
        <v>0</v>
      </c>
      <c r="P102" s="64">
        <f t="shared" si="399"/>
        <v>0</v>
      </c>
      <c r="Q102" s="64">
        <f t="shared" si="399"/>
        <v>612</v>
      </c>
      <c r="R102" s="64">
        <f t="shared" si="399"/>
        <v>0</v>
      </c>
      <c r="S102" s="64">
        <f t="shared" si="399"/>
        <v>0</v>
      </c>
      <c r="T102" s="64">
        <f t="shared" si="399"/>
        <v>0</v>
      </c>
      <c r="U102" s="218">
        <f t="shared" si="399"/>
        <v>0</v>
      </c>
      <c r="V102" s="283">
        <f t="shared" si="399"/>
        <v>324</v>
      </c>
      <c r="W102" s="64">
        <f t="shared" si="399"/>
        <v>36</v>
      </c>
      <c r="X102" s="284">
        <f t="shared" si="399"/>
        <v>0</v>
      </c>
      <c r="Y102" s="231">
        <f t="shared" si="399"/>
        <v>0</v>
      </c>
      <c r="Z102" s="64">
        <f t="shared" si="399"/>
        <v>0</v>
      </c>
      <c r="AA102" s="64">
        <f t="shared" si="399"/>
        <v>0</v>
      </c>
      <c r="AB102" s="64">
        <f t="shared" si="399"/>
        <v>0</v>
      </c>
      <c r="AC102" s="64">
        <f t="shared" si="399"/>
        <v>0</v>
      </c>
      <c r="AD102" s="64">
        <f t="shared" si="399"/>
        <v>0</v>
      </c>
      <c r="AE102" s="64">
        <f t="shared" si="399"/>
        <v>0</v>
      </c>
      <c r="AF102" s="64">
        <f t="shared" si="399"/>
        <v>0</v>
      </c>
      <c r="AG102" s="64">
        <f t="shared" si="399"/>
        <v>0</v>
      </c>
      <c r="AH102" s="64">
        <f t="shared" si="399"/>
        <v>0</v>
      </c>
      <c r="AI102" s="64">
        <f t="shared" si="399"/>
        <v>0</v>
      </c>
      <c r="AJ102" s="64">
        <f t="shared" si="399"/>
        <v>0</v>
      </c>
      <c r="AK102" s="64">
        <f t="shared" si="399"/>
        <v>0</v>
      </c>
      <c r="AL102" s="64">
        <f t="shared" si="399"/>
        <v>0</v>
      </c>
      <c r="AM102" s="64">
        <f t="shared" si="399"/>
        <v>0</v>
      </c>
      <c r="AN102" s="64">
        <f t="shared" si="399"/>
        <v>0</v>
      </c>
      <c r="AO102" s="64">
        <f t="shared" si="399"/>
        <v>0</v>
      </c>
      <c r="AP102" s="64">
        <f t="shared" si="399"/>
        <v>0</v>
      </c>
      <c r="AQ102" s="64">
        <f t="shared" si="399"/>
        <v>0</v>
      </c>
      <c r="AR102" s="64">
        <f t="shared" si="399"/>
        <v>0</v>
      </c>
      <c r="AS102" s="218">
        <f t="shared" si="399"/>
        <v>0</v>
      </c>
      <c r="AT102" s="283">
        <f t="shared" si="399"/>
        <v>0</v>
      </c>
      <c r="AU102" s="64">
        <f t="shared" si="399"/>
        <v>0</v>
      </c>
      <c r="AV102" s="64">
        <f t="shared" si="399"/>
        <v>0</v>
      </c>
      <c r="AW102" s="64">
        <f t="shared" si="399"/>
        <v>0</v>
      </c>
      <c r="AX102" s="64">
        <f t="shared" si="399"/>
        <v>0</v>
      </c>
      <c r="AY102" s="64">
        <f t="shared" si="399"/>
        <v>0</v>
      </c>
      <c r="AZ102" s="64">
        <f t="shared" si="399"/>
        <v>0</v>
      </c>
      <c r="BA102" s="64">
        <f t="shared" si="399"/>
        <v>0</v>
      </c>
      <c r="BB102" s="64">
        <f t="shared" si="399"/>
        <v>0</v>
      </c>
      <c r="BC102" s="64">
        <f t="shared" si="399"/>
        <v>0</v>
      </c>
      <c r="BD102" s="64">
        <f t="shared" si="399"/>
        <v>0</v>
      </c>
      <c r="BE102" s="64">
        <f t="shared" si="399"/>
        <v>0</v>
      </c>
      <c r="BF102" s="64">
        <f t="shared" si="399"/>
        <v>0</v>
      </c>
      <c r="BG102" s="64">
        <f t="shared" si="399"/>
        <v>0</v>
      </c>
      <c r="BH102" s="64">
        <f t="shared" si="399"/>
        <v>0</v>
      </c>
      <c r="BI102" s="64">
        <f t="shared" si="399"/>
        <v>0</v>
      </c>
      <c r="BJ102" s="64">
        <f t="shared" si="399"/>
        <v>0</v>
      </c>
      <c r="BK102" s="64">
        <f t="shared" si="399"/>
        <v>0</v>
      </c>
      <c r="BL102" s="64">
        <f t="shared" si="399"/>
        <v>0</v>
      </c>
      <c r="BM102" s="64">
        <f t="shared" si="399"/>
        <v>0</v>
      </c>
      <c r="BN102" s="284">
        <f t="shared" si="399"/>
        <v>0</v>
      </c>
      <c r="BO102" s="231">
        <f t="shared" si="399"/>
        <v>0</v>
      </c>
      <c r="BP102" s="64">
        <f t="shared" si="399"/>
        <v>0</v>
      </c>
      <c r="BQ102" s="64">
        <f t="shared" ref="BQ102:EB102" si="400">SUM(BQ103:BQ107)</f>
        <v>0</v>
      </c>
      <c r="BR102" s="64">
        <f t="shared" si="400"/>
        <v>0</v>
      </c>
      <c r="BS102" s="64">
        <f t="shared" si="400"/>
        <v>0</v>
      </c>
      <c r="BT102" s="64">
        <f t="shared" si="400"/>
        <v>0</v>
      </c>
      <c r="BU102" s="64">
        <f t="shared" si="400"/>
        <v>0</v>
      </c>
      <c r="BV102" s="64">
        <f t="shared" si="400"/>
        <v>0</v>
      </c>
      <c r="BW102" s="64">
        <f t="shared" si="400"/>
        <v>0</v>
      </c>
      <c r="BX102" s="64">
        <f t="shared" si="400"/>
        <v>0</v>
      </c>
      <c r="BY102" s="64">
        <f t="shared" si="400"/>
        <v>0</v>
      </c>
      <c r="BZ102" s="64">
        <f t="shared" si="400"/>
        <v>0</v>
      </c>
      <c r="CA102" s="64">
        <f t="shared" si="400"/>
        <v>0</v>
      </c>
      <c r="CB102" s="64">
        <f t="shared" si="400"/>
        <v>0</v>
      </c>
      <c r="CC102" s="64">
        <f t="shared" si="400"/>
        <v>0</v>
      </c>
      <c r="CD102" s="64">
        <f t="shared" si="400"/>
        <v>0</v>
      </c>
      <c r="CE102" s="64">
        <f t="shared" si="400"/>
        <v>0</v>
      </c>
      <c r="CF102" s="64">
        <f t="shared" si="400"/>
        <v>0</v>
      </c>
      <c r="CG102" s="64">
        <f t="shared" si="400"/>
        <v>0</v>
      </c>
      <c r="CH102" s="64">
        <f t="shared" si="400"/>
        <v>0</v>
      </c>
      <c r="CI102" s="218">
        <f t="shared" si="400"/>
        <v>0</v>
      </c>
      <c r="CJ102" s="283">
        <f t="shared" si="400"/>
        <v>0</v>
      </c>
      <c r="CK102" s="64">
        <f t="shared" si="400"/>
        <v>0</v>
      </c>
      <c r="CL102" s="64">
        <f t="shared" si="400"/>
        <v>0</v>
      </c>
      <c r="CM102" s="64">
        <f t="shared" si="400"/>
        <v>0</v>
      </c>
      <c r="CN102" s="64">
        <f t="shared" si="400"/>
        <v>0</v>
      </c>
      <c r="CO102" s="64">
        <f t="shared" si="400"/>
        <v>0</v>
      </c>
      <c r="CP102" s="64">
        <f t="shared" si="400"/>
        <v>0</v>
      </c>
      <c r="CQ102" s="64">
        <f t="shared" si="400"/>
        <v>0</v>
      </c>
      <c r="CR102" s="64">
        <f t="shared" si="400"/>
        <v>0</v>
      </c>
      <c r="CS102" s="64">
        <f t="shared" si="400"/>
        <v>0</v>
      </c>
      <c r="CT102" s="64">
        <f t="shared" si="400"/>
        <v>0</v>
      </c>
      <c r="CU102" s="64">
        <f t="shared" si="400"/>
        <v>0</v>
      </c>
      <c r="CV102" s="64">
        <f t="shared" si="400"/>
        <v>0</v>
      </c>
      <c r="CW102" s="64">
        <f t="shared" si="400"/>
        <v>0</v>
      </c>
      <c r="CX102" s="64">
        <f t="shared" si="400"/>
        <v>0</v>
      </c>
      <c r="CY102" s="64">
        <f t="shared" si="400"/>
        <v>0</v>
      </c>
      <c r="CZ102" s="64">
        <f t="shared" si="400"/>
        <v>0</v>
      </c>
      <c r="DA102" s="64">
        <f t="shared" si="400"/>
        <v>0</v>
      </c>
      <c r="DB102" s="64">
        <f t="shared" si="400"/>
        <v>0</v>
      </c>
      <c r="DC102" s="64">
        <f t="shared" si="400"/>
        <v>0</v>
      </c>
      <c r="DD102" s="284">
        <f t="shared" si="400"/>
        <v>0</v>
      </c>
      <c r="DE102" s="231">
        <f t="shared" si="400"/>
        <v>0</v>
      </c>
      <c r="DF102" s="64">
        <f t="shared" si="400"/>
        <v>0</v>
      </c>
      <c r="DG102" s="64">
        <f t="shared" si="400"/>
        <v>0</v>
      </c>
      <c r="DH102" s="64">
        <f t="shared" si="400"/>
        <v>0</v>
      </c>
      <c r="DI102" s="64">
        <f t="shared" si="400"/>
        <v>0</v>
      </c>
      <c r="DJ102" s="64">
        <f t="shared" si="400"/>
        <v>0</v>
      </c>
      <c r="DK102" s="64">
        <f t="shared" si="400"/>
        <v>0</v>
      </c>
      <c r="DL102" s="64">
        <f t="shared" si="400"/>
        <v>0</v>
      </c>
      <c r="DM102" s="64">
        <f t="shared" si="400"/>
        <v>0</v>
      </c>
      <c r="DN102" s="64">
        <f t="shared" si="400"/>
        <v>0</v>
      </c>
      <c r="DO102" s="64">
        <f t="shared" si="400"/>
        <v>0</v>
      </c>
      <c r="DP102" s="64">
        <f t="shared" si="400"/>
        <v>0</v>
      </c>
      <c r="DQ102" s="64">
        <f t="shared" si="400"/>
        <v>0</v>
      </c>
      <c r="DR102" s="64">
        <f t="shared" si="400"/>
        <v>0</v>
      </c>
      <c r="DS102" s="64">
        <f t="shared" si="400"/>
        <v>0</v>
      </c>
      <c r="DT102" s="64">
        <f t="shared" si="400"/>
        <v>0</v>
      </c>
      <c r="DU102" s="64">
        <f t="shared" si="400"/>
        <v>0</v>
      </c>
      <c r="DV102" s="64">
        <f t="shared" si="400"/>
        <v>0</v>
      </c>
      <c r="DW102" s="64">
        <f t="shared" si="400"/>
        <v>0</v>
      </c>
      <c r="DX102" s="64">
        <f t="shared" si="400"/>
        <v>0</v>
      </c>
      <c r="DY102" s="218">
        <f t="shared" si="400"/>
        <v>0</v>
      </c>
      <c r="DZ102" s="283">
        <f t="shared" si="400"/>
        <v>0</v>
      </c>
      <c r="EA102" s="64">
        <f t="shared" si="400"/>
        <v>0</v>
      </c>
      <c r="EB102" s="64">
        <f t="shared" si="400"/>
        <v>0</v>
      </c>
      <c r="EC102" s="64">
        <f t="shared" ref="EC102:GN102" si="401">SUM(EC103:EC107)</f>
        <v>0</v>
      </c>
      <c r="ED102" s="64">
        <f t="shared" si="401"/>
        <v>0</v>
      </c>
      <c r="EE102" s="64">
        <f t="shared" si="401"/>
        <v>0</v>
      </c>
      <c r="EF102" s="64">
        <f t="shared" si="401"/>
        <v>0</v>
      </c>
      <c r="EG102" s="64">
        <f t="shared" si="401"/>
        <v>0</v>
      </c>
      <c r="EH102" s="64">
        <f t="shared" si="401"/>
        <v>0</v>
      </c>
      <c r="EI102" s="64">
        <f t="shared" si="401"/>
        <v>0</v>
      </c>
      <c r="EJ102" s="64">
        <f t="shared" si="401"/>
        <v>0</v>
      </c>
      <c r="EK102" s="64">
        <f t="shared" si="401"/>
        <v>0</v>
      </c>
      <c r="EL102" s="64">
        <f t="shared" si="401"/>
        <v>0</v>
      </c>
      <c r="EM102" s="64">
        <f t="shared" si="401"/>
        <v>0</v>
      </c>
      <c r="EN102" s="64">
        <f t="shared" si="401"/>
        <v>0</v>
      </c>
      <c r="EO102" s="64">
        <f t="shared" si="401"/>
        <v>0</v>
      </c>
      <c r="EP102" s="64">
        <f t="shared" si="401"/>
        <v>0</v>
      </c>
      <c r="EQ102" s="64">
        <f t="shared" si="401"/>
        <v>0</v>
      </c>
      <c r="ER102" s="64">
        <f t="shared" si="401"/>
        <v>0</v>
      </c>
      <c r="ES102" s="64">
        <f t="shared" si="401"/>
        <v>0</v>
      </c>
      <c r="ET102" s="284">
        <f t="shared" si="401"/>
        <v>0</v>
      </c>
      <c r="EU102" s="231">
        <f t="shared" si="401"/>
        <v>0</v>
      </c>
      <c r="EV102" s="64">
        <f t="shared" si="401"/>
        <v>0</v>
      </c>
      <c r="EW102" s="64">
        <f t="shared" si="401"/>
        <v>0</v>
      </c>
      <c r="EX102" s="64">
        <f t="shared" si="401"/>
        <v>0</v>
      </c>
      <c r="EY102" s="64">
        <f t="shared" si="401"/>
        <v>0</v>
      </c>
      <c r="EZ102" s="64">
        <f t="shared" si="401"/>
        <v>0</v>
      </c>
      <c r="FA102" s="64">
        <f t="shared" si="401"/>
        <v>0</v>
      </c>
      <c r="FB102" s="64">
        <f t="shared" si="401"/>
        <v>0</v>
      </c>
      <c r="FC102" s="64">
        <f t="shared" si="401"/>
        <v>0</v>
      </c>
      <c r="FD102" s="64">
        <f t="shared" si="401"/>
        <v>0</v>
      </c>
      <c r="FE102" s="64">
        <f t="shared" si="401"/>
        <v>0</v>
      </c>
      <c r="FF102" s="64">
        <f t="shared" si="401"/>
        <v>0</v>
      </c>
      <c r="FG102" s="64">
        <f t="shared" si="401"/>
        <v>0</v>
      </c>
      <c r="FH102" s="64">
        <f t="shared" si="401"/>
        <v>0</v>
      </c>
      <c r="FI102" s="64">
        <f t="shared" si="401"/>
        <v>0</v>
      </c>
      <c r="FJ102" s="64">
        <f t="shared" si="401"/>
        <v>0</v>
      </c>
      <c r="FK102" s="64">
        <f t="shared" si="401"/>
        <v>0</v>
      </c>
      <c r="FL102" s="64">
        <f t="shared" si="401"/>
        <v>0</v>
      </c>
      <c r="FM102" s="64">
        <f t="shared" si="401"/>
        <v>0</v>
      </c>
      <c r="FN102" s="64">
        <f t="shared" si="401"/>
        <v>0</v>
      </c>
      <c r="FO102" s="218">
        <f t="shared" si="401"/>
        <v>0</v>
      </c>
      <c r="FP102" s="283">
        <f t="shared" si="401"/>
        <v>24</v>
      </c>
      <c r="FQ102" s="64">
        <f t="shared" si="401"/>
        <v>0</v>
      </c>
      <c r="FR102" s="64">
        <f t="shared" si="401"/>
        <v>0</v>
      </c>
      <c r="FS102" s="64">
        <f t="shared" si="401"/>
        <v>0</v>
      </c>
      <c r="FT102" s="64">
        <f t="shared" si="401"/>
        <v>0</v>
      </c>
      <c r="FU102" s="64">
        <f t="shared" si="401"/>
        <v>0</v>
      </c>
      <c r="FV102" s="64">
        <f t="shared" si="401"/>
        <v>0</v>
      </c>
      <c r="FW102" s="64">
        <f t="shared" si="401"/>
        <v>0</v>
      </c>
      <c r="FX102" s="64">
        <f t="shared" si="401"/>
        <v>0</v>
      </c>
      <c r="FY102" s="64">
        <f t="shared" si="401"/>
        <v>0</v>
      </c>
      <c r="FZ102" s="64">
        <f t="shared" si="401"/>
        <v>24</v>
      </c>
      <c r="GA102" s="64">
        <f t="shared" si="401"/>
        <v>0</v>
      </c>
      <c r="GB102" s="64">
        <f t="shared" si="401"/>
        <v>0</v>
      </c>
      <c r="GC102" s="64">
        <f t="shared" si="401"/>
        <v>0</v>
      </c>
      <c r="GD102" s="64">
        <f t="shared" si="401"/>
        <v>0</v>
      </c>
      <c r="GE102" s="64">
        <f t="shared" si="401"/>
        <v>0</v>
      </c>
      <c r="GF102" s="64">
        <f t="shared" si="401"/>
        <v>0</v>
      </c>
      <c r="GG102" s="64">
        <f t="shared" si="401"/>
        <v>0</v>
      </c>
      <c r="GH102" s="64">
        <f t="shared" si="401"/>
        <v>0</v>
      </c>
      <c r="GI102" s="64">
        <f t="shared" si="401"/>
        <v>1</v>
      </c>
      <c r="GJ102" s="284">
        <f t="shared" si="401"/>
        <v>12</v>
      </c>
      <c r="GK102" s="231">
        <f t="shared" si="401"/>
        <v>60</v>
      </c>
      <c r="GL102" s="64">
        <f t="shared" si="401"/>
        <v>0</v>
      </c>
      <c r="GM102" s="64">
        <f t="shared" si="401"/>
        <v>0</v>
      </c>
      <c r="GN102" s="64">
        <f t="shared" si="401"/>
        <v>0</v>
      </c>
      <c r="GO102" s="64">
        <f t="shared" ref="GO102:HZ102" si="402">SUM(GO103:GO107)</f>
        <v>0</v>
      </c>
      <c r="GP102" s="64">
        <f t="shared" si="402"/>
        <v>0</v>
      </c>
      <c r="GQ102" s="64">
        <f t="shared" si="402"/>
        <v>0</v>
      </c>
      <c r="GR102" s="64">
        <f t="shared" si="402"/>
        <v>0</v>
      </c>
      <c r="GS102" s="64">
        <f t="shared" si="402"/>
        <v>0</v>
      </c>
      <c r="GT102" s="64">
        <f t="shared" si="402"/>
        <v>0</v>
      </c>
      <c r="GU102" s="64">
        <f t="shared" si="402"/>
        <v>60</v>
      </c>
      <c r="GV102" s="64">
        <f t="shared" si="402"/>
        <v>0</v>
      </c>
      <c r="GW102" s="64">
        <f t="shared" si="402"/>
        <v>0</v>
      </c>
      <c r="GX102" s="64">
        <f t="shared" si="402"/>
        <v>0</v>
      </c>
      <c r="GY102" s="64">
        <f t="shared" si="402"/>
        <v>0</v>
      </c>
      <c r="GZ102" s="64">
        <f t="shared" si="402"/>
        <v>0</v>
      </c>
      <c r="HA102" s="64">
        <f t="shared" si="402"/>
        <v>0</v>
      </c>
      <c r="HB102" s="64">
        <f t="shared" si="402"/>
        <v>0</v>
      </c>
      <c r="HC102" s="64">
        <f t="shared" si="402"/>
        <v>12</v>
      </c>
      <c r="HD102" s="64">
        <f t="shared" si="402"/>
        <v>3</v>
      </c>
      <c r="HE102" s="218">
        <f t="shared" si="402"/>
        <v>36</v>
      </c>
      <c r="HF102" s="283">
        <f t="shared" si="402"/>
        <v>528</v>
      </c>
      <c r="HG102" s="64">
        <f t="shared" si="402"/>
        <v>0</v>
      </c>
      <c r="HH102" s="64">
        <f t="shared" si="402"/>
        <v>0</v>
      </c>
      <c r="HI102" s="64">
        <f t="shared" si="402"/>
        <v>0</v>
      </c>
      <c r="HJ102" s="64">
        <f t="shared" si="402"/>
        <v>0</v>
      </c>
      <c r="HK102" s="64">
        <f t="shared" si="402"/>
        <v>0</v>
      </c>
      <c r="HL102" s="64">
        <f t="shared" si="402"/>
        <v>0</v>
      </c>
      <c r="HM102" s="64">
        <f t="shared" si="402"/>
        <v>0</v>
      </c>
      <c r="HN102" s="64">
        <f t="shared" si="402"/>
        <v>0</v>
      </c>
      <c r="HO102" s="64">
        <f t="shared" si="402"/>
        <v>0</v>
      </c>
      <c r="HP102" s="64">
        <f t="shared" si="402"/>
        <v>528</v>
      </c>
      <c r="HQ102" s="64">
        <f t="shared" si="402"/>
        <v>0</v>
      </c>
      <c r="HR102" s="64">
        <f t="shared" si="402"/>
        <v>0</v>
      </c>
      <c r="HS102" s="64">
        <f t="shared" si="402"/>
        <v>0</v>
      </c>
      <c r="HT102" s="64">
        <f t="shared" si="402"/>
        <v>0</v>
      </c>
      <c r="HU102" s="64">
        <f t="shared" si="402"/>
        <v>0</v>
      </c>
      <c r="HV102" s="64">
        <f t="shared" si="402"/>
        <v>0</v>
      </c>
      <c r="HW102" s="64">
        <f t="shared" si="402"/>
        <v>0</v>
      </c>
      <c r="HX102" s="64">
        <f t="shared" si="402"/>
        <v>24</v>
      </c>
      <c r="HY102" s="64">
        <f t="shared" si="402"/>
        <v>23</v>
      </c>
      <c r="HZ102" s="284">
        <f t="shared" si="402"/>
        <v>276</v>
      </c>
      <c r="IA102" s="338"/>
      <c r="IB102" s="70"/>
      <c r="IC102" s="100"/>
      <c r="ID102" s="179"/>
      <c r="IE102" s="710"/>
      <c r="IF102" s="378"/>
      <c r="IG102" s="378"/>
      <c r="IH102" s="378"/>
      <c r="II102" s="378"/>
      <c r="IJ102" s="378"/>
      <c r="IK102" s="378"/>
      <c r="IL102" s="378"/>
      <c r="IM102" s="378"/>
      <c r="IN102" s="378"/>
      <c r="IO102" s="378"/>
      <c r="IP102" s="378"/>
      <c r="IQ102" s="378"/>
      <c r="IR102" s="378"/>
      <c r="IS102" s="378"/>
      <c r="IT102" s="378"/>
      <c r="IU102" s="378"/>
      <c r="IV102" s="378"/>
      <c r="IW102" s="378"/>
      <c r="IX102" s="378"/>
      <c r="IY102" s="378"/>
      <c r="IZ102" s="378"/>
      <c r="JA102" s="378"/>
      <c r="JB102" s="378"/>
      <c r="JC102" s="378"/>
      <c r="JD102" s="378"/>
      <c r="JE102" s="378"/>
      <c r="JF102" s="378"/>
      <c r="JG102" s="378"/>
      <c r="JH102" s="378"/>
      <c r="JI102" s="378"/>
      <c r="JJ102" s="378"/>
      <c r="JK102" s="378"/>
      <c r="JL102" s="378"/>
      <c r="JM102" s="378"/>
      <c r="JN102" s="378"/>
      <c r="JO102" s="378"/>
      <c r="JP102" s="378"/>
      <c r="JQ102" s="378"/>
      <c r="JR102" s="378"/>
      <c r="JS102" s="378"/>
      <c r="JT102" s="378"/>
      <c r="JU102" s="378"/>
      <c r="JV102" s="378"/>
      <c r="JW102" s="378"/>
      <c r="JX102" s="378"/>
      <c r="JY102" s="378"/>
      <c r="JZ102" s="378"/>
      <c r="KA102" s="378"/>
      <c r="KB102" s="378"/>
      <c r="KC102" s="378"/>
      <c r="KD102" s="378"/>
      <c r="KE102" s="378"/>
      <c r="KF102" s="378"/>
      <c r="KG102" s="378"/>
      <c r="KH102" s="378"/>
      <c r="KI102" s="378"/>
      <c r="KJ102" s="378"/>
      <c r="KK102" s="378"/>
      <c r="KL102" s="378"/>
      <c r="KM102" s="378"/>
      <c r="KN102" s="378"/>
      <c r="KO102" s="378"/>
    </row>
    <row r="103" spans="1:301" s="395" customFormat="1" ht="15" customHeight="1" x14ac:dyDescent="0.25">
      <c r="A103" s="199"/>
      <c r="B103" s="55"/>
      <c r="C103" s="261" t="s">
        <v>157</v>
      </c>
      <c r="D103" s="369">
        <f t="shared" si="378"/>
        <v>2</v>
      </c>
      <c r="E103" s="61"/>
      <c r="F103" s="61">
        <f t="shared" si="379"/>
        <v>72</v>
      </c>
      <c r="G103" s="61">
        <f t="shared" si="380"/>
        <v>42</v>
      </c>
      <c r="H103" s="61">
        <f t="shared" si="381"/>
        <v>0</v>
      </c>
      <c r="I103" s="61">
        <f t="shared" si="381"/>
        <v>0</v>
      </c>
      <c r="J103" s="61">
        <f t="shared" si="381"/>
        <v>0</v>
      </c>
      <c r="K103" s="61">
        <f t="shared" si="381"/>
        <v>0</v>
      </c>
      <c r="L103" s="61">
        <f t="shared" si="381"/>
        <v>0</v>
      </c>
      <c r="M103" s="61">
        <f t="shared" si="381"/>
        <v>0</v>
      </c>
      <c r="N103" s="61">
        <f t="shared" si="381"/>
        <v>0</v>
      </c>
      <c r="O103" s="61">
        <f t="shared" si="381"/>
        <v>0</v>
      </c>
      <c r="P103" s="61">
        <f t="shared" si="381"/>
        <v>0</v>
      </c>
      <c r="Q103" s="61">
        <f t="shared" si="381"/>
        <v>42</v>
      </c>
      <c r="R103" s="61">
        <f t="shared" si="381"/>
        <v>0</v>
      </c>
      <c r="S103" s="61">
        <f t="shared" si="382"/>
        <v>0</v>
      </c>
      <c r="T103" s="61">
        <f t="shared" si="382"/>
        <v>0</v>
      </c>
      <c r="U103" s="367">
        <f t="shared" si="382"/>
        <v>0</v>
      </c>
      <c r="V103" s="354">
        <f t="shared" ref="V103:V107" si="403">AS103+BN103+CI103+DD103+DY103+ET103+FO103+GJ103+HE103+HZ103</f>
        <v>24</v>
      </c>
      <c r="W103" s="61">
        <f t="shared" ref="W103:W107" si="404">AQ103+BL103+CG103+DB103+DW103+ER103+FM103+GH103+HC103+HX103</f>
        <v>6</v>
      </c>
      <c r="X103" s="355">
        <f t="shared" ref="X103:X107" si="405">AO103+AP103+BJ103+BK103+CE103+CF103+CZ103+DA103+DU103+DV103+EP103+EQ103+FK103+FL103+GF103+GG103+HA103+HB103+HV103+HW103</f>
        <v>0</v>
      </c>
      <c r="Y103" s="346">
        <f t="shared" si="386"/>
        <v>0</v>
      </c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342"/>
      <c r="AT103" s="360">
        <f t="shared" si="387"/>
        <v>0</v>
      </c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361"/>
      <c r="BO103" s="346">
        <f t="shared" si="388"/>
        <v>0</v>
      </c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342"/>
      <c r="CJ103" s="360">
        <f t="shared" si="389"/>
        <v>0</v>
      </c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361"/>
      <c r="DE103" s="346">
        <f t="shared" si="390"/>
        <v>0</v>
      </c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342"/>
      <c r="DZ103" s="360">
        <f t="shared" si="391"/>
        <v>0</v>
      </c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361"/>
      <c r="EU103" s="346">
        <f t="shared" si="392"/>
        <v>0</v>
      </c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342"/>
      <c r="FP103" s="360">
        <f t="shared" si="394"/>
        <v>24</v>
      </c>
      <c r="FQ103" s="56"/>
      <c r="FR103" s="56"/>
      <c r="FS103" s="56"/>
      <c r="FT103" s="56"/>
      <c r="FU103" s="56"/>
      <c r="FV103" s="56"/>
      <c r="FW103" s="56"/>
      <c r="FX103" s="56"/>
      <c r="FY103" s="56"/>
      <c r="FZ103" s="56">
        <v>24</v>
      </c>
      <c r="GA103" s="56"/>
      <c r="GB103" s="56"/>
      <c r="GC103" s="56"/>
      <c r="GD103" s="56"/>
      <c r="GE103" s="56"/>
      <c r="GF103" s="60"/>
      <c r="GG103" s="57"/>
      <c r="GH103" s="58"/>
      <c r="GI103" s="59">
        <f t="shared" ref="GI103" si="406">(GF103+GG103+GH103+FP103+GJ103)/36</f>
        <v>1</v>
      </c>
      <c r="GJ103" s="361">
        <v>12</v>
      </c>
      <c r="GK103" s="346">
        <f t="shared" ref="GK103" si="407">SUM(GL103:GV103)+SUM(GX103:GZ103)</f>
        <v>18</v>
      </c>
      <c r="GL103" s="56"/>
      <c r="GM103" s="56"/>
      <c r="GN103" s="56"/>
      <c r="GO103" s="56"/>
      <c r="GP103" s="56"/>
      <c r="GQ103" s="56"/>
      <c r="GR103" s="56"/>
      <c r="GS103" s="56"/>
      <c r="GT103" s="56"/>
      <c r="GU103" s="56">
        <v>18</v>
      </c>
      <c r="GV103" s="56"/>
      <c r="GW103" s="56"/>
      <c r="GX103" s="56"/>
      <c r="GY103" s="56"/>
      <c r="GZ103" s="56"/>
      <c r="HA103" s="60"/>
      <c r="HB103" s="57"/>
      <c r="HC103" s="58">
        <v>6</v>
      </c>
      <c r="HD103" s="59">
        <f t="shared" ref="HD103:HD104" si="408">(HA103+HB103+HC103+GK103+HE103)/36</f>
        <v>1</v>
      </c>
      <c r="HE103" s="342">
        <v>12</v>
      </c>
      <c r="HF103" s="360">
        <f t="shared" si="397"/>
        <v>0</v>
      </c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361"/>
      <c r="IA103" s="328"/>
      <c r="IB103" s="27">
        <v>9</v>
      </c>
      <c r="IC103" s="27"/>
      <c r="ID103" s="119"/>
      <c r="IE103" s="346">
        <v>7</v>
      </c>
      <c r="IF103" s="392"/>
      <c r="IG103" s="392"/>
      <c r="IH103" s="392"/>
      <c r="II103" s="392"/>
      <c r="IJ103" s="392"/>
      <c r="IK103" s="392"/>
      <c r="IL103" s="392"/>
      <c r="IM103" s="392"/>
      <c r="IN103" s="392"/>
      <c r="IO103" s="392"/>
      <c r="IP103" s="392"/>
      <c r="IQ103" s="392"/>
      <c r="IR103" s="392"/>
      <c r="IS103" s="392"/>
      <c r="IT103" s="392"/>
      <c r="IU103" s="392"/>
      <c r="IV103" s="392"/>
      <c r="IW103" s="392"/>
      <c r="IX103" s="392"/>
      <c r="IY103" s="392"/>
      <c r="IZ103" s="392"/>
      <c r="JA103" s="392"/>
      <c r="JB103" s="392"/>
      <c r="JC103" s="392"/>
      <c r="JD103" s="392"/>
      <c r="JE103" s="392"/>
      <c r="JF103" s="392"/>
      <c r="JG103" s="392"/>
      <c r="JH103" s="392"/>
      <c r="JI103" s="392"/>
      <c r="JJ103" s="392"/>
      <c r="JK103" s="392"/>
      <c r="JL103" s="392"/>
      <c r="JM103" s="392"/>
      <c r="JN103" s="392"/>
      <c r="JO103" s="392"/>
      <c r="JP103" s="392"/>
      <c r="JQ103" s="392"/>
      <c r="JR103" s="392"/>
      <c r="JS103" s="392"/>
      <c r="JT103" s="392"/>
      <c r="JU103" s="392"/>
      <c r="JV103" s="392"/>
      <c r="JW103" s="392"/>
      <c r="JX103" s="392"/>
      <c r="JY103" s="392"/>
      <c r="JZ103" s="392"/>
      <c r="KA103" s="392"/>
      <c r="KB103" s="392"/>
      <c r="KC103" s="392"/>
      <c r="KD103" s="392"/>
      <c r="KE103" s="392"/>
      <c r="KF103" s="392"/>
      <c r="KG103" s="392"/>
      <c r="KH103" s="392"/>
      <c r="KI103" s="392"/>
      <c r="KJ103" s="392"/>
      <c r="KK103" s="392"/>
      <c r="KL103" s="392"/>
      <c r="KM103" s="392"/>
      <c r="KN103" s="392"/>
      <c r="KO103" s="392"/>
    </row>
    <row r="104" spans="1:301" s="395" customFormat="1" ht="15" customHeight="1" x14ac:dyDescent="0.25">
      <c r="A104" s="199"/>
      <c r="B104" s="55"/>
      <c r="C104" s="261" t="s">
        <v>158</v>
      </c>
      <c r="D104" s="369">
        <f t="shared" si="378"/>
        <v>2</v>
      </c>
      <c r="E104" s="61"/>
      <c r="F104" s="61">
        <f t="shared" si="379"/>
        <v>72</v>
      </c>
      <c r="G104" s="61">
        <f t="shared" si="380"/>
        <v>42</v>
      </c>
      <c r="H104" s="61">
        <f t="shared" si="381"/>
        <v>0</v>
      </c>
      <c r="I104" s="61">
        <f t="shared" si="381"/>
        <v>0</v>
      </c>
      <c r="J104" s="61">
        <f t="shared" si="381"/>
        <v>0</v>
      </c>
      <c r="K104" s="61">
        <f t="shared" si="381"/>
        <v>0</v>
      </c>
      <c r="L104" s="61">
        <f t="shared" si="381"/>
        <v>0</v>
      </c>
      <c r="M104" s="61">
        <f t="shared" si="381"/>
        <v>0</v>
      </c>
      <c r="N104" s="61">
        <f t="shared" si="381"/>
        <v>0</v>
      </c>
      <c r="O104" s="61">
        <f t="shared" si="381"/>
        <v>0</v>
      </c>
      <c r="P104" s="61">
        <f t="shared" si="381"/>
        <v>0</v>
      </c>
      <c r="Q104" s="61">
        <f t="shared" si="381"/>
        <v>42</v>
      </c>
      <c r="R104" s="61">
        <f t="shared" si="381"/>
        <v>0</v>
      </c>
      <c r="S104" s="61">
        <f t="shared" si="382"/>
        <v>0</v>
      </c>
      <c r="T104" s="61">
        <f t="shared" si="382"/>
        <v>0</v>
      </c>
      <c r="U104" s="367">
        <f t="shared" si="382"/>
        <v>0</v>
      </c>
      <c r="V104" s="354">
        <f t="shared" si="403"/>
        <v>24</v>
      </c>
      <c r="W104" s="61">
        <f t="shared" si="404"/>
        <v>6</v>
      </c>
      <c r="X104" s="355">
        <f t="shared" si="405"/>
        <v>0</v>
      </c>
      <c r="Y104" s="346">
        <f t="shared" si="386"/>
        <v>0</v>
      </c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342"/>
      <c r="AT104" s="360">
        <f>SUM(AU104:BE104)+SUM(BG104:BI104)</f>
        <v>0</v>
      </c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361"/>
      <c r="BO104" s="346">
        <f>SUM(BP104:BZ104)+SUM(CB104:CD104)</f>
        <v>0</v>
      </c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342"/>
      <c r="CJ104" s="360">
        <f>SUM(CK104:CU104)+SUM(CW104:CY104)</f>
        <v>0</v>
      </c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361"/>
      <c r="DE104" s="346">
        <f>SUM(DF104:DP104)+SUM(DR104:DT104)</f>
        <v>0</v>
      </c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342"/>
      <c r="DZ104" s="360">
        <f>SUM(EA104:EK104)+SUM(EM104:EO104)</f>
        <v>0</v>
      </c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361"/>
      <c r="EU104" s="346">
        <f>SUM(EV104:FF104)+SUM(FH104:FJ104)</f>
        <v>0</v>
      </c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342"/>
      <c r="FP104" s="360">
        <f>SUM(FQ104:GA104)+SUM(GC104:GE104)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361"/>
      <c r="GK104" s="346">
        <f t="shared" si="396"/>
        <v>42</v>
      </c>
      <c r="GL104" s="56"/>
      <c r="GM104" s="56"/>
      <c r="GN104" s="56"/>
      <c r="GO104" s="56"/>
      <c r="GP104" s="56"/>
      <c r="GQ104" s="56"/>
      <c r="GR104" s="56"/>
      <c r="GS104" s="56"/>
      <c r="GT104" s="56"/>
      <c r="GU104" s="56">
        <v>42</v>
      </c>
      <c r="GV104" s="56"/>
      <c r="GW104" s="56"/>
      <c r="GX104" s="56"/>
      <c r="GY104" s="56"/>
      <c r="GZ104" s="56"/>
      <c r="HA104" s="60"/>
      <c r="HB104" s="57"/>
      <c r="HC104" s="58">
        <v>6</v>
      </c>
      <c r="HD104" s="59">
        <f t="shared" si="408"/>
        <v>2</v>
      </c>
      <c r="HE104" s="342">
        <v>24</v>
      </c>
      <c r="HF104" s="360">
        <f t="shared" si="397"/>
        <v>0</v>
      </c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361"/>
      <c r="IA104" s="328"/>
      <c r="IB104" s="27">
        <v>9</v>
      </c>
      <c r="IC104" s="27"/>
      <c r="ID104" s="119"/>
      <c r="IE104" s="346">
        <v>7</v>
      </c>
      <c r="IF104" s="392"/>
      <c r="IG104" s="392"/>
      <c r="IH104" s="392"/>
      <c r="II104" s="392"/>
      <c r="IJ104" s="392"/>
      <c r="IK104" s="392"/>
      <c r="IL104" s="392"/>
      <c r="IM104" s="392"/>
      <c r="IN104" s="392"/>
      <c r="IO104" s="392"/>
      <c r="IP104" s="392"/>
      <c r="IQ104" s="392"/>
      <c r="IR104" s="392"/>
      <c r="IS104" s="392"/>
      <c r="IT104" s="392"/>
      <c r="IU104" s="392"/>
      <c r="IV104" s="392"/>
      <c r="IW104" s="392"/>
      <c r="IX104" s="392"/>
      <c r="IY104" s="392"/>
      <c r="IZ104" s="392"/>
      <c r="JA104" s="392"/>
      <c r="JB104" s="392"/>
      <c r="JC104" s="392"/>
      <c r="JD104" s="392"/>
      <c r="JE104" s="392"/>
      <c r="JF104" s="392"/>
      <c r="JG104" s="392"/>
      <c r="JH104" s="392"/>
      <c r="JI104" s="392"/>
      <c r="JJ104" s="392"/>
      <c r="JK104" s="392"/>
      <c r="JL104" s="392"/>
      <c r="JM104" s="392"/>
      <c r="JN104" s="392"/>
      <c r="JO104" s="392"/>
      <c r="JP104" s="392"/>
      <c r="JQ104" s="392"/>
      <c r="JR104" s="392"/>
      <c r="JS104" s="392"/>
      <c r="JT104" s="392"/>
      <c r="JU104" s="392"/>
      <c r="JV104" s="392"/>
      <c r="JW104" s="392"/>
      <c r="JX104" s="392"/>
      <c r="JY104" s="392"/>
      <c r="JZ104" s="392"/>
      <c r="KA104" s="392"/>
      <c r="KB104" s="392"/>
      <c r="KC104" s="392"/>
      <c r="KD104" s="392"/>
      <c r="KE104" s="392"/>
      <c r="KF104" s="392"/>
      <c r="KG104" s="392"/>
      <c r="KH104" s="392"/>
      <c r="KI104" s="392"/>
      <c r="KJ104" s="392"/>
      <c r="KK104" s="392"/>
      <c r="KL104" s="392"/>
      <c r="KM104" s="392"/>
      <c r="KN104" s="392"/>
      <c r="KO104" s="392"/>
    </row>
    <row r="105" spans="1:301" s="395" customFormat="1" ht="15" customHeight="1" x14ac:dyDescent="0.25">
      <c r="A105" s="199"/>
      <c r="B105" s="55"/>
      <c r="C105" s="261" t="s">
        <v>159</v>
      </c>
      <c r="D105" s="369">
        <f t="shared" si="378"/>
        <v>6</v>
      </c>
      <c r="E105" s="61"/>
      <c r="F105" s="61">
        <f t="shared" si="379"/>
        <v>216</v>
      </c>
      <c r="G105" s="61">
        <f t="shared" si="380"/>
        <v>138</v>
      </c>
      <c r="H105" s="61">
        <f t="shared" si="381"/>
        <v>0</v>
      </c>
      <c r="I105" s="61">
        <f t="shared" si="381"/>
        <v>0</v>
      </c>
      <c r="J105" s="61">
        <f t="shared" si="381"/>
        <v>0</v>
      </c>
      <c r="K105" s="61">
        <f t="shared" si="381"/>
        <v>0</v>
      </c>
      <c r="L105" s="61">
        <f t="shared" si="381"/>
        <v>0</v>
      </c>
      <c r="M105" s="61">
        <f t="shared" si="381"/>
        <v>0</v>
      </c>
      <c r="N105" s="61">
        <f t="shared" si="381"/>
        <v>0</v>
      </c>
      <c r="O105" s="61">
        <f t="shared" si="381"/>
        <v>0</v>
      </c>
      <c r="P105" s="61">
        <f t="shared" si="381"/>
        <v>0</v>
      </c>
      <c r="Q105" s="61">
        <f t="shared" si="381"/>
        <v>138</v>
      </c>
      <c r="R105" s="61">
        <f t="shared" si="381"/>
        <v>0</v>
      </c>
      <c r="S105" s="61">
        <f t="shared" si="382"/>
        <v>0</v>
      </c>
      <c r="T105" s="61">
        <f t="shared" si="382"/>
        <v>0</v>
      </c>
      <c r="U105" s="367">
        <f t="shared" si="382"/>
        <v>0</v>
      </c>
      <c r="V105" s="354">
        <f t="shared" si="403"/>
        <v>72</v>
      </c>
      <c r="W105" s="61">
        <f t="shared" si="404"/>
        <v>6</v>
      </c>
      <c r="X105" s="355">
        <f t="shared" si="405"/>
        <v>0</v>
      </c>
      <c r="Y105" s="346">
        <f t="shared" si="386"/>
        <v>0</v>
      </c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342"/>
      <c r="AT105" s="360">
        <f>SUM(AU105:BE105)+SUM(BG105:BI105)</f>
        <v>0</v>
      </c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361"/>
      <c r="BO105" s="346">
        <f>SUM(BP105:BZ105)+SUM(CB105:CD105)</f>
        <v>0</v>
      </c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342"/>
      <c r="CJ105" s="360">
        <f>SUM(CK105:CU105)+SUM(CW105:CY105)</f>
        <v>0</v>
      </c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361"/>
      <c r="DE105" s="346">
        <f>SUM(DF105:DP105)+SUM(DR105:DT105)</f>
        <v>0</v>
      </c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342"/>
      <c r="DZ105" s="360">
        <f>SUM(EA105:EK105)+SUM(EM105:EO105)</f>
        <v>0</v>
      </c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361"/>
      <c r="EU105" s="346">
        <f>SUM(EV105:FF105)+SUM(FH105:FJ105)</f>
        <v>0</v>
      </c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342"/>
      <c r="FP105" s="360">
        <f>SUM(FQ105:GA105)+SUM(GC105:GE105)</f>
        <v>0</v>
      </c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361"/>
      <c r="GK105" s="346">
        <f t="shared" si="396"/>
        <v>0</v>
      </c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342"/>
      <c r="HF105" s="360">
        <f t="shared" si="397"/>
        <v>138</v>
      </c>
      <c r="HG105" s="56"/>
      <c r="HH105" s="56"/>
      <c r="HI105" s="56"/>
      <c r="HJ105" s="56"/>
      <c r="HK105" s="56"/>
      <c r="HL105" s="56"/>
      <c r="HM105" s="56"/>
      <c r="HN105" s="56"/>
      <c r="HO105" s="56"/>
      <c r="HP105" s="56">
        <v>138</v>
      </c>
      <c r="HQ105" s="56"/>
      <c r="HR105" s="56"/>
      <c r="HS105" s="56"/>
      <c r="HT105" s="56"/>
      <c r="HU105" s="56"/>
      <c r="HV105" s="60"/>
      <c r="HW105" s="57"/>
      <c r="HX105" s="58">
        <v>6</v>
      </c>
      <c r="HY105" s="59">
        <f t="shared" ref="HY105:HY107" si="409">(HV105+HW105+HX105+HF105+HZ105)/36</f>
        <v>6</v>
      </c>
      <c r="HZ105" s="361">
        <v>72</v>
      </c>
      <c r="IA105" s="328"/>
      <c r="IB105" s="44">
        <v>10</v>
      </c>
      <c r="IC105" s="27"/>
      <c r="ID105" s="119"/>
      <c r="IE105" s="346">
        <v>15</v>
      </c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2"/>
      <c r="JE105" s="392"/>
      <c r="JF105" s="392"/>
      <c r="JG105" s="392"/>
      <c r="JH105" s="392"/>
      <c r="JI105" s="392"/>
      <c r="JJ105" s="392"/>
      <c r="JK105" s="392"/>
      <c r="JL105" s="392"/>
      <c r="JM105" s="392"/>
      <c r="JN105" s="392"/>
      <c r="JO105" s="392"/>
      <c r="JP105" s="392"/>
      <c r="JQ105" s="392"/>
      <c r="JR105" s="392"/>
      <c r="JS105" s="392"/>
      <c r="JT105" s="392"/>
      <c r="JU105" s="392"/>
      <c r="JV105" s="392"/>
      <c r="JW105" s="392"/>
      <c r="JX105" s="392"/>
      <c r="JY105" s="392"/>
      <c r="JZ105" s="392"/>
      <c r="KA105" s="392"/>
      <c r="KB105" s="392"/>
      <c r="KC105" s="392"/>
      <c r="KD105" s="392"/>
      <c r="KE105" s="392"/>
      <c r="KF105" s="392"/>
      <c r="KG105" s="392"/>
      <c r="KH105" s="392"/>
      <c r="KI105" s="392"/>
      <c r="KJ105" s="392"/>
      <c r="KK105" s="392"/>
      <c r="KL105" s="392"/>
      <c r="KM105" s="392"/>
      <c r="KN105" s="392"/>
      <c r="KO105" s="392"/>
    </row>
    <row r="106" spans="1:301" s="395" customFormat="1" ht="15" customHeight="1" x14ac:dyDescent="0.25">
      <c r="A106" s="199"/>
      <c r="B106" s="55"/>
      <c r="C106" s="261" t="s">
        <v>160</v>
      </c>
      <c r="D106" s="369">
        <f t="shared" si="378"/>
        <v>2</v>
      </c>
      <c r="E106" s="61"/>
      <c r="F106" s="61">
        <f t="shared" si="379"/>
        <v>72</v>
      </c>
      <c r="G106" s="61">
        <f t="shared" si="380"/>
        <v>42</v>
      </c>
      <c r="H106" s="61">
        <f t="shared" si="381"/>
        <v>0</v>
      </c>
      <c r="I106" s="61">
        <f t="shared" si="381"/>
        <v>0</v>
      </c>
      <c r="J106" s="61">
        <f t="shared" si="381"/>
        <v>0</v>
      </c>
      <c r="K106" s="61">
        <f t="shared" si="381"/>
        <v>0</v>
      </c>
      <c r="L106" s="61">
        <f t="shared" si="381"/>
        <v>0</v>
      </c>
      <c r="M106" s="61">
        <f t="shared" si="381"/>
        <v>0</v>
      </c>
      <c r="N106" s="61">
        <f t="shared" si="381"/>
        <v>0</v>
      </c>
      <c r="O106" s="61">
        <f t="shared" si="381"/>
        <v>0</v>
      </c>
      <c r="P106" s="61">
        <f t="shared" si="381"/>
        <v>0</v>
      </c>
      <c r="Q106" s="61">
        <f t="shared" si="381"/>
        <v>42</v>
      </c>
      <c r="R106" s="61">
        <f t="shared" si="381"/>
        <v>0</v>
      </c>
      <c r="S106" s="61">
        <f t="shared" si="382"/>
        <v>0</v>
      </c>
      <c r="T106" s="61">
        <f t="shared" si="382"/>
        <v>0</v>
      </c>
      <c r="U106" s="367">
        <f t="shared" si="382"/>
        <v>0</v>
      </c>
      <c r="V106" s="354">
        <f t="shared" si="403"/>
        <v>24</v>
      </c>
      <c r="W106" s="61">
        <f t="shared" si="404"/>
        <v>6</v>
      </c>
      <c r="X106" s="355">
        <f t="shared" si="405"/>
        <v>0</v>
      </c>
      <c r="Y106" s="346">
        <f t="shared" si="386"/>
        <v>0</v>
      </c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342"/>
      <c r="AT106" s="360">
        <f>SUM(AU106:BE106)+SUM(BG106:BI106)</f>
        <v>0</v>
      </c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361"/>
      <c r="BO106" s="346">
        <f>SUM(BP106:BZ106)+SUM(CB106:CD106)</f>
        <v>0</v>
      </c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342"/>
      <c r="CJ106" s="360">
        <f>SUM(CK106:CU106)+SUM(CW106:CY106)</f>
        <v>0</v>
      </c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361"/>
      <c r="DE106" s="346">
        <f>SUM(DF106:DP106)+SUM(DR106:DT106)</f>
        <v>0</v>
      </c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342"/>
      <c r="DZ106" s="360">
        <f>SUM(EA106:EK106)+SUM(EM106:EO106)</f>
        <v>0</v>
      </c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361"/>
      <c r="EU106" s="346">
        <f>SUM(EV106:FF106)+SUM(FH106:FJ106)</f>
        <v>0</v>
      </c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342"/>
      <c r="FP106" s="360">
        <f>SUM(FQ106:GA106)+SUM(GC106:GE106)</f>
        <v>0</v>
      </c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361"/>
      <c r="GK106" s="346">
        <f t="shared" si="396"/>
        <v>0</v>
      </c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342"/>
      <c r="HF106" s="360">
        <f>SUBTOTAL(9,HG106:HU106)</f>
        <v>42</v>
      </c>
      <c r="HG106" s="56"/>
      <c r="HH106" s="56"/>
      <c r="HI106" s="56"/>
      <c r="HJ106" s="56"/>
      <c r="HK106" s="56"/>
      <c r="HL106" s="56"/>
      <c r="HM106" s="56"/>
      <c r="HN106" s="56"/>
      <c r="HO106" s="56"/>
      <c r="HP106" s="56">
        <v>42</v>
      </c>
      <c r="HQ106" s="56"/>
      <c r="HR106" s="56"/>
      <c r="HS106" s="56"/>
      <c r="HT106" s="56"/>
      <c r="HU106" s="56"/>
      <c r="HV106" s="60"/>
      <c r="HW106" s="57"/>
      <c r="HX106" s="58">
        <v>6</v>
      </c>
      <c r="HY106" s="59">
        <f t="shared" si="409"/>
        <v>2</v>
      </c>
      <c r="HZ106" s="361">
        <v>24</v>
      </c>
      <c r="IA106" s="328"/>
      <c r="IB106" s="27"/>
      <c r="IC106" s="27" t="s">
        <v>54</v>
      </c>
      <c r="ID106" s="119"/>
      <c r="IE106" s="346">
        <v>2</v>
      </c>
      <c r="IF106" s="392"/>
      <c r="IG106" s="392"/>
      <c r="IH106" s="392"/>
      <c r="II106" s="392"/>
      <c r="IJ106" s="392"/>
      <c r="IK106" s="392"/>
      <c r="IL106" s="392"/>
      <c r="IM106" s="392"/>
      <c r="IN106" s="392"/>
      <c r="IO106" s="392"/>
      <c r="IP106" s="392"/>
      <c r="IQ106" s="392"/>
      <c r="IR106" s="392"/>
      <c r="IS106" s="392"/>
      <c r="IT106" s="392"/>
      <c r="IU106" s="392"/>
      <c r="IV106" s="392"/>
      <c r="IW106" s="392"/>
      <c r="IX106" s="392"/>
      <c r="IY106" s="392"/>
      <c r="IZ106" s="392"/>
      <c r="JA106" s="392"/>
      <c r="JB106" s="392"/>
      <c r="JC106" s="392"/>
      <c r="JD106" s="392"/>
      <c r="JE106" s="392"/>
      <c r="JF106" s="392"/>
      <c r="JG106" s="392"/>
      <c r="JH106" s="392"/>
      <c r="JI106" s="392"/>
      <c r="JJ106" s="392"/>
      <c r="JK106" s="392"/>
      <c r="JL106" s="392"/>
      <c r="JM106" s="392"/>
      <c r="JN106" s="392"/>
      <c r="JO106" s="392"/>
      <c r="JP106" s="392"/>
      <c r="JQ106" s="392"/>
      <c r="JR106" s="392"/>
      <c r="JS106" s="392"/>
      <c r="JT106" s="392"/>
      <c r="JU106" s="392"/>
      <c r="JV106" s="392"/>
      <c r="JW106" s="392"/>
      <c r="JX106" s="392"/>
      <c r="JY106" s="392"/>
      <c r="JZ106" s="392"/>
      <c r="KA106" s="392"/>
      <c r="KB106" s="392"/>
      <c r="KC106" s="392"/>
      <c r="KD106" s="392"/>
      <c r="KE106" s="392"/>
      <c r="KF106" s="392"/>
      <c r="KG106" s="392"/>
      <c r="KH106" s="392"/>
      <c r="KI106" s="392"/>
      <c r="KJ106" s="392"/>
      <c r="KK106" s="392"/>
      <c r="KL106" s="392"/>
      <c r="KM106" s="392"/>
      <c r="KN106" s="392"/>
      <c r="KO106" s="392"/>
    </row>
    <row r="107" spans="1:301" s="395" customFormat="1" ht="15" customHeight="1" thickBot="1" x14ac:dyDescent="0.3">
      <c r="A107" s="180"/>
      <c r="B107" s="181"/>
      <c r="C107" s="786" t="s">
        <v>161</v>
      </c>
      <c r="D107" s="240">
        <f t="shared" si="378"/>
        <v>15</v>
      </c>
      <c r="E107" s="182"/>
      <c r="F107" s="182">
        <f t="shared" si="379"/>
        <v>540</v>
      </c>
      <c r="G107" s="182">
        <f t="shared" si="380"/>
        <v>348</v>
      </c>
      <c r="H107" s="182">
        <f t="shared" si="381"/>
        <v>0</v>
      </c>
      <c r="I107" s="182">
        <f t="shared" si="381"/>
        <v>0</v>
      </c>
      <c r="J107" s="182">
        <f t="shared" si="381"/>
        <v>0</v>
      </c>
      <c r="K107" s="182">
        <f t="shared" si="381"/>
        <v>0</v>
      </c>
      <c r="L107" s="182">
        <f t="shared" si="381"/>
        <v>0</v>
      </c>
      <c r="M107" s="182">
        <f t="shared" si="381"/>
        <v>0</v>
      </c>
      <c r="N107" s="182">
        <f t="shared" si="381"/>
        <v>0</v>
      </c>
      <c r="O107" s="182">
        <f t="shared" si="381"/>
        <v>0</v>
      </c>
      <c r="P107" s="182">
        <f t="shared" si="381"/>
        <v>0</v>
      </c>
      <c r="Q107" s="182">
        <f t="shared" si="381"/>
        <v>348</v>
      </c>
      <c r="R107" s="182">
        <f t="shared" si="381"/>
        <v>0</v>
      </c>
      <c r="S107" s="182">
        <f t="shared" si="382"/>
        <v>0</v>
      </c>
      <c r="T107" s="182">
        <f t="shared" si="382"/>
        <v>0</v>
      </c>
      <c r="U107" s="219">
        <f t="shared" si="382"/>
        <v>0</v>
      </c>
      <c r="V107" s="289">
        <f t="shared" si="403"/>
        <v>180</v>
      </c>
      <c r="W107" s="182">
        <f t="shared" si="404"/>
        <v>12</v>
      </c>
      <c r="X107" s="290">
        <f t="shared" si="405"/>
        <v>0</v>
      </c>
      <c r="Y107" s="245">
        <f t="shared" si="386"/>
        <v>0</v>
      </c>
      <c r="Z107" s="181"/>
      <c r="AA107" s="181"/>
      <c r="AB107" s="181"/>
      <c r="AC107" s="181"/>
      <c r="AD107" s="181"/>
      <c r="AE107" s="181"/>
      <c r="AF107" s="181"/>
      <c r="AG107" s="181"/>
      <c r="AH107" s="181"/>
      <c r="AI107" s="181"/>
      <c r="AJ107" s="181"/>
      <c r="AK107" s="181"/>
      <c r="AL107" s="181"/>
      <c r="AM107" s="181"/>
      <c r="AN107" s="181"/>
      <c r="AO107" s="181"/>
      <c r="AP107" s="181"/>
      <c r="AQ107" s="181"/>
      <c r="AR107" s="181"/>
      <c r="AS107" s="226"/>
      <c r="AT107" s="303">
        <f>SUM(AU107:BE107)+SUM(BG107:BI107)</f>
        <v>0</v>
      </c>
      <c r="AU107" s="181"/>
      <c r="AV107" s="181"/>
      <c r="AW107" s="181"/>
      <c r="AX107" s="181"/>
      <c r="AY107" s="181"/>
      <c r="AZ107" s="181"/>
      <c r="BA107" s="181"/>
      <c r="BB107" s="181"/>
      <c r="BC107" s="181"/>
      <c r="BD107" s="181"/>
      <c r="BE107" s="181"/>
      <c r="BF107" s="181"/>
      <c r="BG107" s="181"/>
      <c r="BH107" s="181"/>
      <c r="BI107" s="181"/>
      <c r="BJ107" s="181"/>
      <c r="BK107" s="181"/>
      <c r="BL107" s="181"/>
      <c r="BM107" s="181"/>
      <c r="BN107" s="304"/>
      <c r="BO107" s="245">
        <f>SUM(BP107:BZ107)+SUM(CB107:CD107)</f>
        <v>0</v>
      </c>
      <c r="BP107" s="181"/>
      <c r="BQ107" s="181"/>
      <c r="BR107" s="181"/>
      <c r="BS107" s="181"/>
      <c r="BT107" s="181"/>
      <c r="BU107" s="181"/>
      <c r="BV107" s="181"/>
      <c r="BW107" s="181"/>
      <c r="BX107" s="181"/>
      <c r="BY107" s="181"/>
      <c r="BZ107" s="181"/>
      <c r="CA107" s="181"/>
      <c r="CB107" s="181"/>
      <c r="CC107" s="181"/>
      <c r="CD107" s="181"/>
      <c r="CE107" s="181"/>
      <c r="CF107" s="181"/>
      <c r="CG107" s="181"/>
      <c r="CH107" s="181"/>
      <c r="CI107" s="226"/>
      <c r="CJ107" s="303">
        <f>SUM(CK107:CU107)+SUM(CW107:CY107)</f>
        <v>0</v>
      </c>
      <c r="CK107" s="181"/>
      <c r="CL107" s="181"/>
      <c r="CM107" s="181"/>
      <c r="CN107" s="181"/>
      <c r="CO107" s="181"/>
      <c r="CP107" s="181"/>
      <c r="CQ107" s="181"/>
      <c r="CR107" s="181"/>
      <c r="CS107" s="181"/>
      <c r="CT107" s="181"/>
      <c r="CU107" s="181"/>
      <c r="CV107" s="181"/>
      <c r="CW107" s="181"/>
      <c r="CX107" s="181"/>
      <c r="CY107" s="181"/>
      <c r="CZ107" s="181"/>
      <c r="DA107" s="181"/>
      <c r="DB107" s="181"/>
      <c r="DC107" s="181"/>
      <c r="DD107" s="304"/>
      <c r="DE107" s="245">
        <f>SUM(DF107:DP107)+SUM(DR107:DT107)</f>
        <v>0</v>
      </c>
      <c r="DF107" s="181"/>
      <c r="DG107" s="181"/>
      <c r="DH107" s="181"/>
      <c r="DI107" s="181"/>
      <c r="DJ107" s="181"/>
      <c r="DK107" s="181"/>
      <c r="DL107" s="181"/>
      <c r="DM107" s="181"/>
      <c r="DN107" s="181"/>
      <c r="DO107" s="181"/>
      <c r="DP107" s="181"/>
      <c r="DQ107" s="181"/>
      <c r="DR107" s="181"/>
      <c r="DS107" s="181"/>
      <c r="DT107" s="181"/>
      <c r="DU107" s="181"/>
      <c r="DV107" s="181"/>
      <c r="DW107" s="181"/>
      <c r="DX107" s="181"/>
      <c r="DY107" s="226"/>
      <c r="DZ107" s="303">
        <f>SUM(EA107:EK107)+SUM(EM107:EO107)</f>
        <v>0</v>
      </c>
      <c r="EA107" s="181"/>
      <c r="EB107" s="181"/>
      <c r="EC107" s="181"/>
      <c r="ED107" s="181"/>
      <c r="EE107" s="181"/>
      <c r="EF107" s="181"/>
      <c r="EG107" s="181"/>
      <c r="EH107" s="181"/>
      <c r="EI107" s="181"/>
      <c r="EJ107" s="181"/>
      <c r="EK107" s="181"/>
      <c r="EL107" s="181"/>
      <c r="EM107" s="181"/>
      <c r="EN107" s="181"/>
      <c r="EO107" s="181"/>
      <c r="EP107" s="181"/>
      <c r="EQ107" s="181"/>
      <c r="ER107" s="181"/>
      <c r="ES107" s="181"/>
      <c r="ET107" s="304"/>
      <c r="EU107" s="245">
        <f>SUM(EV107:FF107)+SUM(FH107:FJ107)</f>
        <v>0</v>
      </c>
      <c r="EV107" s="181"/>
      <c r="EW107" s="181"/>
      <c r="EX107" s="181"/>
      <c r="EY107" s="181"/>
      <c r="EZ107" s="181"/>
      <c r="FA107" s="181"/>
      <c r="FB107" s="181"/>
      <c r="FC107" s="181"/>
      <c r="FD107" s="181"/>
      <c r="FE107" s="181"/>
      <c r="FF107" s="181"/>
      <c r="FG107" s="181"/>
      <c r="FH107" s="181"/>
      <c r="FI107" s="181"/>
      <c r="FJ107" s="181"/>
      <c r="FK107" s="181"/>
      <c r="FL107" s="181"/>
      <c r="FM107" s="181"/>
      <c r="FN107" s="181"/>
      <c r="FO107" s="226"/>
      <c r="FP107" s="303">
        <f>SUM(FQ107:GA107)+SUM(GC107:GE107)</f>
        <v>0</v>
      </c>
      <c r="FQ107" s="181"/>
      <c r="FR107" s="181"/>
      <c r="FS107" s="181"/>
      <c r="FT107" s="181"/>
      <c r="FU107" s="181"/>
      <c r="FV107" s="181"/>
      <c r="FW107" s="181"/>
      <c r="FX107" s="181"/>
      <c r="FY107" s="181"/>
      <c r="FZ107" s="181"/>
      <c r="GA107" s="181"/>
      <c r="GB107" s="181"/>
      <c r="GC107" s="181"/>
      <c r="GD107" s="181"/>
      <c r="GE107" s="181"/>
      <c r="GF107" s="181"/>
      <c r="GG107" s="181"/>
      <c r="GH107" s="181"/>
      <c r="GI107" s="181"/>
      <c r="GJ107" s="304"/>
      <c r="GK107" s="245">
        <f t="shared" si="396"/>
        <v>0</v>
      </c>
      <c r="GL107" s="181"/>
      <c r="GM107" s="181"/>
      <c r="GN107" s="181"/>
      <c r="GO107" s="181"/>
      <c r="GP107" s="181"/>
      <c r="GQ107" s="181"/>
      <c r="GR107" s="181"/>
      <c r="GS107" s="181"/>
      <c r="GT107" s="181"/>
      <c r="GU107" s="181"/>
      <c r="GV107" s="181"/>
      <c r="GW107" s="181"/>
      <c r="GX107" s="181"/>
      <c r="GY107" s="181"/>
      <c r="GZ107" s="181"/>
      <c r="HA107" s="181"/>
      <c r="HB107" s="181"/>
      <c r="HC107" s="181"/>
      <c r="HD107" s="181"/>
      <c r="HE107" s="226"/>
      <c r="HF107" s="303">
        <f t="shared" si="397"/>
        <v>348</v>
      </c>
      <c r="HG107" s="183"/>
      <c r="HH107" s="183"/>
      <c r="HI107" s="183"/>
      <c r="HJ107" s="183"/>
      <c r="HK107" s="183"/>
      <c r="HL107" s="183"/>
      <c r="HM107" s="183"/>
      <c r="HN107" s="183"/>
      <c r="HO107" s="183"/>
      <c r="HP107" s="183">
        <v>348</v>
      </c>
      <c r="HQ107" s="183"/>
      <c r="HR107" s="183"/>
      <c r="HS107" s="183"/>
      <c r="HT107" s="183"/>
      <c r="HU107" s="183"/>
      <c r="HV107" s="184"/>
      <c r="HW107" s="185"/>
      <c r="HX107" s="186">
        <v>12</v>
      </c>
      <c r="HY107" s="187">
        <f t="shared" si="409"/>
        <v>15</v>
      </c>
      <c r="HZ107" s="304">
        <v>180</v>
      </c>
      <c r="IA107" s="339"/>
      <c r="IB107" s="188"/>
      <c r="IC107" s="188">
        <v>10</v>
      </c>
      <c r="ID107" s="189"/>
      <c r="IE107" s="346">
        <v>7</v>
      </c>
      <c r="IF107" s="392"/>
      <c r="IG107" s="392"/>
      <c r="IH107" s="392"/>
      <c r="II107" s="392"/>
      <c r="IJ107" s="392"/>
      <c r="IK107" s="392"/>
      <c r="IL107" s="392"/>
      <c r="IM107" s="392"/>
      <c r="IN107" s="392"/>
      <c r="IO107" s="392"/>
      <c r="IP107" s="392"/>
      <c r="IQ107" s="392"/>
      <c r="IR107" s="392"/>
      <c r="IS107" s="392"/>
      <c r="IT107" s="392"/>
      <c r="IU107" s="392"/>
      <c r="IV107" s="392"/>
      <c r="IW107" s="392"/>
      <c r="IX107" s="392"/>
      <c r="IY107" s="392"/>
      <c r="IZ107" s="392"/>
      <c r="JA107" s="392"/>
      <c r="JB107" s="392"/>
      <c r="JC107" s="392"/>
      <c r="JD107" s="392"/>
      <c r="JE107" s="392"/>
      <c r="JF107" s="392"/>
      <c r="JG107" s="392"/>
      <c r="JH107" s="392"/>
      <c r="JI107" s="392"/>
      <c r="JJ107" s="392"/>
      <c r="JK107" s="392"/>
      <c r="JL107" s="392"/>
      <c r="JM107" s="392"/>
      <c r="JN107" s="392"/>
      <c r="JO107" s="392"/>
      <c r="JP107" s="392"/>
      <c r="JQ107" s="392"/>
      <c r="JR107" s="392"/>
      <c r="JS107" s="392"/>
      <c r="JT107" s="392"/>
      <c r="JU107" s="392"/>
      <c r="JV107" s="392"/>
      <c r="JW107" s="392"/>
      <c r="JX107" s="392"/>
      <c r="JY107" s="392"/>
      <c r="JZ107" s="392"/>
      <c r="KA107" s="392"/>
      <c r="KB107" s="392"/>
      <c r="KC107" s="392"/>
      <c r="KD107" s="392"/>
      <c r="KE107" s="392"/>
      <c r="KF107" s="392"/>
      <c r="KG107" s="392"/>
      <c r="KH107" s="392"/>
      <c r="KI107" s="392"/>
      <c r="KJ107" s="392"/>
      <c r="KK107" s="392"/>
      <c r="KL107" s="392"/>
      <c r="KM107" s="392"/>
      <c r="KN107" s="392"/>
      <c r="KO107" s="392"/>
    </row>
    <row r="108" spans="1:301" s="377" customFormat="1" ht="15" customHeight="1" x14ac:dyDescent="0.25">
      <c r="A108" s="114"/>
      <c r="B108" s="115" t="s">
        <v>232</v>
      </c>
      <c r="C108" s="266" t="s">
        <v>233</v>
      </c>
      <c r="D108" s="228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207"/>
      <c r="V108" s="267"/>
      <c r="W108" s="115"/>
      <c r="X108" s="247"/>
      <c r="Y108" s="228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207"/>
      <c r="AT108" s="267"/>
      <c r="AU108" s="115"/>
      <c r="AV108" s="115"/>
      <c r="AW108" s="115"/>
      <c r="AX108" s="115"/>
      <c r="AY108" s="115"/>
      <c r="AZ108" s="115"/>
      <c r="BA108" s="115"/>
      <c r="BB108" s="115"/>
      <c r="BC108" s="115"/>
      <c r="BD108" s="115"/>
      <c r="BE108" s="115"/>
      <c r="BF108" s="115"/>
      <c r="BG108" s="115"/>
      <c r="BH108" s="115"/>
      <c r="BI108" s="115"/>
      <c r="BJ108" s="115"/>
      <c r="BK108" s="115"/>
      <c r="BL108" s="115"/>
      <c r="BM108" s="115"/>
      <c r="BN108" s="247"/>
      <c r="BO108" s="228"/>
      <c r="BP108" s="115"/>
      <c r="BQ108" s="115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15"/>
      <c r="CG108" s="115"/>
      <c r="CH108" s="115"/>
      <c r="CI108" s="207"/>
      <c r="CJ108" s="267"/>
      <c r="CK108" s="115"/>
      <c r="CL108" s="115"/>
      <c r="CM108" s="115"/>
      <c r="CN108" s="115"/>
      <c r="CO108" s="115"/>
      <c r="CP108" s="115"/>
      <c r="CQ108" s="115"/>
      <c r="CR108" s="115"/>
      <c r="CS108" s="115"/>
      <c r="CT108" s="115"/>
      <c r="CU108" s="115"/>
      <c r="CV108" s="115"/>
      <c r="CW108" s="115"/>
      <c r="CX108" s="115"/>
      <c r="CY108" s="115"/>
      <c r="CZ108" s="115"/>
      <c r="DA108" s="115"/>
      <c r="DB108" s="115"/>
      <c r="DC108" s="115"/>
      <c r="DD108" s="247"/>
      <c r="DE108" s="228"/>
      <c r="DF108" s="115"/>
      <c r="DG108" s="115"/>
      <c r="DH108" s="115"/>
      <c r="DI108" s="115"/>
      <c r="DJ108" s="115"/>
      <c r="DK108" s="115"/>
      <c r="DL108" s="115"/>
      <c r="DM108" s="115"/>
      <c r="DN108" s="115"/>
      <c r="DO108" s="115"/>
      <c r="DP108" s="115"/>
      <c r="DQ108" s="115"/>
      <c r="DR108" s="115"/>
      <c r="DS108" s="115"/>
      <c r="DT108" s="115"/>
      <c r="DU108" s="115"/>
      <c r="DV108" s="115"/>
      <c r="DW108" s="115"/>
      <c r="DX108" s="115"/>
      <c r="DY108" s="207"/>
      <c r="DZ108" s="267"/>
      <c r="EA108" s="115"/>
      <c r="EB108" s="115"/>
      <c r="EC108" s="115"/>
      <c r="ED108" s="115"/>
      <c r="EE108" s="115"/>
      <c r="EF108" s="115"/>
      <c r="EG108" s="115"/>
      <c r="EH108" s="115"/>
      <c r="EI108" s="115"/>
      <c r="EJ108" s="115"/>
      <c r="EK108" s="115"/>
      <c r="EL108" s="115"/>
      <c r="EM108" s="115"/>
      <c r="EN108" s="115"/>
      <c r="EO108" s="115"/>
      <c r="EP108" s="115"/>
      <c r="EQ108" s="115"/>
      <c r="ER108" s="115"/>
      <c r="ES108" s="115"/>
      <c r="ET108" s="247"/>
      <c r="EU108" s="228"/>
      <c r="EV108" s="115"/>
      <c r="EW108" s="115"/>
      <c r="EX108" s="115"/>
      <c r="EY108" s="115"/>
      <c r="EZ108" s="115"/>
      <c r="FA108" s="115"/>
      <c r="FB108" s="115"/>
      <c r="FC108" s="115"/>
      <c r="FD108" s="115"/>
      <c r="FE108" s="115"/>
      <c r="FF108" s="115"/>
      <c r="FG108" s="115"/>
      <c r="FH108" s="115"/>
      <c r="FI108" s="115"/>
      <c r="FJ108" s="115"/>
      <c r="FK108" s="115"/>
      <c r="FL108" s="115"/>
      <c r="FM108" s="115"/>
      <c r="FN108" s="115"/>
      <c r="FO108" s="207"/>
      <c r="FP108" s="267"/>
      <c r="FQ108" s="115"/>
      <c r="FR108" s="115"/>
      <c r="FS108" s="115"/>
      <c r="FT108" s="115"/>
      <c r="FU108" s="115"/>
      <c r="FV108" s="115"/>
      <c r="FW108" s="115"/>
      <c r="FX108" s="115"/>
      <c r="FY108" s="115"/>
      <c r="FZ108" s="115"/>
      <c r="GA108" s="115"/>
      <c r="GB108" s="115"/>
      <c r="GC108" s="115"/>
      <c r="GD108" s="115"/>
      <c r="GE108" s="115"/>
      <c r="GF108" s="115"/>
      <c r="GG108" s="115"/>
      <c r="GH108" s="115"/>
      <c r="GI108" s="115"/>
      <c r="GJ108" s="247"/>
      <c r="GK108" s="228"/>
      <c r="GL108" s="115"/>
      <c r="GM108" s="115"/>
      <c r="GN108" s="115"/>
      <c r="GO108" s="115"/>
      <c r="GP108" s="115"/>
      <c r="GQ108" s="115"/>
      <c r="GR108" s="115"/>
      <c r="GS108" s="115"/>
      <c r="GT108" s="115"/>
      <c r="GU108" s="115"/>
      <c r="GV108" s="115"/>
      <c r="GW108" s="115"/>
      <c r="GX108" s="115"/>
      <c r="GY108" s="115"/>
      <c r="GZ108" s="115"/>
      <c r="HA108" s="115"/>
      <c r="HB108" s="115"/>
      <c r="HC108" s="115"/>
      <c r="HD108" s="115"/>
      <c r="HE108" s="207"/>
      <c r="HF108" s="267"/>
      <c r="HG108" s="115"/>
      <c r="HH108" s="115"/>
      <c r="HI108" s="115"/>
      <c r="HJ108" s="115"/>
      <c r="HK108" s="115"/>
      <c r="HL108" s="115"/>
      <c r="HM108" s="115"/>
      <c r="HN108" s="115"/>
      <c r="HO108" s="115"/>
      <c r="HP108" s="115"/>
      <c r="HQ108" s="115"/>
      <c r="HR108" s="115"/>
      <c r="HS108" s="115"/>
      <c r="HT108" s="115"/>
      <c r="HU108" s="115"/>
      <c r="HV108" s="115"/>
      <c r="HW108" s="115"/>
      <c r="HX108" s="115"/>
      <c r="HY108" s="115"/>
      <c r="HZ108" s="247"/>
      <c r="IA108" s="340"/>
      <c r="IB108" s="174"/>
      <c r="IC108" s="174"/>
      <c r="ID108" s="175"/>
      <c r="IE108" s="54"/>
      <c r="IF108" s="378"/>
      <c r="IG108" s="378"/>
      <c r="IH108" s="378"/>
      <c r="II108" s="378"/>
      <c r="IJ108" s="378"/>
      <c r="IK108" s="378"/>
      <c r="IL108" s="378"/>
      <c r="IM108" s="378"/>
      <c r="IN108" s="378"/>
      <c r="IO108" s="378"/>
      <c r="IP108" s="378"/>
      <c r="IQ108" s="378"/>
      <c r="IR108" s="378"/>
      <c r="IS108" s="378"/>
      <c r="IT108" s="378"/>
      <c r="IU108" s="378"/>
      <c r="IV108" s="378"/>
      <c r="IW108" s="378"/>
      <c r="IX108" s="378"/>
      <c r="IY108" s="378"/>
      <c r="IZ108" s="378"/>
      <c r="JA108" s="378"/>
      <c r="JB108" s="378"/>
      <c r="JC108" s="378"/>
      <c r="JD108" s="378"/>
      <c r="JE108" s="378"/>
      <c r="JF108" s="378"/>
      <c r="JG108" s="378"/>
      <c r="JH108" s="378"/>
      <c r="JI108" s="378"/>
      <c r="JJ108" s="378"/>
      <c r="JK108" s="378"/>
      <c r="JL108" s="378"/>
      <c r="JM108" s="378"/>
      <c r="JN108" s="378"/>
      <c r="JO108" s="378"/>
      <c r="JP108" s="378"/>
      <c r="JQ108" s="378"/>
      <c r="JR108" s="378"/>
      <c r="JS108" s="378"/>
      <c r="JT108" s="378"/>
      <c r="JU108" s="378"/>
      <c r="JV108" s="378"/>
      <c r="JW108" s="378"/>
      <c r="JX108" s="378"/>
      <c r="JY108" s="378"/>
      <c r="JZ108" s="378"/>
      <c r="KA108" s="378"/>
      <c r="KB108" s="378"/>
      <c r="KC108" s="378"/>
      <c r="KD108" s="378"/>
      <c r="KE108" s="378"/>
      <c r="KF108" s="378"/>
      <c r="KG108" s="378"/>
      <c r="KH108" s="378"/>
      <c r="KI108" s="378"/>
      <c r="KJ108" s="378"/>
      <c r="KK108" s="378"/>
      <c r="KL108" s="378"/>
      <c r="KM108" s="378"/>
      <c r="KN108" s="378"/>
      <c r="KO108" s="378"/>
    </row>
    <row r="109" spans="1:301" ht="15" customHeight="1" x14ac:dyDescent="0.25">
      <c r="A109" s="152">
        <v>56</v>
      </c>
      <c r="B109" s="46" t="s">
        <v>185</v>
      </c>
      <c r="C109" s="257" t="s">
        <v>162</v>
      </c>
      <c r="D109" s="236">
        <f t="shared" ref="D109:D111" si="410">F109/36</f>
        <v>1</v>
      </c>
      <c r="E109" s="48"/>
      <c r="F109" s="48">
        <v>36</v>
      </c>
      <c r="G109" s="48">
        <f t="shared" ref="G109:G111" si="411">SUM(H109:U109)</f>
        <v>0</v>
      </c>
      <c r="H109" s="48">
        <f t="shared" ref="H109:P111" si="412">Z109+AU109+BP109+CK109+DF109+EA109+EV109+FQ109+GL109+HG109</f>
        <v>0</v>
      </c>
      <c r="I109" s="48">
        <f t="shared" si="412"/>
        <v>0</v>
      </c>
      <c r="J109" s="48">
        <f t="shared" si="412"/>
        <v>0</v>
      </c>
      <c r="K109" s="48">
        <f t="shared" si="412"/>
        <v>0</v>
      </c>
      <c r="L109" s="48">
        <f t="shared" si="412"/>
        <v>0</v>
      </c>
      <c r="M109" s="48">
        <f t="shared" si="412"/>
        <v>0</v>
      </c>
      <c r="N109" s="48">
        <f t="shared" si="412"/>
        <v>0</v>
      </c>
      <c r="O109" s="48">
        <f t="shared" si="412"/>
        <v>0</v>
      </c>
      <c r="P109" s="48">
        <f t="shared" si="412"/>
        <v>0</v>
      </c>
      <c r="Q109" s="48"/>
      <c r="R109" s="48">
        <f>AJ109+BE109+BZ109+CU109+DP109+EK109+FF109+GA109+GV109+HQ109</f>
        <v>0</v>
      </c>
      <c r="S109" s="48">
        <f t="shared" ref="S109:U111" si="413">AL109+BG109+CB109+CW109+DR109+EM109+FH109+GC109+GX109+HS109</f>
        <v>0</v>
      </c>
      <c r="T109" s="48">
        <f t="shared" si="413"/>
        <v>0</v>
      </c>
      <c r="U109" s="214">
        <f t="shared" si="413"/>
        <v>0</v>
      </c>
      <c r="V109" s="276">
        <f>AS109+BN109+CI109+DD109+DY109+ET109+FO109+GJ109+HE109+HZ109</f>
        <v>0</v>
      </c>
      <c r="W109" s="48"/>
      <c r="X109" s="277"/>
      <c r="Y109" s="54">
        <f>SUM(Z109:AJ109)+SUM(AL109:AN109)</f>
        <v>0</v>
      </c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6"/>
      <c r="AQ109" s="46"/>
      <c r="AR109" s="46"/>
      <c r="AS109" s="224"/>
      <c r="AT109" s="299">
        <f>SUM(AU109:BE109)+SUM(BG109:BI109)</f>
        <v>0</v>
      </c>
      <c r="AU109" s="46"/>
      <c r="AV109" s="46"/>
      <c r="AW109" s="46"/>
      <c r="AX109" s="46"/>
      <c r="AY109" s="46"/>
      <c r="AZ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K109" s="46"/>
      <c r="BL109" s="46"/>
      <c r="BM109" s="46"/>
      <c r="BN109" s="300"/>
      <c r="BO109" s="54">
        <f>SUM(BP109:BZ109)+SUM(CB109:CD109)</f>
        <v>0</v>
      </c>
      <c r="BP109" s="46"/>
      <c r="BQ109" s="46"/>
      <c r="BR109" s="46"/>
      <c r="BS109" s="46"/>
      <c r="BT109" s="46"/>
      <c r="BU109" s="46"/>
      <c r="BV109" s="46"/>
      <c r="BW109" s="46"/>
      <c r="BX109" s="46"/>
      <c r="BY109" s="46"/>
      <c r="BZ109" s="46"/>
      <c r="CA109" s="46"/>
      <c r="CB109" s="46"/>
      <c r="CC109" s="46"/>
      <c r="CD109" s="46"/>
      <c r="CE109" s="46"/>
      <c r="CF109" s="46"/>
      <c r="CG109" s="46"/>
      <c r="CH109" s="46"/>
      <c r="CI109" s="224"/>
      <c r="CJ109" s="299">
        <f>SUM(CK109:CU109)+SUM(CW109:CY109)</f>
        <v>0</v>
      </c>
      <c r="CK109" s="46"/>
      <c r="CL109" s="46"/>
      <c r="CM109" s="46"/>
      <c r="CN109" s="46"/>
      <c r="CO109" s="46"/>
      <c r="CP109" s="46"/>
      <c r="CQ109" s="46"/>
      <c r="CR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300"/>
      <c r="DE109" s="54">
        <f>SUM(DF109:DP109)+SUM(DR109:DT109)</f>
        <v>0</v>
      </c>
      <c r="DF109" s="46"/>
      <c r="DG109" s="46"/>
      <c r="DH109" s="46"/>
      <c r="DI109" s="46"/>
      <c r="DJ109" s="46"/>
      <c r="DK109" s="46"/>
      <c r="DL109" s="46"/>
      <c r="DM109" s="46"/>
      <c r="DN109" s="46"/>
      <c r="DO109" s="46"/>
      <c r="DP109" s="46"/>
      <c r="DQ109" s="46"/>
      <c r="DR109" s="46"/>
      <c r="DS109" s="46"/>
      <c r="DT109" s="46"/>
      <c r="DU109" s="46"/>
      <c r="DV109" s="46"/>
      <c r="DW109" s="46"/>
      <c r="DX109" s="46"/>
      <c r="DY109" s="224"/>
      <c r="DZ109" s="299">
        <f>SUM(EA109:EK109)+SUM(EM109:EO109)</f>
        <v>0</v>
      </c>
      <c r="EA109" s="46"/>
      <c r="EB109" s="46"/>
      <c r="EC109" s="46"/>
      <c r="ED109" s="46"/>
      <c r="EE109" s="46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6"/>
      <c r="ET109" s="300"/>
      <c r="EU109" s="54">
        <f>SUM(EV109:FF109)+SUM(FH109:FJ109)</f>
        <v>0</v>
      </c>
      <c r="EV109" s="46"/>
      <c r="EW109" s="46"/>
      <c r="EX109" s="46"/>
      <c r="EY109" s="46"/>
      <c r="EZ109" s="46"/>
      <c r="FA109" s="46"/>
      <c r="FB109" s="46"/>
      <c r="FC109" s="46"/>
      <c r="FD109" s="46"/>
      <c r="FE109" s="46"/>
      <c r="FF109" s="46"/>
      <c r="FG109" s="46"/>
      <c r="FH109" s="46"/>
      <c r="FI109" s="46"/>
      <c r="FJ109" s="46"/>
      <c r="FK109" s="46"/>
      <c r="FL109" s="46"/>
      <c r="FM109" s="46"/>
      <c r="FN109" s="46"/>
      <c r="FO109" s="224"/>
      <c r="FP109" s="299">
        <f>SUM(FQ109:GA109)+SUM(GC109:GE109)</f>
        <v>0</v>
      </c>
      <c r="FQ109" s="46"/>
      <c r="FR109" s="46"/>
      <c r="FS109" s="46"/>
      <c r="FT109" s="46"/>
      <c r="FU109" s="46"/>
      <c r="FV109" s="46"/>
      <c r="FW109" s="46"/>
      <c r="FX109" s="46"/>
      <c r="FY109" s="46"/>
      <c r="FZ109" s="46"/>
      <c r="GA109" s="46"/>
      <c r="GB109" s="46"/>
      <c r="GC109" s="46"/>
      <c r="GD109" s="46"/>
      <c r="GE109" s="46"/>
      <c r="GF109" s="46"/>
      <c r="GG109" s="46"/>
      <c r="GH109" s="46"/>
      <c r="GI109" s="46"/>
      <c r="GJ109" s="300"/>
      <c r="GK109" s="54">
        <f>SUM(GL109:GV109)+SUM(GX109:GZ109)</f>
        <v>0</v>
      </c>
      <c r="GL109" s="46"/>
      <c r="GM109" s="46"/>
      <c r="GN109" s="46"/>
      <c r="GO109" s="46"/>
      <c r="GP109" s="46"/>
      <c r="GQ109" s="46"/>
      <c r="GR109" s="46"/>
      <c r="GS109" s="46"/>
      <c r="GT109" s="46"/>
      <c r="GU109" s="46"/>
      <c r="GV109" s="46"/>
      <c r="GW109" s="46"/>
      <c r="GX109" s="46"/>
      <c r="GY109" s="46"/>
      <c r="GZ109" s="46"/>
      <c r="HA109" s="46"/>
      <c r="HB109" s="46"/>
      <c r="HC109" s="46"/>
      <c r="HD109" s="46"/>
      <c r="HE109" s="224"/>
      <c r="HF109" s="299">
        <f>SUM(HG109:HQ109)+SUM(HS109:HU109)</f>
        <v>0</v>
      </c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50"/>
      <c r="HW109" s="51"/>
      <c r="HX109" s="52"/>
      <c r="HY109" s="53">
        <f>D109</f>
        <v>1</v>
      </c>
      <c r="HZ109" s="300"/>
      <c r="IA109" s="322" t="s">
        <v>54</v>
      </c>
      <c r="IB109" s="25"/>
      <c r="IC109" s="25"/>
      <c r="ID109" s="120"/>
      <c r="IE109" s="54">
        <v>7</v>
      </c>
    </row>
    <row r="110" spans="1:301" ht="15" customHeight="1" x14ac:dyDescent="0.25">
      <c r="A110" s="152">
        <v>57</v>
      </c>
      <c r="B110" s="46" t="s">
        <v>186</v>
      </c>
      <c r="C110" s="257" t="s">
        <v>163</v>
      </c>
      <c r="D110" s="236">
        <f t="shared" si="410"/>
        <v>1</v>
      </c>
      <c r="E110" s="48"/>
      <c r="F110" s="48">
        <v>36</v>
      </c>
      <c r="G110" s="48">
        <f t="shared" si="411"/>
        <v>0</v>
      </c>
      <c r="H110" s="48">
        <f t="shared" si="412"/>
        <v>0</v>
      </c>
      <c r="I110" s="48">
        <f t="shared" si="412"/>
        <v>0</v>
      </c>
      <c r="J110" s="48">
        <f t="shared" si="412"/>
        <v>0</v>
      </c>
      <c r="K110" s="48">
        <f t="shared" si="412"/>
        <v>0</v>
      </c>
      <c r="L110" s="48">
        <f t="shared" si="412"/>
        <v>0</v>
      </c>
      <c r="M110" s="48">
        <f t="shared" si="412"/>
        <v>0</v>
      </c>
      <c r="N110" s="48">
        <f t="shared" si="412"/>
        <v>0</v>
      </c>
      <c r="O110" s="48">
        <f t="shared" si="412"/>
        <v>0</v>
      </c>
      <c r="P110" s="48">
        <f t="shared" si="412"/>
        <v>0</v>
      </c>
      <c r="Q110" s="48"/>
      <c r="R110" s="48">
        <f>AJ110+BE110+BZ110+CU110+DP110+EK110+FF110+GA110+GV110+HQ110</f>
        <v>0</v>
      </c>
      <c r="S110" s="48">
        <f t="shared" si="413"/>
        <v>0</v>
      </c>
      <c r="T110" s="48">
        <f t="shared" si="413"/>
        <v>0</v>
      </c>
      <c r="U110" s="214">
        <f t="shared" si="413"/>
        <v>0</v>
      </c>
      <c r="V110" s="276">
        <f>AS110+BN110+CI110+DD110+DY110+ET110+FO110+GJ110+HE110+HZ110</f>
        <v>0</v>
      </c>
      <c r="W110" s="48"/>
      <c r="X110" s="277"/>
      <c r="Y110" s="54">
        <f>SUM(Z110:AJ110)+SUM(AL110:AN110)</f>
        <v>0</v>
      </c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224"/>
      <c r="AT110" s="299">
        <f>SUM(AU110:BE110)+SUM(BG110:BI110)</f>
        <v>0</v>
      </c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K110" s="46"/>
      <c r="BL110" s="46"/>
      <c r="BM110" s="46"/>
      <c r="BN110" s="300"/>
      <c r="BO110" s="54">
        <f>SUM(BP110:BZ110)+SUM(CB110:CD110)</f>
        <v>0</v>
      </c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6"/>
      <c r="CC110" s="46"/>
      <c r="CD110" s="46"/>
      <c r="CE110" s="46"/>
      <c r="CF110" s="46"/>
      <c r="CG110" s="46"/>
      <c r="CH110" s="46"/>
      <c r="CI110" s="224"/>
      <c r="CJ110" s="299">
        <f>SUM(CK110:CU110)+SUM(CW110:CY110)</f>
        <v>0</v>
      </c>
      <c r="CK110" s="46"/>
      <c r="CL110" s="46"/>
      <c r="CM110" s="46"/>
      <c r="CN110" s="46"/>
      <c r="CO110" s="46"/>
      <c r="CP110" s="46"/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300"/>
      <c r="DE110" s="54">
        <f>SUM(DF110:DP110)+SUM(DR110:DT110)</f>
        <v>0</v>
      </c>
      <c r="DF110" s="46"/>
      <c r="DG110" s="46"/>
      <c r="DH110" s="46"/>
      <c r="DI110" s="46"/>
      <c r="DJ110" s="46"/>
      <c r="DK110" s="46"/>
      <c r="DL110" s="46"/>
      <c r="DM110" s="46"/>
      <c r="DN110" s="46"/>
      <c r="DO110" s="46"/>
      <c r="DP110" s="46"/>
      <c r="DQ110" s="46"/>
      <c r="DR110" s="46"/>
      <c r="DS110" s="46"/>
      <c r="DT110" s="46"/>
      <c r="DU110" s="46"/>
      <c r="DV110" s="46"/>
      <c r="DW110" s="46"/>
      <c r="DX110" s="46"/>
      <c r="DY110" s="224"/>
      <c r="DZ110" s="299">
        <f>SUM(EA110:EK110)+SUM(EM110:EO110)</f>
        <v>0</v>
      </c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/>
      <c r="ET110" s="300"/>
      <c r="EU110" s="54">
        <f>SUM(EV110:FF110)+SUM(FH110:FJ110)</f>
        <v>0</v>
      </c>
      <c r="EV110" s="46"/>
      <c r="EW110" s="46"/>
      <c r="EX110" s="46"/>
      <c r="EY110" s="46"/>
      <c r="EZ110" s="46"/>
      <c r="FA110" s="46"/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224"/>
      <c r="FP110" s="299">
        <f>SUM(FQ110:GA110)+SUM(GC110:GE110)</f>
        <v>0</v>
      </c>
      <c r="FQ110" s="46"/>
      <c r="FR110" s="46"/>
      <c r="FS110" s="46"/>
      <c r="FT110" s="46"/>
      <c r="FU110" s="46"/>
      <c r="FV110" s="46"/>
      <c r="FW110" s="46"/>
      <c r="FX110" s="46"/>
      <c r="FY110" s="46"/>
      <c r="FZ110" s="46"/>
      <c r="GA110" s="46"/>
      <c r="GB110" s="46"/>
      <c r="GC110" s="46"/>
      <c r="GD110" s="46"/>
      <c r="GE110" s="46"/>
      <c r="GF110" s="46"/>
      <c r="GG110" s="46"/>
      <c r="GH110" s="46"/>
      <c r="GI110" s="46"/>
      <c r="GJ110" s="300"/>
      <c r="GK110" s="54">
        <f>SUM(GL110:GV110)+SUM(GX110:GZ110)</f>
        <v>0</v>
      </c>
      <c r="GL110" s="46"/>
      <c r="GM110" s="46"/>
      <c r="GN110" s="46"/>
      <c r="GO110" s="46"/>
      <c r="GP110" s="46"/>
      <c r="GQ110" s="46"/>
      <c r="GR110" s="46"/>
      <c r="GS110" s="46"/>
      <c r="GT110" s="46"/>
      <c r="GU110" s="46"/>
      <c r="GV110" s="46"/>
      <c r="GW110" s="46"/>
      <c r="GX110" s="46"/>
      <c r="GY110" s="46"/>
      <c r="GZ110" s="46"/>
      <c r="HA110" s="46"/>
      <c r="HB110" s="46"/>
      <c r="HC110" s="46"/>
      <c r="HD110" s="46"/>
      <c r="HE110" s="224"/>
      <c r="HF110" s="299">
        <f>SUM(HG110:HQ110)+SUM(HS110:HU110)</f>
        <v>0</v>
      </c>
      <c r="HG110" s="49"/>
      <c r="HH110" s="49"/>
      <c r="HI110" s="49"/>
      <c r="HJ110" s="49"/>
      <c r="HK110" s="49"/>
      <c r="HL110" s="49"/>
      <c r="HM110" s="49"/>
      <c r="HN110" s="49"/>
      <c r="HO110" s="49"/>
      <c r="HP110" s="49"/>
      <c r="HQ110" s="49"/>
      <c r="HR110" s="49"/>
      <c r="HS110" s="49"/>
      <c r="HT110" s="49"/>
      <c r="HU110" s="49"/>
      <c r="HV110" s="50"/>
      <c r="HW110" s="51"/>
      <c r="HX110" s="52"/>
      <c r="HY110" s="53">
        <f t="shared" ref="HY110" si="414">D110</f>
        <v>1</v>
      </c>
      <c r="HZ110" s="300"/>
      <c r="IA110" s="322" t="s">
        <v>54</v>
      </c>
      <c r="IB110" s="25"/>
      <c r="IC110" s="25"/>
      <c r="ID110" s="120"/>
      <c r="IE110" s="54">
        <v>11</v>
      </c>
    </row>
    <row r="111" spans="1:301" ht="15" customHeight="1" thickBot="1" x14ac:dyDescent="0.3">
      <c r="A111" s="153">
        <v>58</v>
      </c>
      <c r="B111" s="154" t="s">
        <v>187</v>
      </c>
      <c r="C111" s="258" t="s">
        <v>164</v>
      </c>
      <c r="D111" s="345">
        <f t="shared" si="410"/>
        <v>4</v>
      </c>
      <c r="E111" s="155"/>
      <c r="F111" s="155">
        <v>144</v>
      </c>
      <c r="G111" s="155">
        <f t="shared" si="411"/>
        <v>0</v>
      </c>
      <c r="H111" s="155">
        <f t="shared" si="412"/>
        <v>0</v>
      </c>
      <c r="I111" s="155">
        <f t="shared" si="412"/>
        <v>0</v>
      </c>
      <c r="J111" s="155">
        <f t="shared" si="412"/>
        <v>0</v>
      </c>
      <c r="K111" s="155">
        <f t="shared" si="412"/>
        <v>0</v>
      </c>
      <c r="L111" s="155">
        <f t="shared" si="412"/>
        <v>0</v>
      </c>
      <c r="M111" s="155">
        <f t="shared" si="412"/>
        <v>0</v>
      </c>
      <c r="N111" s="155">
        <f t="shared" si="412"/>
        <v>0</v>
      </c>
      <c r="O111" s="155">
        <f t="shared" si="412"/>
        <v>0</v>
      </c>
      <c r="P111" s="155">
        <f t="shared" si="412"/>
        <v>0</v>
      </c>
      <c r="Q111" s="155"/>
      <c r="R111" s="155">
        <f>AJ111+BE111+BZ111+CU111+DP111+EK111+FF111+GA111+GV111+HQ111</f>
        <v>0</v>
      </c>
      <c r="S111" s="155">
        <f t="shared" si="413"/>
        <v>0</v>
      </c>
      <c r="T111" s="155">
        <f t="shared" si="413"/>
        <v>0</v>
      </c>
      <c r="U111" s="341">
        <f t="shared" si="413"/>
        <v>0</v>
      </c>
      <c r="V111" s="352">
        <f>AS111+BN111+CI111+DD111+DY111+ET111+FO111+GJ111+HE111+HZ111</f>
        <v>0</v>
      </c>
      <c r="W111" s="155"/>
      <c r="X111" s="353"/>
      <c r="Y111" s="348">
        <f>SUM(Z111:AJ111)+SUM(AL111:AN111)</f>
        <v>0</v>
      </c>
      <c r="Z111" s="154"/>
      <c r="AA111" s="154"/>
      <c r="AB111" s="154"/>
      <c r="AC111" s="154"/>
      <c r="AD111" s="154"/>
      <c r="AE111" s="154"/>
      <c r="AF111" s="154"/>
      <c r="AG111" s="154"/>
      <c r="AH111" s="154"/>
      <c r="AI111" s="154"/>
      <c r="AJ111" s="154"/>
      <c r="AK111" s="154"/>
      <c r="AL111" s="154"/>
      <c r="AM111" s="154"/>
      <c r="AN111" s="154"/>
      <c r="AO111" s="154"/>
      <c r="AP111" s="154"/>
      <c r="AQ111" s="154"/>
      <c r="AR111" s="154"/>
      <c r="AS111" s="344"/>
      <c r="AT111" s="358">
        <f>SUM(AU111:BE111)+SUM(BG111:BI111)</f>
        <v>0</v>
      </c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359"/>
      <c r="BO111" s="348">
        <f>SUM(BP111:BZ111)+SUM(CB111:CD111)</f>
        <v>0</v>
      </c>
      <c r="BP111" s="154"/>
      <c r="BQ111" s="154"/>
      <c r="BR111" s="154"/>
      <c r="BS111" s="154"/>
      <c r="BT111" s="154"/>
      <c r="BU111" s="154"/>
      <c r="BV111" s="154"/>
      <c r="BW111" s="154"/>
      <c r="BX111" s="154"/>
      <c r="BY111" s="154"/>
      <c r="BZ111" s="154"/>
      <c r="CA111" s="154"/>
      <c r="CB111" s="154"/>
      <c r="CC111" s="154"/>
      <c r="CD111" s="154"/>
      <c r="CE111" s="154"/>
      <c r="CF111" s="154"/>
      <c r="CG111" s="154"/>
      <c r="CH111" s="154"/>
      <c r="CI111" s="344"/>
      <c r="CJ111" s="358">
        <f>SUM(CK111:CU111)+SUM(CW111:CY111)</f>
        <v>0</v>
      </c>
      <c r="CK111" s="154"/>
      <c r="CL111" s="154"/>
      <c r="CM111" s="154"/>
      <c r="CN111" s="154"/>
      <c r="CO111" s="154"/>
      <c r="CP111" s="154"/>
      <c r="CQ111" s="154"/>
      <c r="CR111" s="154"/>
      <c r="CS111" s="154"/>
      <c r="CT111" s="154"/>
      <c r="CU111" s="154"/>
      <c r="CV111" s="154"/>
      <c r="CW111" s="154"/>
      <c r="CX111" s="154"/>
      <c r="CY111" s="154"/>
      <c r="CZ111" s="154"/>
      <c r="DA111" s="154"/>
      <c r="DB111" s="154"/>
      <c r="DC111" s="154"/>
      <c r="DD111" s="359"/>
      <c r="DE111" s="348">
        <f>SUM(DF111:DP111)+SUM(DR111:DT111)</f>
        <v>0</v>
      </c>
      <c r="DF111" s="154"/>
      <c r="DG111" s="154"/>
      <c r="DH111" s="154"/>
      <c r="DI111" s="154"/>
      <c r="DJ111" s="154"/>
      <c r="DK111" s="154"/>
      <c r="DL111" s="154"/>
      <c r="DM111" s="154"/>
      <c r="DN111" s="154"/>
      <c r="DO111" s="154"/>
      <c r="DP111" s="154"/>
      <c r="DQ111" s="154"/>
      <c r="DR111" s="154"/>
      <c r="DS111" s="154"/>
      <c r="DT111" s="154"/>
      <c r="DU111" s="154"/>
      <c r="DV111" s="154"/>
      <c r="DW111" s="154"/>
      <c r="DX111" s="154"/>
      <c r="DY111" s="344"/>
      <c r="DZ111" s="358">
        <f>SUM(EA111:EK111)+SUM(EM111:EO111)</f>
        <v>0</v>
      </c>
      <c r="EA111" s="154"/>
      <c r="EB111" s="154"/>
      <c r="EC111" s="154"/>
      <c r="ED111" s="154"/>
      <c r="EE111" s="154"/>
      <c r="EF111" s="154"/>
      <c r="EG111" s="154"/>
      <c r="EH111" s="154"/>
      <c r="EI111" s="154"/>
      <c r="EJ111" s="154"/>
      <c r="EK111" s="154"/>
      <c r="EL111" s="154"/>
      <c r="EM111" s="154"/>
      <c r="EN111" s="154"/>
      <c r="EO111" s="154"/>
      <c r="EP111" s="154"/>
      <c r="EQ111" s="154"/>
      <c r="ER111" s="154"/>
      <c r="ES111" s="154"/>
      <c r="ET111" s="359"/>
      <c r="EU111" s="348">
        <f>SUM(EV111:FF111)+SUM(FH111:FJ111)</f>
        <v>0</v>
      </c>
      <c r="EV111" s="154"/>
      <c r="EW111" s="154"/>
      <c r="EX111" s="154"/>
      <c r="EY111" s="154"/>
      <c r="EZ111" s="154"/>
      <c r="FA111" s="154"/>
      <c r="FB111" s="154"/>
      <c r="FC111" s="154"/>
      <c r="FD111" s="154"/>
      <c r="FE111" s="154"/>
      <c r="FF111" s="154"/>
      <c r="FG111" s="154"/>
      <c r="FH111" s="154"/>
      <c r="FI111" s="154"/>
      <c r="FJ111" s="154"/>
      <c r="FK111" s="154"/>
      <c r="FL111" s="154"/>
      <c r="FM111" s="154"/>
      <c r="FN111" s="154"/>
      <c r="FO111" s="344"/>
      <c r="FP111" s="358">
        <f>SUM(FQ111:GA111)+SUM(GC111:GE111)</f>
        <v>0</v>
      </c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359"/>
      <c r="GK111" s="348">
        <f>SUM(GL111:GV111)+SUM(GX111:GZ111)</f>
        <v>0</v>
      </c>
      <c r="GL111" s="154"/>
      <c r="GM111" s="154"/>
      <c r="GN111" s="154"/>
      <c r="GO111" s="154"/>
      <c r="GP111" s="154"/>
      <c r="GQ111" s="154"/>
      <c r="GR111" s="154"/>
      <c r="GS111" s="154"/>
      <c r="GT111" s="154"/>
      <c r="GU111" s="154"/>
      <c r="GV111" s="154"/>
      <c r="GW111" s="154"/>
      <c r="GX111" s="154"/>
      <c r="GY111" s="154"/>
      <c r="GZ111" s="154"/>
      <c r="HA111" s="154"/>
      <c r="HB111" s="154"/>
      <c r="HC111" s="154"/>
      <c r="HD111" s="154"/>
      <c r="HE111" s="344"/>
      <c r="HF111" s="358">
        <f>SUM(HG111:HQ111)+SUM(HS111:HU111)</f>
        <v>0</v>
      </c>
      <c r="HG111" s="156"/>
      <c r="HH111" s="156"/>
      <c r="HI111" s="156"/>
      <c r="HJ111" s="156"/>
      <c r="HK111" s="156"/>
      <c r="HL111" s="156"/>
      <c r="HM111" s="156"/>
      <c r="HN111" s="156"/>
      <c r="HO111" s="156"/>
      <c r="HP111" s="156"/>
      <c r="HQ111" s="156"/>
      <c r="HR111" s="156"/>
      <c r="HS111" s="156"/>
      <c r="HT111" s="156"/>
      <c r="HU111" s="156"/>
      <c r="HV111" s="157"/>
      <c r="HW111" s="158"/>
      <c r="HX111" s="159"/>
      <c r="HY111" s="160">
        <v>4</v>
      </c>
      <c r="HZ111" s="359"/>
      <c r="IA111" s="331" t="s">
        <v>54</v>
      </c>
      <c r="IB111" s="137"/>
      <c r="IC111" s="137"/>
      <c r="ID111" s="139"/>
      <c r="IE111" s="54">
        <v>7</v>
      </c>
    </row>
    <row r="112" spans="1:301" s="385" customFormat="1" ht="15" customHeight="1" thickBot="1" x14ac:dyDescent="0.3">
      <c r="A112" s="971" t="s">
        <v>165</v>
      </c>
      <c r="B112" s="972"/>
      <c r="C112" s="973"/>
      <c r="D112" s="241">
        <f t="shared" ref="D112:BO112" si="415">D11+D12+D13+D14+D15+D16+D17+D18+D20+D26+D27+D28+D30+D31+D32+D33+D34+D35+D36+D37+D38+D39+D40+D41+D42+D43+D44+D45+D46+D47+D48+D49+D50+D53+D59+D65+D66+D67+D68+D69+D70+D73+D74+D77+D79+D80+D89+D90+D91+D93+D94+D95+D96+D98+D102+D109+D110+D111</f>
        <v>225</v>
      </c>
      <c r="E112" s="163">
        <f t="shared" si="415"/>
        <v>75</v>
      </c>
      <c r="F112" s="163">
        <f t="shared" si="415"/>
        <v>10800</v>
      </c>
      <c r="G112" s="163">
        <f t="shared" si="415"/>
        <v>6062</v>
      </c>
      <c r="H112" s="163">
        <f t="shared" si="415"/>
        <v>1914</v>
      </c>
      <c r="I112" s="163">
        <f t="shared" si="415"/>
        <v>458</v>
      </c>
      <c r="J112" s="163">
        <f t="shared" si="415"/>
        <v>246</v>
      </c>
      <c r="K112" s="163">
        <f t="shared" si="415"/>
        <v>1734</v>
      </c>
      <c r="L112" s="163">
        <f t="shared" si="415"/>
        <v>56</v>
      </c>
      <c r="M112" s="163">
        <f t="shared" si="415"/>
        <v>312</v>
      </c>
      <c r="N112" s="163">
        <f t="shared" si="415"/>
        <v>60</v>
      </c>
      <c r="O112" s="163">
        <f t="shared" si="415"/>
        <v>98</v>
      </c>
      <c r="P112" s="163">
        <f t="shared" si="415"/>
        <v>100</v>
      </c>
      <c r="Q112" s="163">
        <f t="shared" si="415"/>
        <v>696</v>
      </c>
      <c r="R112" s="163">
        <f t="shared" si="415"/>
        <v>196</v>
      </c>
      <c r="S112" s="163">
        <f t="shared" si="415"/>
        <v>60</v>
      </c>
      <c r="T112" s="163">
        <f t="shared" si="415"/>
        <v>88</v>
      </c>
      <c r="U112" s="220">
        <f t="shared" si="415"/>
        <v>44</v>
      </c>
      <c r="V112" s="291">
        <f t="shared" si="415"/>
        <v>3144</v>
      </c>
      <c r="W112" s="163">
        <f t="shared" si="415"/>
        <v>316</v>
      </c>
      <c r="X112" s="292">
        <f t="shared" si="415"/>
        <v>1062</v>
      </c>
      <c r="Y112" s="241">
        <f t="shared" si="415"/>
        <v>546</v>
      </c>
      <c r="Z112" s="163">
        <f t="shared" si="415"/>
        <v>224</v>
      </c>
      <c r="AA112" s="163">
        <f t="shared" si="415"/>
        <v>42</v>
      </c>
      <c r="AB112" s="163">
        <f t="shared" si="415"/>
        <v>2</v>
      </c>
      <c r="AC112" s="163">
        <f t="shared" si="415"/>
        <v>234</v>
      </c>
      <c r="AD112" s="163">
        <f t="shared" si="415"/>
        <v>0</v>
      </c>
      <c r="AE112" s="163">
        <f t="shared" si="415"/>
        <v>10</v>
      </c>
      <c r="AF112" s="163">
        <f t="shared" si="415"/>
        <v>4</v>
      </c>
      <c r="AG112" s="163">
        <f t="shared" si="415"/>
        <v>0</v>
      </c>
      <c r="AH112" s="163">
        <f t="shared" si="415"/>
        <v>18</v>
      </c>
      <c r="AI112" s="163">
        <f t="shared" si="415"/>
        <v>0</v>
      </c>
      <c r="AJ112" s="163">
        <f t="shared" si="415"/>
        <v>10</v>
      </c>
      <c r="AK112" s="163">
        <f t="shared" si="415"/>
        <v>5</v>
      </c>
      <c r="AL112" s="163">
        <f t="shared" si="415"/>
        <v>0</v>
      </c>
      <c r="AM112" s="163">
        <f t="shared" si="415"/>
        <v>0</v>
      </c>
      <c r="AN112" s="163">
        <f t="shared" si="415"/>
        <v>2</v>
      </c>
      <c r="AO112" s="163">
        <f t="shared" si="415"/>
        <v>0</v>
      </c>
      <c r="AP112" s="163">
        <f t="shared" si="415"/>
        <v>0</v>
      </c>
      <c r="AQ112" s="163">
        <f t="shared" si="415"/>
        <v>30</v>
      </c>
      <c r="AR112" s="163">
        <f t="shared" si="415"/>
        <v>24</v>
      </c>
      <c r="AS112" s="220">
        <f t="shared" si="415"/>
        <v>288</v>
      </c>
      <c r="AT112" s="291">
        <f t="shared" si="415"/>
        <v>724</v>
      </c>
      <c r="AU112" s="163">
        <f t="shared" si="415"/>
        <v>244</v>
      </c>
      <c r="AV112" s="163">
        <f t="shared" si="415"/>
        <v>38</v>
      </c>
      <c r="AW112" s="163">
        <f t="shared" si="415"/>
        <v>18</v>
      </c>
      <c r="AX112" s="163">
        <f t="shared" si="415"/>
        <v>344</v>
      </c>
      <c r="AY112" s="163">
        <f t="shared" si="415"/>
        <v>8</v>
      </c>
      <c r="AZ112" s="163">
        <f t="shared" si="415"/>
        <v>4</v>
      </c>
      <c r="BA112" s="163">
        <f t="shared" si="415"/>
        <v>16</v>
      </c>
      <c r="BB112" s="163">
        <f t="shared" si="415"/>
        <v>8</v>
      </c>
      <c r="BC112" s="163">
        <f t="shared" si="415"/>
        <v>18</v>
      </c>
      <c r="BD112" s="163">
        <f t="shared" si="415"/>
        <v>0</v>
      </c>
      <c r="BE112" s="163">
        <f t="shared" si="415"/>
        <v>20</v>
      </c>
      <c r="BF112" s="163">
        <f t="shared" si="415"/>
        <v>10</v>
      </c>
      <c r="BG112" s="163">
        <f t="shared" si="415"/>
        <v>0</v>
      </c>
      <c r="BH112" s="163">
        <f t="shared" si="415"/>
        <v>6</v>
      </c>
      <c r="BI112" s="163">
        <f t="shared" si="415"/>
        <v>0</v>
      </c>
      <c r="BJ112" s="163">
        <f t="shared" si="415"/>
        <v>144</v>
      </c>
      <c r="BK112" s="163">
        <f t="shared" si="415"/>
        <v>36</v>
      </c>
      <c r="BL112" s="163">
        <f t="shared" si="415"/>
        <v>23</v>
      </c>
      <c r="BM112" s="163">
        <f t="shared" si="415"/>
        <v>36</v>
      </c>
      <c r="BN112" s="292">
        <f t="shared" si="415"/>
        <v>369</v>
      </c>
      <c r="BO112" s="241">
        <f t="shared" si="415"/>
        <v>494</v>
      </c>
      <c r="BP112" s="163">
        <f t="shared" ref="BP112:EA112" si="416">BP11+BP12+BP13+BP14+BP15+BP16+BP17+BP18+BP20+BP26+BP27+BP28+BP30+BP31+BP32+BP33+BP34+BP35+BP36+BP37+BP38+BP39+BP40+BP41+BP42+BP43+BP44+BP45+BP46+BP47+BP48+BP49+BP50+BP53+BP59+BP65+BP66+BP67+BP68+BP69+BP70+BP73+BP74+BP77+BP79+BP80+BP89+BP90+BP91+BP93+BP94+BP95+BP96+BP98+BP102+BP109+BP110+BP111</f>
        <v>194</v>
      </c>
      <c r="BQ112" s="163">
        <f t="shared" si="416"/>
        <v>30</v>
      </c>
      <c r="BR112" s="163">
        <f t="shared" si="416"/>
        <v>22</v>
      </c>
      <c r="BS112" s="163">
        <f t="shared" si="416"/>
        <v>188</v>
      </c>
      <c r="BT112" s="163">
        <f t="shared" si="416"/>
        <v>2</v>
      </c>
      <c r="BU112" s="163">
        <f t="shared" si="416"/>
        <v>0</v>
      </c>
      <c r="BV112" s="163">
        <f t="shared" si="416"/>
        <v>22</v>
      </c>
      <c r="BW112" s="163">
        <f t="shared" si="416"/>
        <v>0</v>
      </c>
      <c r="BX112" s="163">
        <f t="shared" si="416"/>
        <v>16</v>
      </c>
      <c r="BY112" s="163">
        <f t="shared" si="416"/>
        <v>0</v>
      </c>
      <c r="BZ112" s="163">
        <f t="shared" si="416"/>
        <v>20</v>
      </c>
      <c r="CA112" s="163">
        <f t="shared" si="416"/>
        <v>10</v>
      </c>
      <c r="CB112" s="163">
        <f t="shared" si="416"/>
        <v>0</v>
      </c>
      <c r="CC112" s="163">
        <f t="shared" si="416"/>
        <v>0</v>
      </c>
      <c r="CD112" s="163">
        <f t="shared" si="416"/>
        <v>0</v>
      </c>
      <c r="CE112" s="163">
        <f t="shared" si="416"/>
        <v>36</v>
      </c>
      <c r="CF112" s="163">
        <f t="shared" si="416"/>
        <v>54</v>
      </c>
      <c r="CG112" s="163">
        <f t="shared" si="416"/>
        <v>22</v>
      </c>
      <c r="CH112" s="163">
        <f t="shared" si="416"/>
        <v>24</v>
      </c>
      <c r="CI112" s="220">
        <f t="shared" si="416"/>
        <v>258</v>
      </c>
      <c r="CJ112" s="291">
        <f t="shared" si="416"/>
        <v>752</v>
      </c>
      <c r="CK112" s="163">
        <f t="shared" si="416"/>
        <v>288</v>
      </c>
      <c r="CL112" s="163">
        <f t="shared" si="416"/>
        <v>100</v>
      </c>
      <c r="CM112" s="163">
        <f t="shared" si="416"/>
        <v>22</v>
      </c>
      <c r="CN112" s="163">
        <f t="shared" si="416"/>
        <v>244</v>
      </c>
      <c r="CO112" s="163">
        <f t="shared" si="416"/>
        <v>8</v>
      </c>
      <c r="CP112" s="163">
        <f t="shared" si="416"/>
        <v>42</v>
      </c>
      <c r="CQ112" s="163">
        <f t="shared" si="416"/>
        <v>0</v>
      </c>
      <c r="CR112" s="163">
        <f t="shared" si="416"/>
        <v>0</v>
      </c>
      <c r="CS112" s="163">
        <f t="shared" si="416"/>
        <v>6</v>
      </c>
      <c r="CT112" s="163">
        <f t="shared" si="416"/>
        <v>0</v>
      </c>
      <c r="CU112" s="163">
        <f t="shared" si="416"/>
        <v>42</v>
      </c>
      <c r="CV112" s="163">
        <f t="shared" si="416"/>
        <v>20</v>
      </c>
      <c r="CW112" s="163">
        <f t="shared" si="416"/>
        <v>0</v>
      </c>
      <c r="CX112" s="163">
        <f t="shared" si="416"/>
        <v>0</v>
      </c>
      <c r="CY112" s="163">
        <f t="shared" si="416"/>
        <v>0</v>
      </c>
      <c r="CZ112" s="163">
        <f t="shared" si="416"/>
        <v>108</v>
      </c>
      <c r="DA112" s="163">
        <f t="shared" si="416"/>
        <v>18</v>
      </c>
      <c r="DB112" s="163">
        <f t="shared" si="416"/>
        <v>31</v>
      </c>
      <c r="DC112" s="163">
        <f t="shared" si="416"/>
        <v>36</v>
      </c>
      <c r="DD112" s="292">
        <f t="shared" si="416"/>
        <v>387</v>
      </c>
      <c r="DE112" s="241">
        <f t="shared" si="416"/>
        <v>462</v>
      </c>
      <c r="DF112" s="163">
        <f t="shared" si="416"/>
        <v>166</v>
      </c>
      <c r="DG112" s="163">
        <f t="shared" si="416"/>
        <v>44</v>
      </c>
      <c r="DH112" s="163">
        <f t="shared" si="416"/>
        <v>48</v>
      </c>
      <c r="DI112" s="163">
        <f t="shared" si="416"/>
        <v>142</v>
      </c>
      <c r="DJ112" s="163">
        <f t="shared" si="416"/>
        <v>0</v>
      </c>
      <c r="DK112" s="163">
        <f t="shared" si="416"/>
        <v>0</v>
      </c>
      <c r="DL112" s="163">
        <f t="shared" si="416"/>
        <v>0</v>
      </c>
      <c r="DM112" s="163">
        <f t="shared" si="416"/>
        <v>0</v>
      </c>
      <c r="DN112" s="163">
        <f t="shared" si="416"/>
        <v>2</v>
      </c>
      <c r="DO112" s="163">
        <f t="shared" si="416"/>
        <v>0</v>
      </c>
      <c r="DP112" s="163">
        <f t="shared" si="416"/>
        <v>34</v>
      </c>
      <c r="DQ112" s="163">
        <f t="shared" si="416"/>
        <v>15</v>
      </c>
      <c r="DR112" s="163">
        <f t="shared" si="416"/>
        <v>0</v>
      </c>
      <c r="DS112" s="163">
        <f t="shared" si="416"/>
        <v>20</v>
      </c>
      <c r="DT112" s="163">
        <f t="shared" si="416"/>
        <v>6</v>
      </c>
      <c r="DU112" s="163">
        <f t="shared" si="416"/>
        <v>108</v>
      </c>
      <c r="DV112" s="163">
        <f t="shared" si="416"/>
        <v>36</v>
      </c>
      <c r="DW112" s="163">
        <f t="shared" si="416"/>
        <v>18</v>
      </c>
      <c r="DX112" s="163">
        <f t="shared" si="416"/>
        <v>24</v>
      </c>
      <c r="DY112" s="220">
        <f t="shared" si="416"/>
        <v>240</v>
      </c>
      <c r="DZ112" s="291">
        <f t="shared" si="416"/>
        <v>702</v>
      </c>
      <c r="EA112" s="163">
        <f t="shared" si="416"/>
        <v>296</v>
      </c>
      <c r="EB112" s="163">
        <f t="shared" ref="EB112:GM112" si="417">EB11+EB12+EB13+EB14+EB15+EB16+EB17+EB18+EB20+EB26+EB27+EB28+EB30+EB31+EB32+EB33+EB34+EB35+EB36+EB37+EB38+EB39+EB40+EB41+EB42+EB43+EB44+EB45+EB46+EB47+EB48+EB49+EB50+EB53+EB59+EB65+EB66+EB67+EB68+EB69+EB70+EB73+EB74+EB77+EB79+EB80+EB89+EB90+EB91+EB93+EB94+EB95+EB96+EB98+EB102+EB109+EB110+EB111</f>
        <v>64</v>
      </c>
      <c r="EC112" s="163">
        <f t="shared" si="417"/>
        <v>26</v>
      </c>
      <c r="ED112" s="163">
        <f t="shared" si="417"/>
        <v>184</v>
      </c>
      <c r="EE112" s="163">
        <f t="shared" si="417"/>
        <v>4</v>
      </c>
      <c r="EF112" s="163">
        <f t="shared" si="417"/>
        <v>0</v>
      </c>
      <c r="EG112" s="163">
        <f t="shared" si="417"/>
        <v>4</v>
      </c>
      <c r="EH112" s="163">
        <f t="shared" si="417"/>
        <v>0</v>
      </c>
      <c r="EI112" s="163">
        <f t="shared" si="417"/>
        <v>12</v>
      </c>
      <c r="EJ112" s="163">
        <f t="shared" si="417"/>
        <v>42</v>
      </c>
      <c r="EK112" s="163">
        <f t="shared" si="417"/>
        <v>56</v>
      </c>
      <c r="EL112" s="163">
        <f t="shared" si="417"/>
        <v>18</v>
      </c>
      <c r="EM112" s="163">
        <f t="shared" si="417"/>
        <v>0</v>
      </c>
      <c r="EN112" s="163">
        <f t="shared" si="417"/>
        <v>0</v>
      </c>
      <c r="EO112" s="163">
        <f t="shared" si="417"/>
        <v>14</v>
      </c>
      <c r="EP112" s="163">
        <f t="shared" si="417"/>
        <v>144</v>
      </c>
      <c r="EQ112" s="163">
        <f t="shared" si="417"/>
        <v>0</v>
      </c>
      <c r="ER112" s="163">
        <f t="shared" si="417"/>
        <v>84</v>
      </c>
      <c r="ES112" s="163">
        <f t="shared" si="417"/>
        <v>36</v>
      </c>
      <c r="ET112" s="292">
        <f t="shared" si="417"/>
        <v>366</v>
      </c>
      <c r="EU112" s="241">
        <f t="shared" si="417"/>
        <v>472</v>
      </c>
      <c r="EV112" s="163">
        <f t="shared" si="417"/>
        <v>222</v>
      </c>
      <c r="EW112" s="163">
        <f t="shared" si="417"/>
        <v>72</v>
      </c>
      <c r="EX112" s="163">
        <f t="shared" si="417"/>
        <v>18</v>
      </c>
      <c r="EY112" s="163">
        <f t="shared" si="417"/>
        <v>80</v>
      </c>
      <c r="EZ112" s="163">
        <f t="shared" si="417"/>
        <v>0</v>
      </c>
      <c r="FA112" s="163">
        <f t="shared" si="417"/>
        <v>20</v>
      </c>
      <c r="FB112" s="163">
        <f t="shared" si="417"/>
        <v>8</v>
      </c>
      <c r="FC112" s="163">
        <f t="shared" si="417"/>
        <v>0</v>
      </c>
      <c r="FD112" s="163">
        <f t="shared" si="417"/>
        <v>6</v>
      </c>
      <c r="FE112" s="163">
        <f t="shared" si="417"/>
        <v>24</v>
      </c>
      <c r="FF112" s="163">
        <f t="shared" si="417"/>
        <v>14</v>
      </c>
      <c r="FG112" s="163">
        <f t="shared" si="417"/>
        <v>5</v>
      </c>
      <c r="FH112" s="163">
        <f t="shared" si="417"/>
        <v>4</v>
      </c>
      <c r="FI112" s="163">
        <f t="shared" si="417"/>
        <v>0</v>
      </c>
      <c r="FJ112" s="163">
        <f t="shared" si="417"/>
        <v>4</v>
      </c>
      <c r="FK112" s="163">
        <f t="shared" si="417"/>
        <v>108</v>
      </c>
      <c r="FL112" s="163">
        <f t="shared" si="417"/>
        <v>36</v>
      </c>
      <c r="FM112" s="163">
        <f t="shared" si="417"/>
        <v>8</v>
      </c>
      <c r="FN112" s="163">
        <f t="shared" si="417"/>
        <v>24</v>
      </c>
      <c r="FO112" s="220">
        <f t="shared" si="417"/>
        <v>240</v>
      </c>
      <c r="FP112" s="291">
        <f t="shared" si="417"/>
        <v>772</v>
      </c>
      <c r="FQ112" s="163">
        <f t="shared" si="417"/>
        <v>198</v>
      </c>
      <c r="FR112" s="163">
        <f t="shared" si="417"/>
        <v>42</v>
      </c>
      <c r="FS112" s="163">
        <f t="shared" si="417"/>
        <v>70</v>
      </c>
      <c r="FT112" s="163">
        <f t="shared" si="417"/>
        <v>180</v>
      </c>
      <c r="FU112" s="163">
        <f t="shared" si="417"/>
        <v>34</v>
      </c>
      <c r="FV112" s="163">
        <f t="shared" si="417"/>
        <v>144</v>
      </c>
      <c r="FW112" s="163">
        <f t="shared" si="417"/>
        <v>4</v>
      </c>
      <c r="FX112" s="163">
        <f t="shared" si="417"/>
        <v>6</v>
      </c>
      <c r="FY112" s="163">
        <f t="shared" si="417"/>
        <v>8</v>
      </c>
      <c r="FZ112" s="163">
        <f t="shared" si="417"/>
        <v>42</v>
      </c>
      <c r="GA112" s="163">
        <f t="shared" si="417"/>
        <v>0</v>
      </c>
      <c r="GB112" s="163">
        <f t="shared" si="417"/>
        <v>0</v>
      </c>
      <c r="GC112" s="163">
        <f t="shared" si="417"/>
        <v>40</v>
      </c>
      <c r="GD112" s="163">
        <f t="shared" si="417"/>
        <v>0</v>
      </c>
      <c r="GE112" s="163">
        <f t="shared" si="417"/>
        <v>4</v>
      </c>
      <c r="GF112" s="163">
        <f t="shared" si="417"/>
        <v>72</v>
      </c>
      <c r="GG112" s="163">
        <f t="shared" si="417"/>
        <v>18</v>
      </c>
      <c r="GH112" s="163">
        <f t="shared" si="417"/>
        <v>35</v>
      </c>
      <c r="GI112" s="163">
        <f t="shared" si="417"/>
        <v>36</v>
      </c>
      <c r="GJ112" s="292">
        <f t="shared" si="417"/>
        <v>399</v>
      </c>
      <c r="GK112" s="241">
        <f t="shared" si="417"/>
        <v>458</v>
      </c>
      <c r="GL112" s="163">
        <f t="shared" si="417"/>
        <v>60</v>
      </c>
      <c r="GM112" s="163">
        <f t="shared" si="417"/>
        <v>18</v>
      </c>
      <c r="GN112" s="163">
        <f t="shared" ref="GN112:HZ112" si="418">GN11+GN12+GN13+GN14+GN15+GN16+GN17+GN18+GN20+GN26+GN27+GN28+GN30+GN31+GN32+GN33+GN34+GN35+GN36+GN37+GN38+GN39+GN40+GN41+GN42+GN43+GN44+GN45+GN46+GN47+GN48+GN49+GN50+GN53+GN59+GN65+GN66+GN67+GN68+GN69+GN70+GN73+GN74+GN77+GN79+GN80+GN89+GN90+GN91+GN93+GN94+GN95+GN96+GN98+GN102+GN109+GN110+GN111</f>
        <v>20</v>
      </c>
      <c r="GO112" s="163">
        <f t="shared" si="418"/>
        <v>84</v>
      </c>
      <c r="GP112" s="163">
        <f t="shared" si="418"/>
        <v>0</v>
      </c>
      <c r="GQ112" s="163">
        <f t="shared" si="418"/>
        <v>92</v>
      </c>
      <c r="GR112" s="163">
        <f t="shared" si="418"/>
        <v>2</v>
      </c>
      <c r="GS112" s="163">
        <f t="shared" si="418"/>
        <v>60</v>
      </c>
      <c r="GT112" s="163">
        <f t="shared" si="418"/>
        <v>12</v>
      </c>
      <c r="GU112" s="163">
        <f t="shared" si="418"/>
        <v>60</v>
      </c>
      <c r="GV112" s="163">
        <f t="shared" si="418"/>
        <v>0</v>
      </c>
      <c r="GW112" s="163">
        <f t="shared" si="418"/>
        <v>0</v>
      </c>
      <c r="GX112" s="163">
        <f t="shared" si="418"/>
        <v>16</v>
      </c>
      <c r="GY112" s="163">
        <f t="shared" si="418"/>
        <v>20</v>
      </c>
      <c r="GZ112" s="163">
        <f t="shared" si="418"/>
        <v>14</v>
      </c>
      <c r="HA112" s="163">
        <f t="shared" si="418"/>
        <v>144</v>
      </c>
      <c r="HB112" s="163">
        <f t="shared" si="418"/>
        <v>0</v>
      </c>
      <c r="HC112" s="163">
        <f t="shared" si="418"/>
        <v>22</v>
      </c>
      <c r="HD112" s="163">
        <f t="shared" si="418"/>
        <v>24</v>
      </c>
      <c r="HE112" s="220">
        <f t="shared" si="418"/>
        <v>240</v>
      </c>
      <c r="HF112" s="291">
        <f t="shared" si="418"/>
        <v>680</v>
      </c>
      <c r="HG112" s="163">
        <f t="shared" si="418"/>
        <v>22</v>
      </c>
      <c r="HH112" s="163">
        <f t="shared" si="418"/>
        <v>8</v>
      </c>
      <c r="HI112" s="163">
        <f t="shared" si="418"/>
        <v>0</v>
      </c>
      <c r="HJ112" s="163">
        <f t="shared" si="418"/>
        <v>54</v>
      </c>
      <c r="HK112" s="163">
        <f t="shared" si="418"/>
        <v>0</v>
      </c>
      <c r="HL112" s="163">
        <f t="shared" si="418"/>
        <v>0</v>
      </c>
      <c r="HM112" s="163">
        <f t="shared" si="418"/>
        <v>0</v>
      </c>
      <c r="HN112" s="163">
        <f t="shared" si="418"/>
        <v>24</v>
      </c>
      <c r="HO112" s="163">
        <f t="shared" si="418"/>
        <v>2</v>
      </c>
      <c r="HP112" s="163">
        <f t="shared" si="418"/>
        <v>528</v>
      </c>
      <c r="HQ112" s="163">
        <f t="shared" si="418"/>
        <v>0</v>
      </c>
      <c r="HR112" s="163">
        <f t="shared" si="418"/>
        <v>0</v>
      </c>
      <c r="HS112" s="163">
        <f t="shared" si="418"/>
        <v>0</v>
      </c>
      <c r="HT112" s="163">
        <f t="shared" si="418"/>
        <v>42</v>
      </c>
      <c r="HU112" s="163">
        <f t="shared" si="418"/>
        <v>0</v>
      </c>
      <c r="HV112" s="163">
        <f t="shared" si="418"/>
        <v>0</v>
      </c>
      <c r="HW112" s="163">
        <f t="shared" si="418"/>
        <v>0</v>
      </c>
      <c r="HX112" s="163">
        <f t="shared" si="418"/>
        <v>43</v>
      </c>
      <c r="HY112" s="163">
        <f t="shared" si="418"/>
        <v>36</v>
      </c>
      <c r="HZ112" s="292">
        <f t="shared" si="418"/>
        <v>357</v>
      </c>
      <c r="IA112" s="305"/>
      <c r="IB112" s="164"/>
      <c r="IC112" s="164"/>
      <c r="ID112" s="165"/>
      <c r="IE112" s="11"/>
    </row>
    <row r="113" spans="1:301" s="378" customFormat="1" ht="15" customHeight="1" thickBot="1" x14ac:dyDescent="0.3">
      <c r="A113" s="893" t="s">
        <v>50</v>
      </c>
      <c r="B113" s="893"/>
      <c r="C113" s="893"/>
      <c r="D113" s="893"/>
      <c r="E113" s="893"/>
      <c r="F113" s="893"/>
      <c r="G113" s="893"/>
      <c r="H113" s="893"/>
      <c r="I113" s="893"/>
      <c r="J113" s="893"/>
      <c r="K113" s="893"/>
      <c r="L113" s="893"/>
      <c r="M113" s="893"/>
      <c r="N113" s="893"/>
      <c r="O113" s="893"/>
      <c r="P113" s="893"/>
      <c r="Q113" s="893"/>
      <c r="R113" s="893"/>
      <c r="S113" s="893"/>
      <c r="T113" s="893"/>
      <c r="U113" s="893"/>
      <c r="V113" s="893"/>
      <c r="W113" s="893"/>
      <c r="X113" s="893"/>
      <c r="Y113" s="893"/>
      <c r="Z113" s="893"/>
      <c r="AA113" s="893"/>
      <c r="AB113" s="893"/>
      <c r="AC113" s="893"/>
      <c r="AD113" s="893"/>
      <c r="AE113" s="893"/>
      <c r="AF113" s="893"/>
      <c r="AG113" s="893"/>
      <c r="AH113" s="893"/>
      <c r="AI113" s="893"/>
      <c r="AJ113" s="893"/>
      <c r="AK113" s="893"/>
      <c r="AL113" s="893"/>
      <c r="AM113" s="893"/>
      <c r="AN113" s="893"/>
      <c r="AO113" s="893"/>
      <c r="AP113" s="893"/>
      <c r="AQ113" s="893"/>
      <c r="AR113" s="893"/>
      <c r="AS113" s="893"/>
      <c r="AT113" s="893"/>
      <c r="AU113" s="893"/>
      <c r="AV113" s="893"/>
      <c r="AW113" s="893"/>
      <c r="AX113" s="893"/>
      <c r="AY113" s="893"/>
      <c r="AZ113" s="893"/>
      <c r="BA113" s="893"/>
      <c r="BB113" s="893"/>
      <c r="BC113" s="893"/>
      <c r="BD113" s="893"/>
      <c r="BE113" s="893"/>
      <c r="BF113" s="893"/>
      <c r="BG113" s="893"/>
      <c r="BH113" s="893"/>
      <c r="BI113" s="893"/>
      <c r="BJ113" s="893"/>
      <c r="BK113" s="893"/>
      <c r="BL113" s="893"/>
      <c r="BM113" s="893"/>
      <c r="BN113" s="893"/>
      <c r="BO113" s="893"/>
      <c r="BP113" s="893"/>
      <c r="BQ113" s="893"/>
      <c r="BR113" s="893"/>
      <c r="BS113" s="893"/>
      <c r="BT113" s="893"/>
      <c r="BU113" s="893"/>
      <c r="BV113" s="893"/>
      <c r="BW113" s="893"/>
      <c r="BX113" s="893"/>
      <c r="BY113" s="893"/>
      <c r="BZ113" s="893"/>
      <c r="CA113" s="893"/>
      <c r="CB113" s="893"/>
      <c r="CC113" s="893"/>
      <c r="CD113" s="893"/>
      <c r="CE113" s="893"/>
      <c r="CF113" s="893"/>
      <c r="CG113" s="893"/>
      <c r="CH113" s="893"/>
      <c r="CI113" s="893"/>
      <c r="CJ113" s="893"/>
      <c r="CK113" s="893"/>
      <c r="CL113" s="893"/>
      <c r="CM113" s="893"/>
      <c r="CN113" s="893"/>
      <c r="CO113" s="893"/>
      <c r="CP113" s="893"/>
      <c r="CQ113" s="893"/>
      <c r="CR113" s="893"/>
      <c r="CS113" s="893"/>
      <c r="CT113" s="893"/>
      <c r="CU113" s="893"/>
      <c r="CV113" s="893"/>
      <c r="CW113" s="893"/>
      <c r="CX113" s="893"/>
      <c r="CY113" s="893"/>
      <c r="CZ113" s="893"/>
      <c r="DA113" s="893"/>
      <c r="DB113" s="893"/>
      <c r="DC113" s="893"/>
      <c r="DD113" s="893"/>
      <c r="DE113" s="893"/>
      <c r="DF113" s="893"/>
      <c r="DG113" s="893"/>
      <c r="DH113" s="893"/>
      <c r="DI113" s="893"/>
      <c r="DJ113" s="893"/>
      <c r="DK113" s="893"/>
      <c r="DL113" s="893"/>
      <c r="DM113" s="893"/>
      <c r="DN113" s="893"/>
      <c r="DO113" s="893"/>
      <c r="DP113" s="893"/>
      <c r="DQ113" s="893"/>
      <c r="DR113" s="893"/>
      <c r="DS113" s="893"/>
      <c r="DT113" s="893"/>
      <c r="DU113" s="893"/>
      <c r="DV113" s="893"/>
      <c r="DW113" s="893"/>
      <c r="DX113" s="893"/>
      <c r="DY113" s="893"/>
      <c r="DZ113" s="893"/>
      <c r="EA113" s="893"/>
      <c r="EB113" s="893"/>
      <c r="EC113" s="893"/>
      <c r="ED113" s="893"/>
      <c r="EE113" s="893"/>
      <c r="EF113" s="893"/>
      <c r="EG113" s="893"/>
      <c r="EH113" s="893"/>
      <c r="EI113" s="893"/>
      <c r="EJ113" s="893"/>
      <c r="EK113" s="893"/>
      <c r="EL113" s="893"/>
      <c r="EM113" s="893"/>
      <c r="EN113" s="893"/>
      <c r="EO113" s="893"/>
      <c r="EP113" s="893"/>
      <c r="EQ113" s="893"/>
      <c r="ER113" s="893"/>
      <c r="ES113" s="893"/>
      <c r="ET113" s="893"/>
      <c r="EU113" s="893"/>
      <c r="EV113" s="893"/>
      <c r="EW113" s="893"/>
      <c r="EX113" s="893"/>
      <c r="EY113" s="893"/>
      <c r="EZ113" s="893"/>
      <c r="FA113" s="893"/>
      <c r="FB113" s="893"/>
      <c r="FC113" s="893"/>
      <c r="FD113" s="893"/>
      <c r="FE113" s="893"/>
      <c r="FF113" s="893"/>
      <c r="FG113" s="893"/>
      <c r="FH113" s="893"/>
      <c r="FI113" s="893"/>
      <c r="FJ113" s="893"/>
      <c r="FK113" s="893"/>
      <c r="FL113" s="893"/>
      <c r="FM113" s="893"/>
      <c r="FN113" s="893"/>
      <c r="FO113" s="893"/>
      <c r="FP113" s="893"/>
      <c r="FQ113" s="893"/>
      <c r="FR113" s="893"/>
      <c r="FS113" s="893"/>
      <c r="FT113" s="893"/>
      <c r="FU113" s="893"/>
      <c r="FV113" s="893"/>
      <c r="FW113" s="893"/>
      <c r="FX113" s="893"/>
      <c r="FY113" s="893"/>
      <c r="FZ113" s="893"/>
      <c r="GA113" s="893"/>
      <c r="GB113" s="893"/>
      <c r="GC113" s="893"/>
      <c r="GD113" s="893"/>
      <c r="GE113" s="893"/>
      <c r="GF113" s="893"/>
      <c r="GG113" s="893"/>
      <c r="GH113" s="893"/>
      <c r="GI113" s="893"/>
      <c r="GJ113" s="893"/>
      <c r="GK113" s="893"/>
      <c r="GL113" s="893"/>
      <c r="GM113" s="893"/>
      <c r="GN113" s="893"/>
      <c r="GO113" s="893"/>
      <c r="GP113" s="893"/>
      <c r="GQ113" s="893"/>
      <c r="GR113" s="893"/>
      <c r="GS113" s="893"/>
      <c r="GT113" s="893"/>
      <c r="GU113" s="893"/>
      <c r="GV113" s="893"/>
      <c r="GW113" s="893"/>
      <c r="GX113" s="893"/>
      <c r="GY113" s="893"/>
      <c r="GZ113" s="893"/>
      <c r="HA113" s="893"/>
      <c r="HB113" s="893"/>
      <c r="HC113" s="893"/>
      <c r="HD113" s="893"/>
      <c r="HE113" s="893"/>
      <c r="HF113" s="893"/>
      <c r="HG113" s="893"/>
      <c r="HH113" s="893"/>
      <c r="HI113" s="893"/>
      <c r="HJ113" s="893"/>
      <c r="HK113" s="893"/>
      <c r="HL113" s="893"/>
      <c r="HM113" s="893"/>
      <c r="HN113" s="893"/>
      <c r="HO113" s="893"/>
      <c r="HP113" s="893"/>
      <c r="HQ113" s="893"/>
      <c r="HR113" s="893"/>
      <c r="HS113" s="893"/>
      <c r="HT113" s="893"/>
      <c r="HU113" s="893"/>
      <c r="HV113" s="893"/>
      <c r="HW113" s="893"/>
      <c r="HX113" s="893"/>
      <c r="HY113" s="893"/>
      <c r="HZ113" s="893"/>
      <c r="IA113" s="893"/>
      <c r="IB113" s="893"/>
      <c r="IC113" s="893"/>
      <c r="ID113" s="893"/>
    </row>
    <row r="114" spans="1:301" s="378" customFormat="1" ht="15" customHeight="1" x14ac:dyDescent="0.25">
      <c r="A114" s="915" t="s">
        <v>166</v>
      </c>
      <c r="B114" s="916"/>
      <c r="C114" s="917"/>
      <c r="D114" s="910">
        <f>COUNT(F26:F50)+COUNT(F11:F20)+COUNT(F53)+COUNT(F59:F96)</f>
        <v>60</v>
      </c>
      <c r="E114" s="911"/>
      <c r="F114" s="911"/>
      <c r="G114" s="911"/>
      <c r="H114" s="911"/>
      <c r="I114" s="911"/>
      <c r="J114" s="911"/>
      <c r="K114" s="911"/>
      <c r="L114" s="911"/>
      <c r="M114" s="911"/>
      <c r="N114" s="911"/>
      <c r="O114" s="911"/>
      <c r="P114" s="911"/>
      <c r="Q114" s="911"/>
      <c r="R114" s="911"/>
      <c r="S114" s="911"/>
      <c r="T114" s="911"/>
      <c r="U114" s="911"/>
      <c r="V114" s="911"/>
      <c r="W114" s="911"/>
      <c r="X114" s="912"/>
      <c r="Y114" s="918">
        <f>COUNT(AS26:AS50)+COUNT(AS11:AS20)+COUNT(AS53)+COUNT(AS59:AS96)</f>
        <v>11</v>
      </c>
      <c r="Z114" s="911"/>
      <c r="AA114" s="911"/>
      <c r="AB114" s="911"/>
      <c r="AC114" s="911"/>
      <c r="AD114" s="911"/>
      <c r="AE114" s="911"/>
      <c r="AF114" s="911"/>
      <c r="AG114" s="911"/>
      <c r="AH114" s="911"/>
      <c r="AI114" s="911"/>
      <c r="AJ114" s="911"/>
      <c r="AK114" s="911"/>
      <c r="AL114" s="911"/>
      <c r="AM114" s="911"/>
      <c r="AN114" s="911"/>
      <c r="AO114" s="911"/>
      <c r="AP114" s="911"/>
      <c r="AQ114" s="911"/>
      <c r="AR114" s="911"/>
      <c r="AS114" s="911"/>
      <c r="AT114" s="918">
        <f>COUNT(BN26:BN50)+COUNT(BN11:BN20)+COUNT(BN53)+COUNT(BN59:BN96)</f>
        <v>12</v>
      </c>
      <c r="AU114" s="911"/>
      <c r="AV114" s="911"/>
      <c r="AW114" s="911"/>
      <c r="AX114" s="911"/>
      <c r="AY114" s="911"/>
      <c r="AZ114" s="911"/>
      <c r="BA114" s="911"/>
      <c r="BB114" s="911"/>
      <c r="BC114" s="911"/>
      <c r="BD114" s="911"/>
      <c r="BE114" s="911"/>
      <c r="BF114" s="911"/>
      <c r="BG114" s="911"/>
      <c r="BH114" s="911"/>
      <c r="BI114" s="911"/>
      <c r="BJ114" s="911"/>
      <c r="BK114" s="911"/>
      <c r="BL114" s="911"/>
      <c r="BM114" s="911"/>
      <c r="BN114" s="911"/>
      <c r="BO114" s="918">
        <f>COUNT(CI26:CI50)+COUNT(CI11:CI20)+COUNT(CI53)+COUNT(CI59:CI96)</f>
        <v>10</v>
      </c>
      <c r="BP114" s="911"/>
      <c r="BQ114" s="911"/>
      <c r="BR114" s="911"/>
      <c r="BS114" s="911"/>
      <c r="BT114" s="911"/>
      <c r="BU114" s="911"/>
      <c r="BV114" s="911"/>
      <c r="BW114" s="911"/>
      <c r="BX114" s="911"/>
      <c r="BY114" s="911"/>
      <c r="BZ114" s="911"/>
      <c r="CA114" s="911"/>
      <c r="CB114" s="911"/>
      <c r="CC114" s="911"/>
      <c r="CD114" s="911"/>
      <c r="CE114" s="911"/>
      <c r="CF114" s="911"/>
      <c r="CG114" s="911"/>
      <c r="CH114" s="911"/>
      <c r="CI114" s="911"/>
      <c r="CJ114" s="918">
        <f>COUNT(DD26:DD50)+COUNT(DD11:DD20)+COUNT(DD53)+COUNT(DD59:DD96)</f>
        <v>15</v>
      </c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1"/>
      <c r="CU114" s="911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8">
        <f>COUNT(DY26:DY50)+COUNT(DY11:DY20)+COUNT(DY53)+COUNT(DY59:DY96)</f>
        <v>11</v>
      </c>
      <c r="DF114" s="911"/>
      <c r="DG114" s="911"/>
      <c r="DH114" s="911"/>
      <c r="DI114" s="911"/>
      <c r="DJ114" s="911"/>
      <c r="DK114" s="911"/>
      <c r="DL114" s="911"/>
      <c r="DM114" s="911"/>
      <c r="DN114" s="911"/>
      <c r="DO114" s="911"/>
      <c r="DP114" s="911"/>
      <c r="DQ114" s="911"/>
      <c r="DR114" s="911"/>
      <c r="DS114" s="911"/>
      <c r="DT114" s="911"/>
      <c r="DU114" s="911"/>
      <c r="DV114" s="911"/>
      <c r="DW114" s="911"/>
      <c r="DX114" s="911"/>
      <c r="DY114" s="911"/>
      <c r="DZ114" s="918">
        <f>COUNT(ET26:ET50)+COUNT(ET11:ET20)+COUNT(ET53)+COUNT(ET59:ET96)</f>
        <v>13</v>
      </c>
      <c r="EA114" s="911"/>
      <c r="EB114" s="911"/>
      <c r="EC114" s="911"/>
      <c r="ED114" s="911"/>
      <c r="EE114" s="911"/>
      <c r="EF114" s="911"/>
      <c r="EG114" s="911"/>
      <c r="EH114" s="911"/>
      <c r="EI114" s="911"/>
      <c r="EJ114" s="911"/>
      <c r="EK114" s="911"/>
      <c r="EL114" s="911"/>
      <c r="EM114" s="911"/>
      <c r="EN114" s="911"/>
      <c r="EO114" s="911"/>
      <c r="EP114" s="911"/>
      <c r="EQ114" s="911"/>
      <c r="ER114" s="911"/>
      <c r="ES114" s="911"/>
      <c r="ET114" s="911"/>
      <c r="EU114" s="918">
        <f>COUNT(FO26:FO50)+COUNT(FO11:FO20)+COUNT(FO53)+COUNT(FO59:FO96)</f>
        <v>13</v>
      </c>
      <c r="EV114" s="911"/>
      <c r="EW114" s="911"/>
      <c r="EX114" s="911"/>
      <c r="EY114" s="911"/>
      <c r="EZ114" s="911"/>
      <c r="FA114" s="911"/>
      <c r="FB114" s="911"/>
      <c r="FC114" s="911"/>
      <c r="FD114" s="911"/>
      <c r="FE114" s="911"/>
      <c r="FF114" s="911"/>
      <c r="FG114" s="911"/>
      <c r="FH114" s="911"/>
      <c r="FI114" s="911"/>
      <c r="FJ114" s="911"/>
      <c r="FK114" s="911"/>
      <c r="FL114" s="911"/>
      <c r="FM114" s="911"/>
      <c r="FN114" s="911"/>
      <c r="FO114" s="911"/>
      <c r="FP114" s="918">
        <f>COUNT(GJ26:GJ50)+COUNT(GJ11:GJ20)+COUNT(GJ53)+COUNT(GJ59:GJ96)</f>
        <v>13</v>
      </c>
      <c r="FQ114" s="911"/>
      <c r="FR114" s="911"/>
      <c r="FS114" s="911"/>
      <c r="FT114" s="911"/>
      <c r="FU114" s="911"/>
      <c r="FV114" s="911"/>
      <c r="FW114" s="911"/>
      <c r="FX114" s="911"/>
      <c r="FY114" s="911"/>
      <c r="FZ114" s="911"/>
      <c r="GA114" s="911"/>
      <c r="GB114" s="911"/>
      <c r="GC114" s="911"/>
      <c r="GD114" s="911"/>
      <c r="GE114" s="911"/>
      <c r="GF114" s="911"/>
      <c r="GG114" s="911"/>
      <c r="GH114" s="911"/>
      <c r="GI114" s="911"/>
      <c r="GJ114" s="911"/>
      <c r="GK114" s="918">
        <f>COUNT(HE26:HE50)+COUNT(HE11:HE20)+COUNT(HE53)+COUNT(HE59:HE96)</f>
        <v>9</v>
      </c>
      <c r="GL114" s="911"/>
      <c r="GM114" s="911"/>
      <c r="GN114" s="911"/>
      <c r="GO114" s="911"/>
      <c r="GP114" s="911"/>
      <c r="GQ114" s="911"/>
      <c r="GR114" s="911"/>
      <c r="GS114" s="911"/>
      <c r="GT114" s="911"/>
      <c r="GU114" s="911"/>
      <c r="GV114" s="911"/>
      <c r="GW114" s="911"/>
      <c r="GX114" s="911"/>
      <c r="GY114" s="911"/>
      <c r="GZ114" s="911"/>
      <c r="HA114" s="911"/>
      <c r="HB114" s="911"/>
      <c r="HC114" s="911"/>
      <c r="HD114" s="911"/>
      <c r="HE114" s="911"/>
      <c r="HF114" s="918">
        <f>COUNT(HZ26:HZ50)+COUNT(HZ11:HZ20)+COUNT(HZ53)+COUNT(HZ59:HZ96)</f>
        <v>7</v>
      </c>
      <c r="HG114" s="911"/>
      <c r="HH114" s="911"/>
      <c r="HI114" s="911"/>
      <c r="HJ114" s="911"/>
      <c r="HK114" s="911"/>
      <c r="HL114" s="911"/>
      <c r="HM114" s="911"/>
      <c r="HN114" s="911"/>
      <c r="HO114" s="911"/>
      <c r="HP114" s="911"/>
      <c r="HQ114" s="911"/>
      <c r="HR114" s="911"/>
      <c r="HS114" s="911"/>
      <c r="HT114" s="911"/>
      <c r="HU114" s="911"/>
      <c r="HV114" s="911"/>
      <c r="HW114" s="911"/>
      <c r="HX114" s="911"/>
      <c r="HY114" s="911"/>
      <c r="HZ114" s="919"/>
      <c r="IA114" s="910" t="s">
        <v>168</v>
      </c>
      <c r="IB114" s="911"/>
      <c r="IC114" s="911"/>
      <c r="ID114" s="912"/>
    </row>
    <row r="115" spans="1:301" s="378" customFormat="1" ht="15" customHeight="1" x14ac:dyDescent="0.25">
      <c r="A115" s="894" t="s">
        <v>167</v>
      </c>
      <c r="B115" s="895"/>
      <c r="C115" s="896"/>
      <c r="D115" s="908">
        <f>SUM(Y115:HZ115)</f>
        <v>34</v>
      </c>
      <c r="E115" s="902"/>
      <c r="F115" s="902"/>
      <c r="G115" s="902"/>
      <c r="H115" s="902"/>
      <c r="I115" s="902"/>
      <c r="J115" s="902"/>
      <c r="K115" s="902"/>
      <c r="L115" s="902"/>
      <c r="M115" s="902"/>
      <c r="N115" s="902"/>
      <c r="O115" s="902"/>
      <c r="P115" s="902"/>
      <c r="Q115" s="902"/>
      <c r="R115" s="902"/>
      <c r="S115" s="902"/>
      <c r="T115" s="902"/>
      <c r="U115" s="902"/>
      <c r="V115" s="902"/>
      <c r="W115" s="902"/>
      <c r="X115" s="909"/>
      <c r="Y115" s="914">
        <f>COUNTIF(IA5:IA111,1)</f>
        <v>0</v>
      </c>
      <c r="Z115" s="902"/>
      <c r="AA115" s="902"/>
      <c r="AB115" s="902"/>
      <c r="AC115" s="902"/>
      <c r="AD115" s="902"/>
      <c r="AE115" s="902"/>
      <c r="AF115" s="902"/>
      <c r="AG115" s="902"/>
      <c r="AH115" s="902"/>
      <c r="AI115" s="902"/>
      <c r="AJ115" s="902"/>
      <c r="AK115" s="902"/>
      <c r="AL115" s="902"/>
      <c r="AM115" s="902"/>
      <c r="AN115" s="902"/>
      <c r="AO115" s="902"/>
      <c r="AP115" s="902"/>
      <c r="AQ115" s="902"/>
      <c r="AR115" s="902"/>
      <c r="AS115" s="902"/>
      <c r="AT115" s="902">
        <f>COUNTIF(IA5:IA111,2)</f>
        <v>5</v>
      </c>
      <c r="AU115" s="902"/>
      <c r="AV115" s="902"/>
      <c r="AW115" s="902"/>
      <c r="AX115" s="902"/>
      <c r="AY115" s="902"/>
      <c r="AZ115" s="902"/>
      <c r="BA115" s="902"/>
      <c r="BB115" s="902"/>
      <c r="BC115" s="902"/>
      <c r="BD115" s="902"/>
      <c r="BE115" s="902"/>
      <c r="BF115" s="902"/>
      <c r="BG115" s="902"/>
      <c r="BH115" s="902"/>
      <c r="BI115" s="902"/>
      <c r="BJ115" s="902"/>
      <c r="BK115" s="902"/>
      <c r="BL115" s="902"/>
      <c r="BM115" s="902"/>
      <c r="BN115" s="902"/>
      <c r="BO115" s="902">
        <f>COUNTIF(IA5:IA111,3)</f>
        <v>1</v>
      </c>
      <c r="BP115" s="902"/>
      <c r="BQ115" s="902"/>
      <c r="BR115" s="902"/>
      <c r="BS115" s="902"/>
      <c r="BT115" s="902"/>
      <c r="BU115" s="902"/>
      <c r="BV115" s="902"/>
      <c r="BW115" s="902"/>
      <c r="BX115" s="902"/>
      <c r="BY115" s="902"/>
      <c r="BZ115" s="902"/>
      <c r="CA115" s="902"/>
      <c r="CB115" s="902"/>
      <c r="CC115" s="902"/>
      <c r="CD115" s="902"/>
      <c r="CE115" s="902"/>
      <c r="CF115" s="902"/>
      <c r="CG115" s="902"/>
      <c r="CH115" s="902"/>
      <c r="CI115" s="902"/>
      <c r="CJ115" s="902">
        <f>COUNTIF(IA5:IA111,4)</f>
        <v>4</v>
      </c>
      <c r="CK115" s="902"/>
      <c r="CL115" s="902"/>
      <c r="CM115" s="902"/>
      <c r="CN115" s="902"/>
      <c r="CO115" s="902"/>
      <c r="CP115" s="902"/>
      <c r="CQ115" s="902"/>
      <c r="CR115" s="902"/>
      <c r="CS115" s="902"/>
      <c r="CT115" s="902"/>
      <c r="CU115" s="902"/>
      <c r="CV115" s="902"/>
      <c r="CW115" s="902"/>
      <c r="CX115" s="902"/>
      <c r="CY115" s="902"/>
      <c r="CZ115" s="902"/>
      <c r="DA115" s="902"/>
      <c r="DB115" s="902"/>
      <c r="DC115" s="902"/>
      <c r="DD115" s="902"/>
      <c r="DE115" s="902">
        <f>COUNTIF(IA5:IA111,5)</f>
        <v>3</v>
      </c>
      <c r="DF115" s="902"/>
      <c r="DG115" s="902"/>
      <c r="DH115" s="902"/>
      <c r="DI115" s="902"/>
      <c r="DJ115" s="902"/>
      <c r="DK115" s="902"/>
      <c r="DL115" s="902"/>
      <c r="DM115" s="902"/>
      <c r="DN115" s="902"/>
      <c r="DO115" s="902"/>
      <c r="DP115" s="902"/>
      <c r="DQ115" s="902"/>
      <c r="DR115" s="902"/>
      <c r="DS115" s="902"/>
      <c r="DT115" s="902"/>
      <c r="DU115" s="902"/>
      <c r="DV115" s="902"/>
      <c r="DW115" s="902"/>
      <c r="DX115" s="902"/>
      <c r="DY115" s="902"/>
      <c r="DZ115" s="902">
        <f>COUNTIF(IA5:IA111,6)</f>
        <v>7</v>
      </c>
      <c r="EA115" s="902"/>
      <c r="EB115" s="902"/>
      <c r="EC115" s="902"/>
      <c r="ED115" s="902"/>
      <c r="EE115" s="902"/>
      <c r="EF115" s="902"/>
      <c r="EG115" s="902"/>
      <c r="EH115" s="902"/>
      <c r="EI115" s="902"/>
      <c r="EJ115" s="902"/>
      <c r="EK115" s="902"/>
      <c r="EL115" s="902"/>
      <c r="EM115" s="902"/>
      <c r="EN115" s="902"/>
      <c r="EO115" s="902"/>
      <c r="EP115" s="902"/>
      <c r="EQ115" s="902"/>
      <c r="ER115" s="902"/>
      <c r="ES115" s="902"/>
      <c r="ET115" s="902"/>
      <c r="EU115" s="902">
        <f>COUNTIF(IA5:IA111,7)</f>
        <v>3</v>
      </c>
      <c r="EV115" s="902"/>
      <c r="EW115" s="902"/>
      <c r="EX115" s="902"/>
      <c r="EY115" s="902"/>
      <c r="EZ115" s="902"/>
      <c r="FA115" s="902"/>
      <c r="FB115" s="902"/>
      <c r="FC115" s="902"/>
      <c r="FD115" s="902"/>
      <c r="FE115" s="902"/>
      <c r="FF115" s="902"/>
      <c r="FG115" s="902"/>
      <c r="FH115" s="902"/>
      <c r="FI115" s="902"/>
      <c r="FJ115" s="902"/>
      <c r="FK115" s="902"/>
      <c r="FL115" s="902"/>
      <c r="FM115" s="902"/>
      <c r="FN115" s="902"/>
      <c r="FO115" s="902"/>
      <c r="FP115" s="902">
        <f>COUNTIF(IA5:IA111,8)</f>
        <v>3</v>
      </c>
      <c r="FQ115" s="902"/>
      <c r="FR115" s="902"/>
      <c r="FS115" s="902"/>
      <c r="FT115" s="902"/>
      <c r="FU115" s="902"/>
      <c r="FV115" s="902"/>
      <c r="FW115" s="902"/>
      <c r="FX115" s="902"/>
      <c r="FY115" s="902"/>
      <c r="FZ115" s="902"/>
      <c r="GA115" s="902"/>
      <c r="GB115" s="902"/>
      <c r="GC115" s="902"/>
      <c r="GD115" s="902"/>
      <c r="GE115" s="902"/>
      <c r="GF115" s="902"/>
      <c r="GG115" s="902"/>
      <c r="GH115" s="902"/>
      <c r="GI115" s="902"/>
      <c r="GJ115" s="902"/>
      <c r="GK115" s="902">
        <f>COUNTIF(IA5:IA111,9)</f>
        <v>4</v>
      </c>
      <c r="GL115" s="902"/>
      <c r="GM115" s="902"/>
      <c r="GN115" s="902"/>
      <c r="GO115" s="902"/>
      <c r="GP115" s="902"/>
      <c r="GQ115" s="902"/>
      <c r="GR115" s="902"/>
      <c r="GS115" s="902"/>
      <c r="GT115" s="902"/>
      <c r="GU115" s="902"/>
      <c r="GV115" s="902"/>
      <c r="GW115" s="902"/>
      <c r="GX115" s="902"/>
      <c r="GY115" s="902"/>
      <c r="GZ115" s="902"/>
      <c r="HA115" s="902"/>
      <c r="HB115" s="902"/>
      <c r="HC115" s="902"/>
      <c r="HD115" s="902"/>
      <c r="HE115" s="902"/>
      <c r="HF115" s="902">
        <f>COUNTIF(IA5:IA111,10)</f>
        <v>4</v>
      </c>
      <c r="HG115" s="902"/>
      <c r="HH115" s="902"/>
      <c r="HI115" s="902"/>
      <c r="HJ115" s="902"/>
      <c r="HK115" s="902"/>
      <c r="HL115" s="902"/>
      <c r="HM115" s="902"/>
      <c r="HN115" s="902"/>
      <c r="HO115" s="902"/>
      <c r="HP115" s="902"/>
      <c r="HQ115" s="902"/>
      <c r="HR115" s="902"/>
      <c r="HS115" s="902"/>
      <c r="HT115" s="902"/>
      <c r="HU115" s="902"/>
      <c r="HV115" s="902"/>
      <c r="HW115" s="902"/>
      <c r="HX115" s="902"/>
      <c r="HY115" s="902"/>
      <c r="HZ115" s="904"/>
      <c r="IA115" s="908"/>
      <c r="IB115" s="902"/>
      <c r="IC115" s="902"/>
      <c r="ID115" s="909"/>
    </row>
    <row r="116" spans="1:301" s="378" customFormat="1" ht="15" customHeight="1" x14ac:dyDescent="0.25">
      <c r="A116" s="894" t="s">
        <v>169</v>
      </c>
      <c r="B116" s="895"/>
      <c r="C116" s="896"/>
      <c r="D116" s="908">
        <f>SUM(Y116:HZ116)</f>
        <v>47</v>
      </c>
      <c r="E116" s="902"/>
      <c r="F116" s="902"/>
      <c r="G116" s="902"/>
      <c r="H116" s="902"/>
      <c r="I116" s="902"/>
      <c r="J116" s="902"/>
      <c r="K116" s="902"/>
      <c r="L116" s="902"/>
      <c r="M116" s="902"/>
      <c r="N116" s="902"/>
      <c r="O116" s="902"/>
      <c r="P116" s="902"/>
      <c r="Q116" s="902"/>
      <c r="R116" s="902"/>
      <c r="S116" s="902"/>
      <c r="T116" s="902"/>
      <c r="U116" s="902"/>
      <c r="V116" s="902"/>
      <c r="W116" s="902"/>
      <c r="X116" s="909"/>
      <c r="Y116" s="914">
        <f>COUNTIF(IB5:IB111,1)</f>
        <v>5</v>
      </c>
      <c r="Z116" s="902"/>
      <c r="AA116" s="902"/>
      <c r="AB116" s="902"/>
      <c r="AC116" s="902"/>
      <c r="AD116" s="902"/>
      <c r="AE116" s="902"/>
      <c r="AF116" s="902"/>
      <c r="AG116" s="902"/>
      <c r="AH116" s="902"/>
      <c r="AI116" s="902"/>
      <c r="AJ116" s="902"/>
      <c r="AK116" s="902"/>
      <c r="AL116" s="902"/>
      <c r="AM116" s="902"/>
      <c r="AN116" s="902"/>
      <c r="AO116" s="902"/>
      <c r="AP116" s="902"/>
      <c r="AQ116" s="902"/>
      <c r="AR116" s="902"/>
      <c r="AS116" s="902"/>
      <c r="AT116" s="902">
        <f>COUNTIF(IB5:IB111,2)</f>
        <v>5</v>
      </c>
      <c r="AU116" s="902"/>
      <c r="AV116" s="902"/>
      <c r="AW116" s="902"/>
      <c r="AX116" s="902"/>
      <c r="AY116" s="902"/>
      <c r="AZ116" s="902"/>
      <c r="BA116" s="902"/>
      <c r="BB116" s="902"/>
      <c r="BC116" s="902"/>
      <c r="BD116" s="902"/>
      <c r="BE116" s="902"/>
      <c r="BF116" s="902"/>
      <c r="BG116" s="902"/>
      <c r="BH116" s="902"/>
      <c r="BI116" s="902"/>
      <c r="BJ116" s="902"/>
      <c r="BK116" s="902"/>
      <c r="BL116" s="902"/>
      <c r="BM116" s="902"/>
      <c r="BN116" s="902"/>
      <c r="BO116" s="902">
        <f>COUNTIF(IB5:IB111,3)</f>
        <v>6</v>
      </c>
      <c r="BP116" s="902"/>
      <c r="BQ116" s="902"/>
      <c r="BR116" s="902"/>
      <c r="BS116" s="902"/>
      <c r="BT116" s="902"/>
      <c r="BU116" s="902"/>
      <c r="BV116" s="902"/>
      <c r="BW116" s="902"/>
      <c r="BX116" s="902"/>
      <c r="BY116" s="902"/>
      <c r="BZ116" s="902"/>
      <c r="CA116" s="902"/>
      <c r="CB116" s="902"/>
      <c r="CC116" s="902"/>
      <c r="CD116" s="902"/>
      <c r="CE116" s="902"/>
      <c r="CF116" s="902"/>
      <c r="CG116" s="902"/>
      <c r="CH116" s="902"/>
      <c r="CI116" s="902"/>
      <c r="CJ116" s="902">
        <f>COUNTIF(IB5:IB111,4)</f>
        <v>6</v>
      </c>
      <c r="CK116" s="902"/>
      <c r="CL116" s="902"/>
      <c r="CM116" s="902"/>
      <c r="CN116" s="902"/>
      <c r="CO116" s="902"/>
      <c r="CP116" s="902"/>
      <c r="CQ116" s="902"/>
      <c r="CR116" s="902"/>
      <c r="CS116" s="902"/>
      <c r="CT116" s="902"/>
      <c r="CU116" s="902"/>
      <c r="CV116" s="902"/>
      <c r="CW116" s="902"/>
      <c r="CX116" s="902"/>
      <c r="CY116" s="902"/>
      <c r="CZ116" s="902"/>
      <c r="DA116" s="902"/>
      <c r="DB116" s="902"/>
      <c r="DC116" s="902"/>
      <c r="DD116" s="902"/>
      <c r="DE116" s="902">
        <f>COUNTIF(IB5:IB111,5)</f>
        <v>4</v>
      </c>
      <c r="DF116" s="902"/>
      <c r="DG116" s="902"/>
      <c r="DH116" s="902"/>
      <c r="DI116" s="902"/>
      <c r="DJ116" s="902"/>
      <c r="DK116" s="902"/>
      <c r="DL116" s="902"/>
      <c r="DM116" s="902"/>
      <c r="DN116" s="902"/>
      <c r="DO116" s="902"/>
      <c r="DP116" s="902"/>
      <c r="DQ116" s="902"/>
      <c r="DR116" s="902"/>
      <c r="DS116" s="902"/>
      <c r="DT116" s="902"/>
      <c r="DU116" s="902"/>
      <c r="DV116" s="902"/>
      <c r="DW116" s="902"/>
      <c r="DX116" s="902"/>
      <c r="DY116" s="902"/>
      <c r="DZ116" s="902">
        <f>COUNTIF(IB5:IB111,6)</f>
        <v>6</v>
      </c>
      <c r="EA116" s="902"/>
      <c r="EB116" s="902"/>
      <c r="EC116" s="902"/>
      <c r="ED116" s="902"/>
      <c r="EE116" s="902"/>
      <c r="EF116" s="902"/>
      <c r="EG116" s="902"/>
      <c r="EH116" s="902"/>
      <c r="EI116" s="902"/>
      <c r="EJ116" s="902"/>
      <c r="EK116" s="902"/>
      <c r="EL116" s="902"/>
      <c r="EM116" s="902"/>
      <c r="EN116" s="902"/>
      <c r="EO116" s="902"/>
      <c r="EP116" s="902"/>
      <c r="EQ116" s="902"/>
      <c r="ER116" s="902"/>
      <c r="ES116" s="902"/>
      <c r="ET116" s="902"/>
      <c r="EU116" s="902">
        <f>COUNTIF(IB5:IB111,7)</f>
        <v>4</v>
      </c>
      <c r="EV116" s="902"/>
      <c r="EW116" s="902"/>
      <c r="EX116" s="902"/>
      <c r="EY116" s="902"/>
      <c r="EZ116" s="902"/>
      <c r="FA116" s="902"/>
      <c r="FB116" s="902"/>
      <c r="FC116" s="902"/>
      <c r="FD116" s="902"/>
      <c r="FE116" s="902"/>
      <c r="FF116" s="902"/>
      <c r="FG116" s="902"/>
      <c r="FH116" s="902"/>
      <c r="FI116" s="902"/>
      <c r="FJ116" s="902"/>
      <c r="FK116" s="902"/>
      <c r="FL116" s="902"/>
      <c r="FM116" s="902"/>
      <c r="FN116" s="902"/>
      <c r="FO116" s="902"/>
      <c r="FP116" s="902">
        <f>COUNTIF(IB5:IB111,8)</f>
        <v>6</v>
      </c>
      <c r="FQ116" s="902"/>
      <c r="FR116" s="902"/>
      <c r="FS116" s="902"/>
      <c r="FT116" s="902"/>
      <c r="FU116" s="902"/>
      <c r="FV116" s="902"/>
      <c r="FW116" s="902"/>
      <c r="FX116" s="902"/>
      <c r="FY116" s="902"/>
      <c r="FZ116" s="902"/>
      <c r="GA116" s="902"/>
      <c r="GB116" s="902"/>
      <c r="GC116" s="902"/>
      <c r="GD116" s="902"/>
      <c r="GE116" s="902"/>
      <c r="GF116" s="902"/>
      <c r="GG116" s="902"/>
      <c r="GH116" s="902"/>
      <c r="GI116" s="902"/>
      <c r="GJ116" s="902"/>
      <c r="GK116" s="902">
        <f>COUNTIF(IB5:IB111,9)</f>
        <v>3</v>
      </c>
      <c r="GL116" s="902"/>
      <c r="GM116" s="902"/>
      <c r="GN116" s="902"/>
      <c r="GO116" s="902"/>
      <c r="GP116" s="902"/>
      <c r="GQ116" s="902"/>
      <c r="GR116" s="902"/>
      <c r="GS116" s="902"/>
      <c r="GT116" s="902"/>
      <c r="GU116" s="902"/>
      <c r="GV116" s="902"/>
      <c r="GW116" s="902"/>
      <c r="GX116" s="902"/>
      <c r="GY116" s="902"/>
      <c r="GZ116" s="902"/>
      <c r="HA116" s="902"/>
      <c r="HB116" s="902"/>
      <c r="HC116" s="902"/>
      <c r="HD116" s="902"/>
      <c r="HE116" s="902"/>
      <c r="HF116" s="902">
        <f>COUNTIF(IB5:IB111,10)</f>
        <v>2</v>
      </c>
      <c r="HG116" s="902"/>
      <c r="HH116" s="902"/>
      <c r="HI116" s="902"/>
      <c r="HJ116" s="902"/>
      <c r="HK116" s="902"/>
      <c r="HL116" s="902"/>
      <c r="HM116" s="902"/>
      <c r="HN116" s="902"/>
      <c r="HO116" s="902"/>
      <c r="HP116" s="902"/>
      <c r="HQ116" s="902"/>
      <c r="HR116" s="902"/>
      <c r="HS116" s="902"/>
      <c r="HT116" s="902"/>
      <c r="HU116" s="902"/>
      <c r="HV116" s="902"/>
      <c r="HW116" s="902"/>
      <c r="HX116" s="902"/>
      <c r="HY116" s="902"/>
      <c r="HZ116" s="904"/>
      <c r="IA116" s="908"/>
      <c r="IB116" s="902"/>
      <c r="IC116" s="902"/>
      <c r="ID116" s="909"/>
    </row>
    <row r="117" spans="1:301" s="378" customFormat="1" ht="15" customHeight="1" thickBot="1" x14ac:dyDescent="0.3">
      <c r="A117" s="897" t="s">
        <v>170</v>
      </c>
      <c r="B117" s="898"/>
      <c r="C117" s="899"/>
      <c r="D117" s="906">
        <f>SUM(Y117:HZ117)</f>
        <v>5</v>
      </c>
      <c r="E117" s="903"/>
      <c r="F117" s="903"/>
      <c r="G117" s="903"/>
      <c r="H117" s="903"/>
      <c r="I117" s="903"/>
      <c r="J117" s="903"/>
      <c r="K117" s="903"/>
      <c r="L117" s="903"/>
      <c r="M117" s="903"/>
      <c r="N117" s="903"/>
      <c r="O117" s="903"/>
      <c r="P117" s="903"/>
      <c r="Q117" s="903"/>
      <c r="R117" s="903"/>
      <c r="S117" s="903"/>
      <c r="T117" s="903"/>
      <c r="U117" s="903"/>
      <c r="V117" s="903"/>
      <c r="W117" s="903"/>
      <c r="X117" s="907"/>
      <c r="Y117" s="913">
        <f>COUNTIF(IC5:IC111,1)</f>
        <v>1</v>
      </c>
      <c r="Z117" s="903"/>
      <c r="AA117" s="903"/>
      <c r="AB117" s="903"/>
      <c r="AC117" s="903"/>
      <c r="AD117" s="903"/>
      <c r="AE117" s="903"/>
      <c r="AF117" s="903"/>
      <c r="AG117" s="903"/>
      <c r="AH117" s="903"/>
      <c r="AI117" s="903"/>
      <c r="AJ117" s="903"/>
      <c r="AK117" s="903"/>
      <c r="AL117" s="903"/>
      <c r="AM117" s="903"/>
      <c r="AN117" s="903"/>
      <c r="AO117" s="903"/>
      <c r="AP117" s="903"/>
      <c r="AQ117" s="903"/>
      <c r="AR117" s="903"/>
      <c r="AS117" s="903"/>
      <c r="AT117" s="903">
        <f>COUNTIF(IC7:IC111,2)</f>
        <v>0</v>
      </c>
      <c r="AU117" s="903"/>
      <c r="AV117" s="903"/>
      <c r="AW117" s="903"/>
      <c r="AX117" s="903"/>
      <c r="AY117" s="903"/>
      <c r="AZ117" s="903"/>
      <c r="BA117" s="903"/>
      <c r="BB117" s="903"/>
      <c r="BC117" s="903"/>
      <c r="BD117" s="903"/>
      <c r="BE117" s="903"/>
      <c r="BF117" s="903"/>
      <c r="BG117" s="903"/>
      <c r="BH117" s="903"/>
      <c r="BI117" s="903"/>
      <c r="BJ117" s="903"/>
      <c r="BK117" s="903"/>
      <c r="BL117" s="903"/>
      <c r="BM117" s="903"/>
      <c r="BN117" s="903"/>
      <c r="BO117" s="903">
        <f>COUNTIF(IC5:IC111,3)</f>
        <v>1</v>
      </c>
      <c r="BP117" s="903"/>
      <c r="BQ117" s="903"/>
      <c r="BR117" s="903"/>
      <c r="BS117" s="903"/>
      <c r="BT117" s="903"/>
      <c r="BU117" s="903"/>
      <c r="BV117" s="903"/>
      <c r="BW117" s="903"/>
      <c r="BX117" s="903"/>
      <c r="BY117" s="903"/>
      <c r="BZ117" s="903"/>
      <c r="CA117" s="903"/>
      <c r="CB117" s="903"/>
      <c r="CC117" s="903"/>
      <c r="CD117" s="903"/>
      <c r="CE117" s="903"/>
      <c r="CF117" s="903"/>
      <c r="CG117" s="903"/>
      <c r="CH117" s="903"/>
      <c r="CI117" s="903"/>
      <c r="CJ117" s="903">
        <f>COUNTIF(IC5:IC111,4)</f>
        <v>0</v>
      </c>
      <c r="CK117" s="903"/>
      <c r="CL117" s="903"/>
      <c r="CM117" s="903"/>
      <c r="CN117" s="903"/>
      <c r="CO117" s="903"/>
      <c r="CP117" s="903"/>
      <c r="CQ117" s="903"/>
      <c r="CR117" s="903"/>
      <c r="CS117" s="903"/>
      <c r="CT117" s="903"/>
      <c r="CU117" s="903"/>
      <c r="CV117" s="903"/>
      <c r="CW117" s="903"/>
      <c r="CX117" s="903"/>
      <c r="CY117" s="903"/>
      <c r="CZ117" s="903"/>
      <c r="DA117" s="903"/>
      <c r="DB117" s="903"/>
      <c r="DC117" s="903"/>
      <c r="DD117" s="903"/>
      <c r="DE117" s="903">
        <f>COUNTIF(IC5:IC111,5)</f>
        <v>1</v>
      </c>
      <c r="DF117" s="903"/>
      <c r="DG117" s="903"/>
      <c r="DH117" s="903"/>
      <c r="DI117" s="903"/>
      <c r="DJ117" s="903"/>
      <c r="DK117" s="903"/>
      <c r="DL117" s="903"/>
      <c r="DM117" s="903"/>
      <c r="DN117" s="903"/>
      <c r="DO117" s="903"/>
      <c r="DP117" s="903"/>
      <c r="DQ117" s="903"/>
      <c r="DR117" s="903"/>
      <c r="DS117" s="903"/>
      <c r="DT117" s="903"/>
      <c r="DU117" s="903"/>
      <c r="DV117" s="903"/>
      <c r="DW117" s="903"/>
      <c r="DX117" s="903"/>
      <c r="DY117" s="903"/>
      <c r="DZ117" s="903">
        <f>COUNTIF(IC5:IC111,6)</f>
        <v>0</v>
      </c>
      <c r="EA117" s="903"/>
      <c r="EB117" s="903"/>
      <c r="EC117" s="903"/>
      <c r="ED117" s="903"/>
      <c r="EE117" s="903"/>
      <c r="EF117" s="903"/>
      <c r="EG117" s="903"/>
      <c r="EH117" s="903"/>
      <c r="EI117" s="903"/>
      <c r="EJ117" s="903"/>
      <c r="EK117" s="903"/>
      <c r="EL117" s="903"/>
      <c r="EM117" s="903"/>
      <c r="EN117" s="903"/>
      <c r="EO117" s="903"/>
      <c r="EP117" s="903"/>
      <c r="EQ117" s="903"/>
      <c r="ER117" s="903"/>
      <c r="ES117" s="903"/>
      <c r="ET117" s="903"/>
      <c r="EU117" s="903">
        <f>COUNTIF(IC5:IC111,7)</f>
        <v>0</v>
      </c>
      <c r="EV117" s="903"/>
      <c r="EW117" s="903"/>
      <c r="EX117" s="903"/>
      <c r="EY117" s="903"/>
      <c r="EZ117" s="903"/>
      <c r="FA117" s="903"/>
      <c r="FB117" s="903"/>
      <c r="FC117" s="903"/>
      <c r="FD117" s="903"/>
      <c r="FE117" s="903"/>
      <c r="FF117" s="903"/>
      <c r="FG117" s="903"/>
      <c r="FH117" s="903"/>
      <c r="FI117" s="903"/>
      <c r="FJ117" s="903"/>
      <c r="FK117" s="903"/>
      <c r="FL117" s="903"/>
      <c r="FM117" s="903"/>
      <c r="FN117" s="903"/>
      <c r="FO117" s="903"/>
      <c r="FP117" s="903">
        <f>COUNTIF(IC5:IC111,8)</f>
        <v>0</v>
      </c>
      <c r="FQ117" s="903"/>
      <c r="FR117" s="903"/>
      <c r="FS117" s="903"/>
      <c r="FT117" s="903"/>
      <c r="FU117" s="903"/>
      <c r="FV117" s="903"/>
      <c r="FW117" s="903"/>
      <c r="FX117" s="903"/>
      <c r="FY117" s="903"/>
      <c r="FZ117" s="903"/>
      <c r="GA117" s="903"/>
      <c r="GB117" s="903"/>
      <c r="GC117" s="903"/>
      <c r="GD117" s="903"/>
      <c r="GE117" s="903"/>
      <c r="GF117" s="903"/>
      <c r="GG117" s="903"/>
      <c r="GH117" s="903"/>
      <c r="GI117" s="903"/>
      <c r="GJ117" s="903"/>
      <c r="GK117" s="903">
        <f>COUNTIF(IC5:IC111,9)</f>
        <v>0</v>
      </c>
      <c r="GL117" s="903"/>
      <c r="GM117" s="903"/>
      <c r="GN117" s="903"/>
      <c r="GO117" s="903"/>
      <c r="GP117" s="903"/>
      <c r="GQ117" s="903"/>
      <c r="GR117" s="903"/>
      <c r="GS117" s="903"/>
      <c r="GT117" s="903"/>
      <c r="GU117" s="903"/>
      <c r="GV117" s="903"/>
      <c r="GW117" s="903"/>
      <c r="GX117" s="903"/>
      <c r="GY117" s="903"/>
      <c r="GZ117" s="903"/>
      <c r="HA117" s="903"/>
      <c r="HB117" s="903"/>
      <c r="HC117" s="903"/>
      <c r="HD117" s="903"/>
      <c r="HE117" s="903"/>
      <c r="HF117" s="903">
        <f>COUNTIF(IC5:IC111,10)</f>
        <v>2</v>
      </c>
      <c r="HG117" s="903"/>
      <c r="HH117" s="903"/>
      <c r="HI117" s="903"/>
      <c r="HJ117" s="903"/>
      <c r="HK117" s="903"/>
      <c r="HL117" s="903"/>
      <c r="HM117" s="903"/>
      <c r="HN117" s="903"/>
      <c r="HO117" s="903"/>
      <c r="HP117" s="903"/>
      <c r="HQ117" s="903"/>
      <c r="HR117" s="903"/>
      <c r="HS117" s="903"/>
      <c r="HT117" s="903"/>
      <c r="HU117" s="903"/>
      <c r="HV117" s="903"/>
      <c r="HW117" s="903"/>
      <c r="HX117" s="903"/>
      <c r="HY117" s="903"/>
      <c r="HZ117" s="905"/>
      <c r="IA117" s="906"/>
      <c r="IB117" s="903"/>
      <c r="IC117" s="903"/>
      <c r="ID117" s="907"/>
    </row>
    <row r="118" spans="1:301" s="377" customFormat="1" ht="15" customHeight="1" x14ac:dyDescent="0.25">
      <c r="A118" s="30"/>
      <c r="B118" s="31"/>
      <c r="C118" s="42"/>
      <c r="D118" s="378"/>
      <c r="E118" s="378"/>
      <c r="F118" s="378"/>
      <c r="G118" s="378"/>
      <c r="H118" s="378"/>
      <c r="I118" s="378"/>
      <c r="J118" s="378"/>
      <c r="K118" s="378"/>
      <c r="L118" s="378"/>
      <c r="M118" s="378"/>
      <c r="N118" s="378"/>
      <c r="O118" s="378"/>
      <c r="P118" s="378"/>
      <c r="Q118" s="378"/>
      <c r="R118" s="378"/>
      <c r="S118" s="378"/>
      <c r="T118" s="378"/>
      <c r="U118" s="378"/>
      <c r="V118" s="378"/>
      <c r="W118" s="378"/>
      <c r="X118" s="378"/>
      <c r="Y118" s="378"/>
      <c r="Z118" s="378"/>
      <c r="AA118" s="378"/>
      <c r="AB118" s="378"/>
      <c r="AC118" s="378"/>
      <c r="AD118" s="378"/>
      <c r="AE118" s="378"/>
      <c r="AF118" s="378"/>
      <c r="AG118" s="378"/>
      <c r="AH118" s="378"/>
      <c r="AI118" s="378"/>
      <c r="AJ118" s="378"/>
      <c r="AK118" s="378"/>
      <c r="AL118" s="378"/>
      <c r="AM118" s="378"/>
      <c r="AN118" s="378"/>
      <c r="AO118" s="378"/>
      <c r="AP118" s="378"/>
      <c r="AQ118" s="378"/>
      <c r="AR118" s="378"/>
      <c r="AS118" s="378"/>
      <c r="AT118" s="378"/>
      <c r="AU118" s="378"/>
      <c r="AV118" s="378"/>
      <c r="AW118" s="378"/>
      <c r="AX118" s="378"/>
      <c r="AY118" s="378"/>
      <c r="AZ118" s="378"/>
      <c r="BA118" s="378"/>
      <c r="BB118" s="378"/>
      <c r="BC118" s="378"/>
      <c r="BD118" s="378"/>
      <c r="BE118" s="378"/>
      <c r="BF118" s="378"/>
      <c r="BG118" s="378"/>
      <c r="BH118" s="378"/>
      <c r="BI118" s="378"/>
      <c r="BJ118" s="378"/>
      <c r="BK118" s="378"/>
      <c r="BL118" s="378"/>
      <c r="BM118" s="378"/>
      <c r="BN118" s="378"/>
      <c r="BO118" s="378"/>
      <c r="BP118" s="378"/>
      <c r="BQ118" s="378"/>
      <c r="BR118" s="378"/>
      <c r="BS118" s="378"/>
      <c r="BT118" s="378"/>
      <c r="BU118" s="378"/>
      <c r="BV118" s="378"/>
      <c r="BW118" s="378"/>
      <c r="BX118" s="378"/>
      <c r="BY118" s="378"/>
      <c r="BZ118" s="378"/>
      <c r="CA118" s="378"/>
      <c r="CB118" s="378"/>
      <c r="CC118" s="378"/>
      <c r="CD118" s="378"/>
      <c r="CE118" s="378"/>
      <c r="CF118" s="378"/>
      <c r="CG118" s="378"/>
      <c r="CH118" s="378"/>
      <c r="CI118" s="378"/>
      <c r="CJ118" s="378"/>
      <c r="CK118" s="378"/>
      <c r="CL118" s="378"/>
      <c r="CM118" s="378"/>
      <c r="CN118" s="378"/>
      <c r="CO118" s="378"/>
      <c r="CP118" s="378"/>
      <c r="CQ118" s="378"/>
      <c r="CR118" s="378"/>
      <c r="CS118" s="378"/>
      <c r="CT118" s="378"/>
      <c r="CU118" s="378"/>
      <c r="CV118" s="378"/>
      <c r="CW118" s="378"/>
      <c r="CX118" s="378"/>
      <c r="CY118" s="378"/>
      <c r="CZ118" s="378"/>
      <c r="DA118" s="378"/>
      <c r="DB118" s="378"/>
      <c r="DC118" s="378"/>
      <c r="DD118" s="378"/>
      <c r="DE118" s="378"/>
      <c r="DF118" s="378"/>
      <c r="DG118" s="378"/>
      <c r="DH118" s="378"/>
      <c r="DI118" s="378"/>
      <c r="DJ118" s="378"/>
      <c r="DK118" s="378"/>
      <c r="DL118" s="378"/>
      <c r="DM118" s="378"/>
      <c r="DN118" s="378"/>
      <c r="DO118" s="378"/>
      <c r="DP118" s="378"/>
      <c r="DQ118" s="378"/>
      <c r="DR118" s="378"/>
      <c r="DS118" s="378"/>
      <c r="DT118" s="378"/>
      <c r="DU118" s="378"/>
      <c r="DV118" s="378"/>
      <c r="DW118" s="378"/>
      <c r="DX118" s="378"/>
      <c r="DY118" s="378"/>
      <c r="DZ118" s="378"/>
      <c r="EA118" s="378"/>
      <c r="EB118" s="378"/>
      <c r="EC118" s="378"/>
      <c r="ED118" s="378"/>
      <c r="EE118" s="378"/>
      <c r="EF118" s="378"/>
      <c r="EG118" s="378"/>
      <c r="EH118" s="378"/>
      <c r="EI118" s="378"/>
      <c r="EJ118" s="378"/>
      <c r="EK118" s="378"/>
      <c r="EL118" s="378"/>
      <c r="EM118" s="378"/>
      <c r="EN118" s="378"/>
      <c r="EO118" s="378"/>
      <c r="EP118" s="378"/>
      <c r="EQ118" s="378"/>
      <c r="ER118" s="378"/>
      <c r="ES118" s="378"/>
      <c r="ET118" s="378"/>
      <c r="EU118" s="378"/>
      <c r="EV118" s="378"/>
      <c r="EW118" s="378"/>
      <c r="EX118" s="378"/>
      <c r="EY118" s="378"/>
      <c r="EZ118" s="378"/>
      <c r="FA118" s="378"/>
      <c r="FB118" s="378"/>
      <c r="FC118" s="378"/>
      <c r="FD118" s="378"/>
      <c r="FE118" s="378"/>
      <c r="FF118" s="378"/>
      <c r="FG118" s="378"/>
      <c r="FH118" s="378"/>
      <c r="FI118" s="378"/>
      <c r="FJ118" s="378"/>
      <c r="FK118" s="378"/>
      <c r="FL118" s="378"/>
      <c r="FM118" s="378"/>
      <c r="FN118" s="378"/>
      <c r="FO118" s="378"/>
      <c r="FP118" s="378"/>
      <c r="FQ118" s="378"/>
      <c r="FR118" s="378"/>
      <c r="FS118" s="378"/>
      <c r="FT118" s="378"/>
      <c r="FU118" s="378"/>
      <c r="FV118" s="378"/>
      <c r="FW118" s="378"/>
      <c r="FX118" s="378"/>
      <c r="FY118" s="378"/>
      <c r="FZ118" s="378"/>
      <c r="GA118" s="378"/>
      <c r="GB118" s="378"/>
      <c r="GC118" s="378"/>
      <c r="GD118" s="378"/>
      <c r="GE118" s="378"/>
      <c r="GF118" s="378"/>
      <c r="GG118" s="378"/>
      <c r="GH118" s="378"/>
      <c r="GI118" s="378"/>
      <c r="GJ118" s="378"/>
      <c r="GK118" s="378"/>
      <c r="GL118" s="378"/>
      <c r="GM118" s="378"/>
      <c r="GN118" s="378"/>
      <c r="GO118" s="378"/>
      <c r="GP118" s="378"/>
      <c r="GQ118" s="378"/>
      <c r="GR118" s="378"/>
      <c r="GS118" s="378"/>
      <c r="GT118" s="378"/>
      <c r="GU118" s="378"/>
      <c r="GV118" s="378"/>
      <c r="GW118" s="378"/>
      <c r="GX118" s="378"/>
      <c r="GY118" s="378"/>
      <c r="GZ118" s="378"/>
      <c r="HA118" s="378"/>
      <c r="HB118" s="378"/>
      <c r="HC118" s="378"/>
      <c r="HD118" s="378"/>
      <c r="HE118" s="378"/>
      <c r="HF118" s="378"/>
      <c r="HG118" s="378"/>
      <c r="HH118" s="378"/>
      <c r="HI118" s="378"/>
      <c r="HJ118" s="378"/>
      <c r="HK118" s="378"/>
      <c r="HL118" s="378"/>
      <c r="HM118" s="378"/>
      <c r="HN118" s="378"/>
      <c r="HO118" s="378"/>
      <c r="HP118" s="378"/>
      <c r="HQ118" s="378"/>
      <c r="HR118" s="378"/>
      <c r="HS118" s="378"/>
      <c r="HT118" s="378"/>
      <c r="HU118" s="378"/>
      <c r="HV118" s="378"/>
      <c r="HW118" s="378"/>
      <c r="HX118" s="378"/>
      <c r="HY118" s="378"/>
      <c r="HZ118" s="378"/>
      <c r="IA118" s="378"/>
      <c r="IB118" s="378"/>
      <c r="IC118" s="378"/>
      <c r="ID118" s="378"/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5" customHeight="1" x14ac:dyDescent="0.25">
      <c r="A119" s="900" t="s">
        <v>261</v>
      </c>
      <c r="B119" s="900"/>
      <c r="C119" s="900"/>
      <c r="D119" s="900"/>
      <c r="E119" s="900"/>
      <c r="F119" s="900"/>
      <c r="G119" s="900"/>
      <c r="H119" s="900"/>
      <c r="I119" s="900"/>
      <c r="J119" s="900"/>
      <c r="K119" s="900"/>
      <c r="L119" s="900"/>
      <c r="M119" s="900"/>
      <c r="N119" s="900"/>
      <c r="O119" s="900"/>
      <c r="P119" s="900"/>
      <c r="Q119" s="900"/>
      <c r="R119" s="900"/>
      <c r="S119" s="900"/>
      <c r="T119" s="900"/>
      <c r="U119" s="900"/>
      <c r="V119" s="900"/>
      <c r="W119" s="900"/>
      <c r="X119" s="900"/>
      <c r="Y119" s="900"/>
      <c r="Z119" s="900"/>
      <c r="AA119" s="900"/>
      <c r="AB119" s="900"/>
      <c r="AC119" s="900"/>
      <c r="AD119" s="900"/>
      <c r="AE119" s="900"/>
      <c r="AF119" s="900"/>
      <c r="AG119" s="900"/>
      <c r="AH119" s="900"/>
      <c r="AI119" s="900"/>
      <c r="AJ119" s="900"/>
      <c r="AK119" s="900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/>
      <c r="AV119" s="900"/>
      <c r="AW119" s="900"/>
      <c r="AX119" s="900"/>
      <c r="AY119" s="900"/>
      <c r="AZ119" s="900"/>
      <c r="BA119" s="900"/>
      <c r="BB119" s="900"/>
      <c r="BC119" s="900"/>
      <c r="BD119" s="900"/>
      <c r="BE119" s="900"/>
      <c r="BF119" s="900"/>
      <c r="BG119" s="900"/>
      <c r="BH119" s="900"/>
      <c r="BI119" s="900"/>
      <c r="BJ119" s="900"/>
      <c r="BK119" s="900"/>
      <c r="BL119" s="900"/>
      <c r="BM119" s="900"/>
      <c r="BN119" s="900"/>
      <c r="BO119" s="900"/>
      <c r="BP119" s="900"/>
      <c r="BQ119" s="900"/>
      <c r="BR119" s="900"/>
      <c r="BS119" s="900"/>
      <c r="BT119" s="900"/>
      <c r="BU119" s="900"/>
      <c r="BV119" s="900"/>
      <c r="BW119" s="900"/>
      <c r="BX119" s="900"/>
      <c r="BY119" s="900"/>
      <c r="BZ119" s="900"/>
      <c r="CA119" s="900"/>
      <c r="CB119" s="900"/>
      <c r="CC119" s="900"/>
      <c r="CD119" s="900"/>
      <c r="CE119" s="900"/>
      <c r="CF119" s="900"/>
      <c r="CG119" s="900"/>
      <c r="CH119" s="900"/>
      <c r="CI119" s="900"/>
      <c r="CJ119" s="900"/>
      <c r="CK119" s="900"/>
      <c r="CL119" s="900"/>
      <c r="CM119" s="900"/>
      <c r="CN119" s="900"/>
      <c r="CO119" s="900"/>
      <c r="CP119" s="900"/>
      <c r="CQ119" s="900"/>
      <c r="CR119" s="900"/>
      <c r="CS119" s="900"/>
      <c r="CT119" s="900"/>
      <c r="CU119" s="900"/>
      <c r="CV119" s="900"/>
      <c r="CW119" s="900"/>
      <c r="CX119" s="900"/>
      <c r="CY119" s="900"/>
      <c r="CZ119" s="900"/>
      <c r="DA119" s="900"/>
      <c r="DB119" s="900"/>
      <c r="DC119" s="900"/>
      <c r="DD119" s="900"/>
      <c r="DE119" s="900"/>
      <c r="DF119" s="900"/>
      <c r="DG119" s="900"/>
      <c r="DH119" s="900"/>
      <c r="DI119" s="900"/>
      <c r="DJ119" s="900"/>
      <c r="DK119" s="900"/>
      <c r="DL119" s="900"/>
      <c r="DM119" s="900"/>
      <c r="DN119" s="900"/>
      <c r="DO119" s="900"/>
      <c r="DP119" s="900"/>
      <c r="DQ119" s="900"/>
      <c r="DR119" s="900"/>
      <c r="DS119" s="900"/>
      <c r="DT119" s="900"/>
      <c r="DU119" s="900"/>
      <c r="DV119" s="900"/>
      <c r="DW119" s="900"/>
      <c r="DX119" s="900"/>
      <c r="DY119" s="900"/>
      <c r="DZ119" s="900"/>
      <c r="EA119" s="900"/>
      <c r="EB119" s="900"/>
      <c r="EC119" s="900"/>
      <c r="ED119" s="900"/>
      <c r="EE119" s="900"/>
      <c r="EF119" s="900"/>
      <c r="EG119" s="900"/>
      <c r="EH119" s="900"/>
      <c r="EI119" s="900"/>
      <c r="EJ119" s="900"/>
      <c r="EK119" s="900"/>
      <c r="EL119" s="900"/>
      <c r="EM119" s="900"/>
      <c r="EN119" s="900"/>
      <c r="EO119" s="900"/>
      <c r="EP119" s="900"/>
      <c r="EQ119" s="900"/>
      <c r="ER119" s="900"/>
      <c r="ES119" s="900"/>
      <c r="ET119" s="900"/>
      <c r="EU119" s="900"/>
      <c r="EV119" s="900"/>
      <c r="EW119" s="900"/>
      <c r="EX119" s="900"/>
      <c r="EY119" s="900"/>
      <c r="EZ119" s="900"/>
      <c r="FA119" s="900"/>
      <c r="FB119" s="900"/>
      <c r="FC119" s="900"/>
      <c r="FD119" s="900"/>
      <c r="FE119" s="900"/>
      <c r="FF119" s="900"/>
      <c r="FG119" s="900"/>
      <c r="FH119" s="900"/>
      <c r="FI119" s="900"/>
      <c r="FJ119" s="900"/>
      <c r="FK119" s="900"/>
      <c r="FL119" s="900"/>
      <c r="FM119" s="900"/>
      <c r="FN119" s="900"/>
      <c r="FO119" s="900"/>
      <c r="FP119" s="900"/>
      <c r="FQ119" s="900"/>
      <c r="FR119" s="900"/>
      <c r="FS119" s="900"/>
      <c r="FT119" s="900"/>
      <c r="FU119" s="900"/>
      <c r="FV119" s="900"/>
      <c r="FW119" s="900"/>
      <c r="FX119" s="900"/>
      <c r="FY119" s="900"/>
      <c r="FZ119" s="900"/>
      <c r="GA119" s="900"/>
      <c r="GB119" s="900"/>
      <c r="GC119" s="900"/>
      <c r="GD119" s="900"/>
      <c r="GE119" s="900"/>
      <c r="GF119" s="900"/>
      <c r="GG119" s="900"/>
      <c r="GH119" s="900"/>
      <c r="GI119" s="900"/>
      <c r="GJ119" s="900"/>
      <c r="GK119" s="900"/>
      <c r="GL119" s="900"/>
      <c r="GM119" s="900"/>
      <c r="GN119" s="900"/>
      <c r="GO119" s="900"/>
      <c r="GP119" s="900"/>
      <c r="GQ119" s="900"/>
      <c r="GR119" s="900"/>
      <c r="GS119" s="900"/>
      <c r="GT119" s="900"/>
      <c r="GU119" s="900"/>
      <c r="GV119" s="900"/>
      <c r="GW119" s="900"/>
      <c r="GX119" s="900"/>
      <c r="GY119" s="900"/>
      <c r="GZ119" s="900"/>
      <c r="HA119" s="900"/>
      <c r="HB119" s="900"/>
      <c r="HC119" s="900"/>
      <c r="HD119" s="900"/>
      <c r="HE119" s="900"/>
      <c r="HF119" s="900"/>
      <c r="HG119" s="900"/>
      <c r="HH119" s="900"/>
      <c r="HI119" s="900"/>
      <c r="HJ119" s="900"/>
      <c r="HK119" s="900"/>
      <c r="HL119" s="900"/>
      <c r="HM119" s="900"/>
      <c r="HN119" s="900"/>
      <c r="HO119" s="900"/>
      <c r="HP119" s="900"/>
      <c r="HQ119" s="900"/>
      <c r="HR119" s="900"/>
      <c r="HS119" s="900"/>
      <c r="HT119" s="900"/>
      <c r="HU119" s="900"/>
      <c r="HV119" s="900"/>
      <c r="HW119" s="900"/>
      <c r="HX119" s="900"/>
      <c r="HY119" s="900"/>
      <c r="HZ119" s="900"/>
      <c r="IA119" s="900"/>
      <c r="IB119" s="900"/>
      <c r="IC119" s="900"/>
      <c r="ID119" s="900"/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s="377" customFormat="1" ht="18.75" x14ac:dyDescent="0.25">
      <c r="A120" s="901" t="s">
        <v>306</v>
      </c>
      <c r="B120" s="901"/>
      <c r="C120" s="901"/>
      <c r="D120" s="901"/>
      <c r="E120" s="901"/>
      <c r="F120" s="901"/>
      <c r="G120" s="901"/>
      <c r="H120" s="901"/>
      <c r="I120" s="901"/>
      <c r="J120" s="901"/>
      <c r="K120" s="901"/>
      <c r="L120" s="901"/>
      <c r="M120" s="901"/>
      <c r="N120" s="901"/>
      <c r="O120" s="901"/>
      <c r="P120" s="901"/>
      <c r="Q120" s="901"/>
      <c r="R120" s="901"/>
      <c r="S120" s="901"/>
      <c r="T120" s="901"/>
      <c r="U120" s="901"/>
      <c r="V120" s="901"/>
      <c r="W120" s="901"/>
      <c r="X120" s="901"/>
      <c r="Y120" s="901"/>
      <c r="Z120" s="901"/>
      <c r="AA120" s="901"/>
      <c r="AB120" s="901"/>
      <c r="AC120" s="901"/>
      <c r="AD120" s="901"/>
      <c r="AE120" s="901"/>
      <c r="AF120" s="901"/>
      <c r="AG120" s="901"/>
      <c r="AH120" s="901"/>
      <c r="AI120" s="901"/>
      <c r="AJ120" s="901"/>
      <c r="AK120" s="901"/>
      <c r="AL120" s="901"/>
      <c r="AM120" s="901"/>
      <c r="AN120" s="901"/>
      <c r="AO120" s="901"/>
      <c r="AP120" s="901"/>
      <c r="AQ120" s="901"/>
      <c r="AR120" s="901"/>
      <c r="AS120" s="901"/>
      <c r="AT120" s="901"/>
      <c r="AU120" s="901"/>
      <c r="AV120" s="901"/>
      <c r="AW120" s="901"/>
      <c r="AX120" s="901"/>
      <c r="AY120" s="901"/>
      <c r="AZ120" s="901"/>
      <c r="BA120" s="901"/>
      <c r="BB120" s="901"/>
      <c r="BC120" s="901"/>
      <c r="BD120" s="901"/>
      <c r="BE120" s="901"/>
      <c r="BF120" s="901"/>
      <c r="BG120" s="901"/>
      <c r="BH120" s="901"/>
      <c r="BI120" s="901"/>
      <c r="BJ120" s="901"/>
      <c r="BK120" s="901"/>
      <c r="BL120" s="901"/>
      <c r="BM120" s="901"/>
      <c r="BN120" s="901"/>
      <c r="BO120" s="901"/>
      <c r="BP120" s="901"/>
      <c r="BQ120" s="901"/>
      <c r="BR120" s="901"/>
      <c r="BS120" s="901"/>
      <c r="BT120" s="901"/>
      <c r="BU120" s="901"/>
      <c r="BV120" s="901"/>
      <c r="BW120" s="901"/>
      <c r="BX120" s="901"/>
      <c r="BY120" s="901"/>
      <c r="BZ120" s="901"/>
      <c r="CA120" s="901"/>
      <c r="CB120" s="901"/>
      <c r="CC120" s="901"/>
      <c r="CD120" s="901"/>
      <c r="CE120" s="901"/>
      <c r="CF120" s="901"/>
      <c r="CG120" s="901"/>
      <c r="CH120" s="901"/>
      <c r="CI120" s="901"/>
      <c r="CJ120" s="901"/>
      <c r="CK120" s="901"/>
      <c r="CL120" s="901"/>
      <c r="CM120" s="901"/>
      <c r="CN120" s="901"/>
      <c r="CO120" s="901"/>
      <c r="CP120" s="901"/>
      <c r="CQ120" s="901"/>
      <c r="CR120" s="901"/>
      <c r="CS120" s="901"/>
      <c r="CT120" s="901"/>
      <c r="CU120" s="901"/>
      <c r="CV120" s="901"/>
      <c r="CW120" s="901"/>
      <c r="CX120" s="901"/>
      <c r="CY120" s="901"/>
      <c r="CZ120" s="901"/>
      <c r="DA120" s="901"/>
      <c r="DB120" s="901"/>
      <c r="DC120" s="901"/>
      <c r="DD120" s="901"/>
      <c r="DE120" s="901"/>
      <c r="DF120" s="901"/>
      <c r="DG120" s="901"/>
      <c r="DH120" s="901"/>
      <c r="DI120" s="901"/>
      <c r="DJ120" s="901"/>
      <c r="DK120" s="901"/>
      <c r="DL120" s="901"/>
      <c r="DM120" s="901"/>
      <c r="DN120" s="901"/>
      <c r="DO120" s="901"/>
      <c r="DP120" s="901"/>
      <c r="DQ120" s="901"/>
      <c r="DR120" s="901"/>
      <c r="DS120" s="901"/>
      <c r="DT120" s="901"/>
      <c r="DU120" s="901"/>
      <c r="DV120" s="901"/>
      <c r="DW120" s="901"/>
      <c r="DX120" s="901"/>
      <c r="DY120" s="901"/>
      <c r="DZ120" s="901"/>
      <c r="EA120" s="901"/>
      <c r="EB120" s="901"/>
      <c r="EC120" s="901"/>
      <c r="ED120" s="901"/>
      <c r="EE120" s="901"/>
      <c r="EF120" s="901"/>
      <c r="EG120" s="901"/>
      <c r="EH120" s="901"/>
      <c r="EI120" s="901"/>
      <c r="EJ120" s="901"/>
      <c r="EK120" s="901"/>
      <c r="EL120" s="901"/>
      <c r="EM120" s="901"/>
      <c r="EN120" s="901"/>
      <c r="EO120" s="901"/>
      <c r="EP120" s="901"/>
      <c r="EQ120" s="901"/>
      <c r="ER120" s="901"/>
      <c r="ES120" s="901"/>
      <c r="ET120" s="901"/>
      <c r="EU120" s="901"/>
      <c r="EV120" s="901"/>
      <c r="EW120" s="901"/>
      <c r="EX120" s="901"/>
      <c r="EY120" s="901"/>
      <c r="EZ120" s="901"/>
      <c r="FA120" s="901"/>
      <c r="FB120" s="901"/>
      <c r="FC120" s="901"/>
      <c r="FD120" s="901"/>
      <c r="FE120" s="901"/>
      <c r="FF120" s="901"/>
      <c r="FG120" s="901"/>
      <c r="FH120" s="901"/>
      <c r="FI120" s="901"/>
      <c r="FJ120" s="901"/>
      <c r="FK120" s="901"/>
      <c r="FL120" s="901"/>
      <c r="FM120" s="901"/>
      <c r="FN120" s="901"/>
      <c r="FO120" s="901"/>
      <c r="FP120" s="901"/>
      <c r="FQ120" s="901"/>
      <c r="FR120" s="901"/>
      <c r="FS120" s="901"/>
      <c r="FT120" s="901"/>
      <c r="FU120" s="901"/>
      <c r="FV120" s="901"/>
      <c r="FW120" s="901"/>
      <c r="FX120" s="901"/>
      <c r="FY120" s="901"/>
      <c r="FZ120" s="901"/>
      <c r="GA120" s="901"/>
      <c r="GB120" s="901"/>
      <c r="GC120" s="901"/>
      <c r="GD120" s="901"/>
      <c r="GE120" s="901"/>
      <c r="GF120" s="901"/>
      <c r="GG120" s="901"/>
      <c r="GH120" s="901"/>
      <c r="GI120" s="901"/>
      <c r="GJ120" s="901"/>
      <c r="GK120" s="901"/>
      <c r="GL120" s="901"/>
      <c r="GM120" s="901"/>
      <c r="GN120" s="901"/>
      <c r="GO120" s="901"/>
      <c r="GP120" s="901"/>
      <c r="GQ120" s="901"/>
      <c r="GR120" s="901"/>
      <c r="GS120" s="901"/>
      <c r="GT120" s="901"/>
      <c r="GU120" s="901"/>
      <c r="GV120" s="901"/>
      <c r="GW120" s="901"/>
      <c r="GX120" s="901"/>
      <c r="GY120" s="901"/>
      <c r="GZ120" s="901"/>
      <c r="HA120" s="901"/>
      <c r="HB120" s="901"/>
      <c r="HC120" s="901"/>
      <c r="HD120" s="901"/>
      <c r="HE120" s="901"/>
      <c r="HF120" s="901"/>
      <c r="HG120" s="901"/>
      <c r="HH120" s="901"/>
      <c r="HI120" s="901"/>
      <c r="HJ120" s="901"/>
      <c r="HK120" s="901"/>
      <c r="HL120" s="901"/>
      <c r="HM120" s="901"/>
      <c r="HN120" s="901"/>
      <c r="HO120" s="901"/>
      <c r="HP120" s="901"/>
      <c r="HQ120" s="901"/>
      <c r="HR120" s="901"/>
      <c r="HS120" s="901"/>
      <c r="HT120" s="901"/>
      <c r="HU120" s="901"/>
      <c r="HV120" s="901"/>
      <c r="HW120" s="901"/>
      <c r="HX120" s="901"/>
      <c r="HY120" s="901"/>
      <c r="HZ120" s="901"/>
      <c r="IA120" s="901"/>
      <c r="IB120" s="901"/>
      <c r="IC120" s="901"/>
      <c r="ID120" s="901"/>
      <c r="IF120" s="378"/>
      <c r="IG120" s="378"/>
      <c r="IH120" s="378"/>
      <c r="II120" s="378"/>
      <c r="IJ120" s="378"/>
      <c r="IK120" s="378"/>
      <c r="IL120" s="378"/>
      <c r="IM120" s="378"/>
      <c r="IN120" s="378"/>
      <c r="IO120" s="378"/>
      <c r="IP120" s="378"/>
      <c r="IQ120" s="378"/>
      <c r="IR120" s="378"/>
      <c r="IS120" s="378"/>
      <c r="IT120" s="378"/>
      <c r="IU120" s="378"/>
      <c r="IV120" s="378"/>
      <c r="IW120" s="378"/>
      <c r="IX120" s="378"/>
      <c r="IY120" s="378"/>
      <c r="IZ120" s="378"/>
      <c r="JA120" s="378"/>
      <c r="JB120" s="378"/>
      <c r="JC120" s="378"/>
      <c r="JD120" s="378"/>
      <c r="JE120" s="378"/>
      <c r="JF120" s="378"/>
      <c r="JG120" s="378"/>
      <c r="JH120" s="378"/>
      <c r="JI120" s="378"/>
      <c r="JJ120" s="378"/>
      <c r="JK120" s="378"/>
      <c r="JL120" s="378"/>
      <c r="JM120" s="378"/>
      <c r="JN120" s="378"/>
      <c r="JO120" s="378"/>
      <c r="JP120" s="378"/>
      <c r="JQ120" s="378"/>
      <c r="JR120" s="378"/>
      <c r="JS120" s="378"/>
      <c r="JT120" s="378"/>
      <c r="JU120" s="378"/>
      <c r="JV120" s="378"/>
      <c r="JW120" s="378"/>
      <c r="JX120" s="378"/>
      <c r="JY120" s="378"/>
      <c r="JZ120" s="378"/>
      <c r="KA120" s="378"/>
      <c r="KB120" s="378"/>
      <c r="KC120" s="378"/>
      <c r="KD120" s="378"/>
      <c r="KE120" s="378"/>
      <c r="KF120" s="378"/>
      <c r="KG120" s="378"/>
      <c r="KH120" s="378"/>
      <c r="KI120" s="378"/>
      <c r="KJ120" s="378"/>
      <c r="KK120" s="378"/>
      <c r="KL120" s="378"/>
      <c r="KM120" s="378"/>
      <c r="KN120" s="378"/>
      <c r="KO120" s="378"/>
    </row>
    <row r="121" spans="1:301" s="377" customFormat="1" ht="18.75" x14ac:dyDescent="0.25">
      <c r="A121" s="901" t="s">
        <v>307</v>
      </c>
      <c r="B121" s="901"/>
      <c r="C121" s="901"/>
      <c r="D121" s="901"/>
      <c r="E121" s="901"/>
      <c r="F121" s="901"/>
      <c r="G121" s="901"/>
      <c r="H121" s="901"/>
      <c r="I121" s="901"/>
      <c r="J121" s="901"/>
      <c r="K121" s="901"/>
      <c r="L121" s="901"/>
      <c r="M121" s="901"/>
      <c r="N121" s="901"/>
      <c r="O121" s="901"/>
      <c r="P121" s="901"/>
      <c r="Q121" s="901"/>
      <c r="R121" s="901"/>
      <c r="S121" s="901"/>
      <c r="T121" s="901"/>
      <c r="U121" s="901"/>
      <c r="V121" s="901"/>
      <c r="W121" s="901"/>
      <c r="X121" s="901"/>
      <c r="Y121" s="901"/>
      <c r="Z121" s="901"/>
      <c r="AA121" s="901"/>
      <c r="AB121" s="901"/>
      <c r="AC121" s="901"/>
      <c r="AD121" s="901"/>
      <c r="AE121" s="901"/>
      <c r="AF121" s="901"/>
      <c r="AG121" s="901"/>
      <c r="AH121" s="901"/>
      <c r="AI121" s="901"/>
      <c r="AJ121" s="901"/>
      <c r="AK121" s="901"/>
      <c r="AL121" s="901"/>
      <c r="AM121" s="901"/>
      <c r="AN121" s="901"/>
      <c r="AO121" s="901"/>
      <c r="AP121" s="901"/>
      <c r="AQ121" s="901"/>
      <c r="AR121" s="901"/>
      <c r="AS121" s="901"/>
      <c r="AT121" s="901"/>
      <c r="AU121" s="901"/>
      <c r="AV121" s="901"/>
      <c r="AW121" s="901"/>
      <c r="AX121" s="901"/>
      <c r="AY121" s="901"/>
      <c r="AZ121" s="901"/>
      <c r="BA121" s="901"/>
      <c r="BB121" s="901"/>
      <c r="BC121" s="901"/>
      <c r="BD121" s="901"/>
      <c r="BE121" s="901"/>
      <c r="BF121" s="901"/>
      <c r="BG121" s="901"/>
      <c r="BH121" s="901"/>
      <c r="BI121" s="901"/>
      <c r="BJ121" s="901"/>
      <c r="BK121" s="901"/>
      <c r="BL121" s="901"/>
      <c r="BM121" s="901"/>
      <c r="BN121" s="901"/>
      <c r="BO121" s="901"/>
      <c r="BP121" s="901"/>
      <c r="BQ121" s="901"/>
      <c r="BR121" s="901"/>
      <c r="BS121" s="901"/>
      <c r="BT121" s="901"/>
      <c r="BU121" s="901"/>
      <c r="BV121" s="901"/>
      <c r="BW121" s="901"/>
      <c r="BX121" s="901"/>
      <c r="BY121" s="901"/>
      <c r="BZ121" s="901"/>
      <c r="CA121" s="901"/>
      <c r="CB121" s="901"/>
      <c r="CC121" s="901"/>
      <c r="CD121" s="901"/>
      <c r="CE121" s="901"/>
      <c r="CF121" s="901"/>
      <c r="CG121" s="901"/>
      <c r="CH121" s="901"/>
      <c r="CI121" s="901"/>
      <c r="CJ121" s="901"/>
      <c r="CK121" s="901"/>
      <c r="CL121" s="901"/>
      <c r="CM121" s="901"/>
      <c r="CN121" s="901"/>
      <c r="CO121" s="901"/>
      <c r="CP121" s="901"/>
      <c r="CQ121" s="901"/>
      <c r="CR121" s="901"/>
      <c r="CS121" s="901"/>
      <c r="CT121" s="901"/>
      <c r="CU121" s="901"/>
      <c r="CV121" s="901"/>
      <c r="CW121" s="901"/>
      <c r="CX121" s="901"/>
      <c r="CY121" s="901"/>
      <c r="CZ121" s="901"/>
      <c r="DA121" s="901"/>
      <c r="DB121" s="901"/>
      <c r="DC121" s="901"/>
      <c r="DD121" s="901"/>
      <c r="DE121" s="901"/>
      <c r="DF121" s="901"/>
      <c r="DG121" s="901"/>
      <c r="DH121" s="901"/>
      <c r="DI121" s="901"/>
      <c r="DJ121" s="901"/>
      <c r="DK121" s="901"/>
      <c r="DL121" s="901"/>
      <c r="DM121" s="901"/>
      <c r="DN121" s="901"/>
      <c r="DO121" s="901"/>
      <c r="DP121" s="901"/>
      <c r="DQ121" s="901"/>
      <c r="DR121" s="901"/>
      <c r="DS121" s="901"/>
      <c r="DT121" s="901"/>
      <c r="DU121" s="901"/>
      <c r="DV121" s="901"/>
      <c r="DW121" s="901"/>
      <c r="DX121" s="901"/>
      <c r="DY121" s="901"/>
      <c r="DZ121" s="901"/>
      <c r="EA121" s="901"/>
      <c r="EB121" s="901"/>
      <c r="EC121" s="901"/>
      <c r="ED121" s="901"/>
      <c r="EE121" s="901"/>
      <c r="EF121" s="901"/>
      <c r="EG121" s="901"/>
      <c r="EH121" s="901"/>
      <c r="EI121" s="901"/>
      <c r="EJ121" s="901"/>
      <c r="EK121" s="901"/>
      <c r="EL121" s="901"/>
      <c r="EM121" s="901"/>
      <c r="EN121" s="901"/>
      <c r="EO121" s="901"/>
      <c r="EP121" s="901"/>
      <c r="EQ121" s="901"/>
      <c r="ER121" s="901"/>
      <c r="ES121" s="901"/>
      <c r="ET121" s="901"/>
      <c r="EU121" s="901"/>
      <c r="EV121" s="901"/>
      <c r="EW121" s="901"/>
      <c r="EX121" s="901"/>
      <c r="EY121" s="901"/>
      <c r="EZ121" s="901"/>
      <c r="FA121" s="901"/>
      <c r="FB121" s="901"/>
      <c r="FC121" s="901"/>
      <c r="FD121" s="901"/>
      <c r="FE121" s="901"/>
      <c r="FF121" s="901"/>
      <c r="FG121" s="901"/>
      <c r="FH121" s="901"/>
      <c r="FI121" s="901"/>
      <c r="FJ121" s="901"/>
      <c r="FK121" s="901"/>
      <c r="FL121" s="901"/>
      <c r="FM121" s="901"/>
      <c r="FN121" s="901"/>
      <c r="FO121" s="901"/>
      <c r="FP121" s="901"/>
      <c r="FQ121" s="901"/>
      <c r="FR121" s="901"/>
      <c r="FS121" s="901"/>
      <c r="FT121" s="901"/>
      <c r="FU121" s="901"/>
      <c r="FV121" s="901"/>
      <c r="FW121" s="901"/>
      <c r="FX121" s="901"/>
      <c r="FY121" s="901"/>
      <c r="FZ121" s="901"/>
      <c r="GA121" s="901"/>
      <c r="GB121" s="901"/>
      <c r="GC121" s="901"/>
      <c r="GD121" s="901"/>
      <c r="GE121" s="901"/>
      <c r="GF121" s="901"/>
      <c r="GG121" s="901"/>
      <c r="GH121" s="901"/>
      <c r="GI121" s="901"/>
      <c r="GJ121" s="901"/>
      <c r="GK121" s="901"/>
      <c r="GL121" s="901"/>
      <c r="GM121" s="901"/>
      <c r="GN121" s="901"/>
      <c r="GO121" s="901"/>
      <c r="GP121" s="901"/>
      <c r="GQ121" s="901"/>
      <c r="GR121" s="901"/>
      <c r="GS121" s="901"/>
      <c r="GT121" s="901"/>
      <c r="GU121" s="901"/>
      <c r="GV121" s="901"/>
      <c r="GW121" s="901"/>
      <c r="GX121" s="901"/>
      <c r="GY121" s="901"/>
      <c r="GZ121" s="901"/>
      <c r="HA121" s="901"/>
      <c r="HB121" s="901"/>
      <c r="HC121" s="901"/>
      <c r="HD121" s="901"/>
      <c r="HE121" s="901"/>
      <c r="HF121" s="901"/>
      <c r="HG121" s="901"/>
      <c r="HH121" s="901"/>
      <c r="HI121" s="901"/>
      <c r="HJ121" s="901"/>
      <c r="HK121" s="901"/>
      <c r="HL121" s="901"/>
      <c r="HM121" s="901"/>
      <c r="HN121" s="901"/>
      <c r="HO121" s="901"/>
      <c r="HP121" s="901"/>
      <c r="HQ121" s="901"/>
      <c r="HR121" s="901"/>
      <c r="HS121" s="901"/>
      <c r="HT121" s="901"/>
      <c r="HU121" s="901"/>
      <c r="HV121" s="901"/>
      <c r="HW121" s="901"/>
      <c r="HX121" s="901"/>
      <c r="HY121" s="901"/>
      <c r="HZ121" s="901"/>
      <c r="IA121" s="901"/>
      <c r="IB121" s="901"/>
      <c r="IC121" s="901"/>
      <c r="ID121" s="901"/>
      <c r="IF121" s="378"/>
      <c r="IG121" s="378"/>
      <c r="IH121" s="378"/>
      <c r="II121" s="378"/>
      <c r="IJ121" s="378"/>
      <c r="IK121" s="378"/>
      <c r="IL121" s="378"/>
      <c r="IM121" s="378"/>
      <c r="IN121" s="378"/>
      <c r="IO121" s="378"/>
      <c r="IP121" s="378"/>
      <c r="IQ121" s="378"/>
      <c r="IR121" s="378"/>
      <c r="IS121" s="378"/>
      <c r="IT121" s="378"/>
      <c r="IU121" s="378"/>
      <c r="IV121" s="378"/>
      <c r="IW121" s="378"/>
      <c r="IX121" s="378"/>
      <c r="IY121" s="378"/>
      <c r="IZ121" s="378"/>
      <c r="JA121" s="378"/>
      <c r="JB121" s="378"/>
      <c r="JC121" s="378"/>
      <c r="JD121" s="378"/>
      <c r="JE121" s="378"/>
      <c r="JF121" s="378"/>
      <c r="JG121" s="378"/>
      <c r="JH121" s="378"/>
      <c r="JI121" s="378"/>
      <c r="JJ121" s="378"/>
      <c r="JK121" s="378"/>
      <c r="JL121" s="378"/>
      <c r="JM121" s="378"/>
      <c r="JN121" s="378"/>
      <c r="JO121" s="378"/>
      <c r="JP121" s="378"/>
      <c r="JQ121" s="378"/>
      <c r="JR121" s="378"/>
      <c r="JS121" s="378"/>
      <c r="JT121" s="378"/>
      <c r="JU121" s="378"/>
      <c r="JV121" s="378"/>
      <c r="JW121" s="378"/>
      <c r="JX121" s="378"/>
      <c r="JY121" s="378"/>
      <c r="JZ121" s="378"/>
      <c r="KA121" s="378"/>
      <c r="KB121" s="378"/>
      <c r="KC121" s="378"/>
      <c r="KD121" s="378"/>
      <c r="KE121" s="378"/>
      <c r="KF121" s="378"/>
      <c r="KG121" s="378"/>
      <c r="KH121" s="378"/>
      <c r="KI121" s="378"/>
      <c r="KJ121" s="378"/>
      <c r="KK121" s="378"/>
      <c r="KL121" s="378"/>
      <c r="KM121" s="378"/>
      <c r="KN121" s="378"/>
      <c r="KO121" s="378"/>
    </row>
    <row r="122" spans="1:301" s="377" customFormat="1" ht="15" customHeight="1" x14ac:dyDescent="0.25">
      <c r="A122" s="30"/>
      <c r="B122" s="31"/>
      <c r="C122" s="403"/>
      <c r="D122" s="378"/>
      <c r="E122" s="378"/>
      <c r="F122" s="32"/>
      <c r="G122" s="32" t="s">
        <v>211</v>
      </c>
      <c r="H122" s="32" t="s">
        <v>212</v>
      </c>
      <c r="I122" s="32" t="s">
        <v>213</v>
      </c>
      <c r="J122" s="32" t="s">
        <v>214</v>
      </c>
      <c r="K122" s="32" t="s">
        <v>201</v>
      </c>
      <c r="IF122" s="378"/>
      <c r="IG122" s="378"/>
      <c r="IH122" s="378"/>
      <c r="II122" s="378"/>
      <c r="IJ122" s="378"/>
      <c r="IK122" s="378"/>
      <c r="IL122" s="378"/>
      <c r="IM122" s="378"/>
      <c r="IN122" s="378"/>
      <c r="IO122" s="378"/>
      <c r="IP122" s="378"/>
      <c r="IQ122" s="378"/>
      <c r="IR122" s="378"/>
      <c r="IS122" s="378"/>
      <c r="IT122" s="378"/>
      <c r="IU122" s="378"/>
      <c r="IV122" s="378"/>
      <c r="IW122" s="378"/>
      <c r="IX122" s="378"/>
      <c r="IY122" s="378"/>
      <c r="IZ122" s="378"/>
      <c r="JA122" s="378"/>
      <c r="JB122" s="378"/>
      <c r="JC122" s="378"/>
      <c r="JD122" s="378"/>
      <c r="JE122" s="378"/>
      <c r="JF122" s="378"/>
      <c r="JG122" s="378"/>
      <c r="JH122" s="378"/>
      <c r="JI122" s="378"/>
      <c r="JJ122" s="378"/>
      <c r="JK122" s="378"/>
      <c r="JL122" s="378"/>
      <c r="JM122" s="378"/>
      <c r="JN122" s="378"/>
      <c r="JO122" s="378"/>
      <c r="JP122" s="378"/>
      <c r="JQ122" s="378"/>
      <c r="JR122" s="378"/>
      <c r="JS122" s="378"/>
      <c r="JT122" s="378"/>
      <c r="JU122" s="378"/>
      <c r="JV122" s="378"/>
      <c r="JW122" s="378"/>
      <c r="JX122" s="378"/>
      <c r="JY122" s="378"/>
      <c r="JZ122" s="378"/>
      <c r="KA122" s="378"/>
      <c r="KB122" s="378"/>
      <c r="KC122" s="378"/>
      <c r="KD122" s="378"/>
      <c r="KE122" s="378"/>
      <c r="KF122" s="378"/>
      <c r="KG122" s="378"/>
      <c r="KH122" s="378"/>
      <c r="KI122" s="378"/>
      <c r="KJ122" s="378"/>
      <c r="KK122" s="378"/>
      <c r="KL122" s="378"/>
      <c r="KM122" s="378"/>
      <c r="KN122" s="378"/>
      <c r="KO122" s="378"/>
    </row>
    <row r="123" spans="1:301" s="377" customFormat="1" ht="15" customHeight="1" x14ac:dyDescent="0.25">
      <c r="A123" s="30"/>
      <c r="B123" s="31"/>
      <c r="C123" s="403"/>
      <c r="D123" s="378"/>
      <c r="E123" s="378"/>
      <c r="F123" s="32" t="s">
        <v>26</v>
      </c>
      <c r="G123" s="32">
        <f>K123*36-H123-I123-J123</f>
        <v>1908</v>
      </c>
      <c r="H123" s="32">
        <f>AP112+AO112+BK112+BJ112</f>
        <v>180</v>
      </c>
      <c r="I123" s="32">
        <f>(AR98+AR102+BM98+BM102)*36</f>
        <v>72</v>
      </c>
      <c r="J123" s="32"/>
      <c r="K123" s="32">
        <f>AR112+BM112</f>
        <v>60</v>
      </c>
      <c r="IF123" s="378"/>
      <c r="IG123" s="378"/>
      <c r="IH123" s="378"/>
      <c r="II123" s="378"/>
      <c r="IJ123" s="378"/>
      <c r="IK123" s="378"/>
      <c r="IL123" s="378"/>
      <c r="IM123" s="378"/>
      <c r="IN123" s="378"/>
      <c r="IO123" s="378"/>
      <c r="IP123" s="378"/>
      <c r="IQ123" s="378"/>
      <c r="IR123" s="378"/>
      <c r="IS123" s="378"/>
      <c r="IT123" s="378"/>
      <c r="IU123" s="378"/>
      <c r="IV123" s="378"/>
      <c r="IW123" s="378"/>
      <c r="IX123" s="378"/>
      <c r="IY123" s="378"/>
      <c r="IZ123" s="378"/>
      <c r="JA123" s="378"/>
      <c r="JB123" s="378"/>
      <c r="JC123" s="378"/>
      <c r="JD123" s="378"/>
      <c r="JE123" s="378"/>
      <c r="JF123" s="378"/>
      <c r="JG123" s="378"/>
      <c r="JH123" s="378"/>
      <c r="JI123" s="378"/>
      <c r="JJ123" s="378"/>
      <c r="JK123" s="378"/>
      <c r="JL123" s="378"/>
      <c r="JM123" s="378"/>
      <c r="JN123" s="378"/>
      <c r="JO123" s="378"/>
      <c r="JP123" s="378"/>
      <c r="JQ123" s="378"/>
      <c r="JR123" s="378"/>
      <c r="JS123" s="378"/>
      <c r="JT123" s="378"/>
      <c r="JU123" s="378"/>
      <c r="JV123" s="378"/>
      <c r="JW123" s="378"/>
      <c r="JX123" s="378"/>
      <c r="JY123" s="378"/>
      <c r="JZ123" s="378"/>
      <c r="KA123" s="378"/>
      <c r="KB123" s="378"/>
      <c r="KC123" s="378"/>
      <c r="KD123" s="378"/>
      <c r="KE123" s="378"/>
      <c r="KF123" s="378"/>
      <c r="KG123" s="378"/>
      <c r="KH123" s="378"/>
      <c r="KI123" s="378"/>
      <c r="KJ123" s="378"/>
      <c r="KK123" s="378"/>
      <c r="KL123" s="378"/>
      <c r="KM123" s="378"/>
      <c r="KN123" s="378"/>
      <c r="KO123" s="378"/>
    </row>
    <row r="124" spans="1:301" s="377" customFormat="1" ht="15" customHeight="1" x14ac:dyDescent="0.25">
      <c r="A124" s="30"/>
      <c r="B124" s="31"/>
      <c r="C124" s="403"/>
      <c r="D124" s="378"/>
      <c r="E124" s="378"/>
      <c r="F124" s="32" t="s">
        <v>27</v>
      </c>
      <c r="G124" s="32">
        <f>K124*36-H124-I124-J124</f>
        <v>1944</v>
      </c>
      <c r="H124" s="32">
        <f>CE112+CF112+CZ112+DA112</f>
        <v>216</v>
      </c>
      <c r="I124" s="32">
        <f>(CH98+CH102+DC98+DC102)*36</f>
        <v>0</v>
      </c>
      <c r="J124" s="32"/>
      <c r="K124" s="32">
        <f>CH112+DC112</f>
        <v>60</v>
      </c>
      <c r="IF124" s="378"/>
      <c r="IG124" s="378"/>
      <c r="IH124" s="378"/>
      <c r="II124" s="378"/>
      <c r="IJ124" s="378"/>
      <c r="IK124" s="378"/>
      <c r="IL124" s="378"/>
      <c r="IM124" s="378"/>
      <c r="IN124" s="378"/>
      <c r="IO124" s="378"/>
      <c r="IP124" s="378"/>
      <c r="IQ124" s="378"/>
      <c r="IR124" s="378"/>
      <c r="IS124" s="378"/>
      <c r="IT124" s="378"/>
      <c r="IU124" s="378"/>
      <c r="IV124" s="378"/>
      <c r="IW124" s="378"/>
      <c r="IX124" s="378"/>
      <c r="IY124" s="378"/>
      <c r="IZ124" s="378"/>
      <c r="JA124" s="378"/>
      <c r="JB124" s="378"/>
      <c r="JC124" s="378"/>
      <c r="JD124" s="378"/>
      <c r="JE124" s="378"/>
      <c r="JF124" s="378"/>
      <c r="JG124" s="378"/>
      <c r="JH124" s="378"/>
      <c r="JI124" s="378"/>
      <c r="JJ124" s="378"/>
      <c r="JK124" s="378"/>
      <c r="JL124" s="378"/>
      <c r="JM124" s="378"/>
      <c r="JN124" s="378"/>
      <c r="JO124" s="378"/>
      <c r="JP124" s="378"/>
      <c r="JQ124" s="378"/>
      <c r="JR124" s="378"/>
      <c r="JS124" s="378"/>
      <c r="JT124" s="378"/>
      <c r="JU124" s="378"/>
      <c r="JV124" s="378"/>
      <c r="JW124" s="378"/>
      <c r="JX124" s="378"/>
      <c r="JY124" s="378"/>
      <c r="JZ124" s="378"/>
      <c r="KA124" s="378"/>
      <c r="KB124" s="378"/>
      <c r="KC124" s="378"/>
      <c r="KD124" s="378"/>
      <c r="KE124" s="378"/>
      <c r="KF124" s="378"/>
      <c r="KG124" s="378"/>
      <c r="KH124" s="378"/>
      <c r="KI124" s="378"/>
      <c r="KJ124" s="378"/>
      <c r="KK124" s="378"/>
      <c r="KL124" s="378"/>
      <c r="KM124" s="378"/>
      <c r="KN124" s="378"/>
      <c r="KO124" s="378"/>
    </row>
    <row r="125" spans="1:301" s="377" customFormat="1" ht="15" customHeight="1" x14ac:dyDescent="0.25">
      <c r="A125" s="30"/>
      <c r="B125" s="31"/>
      <c r="C125" s="403"/>
      <c r="D125" s="378"/>
      <c r="E125" s="378"/>
      <c r="F125" s="32" t="s">
        <v>28</v>
      </c>
      <c r="G125" s="32">
        <f>K125*36-H125-I125-J125</f>
        <v>1800</v>
      </c>
      <c r="H125" s="32">
        <f>DU112+DV112+EP112+EQ112</f>
        <v>288</v>
      </c>
      <c r="I125" s="32">
        <f>(DX98+DX102+ES98+ES102)*36</f>
        <v>72</v>
      </c>
      <c r="J125" s="32"/>
      <c r="K125" s="32">
        <f>DX112+ES112</f>
        <v>60</v>
      </c>
      <c r="IF125" s="378"/>
      <c r="IG125" s="378"/>
      <c r="IH125" s="378"/>
      <c r="II125" s="378"/>
      <c r="IJ125" s="378"/>
      <c r="IK125" s="378"/>
      <c r="IL125" s="378"/>
      <c r="IM125" s="378"/>
      <c r="IN125" s="378"/>
      <c r="IO125" s="378"/>
      <c r="IP125" s="378"/>
      <c r="IQ125" s="378"/>
      <c r="IR125" s="378"/>
      <c r="IS125" s="378"/>
      <c r="IT125" s="378"/>
      <c r="IU125" s="378"/>
      <c r="IV125" s="378"/>
      <c r="IW125" s="378"/>
      <c r="IX125" s="378"/>
      <c r="IY125" s="378"/>
      <c r="IZ125" s="378"/>
      <c r="JA125" s="378"/>
      <c r="JB125" s="378"/>
      <c r="JC125" s="378"/>
      <c r="JD125" s="378"/>
      <c r="JE125" s="378"/>
      <c r="JF125" s="378"/>
      <c r="JG125" s="378"/>
      <c r="JH125" s="378"/>
      <c r="JI125" s="378"/>
      <c r="JJ125" s="378"/>
      <c r="JK125" s="378"/>
      <c r="JL125" s="378"/>
      <c r="JM125" s="378"/>
      <c r="JN125" s="378"/>
      <c r="JO125" s="378"/>
      <c r="JP125" s="378"/>
      <c r="JQ125" s="378"/>
      <c r="JR125" s="378"/>
      <c r="JS125" s="378"/>
      <c r="JT125" s="378"/>
      <c r="JU125" s="378"/>
      <c r="JV125" s="378"/>
      <c r="JW125" s="378"/>
      <c r="JX125" s="378"/>
      <c r="JY125" s="378"/>
      <c r="JZ125" s="378"/>
      <c r="KA125" s="378"/>
      <c r="KB125" s="378"/>
      <c r="KC125" s="378"/>
      <c r="KD125" s="378"/>
      <c r="KE125" s="378"/>
      <c r="KF125" s="378"/>
      <c r="KG125" s="378"/>
      <c r="KH125" s="378"/>
      <c r="KI125" s="378"/>
      <c r="KJ125" s="378"/>
      <c r="KK125" s="378"/>
      <c r="KL125" s="378"/>
      <c r="KM125" s="378"/>
      <c r="KN125" s="378"/>
      <c r="KO125" s="378"/>
    </row>
    <row r="126" spans="1:301" s="377" customFormat="1" ht="15" customHeight="1" thickBot="1" x14ac:dyDescent="0.3">
      <c r="A126" s="30"/>
      <c r="B126" s="31"/>
      <c r="C126" s="403"/>
      <c r="D126" s="378"/>
      <c r="E126" s="378"/>
      <c r="F126" s="32" t="s">
        <v>29</v>
      </c>
      <c r="G126" s="32">
        <f>K126*36-H126-I126-J126</f>
        <v>1818</v>
      </c>
      <c r="H126" s="32">
        <f>FK112+FL112+GF112+GG112</f>
        <v>234</v>
      </c>
      <c r="I126" s="32">
        <f>(FN98+FN102+GI98+GI102)*36</f>
        <v>108</v>
      </c>
      <c r="J126" s="32"/>
      <c r="K126" s="32">
        <f>FN112+GI112</f>
        <v>60</v>
      </c>
      <c r="IF126" s="378"/>
      <c r="IG126" s="378"/>
      <c r="IH126" s="378"/>
      <c r="II126" s="378"/>
      <c r="IJ126" s="378"/>
      <c r="IK126" s="378"/>
      <c r="IL126" s="378"/>
      <c r="IM126" s="378"/>
      <c r="IN126" s="378"/>
      <c r="IO126" s="378"/>
      <c r="IP126" s="378"/>
      <c r="IQ126" s="378"/>
      <c r="IR126" s="378"/>
      <c r="IS126" s="378"/>
      <c r="IT126" s="378"/>
      <c r="IU126" s="378"/>
      <c r="IV126" s="378"/>
      <c r="IW126" s="378"/>
      <c r="IX126" s="378"/>
      <c r="IY126" s="378"/>
      <c r="IZ126" s="378"/>
      <c r="JA126" s="378"/>
      <c r="JB126" s="378"/>
      <c r="JC126" s="378"/>
      <c r="JD126" s="378"/>
      <c r="JE126" s="378"/>
      <c r="JF126" s="378"/>
      <c r="JG126" s="378"/>
      <c r="JH126" s="378"/>
      <c r="JI126" s="378"/>
      <c r="JJ126" s="378"/>
      <c r="JK126" s="378"/>
      <c r="JL126" s="378"/>
      <c r="JM126" s="378"/>
      <c r="JN126" s="378"/>
      <c r="JO126" s="378"/>
      <c r="JP126" s="378"/>
      <c r="JQ126" s="378"/>
      <c r="JR126" s="378"/>
      <c r="JS126" s="378"/>
      <c r="JT126" s="378"/>
      <c r="JU126" s="378"/>
      <c r="JV126" s="378"/>
      <c r="JW126" s="378"/>
      <c r="JX126" s="378"/>
      <c r="JY126" s="378"/>
      <c r="JZ126" s="378"/>
      <c r="KA126" s="378"/>
      <c r="KB126" s="378"/>
      <c r="KC126" s="378"/>
      <c r="KD126" s="378"/>
      <c r="KE126" s="378"/>
      <c r="KF126" s="378"/>
      <c r="KG126" s="378"/>
      <c r="KH126" s="378"/>
      <c r="KI126" s="378"/>
      <c r="KJ126" s="378"/>
      <c r="KK126" s="378"/>
      <c r="KL126" s="378"/>
      <c r="KM126" s="378"/>
      <c r="KN126" s="378"/>
      <c r="KO126" s="378"/>
    </row>
    <row r="127" spans="1:301" ht="15" customHeight="1" thickBot="1" x14ac:dyDescent="0.3">
      <c r="A127" s="30"/>
      <c r="B127" s="31"/>
      <c r="C127" s="403"/>
      <c r="D127" s="385"/>
      <c r="F127" s="33" t="s">
        <v>30</v>
      </c>
      <c r="G127" s="33">
        <f>K127*36-H127-I127-J127</f>
        <v>864</v>
      </c>
      <c r="H127" s="33">
        <f>HA112+HB112+HV112+HW112</f>
        <v>144</v>
      </c>
      <c r="I127" s="33">
        <f>(HD98+HD102+HY98+HY102)*36</f>
        <v>936</v>
      </c>
      <c r="J127" s="33">
        <f>F109+F110+F111</f>
        <v>216</v>
      </c>
      <c r="K127" s="33">
        <f>HD112+HY112</f>
        <v>60</v>
      </c>
      <c r="GM127" s="12">
        <v>108</v>
      </c>
      <c r="GN127" s="13">
        <v>78</v>
      </c>
      <c r="GO127" s="13">
        <v>24</v>
      </c>
      <c r="GP127" s="13">
        <v>16</v>
      </c>
      <c r="GQ127" s="13">
        <v>12</v>
      </c>
      <c r="GR127" s="13">
        <v>22</v>
      </c>
      <c r="GS127" s="13">
        <v>4</v>
      </c>
      <c r="GT127" s="13">
        <v>30</v>
      </c>
      <c r="GU127" s="13">
        <v>18</v>
      </c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ht="15" customHeight="1" x14ac:dyDescent="0.25">
      <c r="A224" s="30"/>
      <c r="B224" s="31"/>
      <c r="C224" s="403"/>
      <c r="D224" s="385"/>
      <c r="F224" s="385"/>
      <c r="G224" s="385"/>
      <c r="H224" s="385"/>
    </row>
    <row r="225" spans="1:8" ht="15" customHeight="1" x14ac:dyDescent="0.25">
      <c r="A225" s="30"/>
      <c r="B225" s="31"/>
      <c r="C225" s="403"/>
      <c r="D225" s="385"/>
      <c r="F225" s="385"/>
      <c r="G225" s="385"/>
      <c r="H225" s="385"/>
    </row>
    <row r="226" spans="1:8" ht="15" customHeight="1" x14ac:dyDescent="0.25">
      <c r="A226" s="30"/>
      <c r="B226" s="31"/>
      <c r="C226" s="403"/>
      <c r="D226" s="385"/>
      <c r="F226" s="385"/>
      <c r="G226" s="385"/>
      <c r="H226" s="385"/>
    </row>
    <row r="227" spans="1:8" ht="15" customHeight="1" x14ac:dyDescent="0.25">
      <c r="A227" s="30"/>
      <c r="B227" s="31"/>
      <c r="C227" s="403"/>
      <c r="D227" s="385"/>
      <c r="F227" s="385"/>
      <c r="G227" s="385"/>
      <c r="H227" s="385"/>
    </row>
    <row r="228" spans="1:8" ht="15" customHeight="1" x14ac:dyDescent="0.25">
      <c r="A228" s="30"/>
      <c r="B228" s="31"/>
      <c r="C228" s="403"/>
      <c r="D228" s="385"/>
      <c r="F228" s="385"/>
      <c r="G228" s="385"/>
      <c r="H228" s="385"/>
    </row>
    <row r="229" spans="1:8" ht="15" customHeight="1" x14ac:dyDescent="0.25">
      <c r="A229" s="30"/>
      <c r="B229" s="31"/>
      <c r="C229" s="403"/>
      <c r="D229" s="385"/>
      <c r="F229" s="385"/>
      <c r="G229" s="385"/>
      <c r="H229" s="385"/>
    </row>
    <row r="230" spans="1:8" ht="15" customHeight="1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  <row r="5700" spans="1:8" x14ac:dyDescent="0.25">
      <c r="A5700" s="30"/>
      <c r="B5700" s="31"/>
      <c r="C5700" s="403"/>
      <c r="D5700" s="385"/>
      <c r="F5700" s="385"/>
      <c r="G5700" s="385"/>
      <c r="H5700" s="385"/>
    </row>
    <row r="5701" spans="1:8" x14ac:dyDescent="0.25">
      <c r="A5701" s="30"/>
      <c r="B5701" s="31"/>
      <c r="C5701" s="403"/>
      <c r="D5701" s="385"/>
      <c r="F5701" s="385"/>
      <c r="G5701" s="385"/>
      <c r="H5701" s="385"/>
    </row>
    <row r="5702" spans="1:8" x14ac:dyDescent="0.25">
      <c r="A5702" s="30"/>
      <c r="B5702" s="31"/>
      <c r="C5702" s="403"/>
      <c r="D5702" s="385"/>
      <c r="F5702" s="385"/>
      <c r="G5702" s="385"/>
      <c r="H5702" s="385"/>
    </row>
    <row r="5703" spans="1:8" x14ac:dyDescent="0.25">
      <c r="A5703" s="30"/>
      <c r="B5703" s="31"/>
      <c r="C5703" s="403"/>
      <c r="D5703" s="385"/>
      <c r="F5703" s="385"/>
      <c r="G5703" s="385"/>
      <c r="H5703" s="385"/>
    </row>
    <row r="5704" spans="1:8" x14ac:dyDescent="0.25">
      <c r="A5704" s="30"/>
      <c r="B5704" s="31"/>
      <c r="C5704" s="403"/>
      <c r="D5704" s="385"/>
      <c r="F5704" s="385"/>
      <c r="G5704" s="385"/>
      <c r="H5704" s="385"/>
    </row>
    <row r="5705" spans="1:8" x14ac:dyDescent="0.25">
      <c r="A5705" s="30"/>
      <c r="B5705" s="31"/>
      <c r="C5705" s="403"/>
      <c r="D5705" s="385"/>
      <c r="F5705" s="385"/>
      <c r="G5705" s="385"/>
      <c r="H5705" s="385"/>
    </row>
    <row r="5706" spans="1:8" x14ac:dyDescent="0.25">
      <c r="A5706" s="30"/>
      <c r="B5706" s="31"/>
      <c r="C5706" s="403"/>
      <c r="D5706" s="385"/>
      <c r="F5706" s="385"/>
      <c r="G5706" s="385"/>
      <c r="H5706" s="385"/>
    </row>
  </sheetData>
  <autoFilter ref="A7:IE117"/>
  <mergeCells count="774">
    <mergeCell ref="DU80:DU81"/>
    <mergeCell ref="DV80:DV81"/>
    <mergeCell ref="DW80:DW81"/>
    <mergeCell ref="DX80:DX81"/>
    <mergeCell ref="DD80:DD81"/>
    <mergeCell ref="DE80:DE81"/>
    <mergeCell ref="DF80:DF81"/>
    <mergeCell ref="DG80:DG81"/>
    <mergeCell ref="DH80:DH81"/>
    <mergeCell ref="DI80:DI81"/>
    <mergeCell ref="DJ80:DJ81"/>
    <mergeCell ref="DK80:DK81"/>
    <mergeCell ref="DL80:DL81"/>
    <mergeCell ref="DM80:DM81"/>
    <mergeCell ref="DN80:DN81"/>
    <mergeCell ref="DO80:DO81"/>
    <mergeCell ref="DP80:DP81"/>
    <mergeCell ref="DQ80:DQ81"/>
    <mergeCell ref="DR80:DR81"/>
    <mergeCell ref="DS80:DS81"/>
    <mergeCell ref="DT80:DT81"/>
    <mergeCell ref="A112:C112"/>
    <mergeCell ref="CZ80:CZ81"/>
    <mergeCell ref="DA80:DA81"/>
    <mergeCell ref="DB80:DB81"/>
    <mergeCell ref="DC80:DC81"/>
    <mergeCell ref="CW80:CW81"/>
    <mergeCell ref="CX80:CX81"/>
    <mergeCell ref="CY80:CY81"/>
    <mergeCell ref="CB80:CB81"/>
    <mergeCell ref="CC80:CC81"/>
    <mergeCell ref="CD80:CD81"/>
    <mergeCell ref="CR80:CR81"/>
    <mergeCell ref="CS80:CS81"/>
    <mergeCell ref="CT80:CT81"/>
    <mergeCell ref="CU80:CU81"/>
    <mergeCell ref="CV80:CV81"/>
    <mergeCell ref="CE80:CE81"/>
    <mergeCell ref="CF80:CF81"/>
    <mergeCell ref="CG80:CG81"/>
    <mergeCell ref="CH80:CH81"/>
    <mergeCell ref="CI80:CI81"/>
    <mergeCell ref="CJ80:CJ81"/>
    <mergeCell ref="CK80:CK81"/>
    <mergeCell ref="CL80:CL81"/>
    <mergeCell ref="HU80:HU81"/>
    <mergeCell ref="HV80:HV81"/>
    <mergeCell ref="HW80:HW81"/>
    <mergeCell ref="HX80:HX81"/>
    <mergeCell ref="HY80:HY81"/>
    <mergeCell ref="HZ80:HZ81"/>
    <mergeCell ref="HP80:HP81"/>
    <mergeCell ref="HQ80:HQ81"/>
    <mergeCell ref="HR80:HR81"/>
    <mergeCell ref="HS80:HS81"/>
    <mergeCell ref="HT80:HT81"/>
    <mergeCell ref="HM80:HM81"/>
    <mergeCell ref="HN80:HN81"/>
    <mergeCell ref="HO80:HO81"/>
    <mergeCell ref="GR80:GR81"/>
    <mergeCell ref="GS80:GS81"/>
    <mergeCell ref="GT80:GT81"/>
    <mergeCell ref="GU80:GU81"/>
    <mergeCell ref="GV80:GV81"/>
    <mergeCell ref="GW80:GW81"/>
    <mergeCell ref="GX80:GX81"/>
    <mergeCell ref="GY80:GY81"/>
    <mergeCell ref="GZ80:GZ81"/>
    <mergeCell ref="HA80:HA81"/>
    <mergeCell ref="HB80:HB81"/>
    <mergeCell ref="HC80:HC81"/>
    <mergeCell ref="HD80:HD81"/>
    <mergeCell ref="HE80:HE81"/>
    <mergeCell ref="HF80:HF81"/>
    <mergeCell ref="HG80:HG81"/>
    <mergeCell ref="HH80:HH81"/>
    <mergeCell ref="HI80:HI81"/>
    <mergeCell ref="HJ80:HJ81"/>
    <mergeCell ref="HK80:HK81"/>
    <mergeCell ref="HL80:HL81"/>
    <mergeCell ref="GO80:GO81"/>
    <mergeCell ref="GP80:GP81"/>
    <mergeCell ref="GQ80:GQ81"/>
    <mergeCell ref="FT80:FT81"/>
    <mergeCell ref="FU80:FU81"/>
    <mergeCell ref="FV80:FV81"/>
    <mergeCell ref="FW80:FW81"/>
    <mergeCell ref="FX80:FX81"/>
    <mergeCell ref="FY80:FY81"/>
    <mergeCell ref="FZ80:FZ81"/>
    <mergeCell ref="GA80:GA81"/>
    <mergeCell ref="GB80:GB81"/>
    <mergeCell ref="GC80:GC81"/>
    <mergeCell ref="GD80:GD81"/>
    <mergeCell ref="GE80:GE81"/>
    <mergeCell ref="GF80:GF81"/>
    <mergeCell ref="GG80:GG81"/>
    <mergeCell ref="GH80:GH81"/>
    <mergeCell ref="GI80:GI81"/>
    <mergeCell ref="GJ80:GJ81"/>
    <mergeCell ref="GK80:GK81"/>
    <mergeCell ref="GL80:GL81"/>
    <mergeCell ref="GM80:GM81"/>
    <mergeCell ref="GN80:GN81"/>
    <mergeCell ref="FQ80:FQ81"/>
    <mergeCell ref="FR80:FR81"/>
    <mergeCell ref="FS80:FS81"/>
    <mergeCell ref="EV80:EV81"/>
    <mergeCell ref="EW80:EW81"/>
    <mergeCell ref="EX80:EX81"/>
    <mergeCell ref="EY80:EY81"/>
    <mergeCell ref="EZ80:EZ81"/>
    <mergeCell ref="FA80:FA81"/>
    <mergeCell ref="FB80:FB81"/>
    <mergeCell ref="FC80:FC81"/>
    <mergeCell ref="FD80:FD81"/>
    <mergeCell ref="FE80:FE81"/>
    <mergeCell ref="FF80:FF81"/>
    <mergeCell ref="FG80:FG81"/>
    <mergeCell ref="FH80:FH81"/>
    <mergeCell ref="FI80:FI81"/>
    <mergeCell ref="FJ80:FJ81"/>
    <mergeCell ref="FK80:FK81"/>
    <mergeCell ref="FL80:FL81"/>
    <mergeCell ref="FM80:FM81"/>
    <mergeCell ref="FN80:FN81"/>
    <mergeCell ref="FO80:FO81"/>
    <mergeCell ref="FP80:FP81"/>
    <mergeCell ref="EU80:EU81"/>
    <mergeCell ref="DY80:DY81"/>
    <mergeCell ref="DZ80:DZ81"/>
    <mergeCell ref="EA80:EA81"/>
    <mergeCell ref="EB80:EB81"/>
    <mergeCell ref="EC80:EC81"/>
    <mergeCell ref="ED80:ED81"/>
    <mergeCell ref="EE80:EE81"/>
    <mergeCell ref="EF80:EF81"/>
    <mergeCell ref="EG80:EG81"/>
    <mergeCell ref="EH80:EH81"/>
    <mergeCell ref="EI80:EI81"/>
    <mergeCell ref="EJ80:EJ81"/>
    <mergeCell ref="EK80:EK81"/>
    <mergeCell ref="EL80:EL81"/>
    <mergeCell ref="EM80:EM81"/>
    <mergeCell ref="EN80:EN81"/>
    <mergeCell ref="EO80:EO81"/>
    <mergeCell ref="EQ80:EQ81"/>
    <mergeCell ref="ER80:ER81"/>
    <mergeCell ref="ES80:ES81"/>
    <mergeCell ref="ET80:ET81"/>
    <mergeCell ref="EP80:EP81"/>
    <mergeCell ref="CM80:CM81"/>
    <mergeCell ref="CN80:CN81"/>
    <mergeCell ref="CO80:CO81"/>
    <mergeCell ref="CP80:CP81"/>
    <mergeCell ref="CQ80:CQ81"/>
    <mergeCell ref="BY80:BY81"/>
    <mergeCell ref="BZ80:BZ81"/>
    <mergeCell ref="CA80:CA81"/>
    <mergeCell ref="BD80:BD81"/>
    <mergeCell ref="BE80:BE81"/>
    <mergeCell ref="BF80:BF81"/>
    <mergeCell ref="BG80:BG81"/>
    <mergeCell ref="BH80:BH81"/>
    <mergeCell ref="BI80:BI81"/>
    <mergeCell ref="BN80:BN81"/>
    <mergeCell ref="BO80:BO81"/>
    <mergeCell ref="BP80:BP81"/>
    <mergeCell ref="BQ80:BQ81"/>
    <mergeCell ref="BR80:BR81"/>
    <mergeCell ref="BS80:BS81"/>
    <mergeCell ref="BT80:BT81"/>
    <mergeCell ref="BU80:BU81"/>
    <mergeCell ref="BV80:BV81"/>
    <mergeCell ref="BW80:BW81"/>
    <mergeCell ref="BX80:BX81"/>
    <mergeCell ref="BJ80:BJ81"/>
    <mergeCell ref="BK80:BK81"/>
    <mergeCell ref="BL80:BL81"/>
    <mergeCell ref="BM80:BM81"/>
    <mergeCell ref="BA80:BA81"/>
    <mergeCell ref="BB80:BB81"/>
    <mergeCell ref="BC80:BC81"/>
    <mergeCell ref="AF80:AF81"/>
    <mergeCell ref="AG80:AG81"/>
    <mergeCell ref="AH80:AH81"/>
    <mergeCell ref="AI80:AI81"/>
    <mergeCell ref="AJ80:AJ81"/>
    <mergeCell ref="AK80:AK81"/>
    <mergeCell ref="AL80:AL81"/>
    <mergeCell ref="AM80:AM81"/>
    <mergeCell ref="AN80:AN81"/>
    <mergeCell ref="AS80:AS81"/>
    <mergeCell ref="AT80:AT81"/>
    <mergeCell ref="AU80:AU81"/>
    <mergeCell ref="AV80:AV81"/>
    <mergeCell ref="AW80:AW81"/>
    <mergeCell ref="AX80:AX81"/>
    <mergeCell ref="AY80:AY81"/>
    <mergeCell ref="AZ80:AZ81"/>
    <mergeCell ref="AO80:AO81"/>
    <mergeCell ref="AP80:AP81"/>
    <mergeCell ref="AQ80:AQ81"/>
    <mergeCell ref="AR80:AR81"/>
    <mergeCell ref="AC80:AC81"/>
    <mergeCell ref="AD80:AD81"/>
    <mergeCell ref="AE80:AE81"/>
    <mergeCell ref="T80:T81"/>
    <mergeCell ref="U80:U81"/>
    <mergeCell ref="V80:V81"/>
    <mergeCell ref="W80:W81"/>
    <mergeCell ref="X80:X81"/>
    <mergeCell ref="Y80:Y81"/>
    <mergeCell ref="H80:H81"/>
    <mergeCell ref="I80:I81"/>
    <mergeCell ref="J80:J81"/>
    <mergeCell ref="K80:K81"/>
    <mergeCell ref="L80:L81"/>
    <mergeCell ref="M80:M81"/>
    <mergeCell ref="DE116:DY116"/>
    <mergeCell ref="DZ116:ET116"/>
    <mergeCell ref="N80:N81"/>
    <mergeCell ref="O80:O81"/>
    <mergeCell ref="P80:P81"/>
    <mergeCell ref="Q80:Q81"/>
    <mergeCell ref="R80:R81"/>
    <mergeCell ref="S80:S81"/>
    <mergeCell ref="Z80:Z81"/>
    <mergeCell ref="AA80:AA81"/>
    <mergeCell ref="D115:X115"/>
    <mergeCell ref="Y115:AS115"/>
    <mergeCell ref="AT115:BN115"/>
    <mergeCell ref="BO115:CI115"/>
    <mergeCell ref="CJ115:DD115"/>
    <mergeCell ref="DE115:DY115"/>
    <mergeCell ref="DZ115:ET115"/>
    <mergeCell ref="AB80:AB81"/>
    <mergeCell ref="A117:C117"/>
    <mergeCell ref="D117:X117"/>
    <mergeCell ref="Y117:AS117"/>
    <mergeCell ref="AT117:BN117"/>
    <mergeCell ref="BO117:CI117"/>
    <mergeCell ref="CJ117:DD117"/>
    <mergeCell ref="DE117:DY117"/>
    <mergeCell ref="DZ117:ET117"/>
    <mergeCell ref="EU117:FO117"/>
    <mergeCell ref="FP117:GJ117"/>
    <mergeCell ref="GK117:HE117"/>
    <mergeCell ref="HF117:HZ117"/>
    <mergeCell ref="A119:ID119"/>
    <mergeCell ref="A120:ID120"/>
    <mergeCell ref="A121:ID121"/>
    <mergeCell ref="B80:B81"/>
    <mergeCell ref="A80:A81"/>
    <mergeCell ref="C80:C81"/>
    <mergeCell ref="D80:D81"/>
    <mergeCell ref="E80:E81"/>
    <mergeCell ref="F80:F81"/>
    <mergeCell ref="G80:G81"/>
    <mergeCell ref="EU116:FO116"/>
    <mergeCell ref="FP116:GJ116"/>
    <mergeCell ref="GK116:HE116"/>
    <mergeCell ref="HF116:HZ116"/>
    <mergeCell ref="A116:C116"/>
    <mergeCell ref="D116:X116"/>
    <mergeCell ref="Y116:AS116"/>
    <mergeCell ref="AT116:BN116"/>
    <mergeCell ref="BO116:CI116"/>
    <mergeCell ref="CJ116:DD116"/>
    <mergeCell ref="A115:C115"/>
    <mergeCell ref="EU115:FO115"/>
    <mergeCell ref="FP115:GJ115"/>
    <mergeCell ref="GK115:HE115"/>
    <mergeCell ref="HF115:HZ115"/>
    <mergeCell ref="A114:C114"/>
    <mergeCell ref="D114:X114"/>
    <mergeCell ref="Y114:AS114"/>
    <mergeCell ref="AT114:BN114"/>
    <mergeCell ref="BO114:CI114"/>
    <mergeCell ref="CJ114:DD114"/>
    <mergeCell ref="DE114:DY114"/>
    <mergeCell ref="DZ114:ET114"/>
    <mergeCell ref="EU114:FO114"/>
    <mergeCell ref="FP114:GJ114"/>
    <mergeCell ref="GK114:HE114"/>
    <mergeCell ref="HF114:HZ114"/>
    <mergeCell ref="HM59:HM63"/>
    <mergeCell ref="HN59:HN63"/>
    <mergeCell ref="HO59:HO63"/>
    <mergeCell ref="HD59:HD63"/>
    <mergeCell ref="HE59:HE63"/>
    <mergeCell ref="HF59:HF63"/>
    <mergeCell ref="HG59:HG63"/>
    <mergeCell ref="IE59:IE63"/>
    <mergeCell ref="HP59:HP63"/>
    <mergeCell ref="HQ59:HQ63"/>
    <mergeCell ref="HR59:HR63"/>
    <mergeCell ref="HS59:HS63"/>
    <mergeCell ref="HT59:HT63"/>
    <mergeCell ref="HU59:HU63"/>
    <mergeCell ref="A113:ID113"/>
    <mergeCell ref="HV59:HV63"/>
    <mergeCell ref="HW59:HW63"/>
    <mergeCell ref="HX59:HX63"/>
    <mergeCell ref="HY59:HY63"/>
    <mergeCell ref="HZ59:HZ63"/>
    <mergeCell ref="HJ59:HJ63"/>
    <mergeCell ref="HK59:HK63"/>
    <mergeCell ref="HL59:HL63"/>
    <mergeCell ref="GR59:GR63"/>
    <mergeCell ref="GS59:GS63"/>
    <mergeCell ref="GT59:GT63"/>
    <mergeCell ref="GU59:GU63"/>
    <mergeCell ref="GV59:GV63"/>
    <mergeCell ref="GW59:GW63"/>
    <mergeCell ref="HH59:HH63"/>
    <mergeCell ref="HI59:HI63"/>
    <mergeCell ref="GX59:GX63"/>
    <mergeCell ref="GY59:GY63"/>
    <mergeCell ref="GZ59:GZ63"/>
    <mergeCell ref="HA59:HA63"/>
    <mergeCell ref="HB59:HB63"/>
    <mergeCell ref="HC59:HC63"/>
    <mergeCell ref="GO59:GO63"/>
    <mergeCell ref="GP59:GP63"/>
    <mergeCell ref="GQ59:GQ63"/>
    <mergeCell ref="FT59:FT63"/>
    <mergeCell ref="FU59:FU63"/>
    <mergeCell ref="FV59:FV63"/>
    <mergeCell ref="FW59:FW63"/>
    <mergeCell ref="FX59:FX63"/>
    <mergeCell ref="FY59:FY63"/>
    <mergeCell ref="FZ59:FZ63"/>
    <mergeCell ref="GA59:GA63"/>
    <mergeCell ref="GB59:GB63"/>
    <mergeCell ref="GC59:GC63"/>
    <mergeCell ref="GD59:GD63"/>
    <mergeCell ref="GE59:GE63"/>
    <mergeCell ref="GF59:GF63"/>
    <mergeCell ref="GG59:GG63"/>
    <mergeCell ref="GH59:GH63"/>
    <mergeCell ref="GI59:GI63"/>
    <mergeCell ref="GJ59:GJ63"/>
    <mergeCell ref="GK59:GK63"/>
    <mergeCell ref="GL59:GL63"/>
    <mergeCell ref="GM59:GM63"/>
    <mergeCell ref="GN59:GN63"/>
    <mergeCell ref="FQ59:FQ63"/>
    <mergeCell ref="FR59:FR63"/>
    <mergeCell ref="FS59:FS63"/>
    <mergeCell ref="EV59:EV63"/>
    <mergeCell ref="EW59:EW63"/>
    <mergeCell ref="EX59:EX63"/>
    <mergeCell ref="EY59:EY63"/>
    <mergeCell ref="EZ59:EZ63"/>
    <mergeCell ref="FA59:FA63"/>
    <mergeCell ref="FB59:FB63"/>
    <mergeCell ref="FC59:FC63"/>
    <mergeCell ref="FD59:FD63"/>
    <mergeCell ref="FE59:FE63"/>
    <mergeCell ref="FF59:FF63"/>
    <mergeCell ref="FG59:FG63"/>
    <mergeCell ref="FH59:FH63"/>
    <mergeCell ref="FI59:FI63"/>
    <mergeCell ref="FJ59:FJ63"/>
    <mergeCell ref="FK59:FK63"/>
    <mergeCell ref="FL59:FL63"/>
    <mergeCell ref="FM59:FM63"/>
    <mergeCell ref="FN59:FN63"/>
    <mergeCell ref="FO59:FO63"/>
    <mergeCell ref="FP59:FP63"/>
    <mergeCell ref="ES59:ES63"/>
    <mergeCell ref="ET59:ET63"/>
    <mergeCell ref="EU59:EU63"/>
    <mergeCell ref="DX59:DX63"/>
    <mergeCell ref="DY59:DY63"/>
    <mergeCell ref="DZ59:DZ63"/>
    <mergeCell ref="EA59:EA63"/>
    <mergeCell ref="EB59:EB63"/>
    <mergeCell ref="EC59:EC63"/>
    <mergeCell ref="ED59:ED63"/>
    <mergeCell ref="EE59:EE63"/>
    <mergeCell ref="EF59:EF63"/>
    <mergeCell ref="EG59:EG63"/>
    <mergeCell ref="EH59:EH63"/>
    <mergeCell ref="EI59:EI63"/>
    <mergeCell ref="EJ59:EJ63"/>
    <mergeCell ref="EK59:EK63"/>
    <mergeCell ref="EL59:EL63"/>
    <mergeCell ref="EM59:EM63"/>
    <mergeCell ref="EN59:EN63"/>
    <mergeCell ref="EO59:EO63"/>
    <mergeCell ref="EP59:EP63"/>
    <mergeCell ref="EQ59:EQ63"/>
    <mergeCell ref="ER59:ER63"/>
    <mergeCell ref="DU59:DU63"/>
    <mergeCell ref="DV59:DV63"/>
    <mergeCell ref="DW59:DW63"/>
    <mergeCell ref="CZ59:CZ63"/>
    <mergeCell ref="DA59:DA63"/>
    <mergeCell ref="DB59:DB63"/>
    <mergeCell ref="DC59:DC63"/>
    <mergeCell ref="DD59:DD63"/>
    <mergeCell ref="DE59:DE63"/>
    <mergeCell ref="DF59:DF63"/>
    <mergeCell ref="DG59:DG63"/>
    <mergeCell ref="DH59:DH63"/>
    <mergeCell ref="DI59:DI63"/>
    <mergeCell ref="DJ59:DJ63"/>
    <mergeCell ref="DK59:DK63"/>
    <mergeCell ref="DL59:DL63"/>
    <mergeCell ref="DM59:DM63"/>
    <mergeCell ref="DN59:DN63"/>
    <mergeCell ref="DO59:DO63"/>
    <mergeCell ref="DP59:DP63"/>
    <mergeCell ref="DQ59:DQ63"/>
    <mergeCell ref="DR59:DR63"/>
    <mergeCell ref="DS59:DS63"/>
    <mergeCell ref="DT59:DT63"/>
    <mergeCell ref="CW59:CW63"/>
    <mergeCell ref="CX59:CX63"/>
    <mergeCell ref="CY59:CY63"/>
    <mergeCell ref="CB59:CB63"/>
    <mergeCell ref="CC59:CC63"/>
    <mergeCell ref="CD59:CD63"/>
    <mergeCell ref="CE59:CE63"/>
    <mergeCell ref="CF59:CF63"/>
    <mergeCell ref="CG59:CG63"/>
    <mergeCell ref="CH59:CH63"/>
    <mergeCell ref="CI59:CI63"/>
    <mergeCell ref="CJ59:CJ63"/>
    <mergeCell ref="CK59:CK63"/>
    <mergeCell ref="CL59:CL63"/>
    <mergeCell ref="CM59:CM63"/>
    <mergeCell ref="CN59:CN63"/>
    <mergeCell ref="CO59:CO63"/>
    <mergeCell ref="CP59:CP63"/>
    <mergeCell ref="CQ59:CQ63"/>
    <mergeCell ref="CR59:CR63"/>
    <mergeCell ref="CS59:CS63"/>
    <mergeCell ref="CT59:CT63"/>
    <mergeCell ref="CU59:CU63"/>
    <mergeCell ref="CV59:CV63"/>
    <mergeCell ref="BY59:BY63"/>
    <mergeCell ref="BZ59:BZ63"/>
    <mergeCell ref="CA59:CA63"/>
    <mergeCell ref="BD59:BD63"/>
    <mergeCell ref="BE59:BE63"/>
    <mergeCell ref="BF59:BF63"/>
    <mergeCell ref="BG59:BG63"/>
    <mergeCell ref="BH59:BH63"/>
    <mergeCell ref="BI59:BI63"/>
    <mergeCell ref="BJ59:BJ63"/>
    <mergeCell ref="BK59:BK63"/>
    <mergeCell ref="BL59:BL63"/>
    <mergeCell ref="BM59:BM63"/>
    <mergeCell ref="BN59:BN63"/>
    <mergeCell ref="BO59:BO63"/>
    <mergeCell ref="BP59:BP63"/>
    <mergeCell ref="BQ59:BQ63"/>
    <mergeCell ref="BR59:BR63"/>
    <mergeCell ref="BS59:BS63"/>
    <mergeCell ref="BT59:BT63"/>
    <mergeCell ref="BU59:BU63"/>
    <mergeCell ref="BV59:BV63"/>
    <mergeCell ref="BW59:BW63"/>
    <mergeCell ref="BX59:BX63"/>
    <mergeCell ref="BA59:BA63"/>
    <mergeCell ref="BB59:BB63"/>
    <mergeCell ref="BC59:BC63"/>
    <mergeCell ref="AF59:AF63"/>
    <mergeCell ref="AG59:AG63"/>
    <mergeCell ref="AH59:AH63"/>
    <mergeCell ref="AI59:AI63"/>
    <mergeCell ref="AJ59:AJ63"/>
    <mergeCell ref="AK59:AK63"/>
    <mergeCell ref="AL59:AL63"/>
    <mergeCell ref="AM59:AM63"/>
    <mergeCell ref="AN59:AN63"/>
    <mergeCell ref="AO59:AO63"/>
    <mergeCell ref="AP59:AP63"/>
    <mergeCell ref="AQ59:AQ63"/>
    <mergeCell ref="AR59:AR63"/>
    <mergeCell ref="AS59:AS63"/>
    <mergeCell ref="AT59:AT63"/>
    <mergeCell ref="AU59:AU63"/>
    <mergeCell ref="AV59:AV63"/>
    <mergeCell ref="AW59:AW63"/>
    <mergeCell ref="AX59:AX63"/>
    <mergeCell ref="AY59:AY63"/>
    <mergeCell ref="AZ59:AZ63"/>
    <mergeCell ref="AB59:AB63"/>
    <mergeCell ref="AC59:AC63"/>
    <mergeCell ref="AD59:AD63"/>
    <mergeCell ref="AE59:AE63"/>
    <mergeCell ref="T59:T63"/>
    <mergeCell ref="U59:U63"/>
    <mergeCell ref="V59:V63"/>
    <mergeCell ref="W59:W63"/>
    <mergeCell ref="X59:X63"/>
    <mergeCell ref="Y59:Y63"/>
    <mergeCell ref="H59:H63"/>
    <mergeCell ref="I59:I63"/>
    <mergeCell ref="J59:J63"/>
    <mergeCell ref="K59:K63"/>
    <mergeCell ref="L59:L63"/>
    <mergeCell ref="M59:M63"/>
    <mergeCell ref="HG6:HG7"/>
    <mergeCell ref="HH6:HH7"/>
    <mergeCell ref="N59:N63"/>
    <mergeCell ref="O59:O63"/>
    <mergeCell ref="P59:P63"/>
    <mergeCell ref="Q59:Q63"/>
    <mergeCell ref="R59:R63"/>
    <mergeCell ref="S59:S63"/>
    <mergeCell ref="Z59:Z63"/>
    <mergeCell ref="AA59:AA63"/>
    <mergeCell ref="GO6:GO7"/>
    <mergeCell ref="GP6:GP7"/>
    <mergeCell ref="GQ6:GQ7"/>
    <mergeCell ref="GR6:GR7"/>
    <mergeCell ref="GS6:GS7"/>
    <mergeCell ref="GT6:GT7"/>
    <mergeCell ref="GU6:GU7"/>
    <mergeCell ref="GV6:GW6"/>
    <mergeCell ref="HM6:HM7"/>
    <mergeCell ref="HN6:HN7"/>
    <mergeCell ref="HO6:HO7"/>
    <mergeCell ref="HP6:HP7"/>
    <mergeCell ref="HQ6:HR6"/>
    <mergeCell ref="HS6:HS7"/>
    <mergeCell ref="HT6:HT7"/>
    <mergeCell ref="HU6:HU7"/>
    <mergeCell ref="HV6:HV7"/>
    <mergeCell ref="HW6:HW7"/>
    <mergeCell ref="HX6:HX7"/>
    <mergeCell ref="HY6:HY7"/>
    <mergeCell ref="HZ6:HZ7"/>
    <mergeCell ref="IB6:IB7"/>
    <mergeCell ref="IC6:IC7"/>
    <mergeCell ref="A59:A63"/>
    <mergeCell ref="B59:B63"/>
    <mergeCell ref="C59:C63"/>
    <mergeCell ref="D59:D63"/>
    <mergeCell ref="E59:E63"/>
    <mergeCell ref="F59:F63"/>
    <mergeCell ref="G59:G63"/>
    <mergeCell ref="HI6:HI7"/>
    <mergeCell ref="HJ6:HJ7"/>
    <mergeCell ref="HK6:HK7"/>
    <mergeCell ref="HL6:HL7"/>
    <mergeCell ref="HA6:HA7"/>
    <mergeCell ref="HB6:HB7"/>
    <mergeCell ref="HC6:HC7"/>
    <mergeCell ref="HD6:HD7"/>
    <mergeCell ref="HE6:HE7"/>
    <mergeCell ref="HF6:HF7"/>
    <mergeCell ref="GN6:GN7"/>
    <mergeCell ref="GX6:GX7"/>
    <mergeCell ref="GY6:GY7"/>
    <mergeCell ref="GZ6:GZ7"/>
    <mergeCell ref="GA6:GB6"/>
    <mergeCell ref="GC6:GC7"/>
    <mergeCell ref="GD6:GD7"/>
    <mergeCell ref="GE6:GE7"/>
    <mergeCell ref="GF6:GF7"/>
    <mergeCell ref="GG6:GG7"/>
    <mergeCell ref="GH6:GH7"/>
    <mergeCell ref="GI6:GI7"/>
    <mergeCell ref="GJ6:GJ7"/>
    <mergeCell ref="GK6:GK7"/>
    <mergeCell ref="GL6:GL7"/>
    <mergeCell ref="GM6:GM7"/>
    <mergeCell ref="FX6:FX7"/>
    <mergeCell ref="FY6:FY7"/>
    <mergeCell ref="FZ6:FZ7"/>
    <mergeCell ref="FB6:FB7"/>
    <mergeCell ref="FC6:FC7"/>
    <mergeCell ref="FD6:FD7"/>
    <mergeCell ref="FE6:FE7"/>
    <mergeCell ref="FF6:FG6"/>
    <mergeCell ref="FH6:FH7"/>
    <mergeCell ref="FI6:FI7"/>
    <mergeCell ref="FJ6:FJ7"/>
    <mergeCell ref="FK6:FK7"/>
    <mergeCell ref="FL6:FL7"/>
    <mergeCell ref="FM6:FM7"/>
    <mergeCell ref="FN6:FN7"/>
    <mergeCell ref="FO6:FO7"/>
    <mergeCell ref="FP6:FP7"/>
    <mergeCell ref="FQ6:FQ7"/>
    <mergeCell ref="FR6:FR7"/>
    <mergeCell ref="FS6:FS7"/>
    <mergeCell ref="FT6:FT7"/>
    <mergeCell ref="FU6:FU7"/>
    <mergeCell ref="FV6:FV7"/>
    <mergeCell ref="FW6:FW7"/>
    <mergeCell ref="EY6:EY7"/>
    <mergeCell ref="EZ6:EZ7"/>
    <mergeCell ref="FA6:FA7"/>
    <mergeCell ref="EC6:EC7"/>
    <mergeCell ref="ED6:ED7"/>
    <mergeCell ref="EE6:EE7"/>
    <mergeCell ref="EF6:EF7"/>
    <mergeCell ref="EG6:EG7"/>
    <mergeCell ref="EH6:EH7"/>
    <mergeCell ref="EI6:EI7"/>
    <mergeCell ref="EJ6:EJ7"/>
    <mergeCell ref="EK6:EL6"/>
    <mergeCell ref="EM6:EM7"/>
    <mergeCell ref="EN6:EN7"/>
    <mergeCell ref="EO6:EO7"/>
    <mergeCell ref="EP6:EP7"/>
    <mergeCell ref="EQ6:EQ7"/>
    <mergeCell ref="ER6:ER7"/>
    <mergeCell ref="ES6:ES7"/>
    <mergeCell ref="ET6:ET7"/>
    <mergeCell ref="EU6:EU7"/>
    <mergeCell ref="EV6:EV7"/>
    <mergeCell ref="EW6:EW7"/>
    <mergeCell ref="EX6:EX7"/>
    <mergeCell ref="DP6:DQ6"/>
    <mergeCell ref="DR6:DR7"/>
    <mergeCell ref="DS6:DS7"/>
    <mergeCell ref="DT6:DT7"/>
    <mergeCell ref="DU6:DU7"/>
    <mergeCell ref="DV6:DV7"/>
    <mergeCell ref="DW6:DW7"/>
    <mergeCell ref="DX6:DX7"/>
    <mergeCell ref="DY6:DY7"/>
    <mergeCell ref="DG6:DG7"/>
    <mergeCell ref="DH6:DH7"/>
    <mergeCell ref="DI6:DI7"/>
    <mergeCell ref="DJ6:DJ7"/>
    <mergeCell ref="DK6:DK7"/>
    <mergeCell ref="DL6:DL7"/>
    <mergeCell ref="DM6:DM7"/>
    <mergeCell ref="DN6:DN7"/>
    <mergeCell ref="DO6:DO7"/>
    <mergeCell ref="HF5:HZ5"/>
    <mergeCell ref="IB5:IC5"/>
    <mergeCell ref="AY6:AY7"/>
    <mergeCell ref="AZ6:AZ7"/>
    <mergeCell ref="BA6:BA7"/>
    <mergeCell ref="BB6:BB7"/>
    <mergeCell ref="BC6:BC7"/>
    <mergeCell ref="BD6:BD7"/>
    <mergeCell ref="BP6:BP7"/>
    <mergeCell ref="BQ6:BQ7"/>
    <mergeCell ref="BL6:BL7"/>
    <mergeCell ref="BM6:BM7"/>
    <mergeCell ref="BN6:BN7"/>
    <mergeCell ref="BO6:BO7"/>
    <mergeCell ref="BE6:BF6"/>
    <mergeCell ref="BG6:BG7"/>
    <mergeCell ref="BH6:BH7"/>
    <mergeCell ref="BI6:BI7"/>
    <mergeCell ref="CC6:CC7"/>
    <mergeCell ref="CD6:CD7"/>
    <mergeCell ref="BR6:BR7"/>
    <mergeCell ref="BS6:BS7"/>
    <mergeCell ref="BT6:BT7"/>
    <mergeCell ref="BU6:BU7"/>
    <mergeCell ref="EU5:FO5"/>
    <mergeCell ref="FP5:GJ5"/>
    <mergeCell ref="GK5:HE5"/>
    <mergeCell ref="AS6:AS7"/>
    <mergeCell ref="AT6:AT7"/>
    <mergeCell ref="AU6:AU7"/>
    <mergeCell ref="AV6:AV7"/>
    <mergeCell ref="BY6:BY7"/>
    <mergeCell ref="BZ6:CA6"/>
    <mergeCell ref="CB6:CB7"/>
    <mergeCell ref="DA6:DA7"/>
    <mergeCell ref="DB6:DB7"/>
    <mergeCell ref="DC6:DC7"/>
    <mergeCell ref="CE6:CE7"/>
    <mergeCell ref="CF6:CF7"/>
    <mergeCell ref="DZ6:DZ7"/>
    <mergeCell ref="EA6:EA7"/>
    <mergeCell ref="EB6:EB7"/>
    <mergeCell ref="DD6:DD7"/>
    <mergeCell ref="DE6:DE7"/>
    <mergeCell ref="DF6:DF7"/>
    <mergeCell ref="AW6:AW7"/>
    <mergeCell ref="AX6:AX7"/>
    <mergeCell ref="BV6:BV7"/>
    <mergeCell ref="DZ5:ET5"/>
    <mergeCell ref="AM6:AM7"/>
    <mergeCell ref="AN6:AN7"/>
    <mergeCell ref="AO6:AO7"/>
    <mergeCell ref="AP6:AP7"/>
    <mergeCell ref="CG6:CG7"/>
    <mergeCell ref="CH6:CH7"/>
    <mergeCell ref="CI6:CI7"/>
    <mergeCell ref="CJ6:CJ7"/>
    <mergeCell ref="CK6:CK7"/>
    <mergeCell ref="CL6:CL7"/>
    <mergeCell ref="CM6:CM7"/>
    <mergeCell ref="CN6:CN7"/>
    <mergeCell ref="CO6:CO7"/>
    <mergeCell ref="CP6:CP7"/>
    <mergeCell ref="CQ6:CQ7"/>
    <mergeCell ref="CR6:CR7"/>
    <mergeCell ref="CS6:CS7"/>
    <mergeCell ref="CT6:CT7"/>
    <mergeCell ref="CU6:CV6"/>
    <mergeCell ref="CW6:CW7"/>
    <mergeCell ref="CX6:CX7"/>
    <mergeCell ref="CY6:CY7"/>
    <mergeCell ref="CZ6:CZ7"/>
    <mergeCell ref="AA6:AA7"/>
    <mergeCell ref="Y4:BN4"/>
    <mergeCell ref="BO4:DD4"/>
    <mergeCell ref="AH6:AH7"/>
    <mergeCell ref="AI6:AI7"/>
    <mergeCell ref="AJ6:AK6"/>
    <mergeCell ref="AL6:AL7"/>
    <mergeCell ref="AF6:AF7"/>
    <mergeCell ref="AG6:AG7"/>
    <mergeCell ref="AQ6:AQ7"/>
    <mergeCell ref="AR6:AR7"/>
    <mergeCell ref="BW6:BW7"/>
    <mergeCell ref="BJ6:BJ7"/>
    <mergeCell ref="BK6:BK7"/>
    <mergeCell ref="BX6:BX7"/>
    <mergeCell ref="DE5:DY5"/>
    <mergeCell ref="A1:ID1"/>
    <mergeCell ref="A3:A7"/>
    <mergeCell ref="B3:B7"/>
    <mergeCell ref="C3:C7"/>
    <mergeCell ref="D3:E3"/>
    <mergeCell ref="F3:F7"/>
    <mergeCell ref="G3:G7"/>
    <mergeCell ref="H3:U3"/>
    <mergeCell ref="V3:V7"/>
    <mergeCell ref="W3:W7"/>
    <mergeCell ref="O4:O7"/>
    <mergeCell ref="P4:P7"/>
    <mergeCell ref="Q4:Q7"/>
    <mergeCell ref="X3:X7"/>
    <mergeCell ref="Y3:HZ3"/>
    <mergeCell ref="IA3:ID3"/>
    <mergeCell ref="R4:R7"/>
    <mergeCell ref="S4:S7"/>
    <mergeCell ref="T4:T7"/>
    <mergeCell ref="U4:U7"/>
    <mergeCell ref="ID5:ID7"/>
    <mergeCell ref="Y6:Y7"/>
    <mergeCell ref="Z6:Z7"/>
    <mergeCell ref="IA114:ID117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AB6:AB7"/>
    <mergeCell ref="AC6:AC7"/>
    <mergeCell ref="AD6:AD7"/>
    <mergeCell ref="AE6:AE7"/>
    <mergeCell ref="DE4:ET4"/>
    <mergeCell ref="EU4:GJ4"/>
    <mergeCell ref="GK4:HZ4"/>
    <mergeCell ref="IA4:IA7"/>
    <mergeCell ref="IB4:ID4"/>
    <mergeCell ref="Y5:AS5"/>
    <mergeCell ref="AT5:BN5"/>
    <mergeCell ref="BO5:CI5"/>
    <mergeCell ref="CJ5:DD5"/>
  </mergeCells>
  <printOptions horizontalCentered="1"/>
  <pageMargins left="0" right="0" top="0" bottom="0" header="0" footer="0"/>
  <pageSetup paperSize="8" scale="4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pageSetUpPr fitToPage="1"/>
  </sheetPr>
  <dimension ref="A2:P27"/>
  <sheetViews>
    <sheetView showZeros="0" view="pageBreakPreview" zoomScale="85" zoomScaleNormal="100" zoomScaleSheetLayoutView="85" zoomScalePageLayoutView="70" workbookViewId="0">
      <selection activeCell="A119" sqref="A119:XFD120"/>
    </sheetView>
  </sheetViews>
  <sheetFormatPr defaultColWidth="9.140625" defaultRowHeight="15" x14ac:dyDescent="0.25"/>
  <cols>
    <col min="1" max="2" width="13.5703125" style="4" customWidth="1"/>
    <col min="3" max="3" width="14.28515625" style="4" customWidth="1"/>
    <col min="4" max="15" width="13.5703125" style="4" customWidth="1"/>
    <col min="16" max="16384" width="9.140625" style="4"/>
  </cols>
  <sheetData>
    <row r="2" spans="1:16" ht="18.75" x14ac:dyDescent="0.3">
      <c r="A2" s="799" t="s">
        <v>196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</row>
    <row r="3" spans="1:16" ht="15.75" thickBot="1" x14ac:dyDescent="0.3"/>
    <row r="4" spans="1:16" ht="15.75" customHeight="1" thickBot="1" x14ac:dyDescent="0.3">
      <c r="A4" s="796" t="s">
        <v>197</v>
      </c>
      <c r="B4" s="800" t="s">
        <v>198</v>
      </c>
      <c r="C4" s="801"/>
      <c r="D4" s="802"/>
      <c r="E4" s="796" t="s">
        <v>199</v>
      </c>
      <c r="F4" s="800" t="s">
        <v>200</v>
      </c>
      <c r="G4" s="801"/>
      <c r="H4" s="801"/>
      <c r="I4" s="801"/>
      <c r="J4" s="801"/>
      <c r="K4" s="801"/>
      <c r="L4" s="801"/>
      <c r="M4" s="802"/>
      <c r="N4" s="796" t="s">
        <v>309</v>
      </c>
      <c r="O4" s="796" t="s">
        <v>310</v>
      </c>
    </row>
    <row r="5" spans="1:16" ht="15.75" customHeight="1" thickBot="1" x14ac:dyDescent="0.3">
      <c r="A5" s="797"/>
      <c r="B5" s="796" t="s">
        <v>201</v>
      </c>
      <c r="C5" s="800" t="s">
        <v>202</v>
      </c>
      <c r="D5" s="802"/>
      <c r="E5" s="797"/>
      <c r="F5" s="803" t="s">
        <v>203</v>
      </c>
      <c r="G5" s="804"/>
      <c r="H5" s="803" t="s">
        <v>204</v>
      </c>
      <c r="I5" s="804"/>
      <c r="J5" s="803" t="s">
        <v>205</v>
      </c>
      <c r="K5" s="804"/>
      <c r="L5" s="803" t="s">
        <v>311</v>
      </c>
      <c r="M5" s="804"/>
      <c r="N5" s="797"/>
      <c r="O5" s="797"/>
    </row>
    <row r="6" spans="1:16" ht="51.75" customHeight="1" thickBot="1" x14ac:dyDescent="0.3">
      <c r="A6" s="797"/>
      <c r="B6" s="797"/>
      <c r="C6" s="796" t="s">
        <v>203</v>
      </c>
      <c r="D6" s="796" t="s">
        <v>206</v>
      </c>
      <c r="E6" s="798"/>
      <c r="F6" s="805"/>
      <c r="G6" s="806"/>
      <c r="H6" s="805"/>
      <c r="I6" s="806"/>
      <c r="J6" s="805"/>
      <c r="K6" s="806"/>
      <c r="L6" s="805"/>
      <c r="M6" s="806"/>
      <c r="N6" s="798"/>
      <c r="O6" s="798"/>
    </row>
    <row r="7" spans="1:16" ht="18" customHeight="1" x14ac:dyDescent="0.25">
      <c r="A7" s="797"/>
      <c r="B7" s="797"/>
      <c r="C7" s="797"/>
      <c r="D7" s="797"/>
      <c r="E7" s="796" t="s">
        <v>207</v>
      </c>
      <c r="F7" s="807" t="s">
        <v>207</v>
      </c>
      <c r="G7" s="5" t="s">
        <v>208</v>
      </c>
      <c r="H7" s="807" t="s">
        <v>207</v>
      </c>
      <c r="I7" s="5" t="s">
        <v>208</v>
      </c>
      <c r="J7" s="807" t="s">
        <v>207</v>
      </c>
      <c r="K7" s="5" t="s">
        <v>208</v>
      </c>
      <c r="L7" s="807" t="s">
        <v>207</v>
      </c>
      <c r="M7" s="5" t="s">
        <v>208</v>
      </c>
      <c r="N7" s="5" t="s">
        <v>208</v>
      </c>
      <c r="O7" s="796" t="s">
        <v>208</v>
      </c>
    </row>
    <row r="8" spans="1:16" ht="18.75" customHeight="1" thickBot="1" x14ac:dyDescent="0.3">
      <c r="A8" s="798"/>
      <c r="B8" s="798"/>
      <c r="C8" s="798"/>
      <c r="D8" s="798"/>
      <c r="E8" s="798"/>
      <c r="F8" s="808"/>
      <c r="G8" s="6" t="s">
        <v>209</v>
      </c>
      <c r="H8" s="808"/>
      <c r="I8" s="6" t="s">
        <v>209</v>
      </c>
      <c r="J8" s="808"/>
      <c r="K8" s="6" t="s">
        <v>209</v>
      </c>
      <c r="L8" s="808"/>
      <c r="M8" s="6" t="s">
        <v>209</v>
      </c>
      <c r="N8" s="6" t="s">
        <v>209</v>
      </c>
      <c r="O8" s="798"/>
    </row>
    <row r="9" spans="1:16" ht="24" customHeight="1" x14ac:dyDescent="0.25">
      <c r="A9" s="796" t="s">
        <v>26</v>
      </c>
      <c r="B9" s="809">
        <v>52</v>
      </c>
      <c r="C9" s="811">
        <f>G9+I9+K9+M9</f>
        <v>40.000000000000007</v>
      </c>
      <c r="D9" s="813">
        <f>(G23+H23)/6</f>
        <v>7.333333333333333</v>
      </c>
      <c r="E9" s="811">
        <f>F9+H9+J9+L9</f>
        <v>60</v>
      </c>
      <c r="F9" s="815">
        <f>G10/36</f>
        <v>53</v>
      </c>
      <c r="G9" s="3">
        <f>G10/54</f>
        <v>35.333333333333336</v>
      </c>
      <c r="H9" s="815">
        <f>I10/36</f>
        <v>5</v>
      </c>
      <c r="I9" s="3">
        <f>I10/54</f>
        <v>3.3333333333333335</v>
      </c>
      <c r="J9" s="815">
        <f>K10/36</f>
        <v>2</v>
      </c>
      <c r="K9" s="3">
        <f>K10/54</f>
        <v>1.3333333333333333</v>
      </c>
      <c r="L9" s="815">
        <f>M10/36</f>
        <v>0</v>
      </c>
      <c r="M9" s="3"/>
      <c r="N9" s="3">
        <f>N10/54</f>
        <v>1.7037037037037037</v>
      </c>
      <c r="O9" s="813">
        <f>B9-C9-D9-N9</f>
        <v>2.9629629629629561</v>
      </c>
      <c r="P9" s="7"/>
    </row>
    <row r="10" spans="1:16" ht="24" customHeight="1" thickBot="1" x14ac:dyDescent="0.3">
      <c r="A10" s="798"/>
      <c r="B10" s="810"/>
      <c r="C10" s="812"/>
      <c r="D10" s="814"/>
      <c r="E10" s="812"/>
      <c r="F10" s="816"/>
      <c r="G10" s="1">
        <f>B23</f>
        <v>1908</v>
      </c>
      <c r="H10" s="816"/>
      <c r="I10" s="1">
        <f>C23</f>
        <v>180</v>
      </c>
      <c r="J10" s="816"/>
      <c r="K10" s="1">
        <f>D23</f>
        <v>72</v>
      </c>
      <c r="L10" s="816"/>
      <c r="M10" s="1"/>
      <c r="N10" s="1">
        <f>I23</f>
        <v>92</v>
      </c>
      <c r="O10" s="814"/>
      <c r="P10" s="7"/>
    </row>
    <row r="11" spans="1:16" ht="24" customHeight="1" x14ac:dyDescent="0.25">
      <c r="A11" s="796" t="s">
        <v>27</v>
      </c>
      <c r="B11" s="809">
        <v>52</v>
      </c>
      <c r="C11" s="811">
        <f t="shared" ref="C11" si="0">G11+I11+K11+M11</f>
        <v>40</v>
      </c>
      <c r="D11" s="813">
        <f>(G24+H24)/6</f>
        <v>7.333333333333333</v>
      </c>
      <c r="E11" s="811">
        <f t="shared" ref="E11" si="1">F11+H11+J11+L11</f>
        <v>60</v>
      </c>
      <c r="F11" s="815">
        <f t="shared" ref="F11" si="2">G12/36</f>
        <v>54</v>
      </c>
      <c r="G11" s="3">
        <f>G12/54</f>
        <v>36</v>
      </c>
      <c r="H11" s="815">
        <f t="shared" ref="H11:L11" si="3">I12/36</f>
        <v>6</v>
      </c>
      <c r="I11" s="3">
        <f>I12/54</f>
        <v>4</v>
      </c>
      <c r="J11" s="815">
        <f t="shared" si="3"/>
        <v>0</v>
      </c>
      <c r="K11" s="3">
        <f>K12/54</f>
        <v>0</v>
      </c>
      <c r="L11" s="815">
        <f t="shared" si="3"/>
        <v>0</v>
      </c>
      <c r="M11" s="3"/>
      <c r="N11" s="3">
        <f>N12/54</f>
        <v>1.7037037037037037</v>
      </c>
      <c r="O11" s="813">
        <f t="shared" ref="O11" si="4">B11-C11-D11-N11</f>
        <v>2.9629629629629632</v>
      </c>
      <c r="P11" s="7"/>
    </row>
    <row r="12" spans="1:16" ht="24" customHeight="1" thickBot="1" x14ac:dyDescent="0.3">
      <c r="A12" s="798"/>
      <c r="B12" s="810"/>
      <c r="C12" s="812"/>
      <c r="D12" s="814"/>
      <c r="E12" s="812"/>
      <c r="F12" s="816"/>
      <c r="G12" s="1">
        <f>B24</f>
        <v>1944</v>
      </c>
      <c r="H12" s="816"/>
      <c r="I12" s="1">
        <f>C24</f>
        <v>216</v>
      </c>
      <c r="J12" s="816"/>
      <c r="K12" s="1">
        <f>D24</f>
        <v>0</v>
      </c>
      <c r="L12" s="816"/>
      <c r="M12" s="1"/>
      <c r="N12" s="1">
        <f>I24</f>
        <v>92</v>
      </c>
      <c r="O12" s="814"/>
      <c r="P12" s="7"/>
    </row>
    <row r="13" spans="1:16" ht="24" customHeight="1" x14ac:dyDescent="0.25">
      <c r="A13" s="796" t="s">
        <v>28</v>
      </c>
      <c r="B13" s="809">
        <v>52</v>
      </c>
      <c r="C13" s="811">
        <f t="shared" ref="C13" si="5">G13+I13+K13+M13</f>
        <v>40.000000000000007</v>
      </c>
      <c r="D13" s="813">
        <f>(G25+H25)/6</f>
        <v>7.333333333333333</v>
      </c>
      <c r="E13" s="811">
        <f t="shared" ref="E13" si="6">F13+H13+J13+L13</f>
        <v>60</v>
      </c>
      <c r="F13" s="815">
        <f t="shared" ref="F13" si="7">G14/36</f>
        <v>50</v>
      </c>
      <c r="G13" s="3">
        <f>G14/54</f>
        <v>33.333333333333336</v>
      </c>
      <c r="H13" s="815">
        <f t="shared" ref="H13:L13" si="8">I14/36</f>
        <v>8</v>
      </c>
      <c r="I13" s="3">
        <f>I14/54</f>
        <v>5.333333333333333</v>
      </c>
      <c r="J13" s="815">
        <f t="shared" si="8"/>
        <v>2</v>
      </c>
      <c r="K13" s="3">
        <f>K14/54</f>
        <v>1.3333333333333333</v>
      </c>
      <c r="L13" s="815">
        <f t="shared" si="8"/>
        <v>0</v>
      </c>
      <c r="M13" s="3"/>
      <c r="N13" s="3">
        <f>N14/54</f>
        <v>1.7037037037037037</v>
      </c>
      <c r="O13" s="813">
        <f t="shared" ref="O13" si="9">B13-C13-D13-N13</f>
        <v>2.9629629629629561</v>
      </c>
      <c r="P13" s="7"/>
    </row>
    <row r="14" spans="1:16" ht="24" customHeight="1" thickBot="1" x14ac:dyDescent="0.3">
      <c r="A14" s="798"/>
      <c r="B14" s="810"/>
      <c r="C14" s="812"/>
      <c r="D14" s="814"/>
      <c r="E14" s="812"/>
      <c r="F14" s="816"/>
      <c r="G14" s="1">
        <f>B25</f>
        <v>1800</v>
      </c>
      <c r="H14" s="816"/>
      <c r="I14" s="1">
        <f>C25</f>
        <v>288</v>
      </c>
      <c r="J14" s="816"/>
      <c r="K14" s="1">
        <f>D25</f>
        <v>72</v>
      </c>
      <c r="L14" s="816"/>
      <c r="M14" s="1"/>
      <c r="N14" s="1">
        <f>I25</f>
        <v>92</v>
      </c>
      <c r="O14" s="814"/>
      <c r="P14" s="7"/>
    </row>
    <row r="15" spans="1:16" ht="24" customHeight="1" x14ac:dyDescent="0.25">
      <c r="A15" s="796" t="s">
        <v>29</v>
      </c>
      <c r="B15" s="809">
        <v>52</v>
      </c>
      <c r="C15" s="811">
        <f t="shared" ref="C15" si="10">G15+I15+K15+M15</f>
        <v>40</v>
      </c>
      <c r="D15" s="813">
        <f>(G26+H26)/6</f>
        <v>7.333333333333333</v>
      </c>
      <c r="E15" s="811">
        <f t="shared" ref="E15" si="11">F15+H15+J15+L15</f>
        <v>60</v>
      </c>
      <c r="F15" s="815">
        <f t="shared" ref="F15" si="12">G16/36</f>
        <v>50.5</v>
      </c>
      <c r="G15" s="3">
        <f>G16/54</f>
        <v>33.666666666666664</v>
      </c>
      <c r="H15" s="815">
        <f t="shared" ref="H15:L15" si="13">I16/36</f>
        <v>6.5</v>
      </c>
      <c r="I15" s="3">
        <f>I16/54</f>
        <v>4.333333333333333</v>
      </c>
      <c r="J15" s="815">
        <f t="shared" si="13"/>
        <v>3</v>
      </c>
      <c r="K15" s="3">
        <f>K16/54</f>
        <v>2</v>
      </c>
      <c r="L15" s="815">
        <f t="shared" si="13"/>
        <v>0</v>
      </c>
      <c r="M15" s="3"/>
      <c r="N15" s="3">
        <f>N16/54</f>
        <v>1.7037037037037037</v>
      </c>
      <c r="O15" s="813">
        <f t="shared" ref="O15" si="14">B15-C15-D15-N15</f>
        <v>2.9629629629629632</v>
      </c>
      <c r="P15" s="7"/>
    </row>
    <row r="16" spans="1:16" ht="24" customHeight="1" thickBot="1" x14ac:dyDescent="0.3">
      <c r="A16" s="798"/>
      <c r="B16" s="810"/>
      <c r="C16" s="812"/>
      <c r="D16" s="814"/>
      <c r="E16" s="812"/>
      <c r="F16" s="816"/>
      <c r="G16" s="1">
        <f>B26</f>
        <v>1818</v>
      </c>
      <c r="H16" s="816"/>
      <c r="I16" s="1">
        <f>C26</f>
        <v>234</v>
      </c>
      <c r="J16" s="816"/>
      <c r="K16" s="1">
        <f>D26</f>
        <v>108</v>
      </c>
      <c r="L16" s="816"/>
      <c r="M16" s="1"/>
      <c r="N16" s="1">
        <f>I26</f>
        <v>92</v>
      </c>
      <c r="O16" s="814"/>
      <c r="P16" s="7"/>
    </row>
    <row r="17" spans="1:16" ht="24" customHeight="1" x14ac:dyDescent="0.25">
      <c r="A17" s="817" t="s">
        <v>30</v>
      </c>
      <c r="B17" s="819">
        <v>52</v>
      </c>
      <c r="C17" s="811">
        <f t="shared" ref="C17" si="15">G17+I17+K17+M17</f>
        <v>40</v>
      </c>
      <c r="D17" s="813">
        <f>(G27+H27)/6</f>
        <v>11</v>
      </c>
      <c r="E17" s="811">
        <f t="shared" ref="E17" si="16">F17+H17+J17+L17</f>
        <v>60</v>
      </c>
      <c r="F17" s="815">
        <f t="shared" ref="F17" si="17">G18/36</f>
        <v>24</v>
      </c>
      <c r="G17" s="3">
        <f>G18/54</f>
        <v>16</v>
      </c>
      <c r="H17" s="815">
        <f t="shared" ref="H17:L17" si="18">I18/36</f>
        <v>4</v>
      </c>
      <c r="I17" s="3">
        <f>I18/54</f>
        <v>2.6666666666666665</v>
      </c>
      <c r="J17" s="815">
        <f t="shared" si="18"/>
        <v>26</v>
      </c>
      <c r="K17" s="3">
        <f>K18/54</f>
        <v>17.333333333333332</v>
      </c>
      <c r="L17" s="815">
        <f t="shared" si="18"/>
        <v>6</v>
      </c>
      <c r="M17" s="3">
        <f>M18/54</f>
        <v>4</v>
      </c>
      <c r="N17" s="3">
        <f>N18/54</f>
        <v>0.25925925925925924</v>
      </c>
      <c r="O17" s="813">
        <f t="shared" ref="O17" si="19">B17-C17-D17-N17</f>
        <v>0.7407407407407407</v>
      </c>
      <c r="P17" s="7"/>
    </row>
    <row r="18" spans="1:16" ht="24" customHeight="1" thickBot="1" x14ac:dyDescent="0.3">
      <c r="A18" s="818"/>
      <c r="B18" s="820"/>
      <c r="C18" s="812"/>
      <c r="D18" s="814"/>
      <c r="E18" s="812"/>
      <c r="F18" s="816"/>
      <c r="G18" s="1">
        <f>B27</f>
        <v>864</v>
      </c>
      <c r="H18" s="816"/>
      <c r="I18" s="1">
        <f>C27</f>
        <v>144</v>
      </c>
      <c r="J18" s="816"/>
      <c r="K18" s="1">
        <f>D27</f>
        <v>936</v>
      </c>
      <c r="L18" s="816"/>
      <c r="M18" s="2">
        <f>E27</f>
        <v>216</v>
      </c>
      <c r="N18" s="2">
        <f>I27</f>
        <v>14</v>
      </c>
      <c r="O18" s="814"/>
      <c r="P18" s="7"/>
    </row>
    <row r="19" spans="1:16" ht="24" customHeight="1" x14ac:dyDescent="0.25">
      <c r="A19" s="817" t="s">
        <v>210</v>
      </c>
      <c r="B19" s="821">
        <f t="shared" ref="B19:N19" si="20">B17+B15+B13+B11+B9</f>
        <v>260</v>
      </c>
      <c r="C19" s="821">
        <f t="shared" si="20"/>
        <v>200</v>
      </c>
      <c r="D19" s="821">
        <f t="shared" si="20"/>
        <v>40.333333333333336</v>
      </c>
      <c r="E19" s="821">
        <f t="shared" si="20"/>
        <v>300</v>
      </c>
      <c r="F19" s="823">
        <f t="shared" si="20"/>
        <v>231.5</v>
      </c>
      <c r="G19" s="8">
        <f t="shared" si="20"/>
        <v>154.33333333333334</v>
      </c>
      <c r="H19" s="823">
        <f t="shared" si="20"/>
        <v>29.5</v>
      </c>
      <c r="I19" s="8">
        <f t="shared" si="20"/>
        <v>19.666666666666664</v>
      </c>
      <c r="J19" s="823">
        <f t="shared" si="20"/>
        <v>33</v>
      </c>
      <c r="K19" s="8">
        <f t="shared" si="20"/>
        <v>21.999999999999996</v>
      </c>
      <c r="L19" s="823">
        <f t="shared" si="20"/>
        <v>6</v>
      </c>
      <c r="M19" s="8">
        <f t="shared" si="20"/>
        <v>4</v>
      </c>
      <c r="N19" s="8">
        <f t="shared" si="20"/>
        <v>7.0740740740740744</v>
      </c>
      <c r="O19" s="821">
        <f>O17+O15+O13+O11+O9</f>
        <v>12.592592592592581</v>
      </c>
      <c r="P19" s="7"/>
    </row>
    <row r="20" spans="1:16" ht="24" customHeight="1" thickBot="1" x14ac:dyDescent="0.3">
      <c r="A20" s="818"/>
      <c r="B20" s="822"/>
      <c r="C20" s="822"/>
      <c r="D20" s="822"/>
      <c r="E20" s="822"/>
      <c r="F20" s="824"/>
      <c r="G20" s="2">
        <f>G18+G16+G14+G12+G10</f>
        <v>8334</v>
      </c>
      <c r="H20" s="824"/>
      <c r="I20" s="2">
        <f>I18+I16+I14+I12+I10</f>
        <v>1062</v>
      </c>
      <c r="J20" s="824"/>
      <c r="K20" s="2">
        <f>K18+K16+K14+K12+K10</f>
        <v>1188</v>
      </c>
      <c r="L20" s="824"/>
      <c r="M20" s="2">
        <f>M18+M16+M14+M12+M10</f>
        <v>216</v>
      </c>
      <c r="N20" s="2">
        <f>N18+N16+N14+N12+N10</f>
        <v>382</v>
      </c>
      <c r="O20" s="822"/>
    </row>
    <row r="21" spans="1:16" ht="15.7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" ht="15.75" x14ac:dyDescent="0.25">
      <c r="A22" s="10"/>
      <c r="B22" s="10" t="s">
        <v>211</v>
      </c>
      <c r="C22" s="10" t="s">
        <v>212</v>
      </c>
      <c r="D22" s="10" t="s">
        <v>213</v>
      </c>
      <c r="E22" s="10" t="s">
        <v>214</v>
      </c>
      <c r="F22" s="10" t="s">
        <v>201</v>
      </c>
      <c r="G22" s="10" t="s">
        <v>215</v>
      </c>
      <c r="H22" s="10" t="s">
        <v>195</v>
      </c>
      <c r="I22" s="10" t="s">
        <v>308</v>
      </c>
      <c r="J22" s="9"/>
      <c r="K22" s="9"/>
      <c r="L22" s="9"/>
      <c r="M22" s="9"/>
      <c r="N22" s="9"/>
      <c r="O22" s="9"/>
    </row>
    <row r="23" spans="1:16" ht="15.75" x14ac:dyDescent="0.25">
      <c r="A23" s="10" t="str">
        <f>ЗРПК!F121</f>
        <v>1 курс</v>
      </c>
      <c r="B23" s="10">
        <f>'РЛС ОПА'!G116</f>
        <v>1908</v>
      </c>
      <c r="C23" s="10">
        <f>'РЛС ОПА'!H116</f>
        <v>180</v>
      </c>
      <c r="D23" s="10">
        <f>'РЛС ОПА'!I116</f>
        <v>72</v>
      </c>
      <c r="E23" s="10">
        <f>'РЛС ОПА'!J116</f>
        <v>0</v>
      </c>
      <c r="F23" s="10">
        <f>'РЛС ОПА'!K116</f>
        <v>60</v>
      </c>
      <c r="G23" s="10">
        <v>6</v>
      </c>
      <c r="H23" s="10">
        <v>38</v>
      </c>
      <c r="I23" s="10">
        <f>14+78</f>
        <v>92</v>
      </c>
      <c r="J23" s="9"/>
      <c r="K23" s="9"/>
      <c r="L23" s="9"/>
      <c r="M23" s="9"/>
      <c r="N23" s="9"/>
      <c r="O23" s="9"/>
    </row>
    <row r="24" spans="1:16" ht="15.75" x14ac:dyDescent="0.25">
      <c r="A24" s="10" t="str">
        <f>ЗРПК!F122</f>
        <v>2 курс</v>
      </c>
      <c r="B24" s="10">
        <f>'РЛС ОПА'!G117</f>
        <v>1944</v>
      </c>
      <c r="C24" s="10">
        <f>'РЛС ОПА'!H117</f>
        <v>216</v>
      </c>
      <c r="D24" s="10">
        <f>'РЛС ОПА'!I117</f>
        <v>0</v>
      </c>
      <c r="E24" s="10">
        <f>'РЛС ОПА'!J117</f>
        <v>0</v>
      </c>
      <c r="F24" s="10">
        <f>'РЛС ОПА'!K117</f>
        <v>60</v>
      </c>
      <c r="G24" s="10">
        <v>6</v>
      </c>
      <c r="H24" s="10">
        <v>38</v>
      </c>
      <c r="I24" s="10">
        <f t="shared" ref="I24:I26" si="21">14+78</f>
        <v>92</v>
      </c>
      <c r="J24" s="9"/>
      <c r="K24" s="9"/>
      <c r="L24" s="9"/>
      <c r="M24" s="9"/>
      <c r="N24" s="9"/>
      <c r="O24" s="9"/>
    </row>
    <row r="25" spans="1:16" ht="15.75" x14ac:dyDescent="0.25">
      <c r="A25" s="10" t="str">
        <f>ЗРПК!F123</f>
        <v>3 курс</v>
      </c>
      <c r="B25" s="10">
        <f>'РЛС ОПА'!G118</f>
        <v>1800</v>
      </c>
      <c r="C25" s="10">
        <f>'РЛС ОПА'!H118</f>
        <v>288</v>
      </c>
      <c r="D25" s="10">
        <f>'РЛС ОПА'!I118</f>
        <v>72</v>
      </c>
      <c r="E25" s="10">
        <f>'РЛС ОПА'!J118</f>
        <v>0</v>
      </c>
      <c r="F25" s="10">
        <f>'РЛС ОПА'!K118</f>
        <v>60</v>
      </c>
      <c r="G25" s="10">
        <v>6</v>
      </c>
      <c r="H25" s="10">
        <v>38</v>
      </c>
      <c r="I25" s="10">
        <f t="shared" si="21"/>
        <v>92</v>
      </c>
    </row>
    <row r="26" spans="1:16" ht="15.75" x14ac:dyDescent="0.25">
      <c r="A26" s="10" t="str">
        <f>ЗРПК!F124</f>
        <v>4 курс</v>
      </c>
      <c r="B26" s="10">
        <f>'РЛС ОПА'!G119</f>
        <v>1818</v>
      </c>
      <c r="C26" s="10">
        <f>'РЛС ОПА'!H119</f>
        <v>234</v>
      </c>
      <c r="D26" s="10">
        <f>'РЛС ОПА'!I119</f>
        <v>108</v>
      </c>
      <c r="E26" s="10">
        <f>'РЛС ОПА'!J119</f>
        <v>0</v>
      </c>
      <c r="F26" s="10">
        <f>'РЛС ОПА'!K119</f>
        <v>60</v>
      </c>
      <c r="G26" s="10">
        <v>6</v>
      </c>
      <c r="H26" s="10">
        <v>38</v>
      </c>
      <c r="I26" s="10">
        <f t="shared" si="21"/>
        <v>92</v>
      </c>
    </row>
    <row r="27" spans="1:16" ht="15.75" x14ac:dyDescent="0.25">
      <c r="A27" s="10" t="str">
        <f>ЗРПК!F125</f>
        <v>5 курс</v>
      </c>
      <c r="B27" s="10">
        <f>'РЛС ОПА'!G120</f>
        <v>864</v>
      </c>
      <c r="C27" s="10">
        <f>'РЛС ОПА'!H120</f>
        <v>144</v>
      </c>
      <c r="D27" s="10">
        <f>'РЛС ОПА'!I120</f>
        <v>936</v>
      </c>
      <c r="E27" s="10">
        <f>'РЛС ОПА'!J120</f>
        <v>216</v>
      </c>
      <c r="F27" s="10">
        <f>'РЛС ОПА'!K120</f>
        <v>60</v>
      </c>
      <c r="G27" s="10">
        <v>6</v>
      </c>
      <c r="H27" s="10">
        <v>60</v>
      </c>
      <c r="I27" s="10">
        <v>14</v>
      </c>
    </row>
  </sheetData>
  <mergeCells count="81">
    <mergeCell ref="A19:A20"/>
    <mergeCell ref="B19:B20"/>
    <mergeCell ref="C19:C20"/>
    <mergeCell ref="D19:D20"/>
    <mergeCell ref="E19:E20"/>
    <mergeCell ref="F17:F18"/>
    <mergeCell ref="H17:H18"/>
    <mergeCell ref="J17:J18"/>
    <mergeCell ref="L17:L18"/>
    <mergeCell ref="O19:O20"/>
    <mergeCell ref="O17:O18"/>
    <mergeCell ref="F19:F20"/>
    <mergeCell ref="H19:H20"/>
    <mergeCell ref="J19:J20"/>
    <mergeCell ref="L19:L20"/>
    <mergeCell ref="A17:A18"/>
    <mergeCell ref="B17:B18"/>
    <mergeCell ref="C17:C18"/>
    <mergeCell ref="D17:D18"/>
    <mergeCell ref="E17:E18"/>
    <mergeCell ref="F15:F16"/>
    <mergeCell ref="H15:H16"/>
    <mergeCell ref="J15:J16"/>
    <mergeCell ref="L15:L16"/>
    <mergeCell ref="O15:O16"/>
    <mergeCell ref="A15:A16"/>
    <mergeCell ref="B15:B16"/>
    <mergeCell ref="C15:C16"/>
    <mergeCell ref="D15:D16"/>
    <mergeCell ref="E15:E16"/>
    <mergeCell ref="F13:F14"/>
    <mergeCell ref="H13:H14"/>
    <mergeCell ref="J13:J14"/>
    <mergeCell ref="L13:L14"/>
    <mergeCell ref="O13:O14"/>
    <mergeCell ref="A13:A14"/>
    <mergeCell ref="B13:B14"/>
    <mergeCell ref="C13:C14"/>
    <mergeCell ref="D13:D14"/>
    <mergeCell ref="E13:E14"/>
    <mergeCell ref="F11:F12"/>
    <mergeCell ref="H11:H12"/>
    <mergeCell ref="J11:J12"/>
    <mergeCell ref="L11:L12"/>
    <mergeCell ref="O11:O12"/>
    <mergeCell ref="A11:A12"/>
    <mergeCell ref="B11:B12"/>
    <mergeCell ref="C11:C12"/>
    <mergeCell ref="D11:D12"/>
    <mergeCell ref="E11:E12"/>
    <mergeCell ref="F9:F10"/>
    <mergeCell ref="H9:H10"/>
    <mergeCell ref="J9:J10"/>
    <mergeCell ref="L9:L10"/>
    <mergeCell ref="O9:O10"/>
    <mergeCell ref="A9:A10"/>
    <mergeCell ref="B9:B10"/>
    <mergeCell ref="C9:C10"/>
    <mergeCell ref="D9:D10"/>
    <mergeCell ref="E9:E10"/>
    <mergeCell ref="F7:F8"/>
    <mergeCell ref="H7:H8"/>
    <mergeCell ref="J7:J8"/>
    <mergeCell ref="L7:L8"/>
    <mergeCell ref="O7:O8"/>
    <mergeCell ref="N4:N6"/>
    <mergeCell ref="A2:O2"/>
    <mergeCell ref="A4:A8"/>
    <mergeCell ref="B4:D4"/>
    <mergeCell ref="E4:E6"/>
    <mergeCell ref="F4:M4"/>
    <mergeCell ref="O4:O6"/>
    <mergeCell ref="B5:B8"/>
    <mergeCell ref="C5:D5"/>
    <mergeCell ref="F5:G6"/>
    <mergeCell ref="H5:I6"/>
    <mergeCell ref="J5:K6"/>
    <mergeCell ref="L5:M6"/>
    <mergeCell ref="C6:C8"/>
    <mergeCell ref="D6:D8"/>
    <mergeCell ref="E7:E8"/>
  </mergeCells>
  <printOptions horizontalCentered="1"/>
  <pageMargins left="0.15748031496062992" right="0.15748031496062992" top="0.15748031496062992" bottom="0.15748031496062992" header="0.15748031496062992" footer="0.15748031496062992"/>
  <pageSetup paperSize="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KO5699"/>
  <sheetViews>
    <sheetView showZeros="0" view="pageBreakPreview" zoomScale="55" zoomScaleNormal="85" zoomScaleSheetLayoutView="55" zoomScalePageLayoutView="90" workbookViewId="0">
      <pane xSplit="3" ySplit="7" topLeftCell="D44" activePane="bottomRight" state="frozen"/>
      <selection activeCell="IA59" sqref="A59:XFD63"/>
      <selection pane="topRight" activeCell="IA59" sqref="A59:XFD63"/>
      <selection pane="bottomLeft" activeCell="IA59" sqref="A59:XFD63"/>
      <selection pane="bottomRight" activeCell="A50" sqref="A50:XFD58"/>
    </sheetView>
  </sheetViews>
  <sheetFormatPr defaultColWidth="9.140625" defaultRowHeight="12.75" x14ac:dyDescent="0.25"/>
  <cols>
    <col min="1" max="1" width="5.28515625" style="34" customWidth="1"/>
    <col min="2" max="2" width="13.42578125" style="35" customWidth="1"/>
    <col min="3" max="3" width="135.7109375" style="404" customWidth="1"/>
    <col min="4" max="4" width="5.7109375" style="401" customWidth="1"/>
    <col min="5" max="5" width="5.7109375" style="385" customWidth="1"/>
    <col min="6" max="6" width="6.42578125" style="401" customWidth="1"/>
    <col min="7" max="7" width="5.7109375" style="402" customWidth="1"/>
    <col min="8" max="24" width="5.7109375" style="386" customWidth="1"/>
    <col min="25" max="25" width="5.7109375" style="377" customWidth="1"/>
    <col min="26" max="40" width="5.7109375" style="396" hidden="1" customWidth="1"/>
    <col min="41" max="41" width="5.7109375" style="397" hidden="1" customWidth="1"/>
    <col min="42" max="42" width="5.7109375" style="398" hidden="1" customWidth="1"/>
    <col min="43" max="43" width="5.7109375" style="399" hidden="1" customWidth="1"/>
    <col min="44" max="44" width="5.7109375" style="400" hidden="1" customWidth="1"/>
    <col min="45" max="46" width="5.7109375" style="377" customWidth="1"/>
    <col min="47" max="61" width="5.7109375" style="396" hidden="1" customWidth="1"/>
    <col min="62" max="62" width="5.7109375" style="397" hidden="1" customWidth="1"/>
    <col min="63" max="63" width="5.7109375" style="398" hidden="1" customWidth="1"/>
    <col min="64" max="64" width="5.7109375" style="399" hidden="1" customWidth="1"/>
    <col min="65" max="65" width="5.7109375" style="400" hidden="1" customWidth="1"/>
    <col min="66" max="67" width="5.7109375" style="377" customWidth="1"/>
    <col min="68" max="82" width="5.7109375" style="396" hidden="1" customWidth="1"/>
    <col min="83" max="83" width="5.7109375" style="397" hidden="1" customWidth="1"/>
    <col min="84" max="84" width="5.7109375" style="398" hidden="1" customWidth="1"/>
    <col min="85" max="85" width="5.7109375" style="399" hidden="1" customWidth="1"/>
    <col min="86" max="86" width="5.7109375" style="400" hidden="1" customWidth="1"/>
    <col min="87" max="88" width="5.7109375" style="377" customWidth="1"/>
    <col min="89" max="103" width="5.7109375" style="396" hidden="1" customWidth="1"/>
    <col min="104" max="104" width="5.7109375" style="397" hidden="1" customWidth="1"/>
    <col min="105" max="105" width="5.7109375" style="398" hidden="1" customWidth="1"/>
    <col min="106" max="106" width="5.7109375" style="399" hidden="1" customWidth="1"/>
    <col min="107" max="107" width="5.7109375" style="400" hidden="1" customWidth="1"/>
    <col min="108" max="109" width="5.7109375" style="377" customWidth="1"/>
    <col min="110" max="124" width="5.7109375" style="396" hidden="1" customWidth="1"/>
    <col min="125" max="125" width="5.7109375" style="397" hidden="1" customWidth="1"/>
    <col min="126" max="126" width="5.7109375" style="398" hidden="1" customWidth="1"/>
    <col min="127" max="127" width="5.7109375" style="399" hidden="1" customWidth="1"/>
    <col min="128" max="128" width="5.7109375" style="400" hidden="1" customWidth="1"/>
    <col min="129" max="130" width="5.7109375" style="377" customWidth="1"/>
    <col min="131" max="145" width="5.7109375" style="396" hidden="1" customWidth="1"/>
    <col min="146" max="146" width="5.7109375" style="397" hidden="1" customWidth="1"/>
    <col min="147" max="147" width="5.7109375" style="398" hidden="1" customWidth="1"/>
    <col min="148" max="148" width="5.7109375" style="399" hidden="1" customWidth="1"/>
    <col min="149" max="149" width="5.7109375" style="400" hidden="1" customWidth="1"/>
    <col min="150" max="151" width="5.7109375" style="377" customWidth="1"/>
    <col min="152" max="166" width="5.7109375" style="396" hidden="1" customWidth="1"/>
    <col min="167" max="167" width="5.7109375" style="397" hidden="1" customWidth="1"/>
    <col min="168" max="168" width="5.7109375" style="398" hidden="1" customWidth="1"/>
    <col min="169" max="169" width="5.7109375" style="399" hidden="1" customWidth="1"/>
    <col min="170" max="170" width="5.7109375" style="400" hidden="1" customWidth="1"/>
    <col min="171" max="172" width="5.7109375" style="377" customWidth="1"/>
    <col min="173" max="187" width="5.7109375" style="396" hidden="1" customWidth="1"/>
    <col min="188" max="188" width="5.7109375" style="397" hidden="1" customWidth="1"/>
    <col min="189" max="189" width="5.7109375" style="398" hidden="1" customWidth="1"/>
    <col min="190" max="190" width="5.7109375" style="399" hidden="1" customWidth="1"/>
    <col min="191" max="191" width="5.7109375" style="400" hidden="1" customWidth="1"/>
    <col min="192" max="193" width="5.7109375" style="377" customWidth="1"/>
    <col min="194" max="208" width="5.7109375" style="396" hidden="1" customWidth="1"/>
    <col min="209" max="209" width="5.7109375" style="397" hidden="1" customWidth="1"/>
    <col min="210" max="210" width="5.7109375" style="398" hidden="1" customWidth="1"/>
    <col min="211" max="211" width="5.7109375" style="399" hidden="1" customWidth="1"/>
    <col min="212" max="212" width="5.7109375" style="400" hidden="1" customWidth="1"/>
    <col min="213" max="214" width="5.7109375" style="377" customWidth="1"/>
    <col min="215" max="229" width="5.7109375" style="396" hidden="1" customWidth="1"/>
    <col min="230" max="230" width="5.7109375" style="397" hidden="1" customWidth="1"/>
    <col min="231" max="231" width="5.7109375" style="398" hidden="1" customWidth="1"/>
    <col min="232" max="232" width="5.7109375" style="399" hidden="1" customWidth="1"/>
    <col min="233" max="233" width="5.7109375" style="400" hidden="1" customWidth="1"/>
    <col min="234" max="234" width="5.7109375" style="377" customWidth="1"/>
    <col min="235" max="235" width="8.7109375" style="377" customWidth="1"/>
    <col min="236" max="236" width="9.5703125" style="377" bestFit="1" customWidth="1"/>
    <col min="237" max="238" width="6.85546875" style="377" customWidth="1"/>
    <col min="239" max="239" width="8.28515625" style="386" customWidth="1"/>
    <col min="240" max="247" width="4" style="385" customWidth="1"/>
    <col min="248" max="248" width="11.7109375" style="385" customWidth="1"/>
    <col min="249" max="301" width="4" style="385" customWidth="1"/>
    <col min="302" max="392" width="4" style="386" customWidth="1"/>
    <col min="393" max="435" width="9.140625" style="386"/>
    <col min="436" max="436" width="4.5703125" style="386" customWidth="1"/>
    <col min="437" max="16384" width="9.140625" style="386"/>
  </cols>
  <sheetData>
    <row r="1" spans="1:301" s="377" customFormat="1" ht="18.75" x14ac:dyDescent="0.25">
      <c r="A1" s="901" t="s">
        <v>216</v>
      </c>
      <c r="B1" s="901"/>
      <c r="C1" s="901"/>
      <c r="D1" s="901"/>
      <c r="E1" s="901"/>
      <c r="F1" s="901"/>
      <c r="G1" s="901"/>
      <c r="H1" s="901"/>
      <c r="I1" s="901"/>
      <c r="J1" s="901"/>
      <c r="K1" s="901"/>
      <c r="L1" s="901"/>
      <c r="M1" s="901"/>
      <c r="N1" s="901"/>
      <c r="O1" s="901"/>
      <c r="P1" s="901"/>
      <c r="Q1" s="901"/>
      <c r="R1" s="901"/>
      <c r="S1" s="901"/>
      <c r="T1" s="901"/>
      <c r="U1" s="901"/>
      <c r="V1" s="901"/>
      <c r="W1" s="901"/>
      <c r="X1" s="901"/>
      <c r="Y1" s="901"/>
      <c r="Z1" s="901"/>
      <c r="AA1" s="901"/>
      <c r="AB1" s="901"/>
      <c r="AC1" s="901"/>
      <c r="AD1" s="901"/>
      <c r="AE1" s="901"/>
      <c r="AF1" s="901"/>
      <c r="AG1" s="901"/>
      <c r="AH1" s="901"/>
      <c r="AI1" s="901"/>
      <c r="AJ1" s="901"/>
      <c r="AK1" s="901"/>
      <c r="AL1" s="901"/>
      <c r="AM1" s="901"/>
      <c r="AN1" s="901"/>
      <c r="AO1" s="901"/>
      <c r="AP1" s="901"/>
      <c r="AQ1" s="901"/>
      <c r="AR1" s="901"/>
      <c r="AS1" s="901"/>
      <c r="AT1" s="901"/>
      <c r="AU1" s="901"/>
      <c r="AV1" s="901"/>
      <c r="AW1" s="901"/>
      <c r="AX1" s="901"/>
      <c r="AY1" s="901"/>
      <c r="AZ1" s="901"/>
      <c r="BA1" s="901"/>
      <c r="BB1" s="901"/>
      <c r="BC1" s="901"/>
      <c r="BD1" s="901"/>
      <c r="BE1" s="901"/>
      <c r="BF1" s="901"/>
      <c r="BG1" s="901"/>
      <c r="BH1" s="901"/>
      <c r="BI1" s="901"/>
      <c r="BJ1" s="901"/>
      <c r="BK1" s="901"/>
      <c r="BL1" s="901"/>
      <c r="BM1" s="901"/>
      <c r="BN1" s="901"/>
      <c r="BO1" s="901"/>
      <c r="BP1" s="901"/>
      <c r="BQ1" s="901"/>
      <c r="BR1" s="901"/>
      <c r="BS1" s="901"/>
      <c r="BT1" s="901"/>
      <c r="BU1" s="901"/>
      <c r="BV1" s="901"/>
      <c r="BW1" s="901"/>
      <c r="BX1" s="901"/>
      <c r="BY1" s="901"/>
      <c r="BZ1" s="901"/>
      <c r="CA1" s="901"/>
      <c r="CB1" s="901"/>
      <c r="CC1" s="901"/>
      <c r="CD1" s="901"/>
      <c r="CE1" s="901"/>
      <c r="CF1" s="901"/>
      <c r="CG1" s="901"/>
      <c r="CH1" s="901"/>
      <c r="CI1" s="901"/>
      <c r="CJ1" s="901"/>
      <c r="CK1" s="901"/>
      <c r="CL1" s="901"/>
      <c r="CM1" s="901"/>
      <c r="CN1" s="901"/>
      <c r="CO1" s="901"/>
      <c r="CP1" s="901"/>
      <c r="CQ1" s="901"/>
      <c r="CR1" s="901"/>
      <c r="CS1" s="901"/>
      <c r="CT1" s="901"/>
      <c r="CU1" s="901"/>
      <c r="CV1" s="901"/>
      <c r="CW1" s="901"/>
      <c r="CX1" s="901"/>
      <c r="CY1" s="901"/>
      <c r="CZ1" s="901"/>
      <c r="DA1" s="901"/>
      <c r="DB1" s="901"/>
      <c r="DC1" s="901"/>
      <c r="DD1" s="901"/>
      <c r="DE1" s="901"/>
      <c r="DF1" s="901"/>
      <c r="DG1" s="901"/>
      <c r="DH1" s="901"/>
      <c r="DI1" s="901"/>
      <c r="DJ1" s="901"/>
      <c r="DK1" s="901"/>
      <c r="DL1" s="901"/>
      <c r="DM1" s="901"/>
      <c r="DN1" s="901"/>
      <c r="DO1" s="901"/>
      <c r="DP1" s="901"/>
      <c r="DQ1" s="901"/>
      <c r="DR1" s="901"/>
      <c r="DS1" s="901"/>
      <c r="DT1" s="901"/>
      <c r="DU1" s="901"/>
      <c r="DV1" s="901"/>
      <c r="DW1" s="901"/>
      <c r="DX1" s="901"/>
      <c r="DY1" s="901"/>
      <c r="DZ1" s="901"/>
      <c r="EA1" s="901"/>
      <c r="EB1" s="901"/>
      <c r="EC1" s="901"/>
      <c r="ED1" s="901"/>
      <c r="EE1" s="901"/>
      <c r="EF1" s="901"/>
      <c r="EG1" s="901"/>
      <c r="EH1" s="901"/>
      <c r="EI1" s="901"/>
      <c r="EJ1" s="901"/>
      <c r="EK1" s="901"/>
      <c r="EL1" s="901"/>
      <c r="EM1" s="901"/>
      <c r="EN1" s="901"/>
      <c r="EO1" s="901"/>
      <c r="EP1" s="901"/>
      <c r="EQ1" s="901"/>
      <c r="ER1" s="901"/>
      <c r="ES1" s="901"/>
      <c r="ET1" s="901"/>
      <c r="EU1" s="901"/>
      <c r="EV1" s="901"/>
      <c r="EW1" s="901"/>
      <c r="EX1" s="901"/>
      <c r="EY1" s="901"/>
      <c r="EZ1" s="901"/>
      <c r="FA1" s="901"/>
      <c r="FB1" s="901"/>
      <c r="FC1" s="901"/>
      <c r="FD1" s="901"/>
      <c r="FE1" s="901"/>
      <c r="FF1" s="901"/>
      <c r="FG1" s="901"/>
      <c r="FH1" s="901"/>
      <c r="FI1" s="901"/>
      <c r="FJ1" s="901"/>
      <c r="FK1" s="901"/>
      <c r="FL1" s="901"/>
      <c r="FM1" s="901"/>
      <c r="FN1" s="901"/>
      <c r="FO1" s="901"/>
      <c r="FP1" s="901"/>
      <c r="FQ1" s="901"/>
      <c r="FR1" s="901"/>
      <c r="FS1" s="901"/>
      <c r="FT1" s="901"/>
      <c r="FU1" s="901"/>
      <c r="FV1" s="901"/>
      <c r="FW1" s="901"/>
      <c r="FX1" s="901"/>
      <c r="FY1" s="901"/>
      <c r="FZ1" s="901"/>
      <c r="GA1" s="901"/>
      <c r="GB1" s="901"/>
      <c r="GC1" s="901"/>
      <c r="GD1" s="901"/>
      <c r="GE1" s="901"/>
      <c r="GF1" s="901"/>
      <c r="GG1" s="901"/>
      <c r="GH1" s="901"/>
      <c r="GI1" s="901"/>
      <c r="GJ1" s="901"/>
      <c r="GK1" s="901"/>
      <c r="GL1" s="901"/>
      <c r="GM1" s="901"/>
      <c r="GN1" s="901"/>
      <c r="GO1" s="901"/>
      <c r="GP1" s="901"/>
      <c r="GQ1" s="901"/>
      <c r="GR1" s="901"/>
      <c r="GS1" s="901"/>
      <c r="GT1" s="901"/>
      <c r="GU1" s="901"/>
      <c r="GV1" s="901"/>
      <c r="GW1" s="901"/>
      <c r="GX1" s="901"/>
      <c r="GY1" s="901"/>
      <c r="GZ1" s="901"/>
      <c r="HA1" s="901"/>
      <c r="HB1" s="901"/>
      <c r="HC1" s="901"/>
      <c r="HD1" s="901"/>
      <c r="HE1" s="901"/>
      <c r="HF1" s="901"/>
      <c r="HG1" s="901"/>
      <c r="HH1" s="901"/>
      <c r="HI1" s="901"/>
      <c r="HJ1" s="901"/>
      <c r="HK1" s="901"/>
      <c r="HL1" s="901"/>
      <c r="HM1" s="901"/>
      <c r="HN1" s="901"/>
      <c r="HO1" s="901"/>
      <c r="HP1" s="901"/>
      <c r="HQ1" s="901"/>
      <c r="HR1" s="901"/>
      <c r="HS1" s="901"/>
      <c r="HT1" s="901"/>
      <c r="HU1" s="901"/>
      <c r="HV1" s="901"/>
      <c r="HW1" s="901"/>
      <c r="HX1" s="901"/>
      <c r="HY1" s="901"/>
      <c r="HZ1" s="901"/>
      <c r="IA1" s="901"/>
      <c r="IB1" s="901"/>
      <c r="IC1" s="901"/>
      <c r="ID1" s="901"/>
      <c r="IF1" s="378"/>
      <c r="IG1" s="378"/>
      <c r="IH1" s="378"/>
      <c r="II1" s="378"/>
      <c r="IJ1" s="378"/>
      <c r="IK1" s="378"/>
      <c r="IL1" s="378"/>
      <c r="IM1" s="378"/>
      <c r="IN1" s="378"/>
      <c r="IO1" s="378"/>
      <c r="IP1" s="378"/>
      <c r="IQ1" s="378"/>
      <c r="IR1" s="378"/>
      <c r="IS1" s="378"/>
      <c r="IT1" s="378"/>
      <c r="IU1" s="378"/>
      <c r="IV1" s="378"/>
      <c r="IW1" s="378"/>
      <c r="IX1" s="378"/>
      <c r="IY1" s="378"/>
      <c r="IZ1" s="378"/>
      <c r="JA1" s="378"/>
      <c r="JB1" s="378"/>
      <c r="JC1" s="378"/>
      <c r="JD1" s="378"/>
      <c r="JE1" s="378"/>
      <c r="JF1" s="378"/>
      <c r="JG1" s="378"/>
      <c r="JH1" s="378"/>
      <c r="JI1" s="378"/>
      <c r="JJ1" s="378"/>
      <c r="JK1" s="378"/>
      <c r="JL1" s="378"/>
      <c r="JM1" s="378"/>
      <c r="JN1" s="378"/>
      <c r="JO1" s="378"/>
      <c r="JP1" s="378"/>
      <c r="JQ1" s="378"/>
      <c r="JR1" s="378"/>
      <c r="JS1" s="378"/>
      <c r="JT1" s="378"/>
      <c r="JU1" s="378"/>
      <c r="JV1" s="378"/>
      <c r="JW1" s="378"/>
      <c r="JX1" s="378"/>
      <c r="JY1" s="378"/>
      <c r="JZ1" s="378"/>
      <c r="KA1" s="378"/>
      <c r="KB1" s="378"/>
      <c r="KC1" s="378"/>
      <c r="KD1" s="378"/>
      <c r="KE1" s="378"/>
      <c r="KF1" s="378"/>
      <c r="KG1" s="378"/>
      <c r="KH1" s="378"/>
      <c r="KI1" s="378"/>
      <c r="KJ1" s="378"/>
      <c r="KK1" s="378"/>
      <c r="KL1" s="378"/>
      <c r="KM1" s="378"/>
      <c r="KN1" s="378"/>
      <c r="KO1" s="378"/>
    </row>
    <row r="2" spans="1:301" s="377" customFormat="1" ht="19.5" thickBot="1" x14ac:dyDescent="0.3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F2" s="378"/>
      <c r="IG2" s="378"/>
      <c r="IH2" s="378"/>
      <c r="II2" s="378"/>
      <c r="IJ2" s="378"/>
      <c r="IK2" s="378"/>
      <c r="IL2" s="378"/>
      <c r="IM2" s="378"/>
      <c r="IN2" s="378"/>
      <c r="IO2" s="378"/>
      <c r="IP2" s="378"/>
      <c r="IQ2" s="378"/>
      <c r="IR2" s="378"/>
      <c r="IS2" s="378"/>
      <c r="IT2" s="378"/>
      <c r="IU2" s="378"/>
      <c r="IV2" s="378"/>
      <c r="IW2" s="378"/>
      <c r="IX2" s="378"/>
      <c r="IY2" s="378"/>
      <c r="IZ2" s="378"/>
      <c r="JA2" s="378"/>
      <c r="JB2" s="378"/>
      <c r="JC2" s="378"/>
      <c r="JD2" s="378"/>
      <c r="JE2" s="378"/>
      <c r="JF2" s="378"/>
      <c r="JG2" s="378"/>
      <c r="JH2" s="378"/>
      <c r="JI2" s="378"/>
      <c r="JJ2" s="378"/>
      <c r="JK2" s="378"/>
      <c r="JL2" s="378"/>
      <c r="JM2" s="378"/>
      <c r="JN2" s="378"/>
      <c r="JO2" s="378"/>
      <c r="JP2" s="378"/>
      <c r="JQ2" s="378"/>
      <c r="JR2" s="378"/>
      <c r="JS2" s="378"/>
      <c r="JT2" s="378"/>
      <c r="JU2" s="378"/>
      <c r="JV2" s="378"/>
      <c r="JW2" s="378"/>
      <c r="JX2" s="378"/>
      <c r="JY2" s="378"/>
      <c r="JZ2" s="378"/>
      <c r="KA2" s="378"/>
      <c r="KB2" s="378"/>
      <c r="KC2" s="378"/>
      <c r="KD2" s="378"/>
      <c r="KE2" s="378"/>
      <c r="KF2" s="378"/>
      <c r="KG2" s="378"/>
      <c r="KH2" s="378"/>
      <c r="KI2" s="378"/>
      <c r="KJ2" s="378"/>
      <c r="KK2" s="378"/>
      <c r="KL2" s="378"/>
      <c r="KM2" s="378"/>
      <c r="KN2" s="378"/>
      <c r="KO2" s="378"/>
    </row>
    <row r="3" spans="1:301" s="380" customFormat="1" ht="84.75" customHeight="1" thickBot="1" x14ac:dyDescent="0.3">
      <c r="A3" s="848" t="s">
        <v>0</v>
      </c>
      <c r="B3" s="851" t="s">
        <v>1</v>
      </c>
      <c r="C3" s="852" t="s">
        <v>2</v>
      </c>
      <c r="D3" s="855" t="s">
        <v>3</v>
      </c>
      <c r="E3" s="856"/>
      <c r="F3" s="851" t="s">
        <v>4</v>
      </c>
      <c r="G3" s="851" t="s">
        <v>5</v>
      </c>
      <c r="H3" s="827" t="s">
        <v>6</v>
      </c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8"/>
      <c r="V3" s="829" t="s">
        <v>7</v>
      </c>
      <c r="W3" s="832" t="s">
        <v>279</v>
      </c>
      <c r="X3" s="835" t="s">
        <v>280</v>
      </c>
      <c r="Y3" s="838" t="s">
        <v>9</v>
      </c>
      <c r="Z3" s="839"/>
      <c r="AA3" s="839"/>
      <c r="AB3" s="839"/>
      <c r="AC3" s="839"/>
      <c r="AD3" s="839"/>
      <c r="AE3" s="839"/>
      <c r="AF3" s="839"/>
      <c r="AG3" s="839"/>
      <c r="AH3" s="839"/>
      <c r="AI3" s="839"/>
      <c r="AJ3" s="839"/>
      <c r="AK3" s="839"/>
      <c r="AL3" s="839"/>
      <c r="AM3" s="839"/>
      <c r="AN3" s="839"/>
      <c r="AO3" s="839"/>
      <c r="AP3" s="839"/>
      <c r="AQ3" s="839"/>
      <c r="AR3" s="839"/>
      <c r="AS3" s="839"/>
      <c r="AT3" s="839"/>
      <c r="AU3" s="839"/>
      <c r="AV3" s="839"/>
      <c r="AW3" s="839"/>
      <c r="AX3" s="839"/>
      <c r="AY3" s="839"/>
      <c r="AZ3" s="839"/>
      <c r="BA3" s="839"/>
      <c r="BB3" s="839"/>
      <c r="BC3" s="839"/>
      <c r="BD3" s="839"/>
      <c r="BE3" s="839"/>
      <c r="BF3" s="839"/>
      <c r="BG3" s="839"/>
      <c r="BH3" s="839"/>
      <c r="BI3" s="839"/>
      <c r="BJ3" s="839"/>
      <c r="BK3" s="839"/>
      <c r="BL3" s="839"/>
      <c r="BM3" s="839"/>
      <c r="BN3" s="839"/>
      <c r="BO3" s="839"/>
      <c r="BP3" s="839"/>
      <c r="BQ3" s="839"/>
      <c r="BR3" s="839"/>
      <c r="BS3" s="839"/>
      <c r="BT3" s="839"/>
      <c r="BU3" s="839"/>
      <c r="BV3" s="839"/>
      <c r="BW3" s="839"/>
      <c r="BX3" s="839"/>
      <c r="BY3" s="839"/>
      <c r="BZ3" s="839"/>
      <c r="CA3" s="839"/>
      <c r="CB3" s="839"/>
      <c r="CC3" s="839"/>
      <c r="CD3" s="839"/>
      <c r="CE3" s="839"/>
      <c r="CF3" s="839"/>
      <c r="CG3" s="839"/>
      <c r="CH3" s="839"/>
      <c r="CI3" s="839"/>
      <c r="CJ3" s="839"/>
      <c r="CK3" s="839"/>
      <c r="CL3" s="839"/>
      <c r="CM3" s="839"/>
      <c r="CN3" s="839"/>
      <c r="CO3" s="839"/>
      <c r="CP3" s="839"/>
      <c r="CQ3" s="839"/>
      <c r="CR3" s="839"/>
      <c r="CS3" s="839"/>
      <c r="CT3" s="839"/>
      <c r="CU3" s="839"/>
      <c r="CV3" s="839"/>
      <c r="CW3" s="839"/>
      <c r="CX3" s="839"/>
      <c r="CY3" s="839"/>
      <c r="CZ3" s="839"/>
      <c r="DA3" s="839"/>
      <c r="DB3" s="839"/>
      <c r="DC3" s="839"/>
      <c r="DD3" s="839"/>
      <c r="DE3" s="839"/>
      <c r="DF3" s="839"/>
      <c r="DG3" s="839"/>
      <c r="DH3" s="839"/>
      <c r="DI3" s="839"/>
      <c r="DJ3" s="839"/>
      <c r="DK3" s="839"/>
      <c r="DL3" s="839"/>
      <c r="DM3" s="839"/>
      <c r="DN3" s="839"/>
      <c r="DO3" s="839"/>
      <c r="DP3" s="839"/>
      <c r="DQ3" s="839"/>
      <c r="DR3" s="839"/>
      <c r="DS3" s="839"/>
      <c r="DT3" s="839"/>
      <c r="DU3" s="839"/>
      <c r="DV3" s="839"/>
      <c r="DW3" s="839"/>
      <c r="DX3" s="839"/>
      <c r="DY3" s="839"/>
      <c r="DZ3" s="839"/>
      <c r="EA3" s="839"/>
      <c r="EB3" s="839"/>
      <c r="EC3" s="839"/>
      <c r="ED3" s="839"/>
      <c r="EE3" s="839"/>
      <c r="EF3" s="839"/>
      <c r="EG3" s="839"/>
      <c r="EH3" s="839"/>
      <c r="EI3" s="839"/>
      <c r="EJ3" s="839"/>
      <c r="EK3" s="839"/>
      <c r="EL3" s="839"/>
      <c r="EM3" s="839"/>
      <c r="EN3" s="839"/>
      <c r="EO3" s="839"/>
      <c r="EP3" s="839"/>
      <c r="EQ3" s="839"/>
      <c r="ER3" s="839"/>
      <c r="ES3" s="839"/>
      <c r="ET3" s="839"/>
      <c r="EU3" s="839"/>
      <c r="EV3" s="839"/>
      <c r="EW3" s="839"/>
      <c r="EX3" s="839"/>
      <c r="EY3" s="839"/>
      <c r="EZ3" s="839"/>
      <c r="FA3" s="839"/>
      <c r="FB3" s="839"/>
      <c r="FC3" s="839"/>
      <c r="FD3" s="839"/>
      <c r="FE3" s="839"/>
      <c r="FF3" s="839"/>
      <c r="FG3" s="839"/>
      <c r="FH3" s="839"/>
      <c r="FI3" s="839"/>
      <c r="FJ3" s="839"/>
      <c r="FK3" s="839"/>
      <c r="FL3" s="839"/>
      <c r="FM3" s="839"/>
      <c r="FN3" s="839"/>
      <c r="FO3" s="839"/>
      <c r="FP3" s="839"/>
      <c r="FQ3" s="839"/>
      <c r="FR3" s="839"/>
      <c r="FS3" s="839"/>
      <c r="FT3" s="839"/>
      <c r="FU3" s="839"/>
      <c r="FV3" s="839"/>
      <c r="FW3" s="839"/>
      <c r="FX3" s="839"/>
      <c r="FY3" s="839"/>
      <c r="FZ3" s="839"/>
      <c r="GA3" s="839"/>
      <c r="GB3" s="839"/>
      <c r="GC3" s="839"/>
      <c r="GD3" s="839"/>
      <c r="GE3" s="839"/>
      <c r="GF3" s="839"/>
      <c r="GG3" s="839"/>
      <c r="GH3" s="839"/>
      <c r="GI3" s="839"/>
      <c r="GJ3" s="839"/>
      <c r="GK3" s="839"/>
      <c r="GL3" s="839"/>
      <c r="GM3" s="839"/>
      <c r="GN3" s="839"/>
      <c r="GO3" s="839"/>
      <c r="GP3" s="839"/>
      <c r="GQ3" s="839"/>
      <c r="GR3" s="839"/>
      <c r="GS3" s="839"/>
      <c r="GT3" s="839"/>
      <c r="GU3" s="839"/>
      <c r="GV3" s="839"/>
      <c r="GW3" s="839"/>
      <c r="GX3" s="839"/>
      <c r="GY3" s="839"/>
      <c r="GZ3" s="839"/>
      <c r="HA3" s="839"/>
      <c r="HB3" s="839"/>
      <c r="HC3" s="839"/>
      <c r="HD3" s="839"/>
      <c r="HE3" s="839"/>
      <c r="HF3" s="839"/>
      <c r="HG3" s="839"/>
      <c r="HH3" s="839"/>
      <c r="HI3" s="839"/>
      <c r="HJ3" s="839"/>
      <c r="HK3" s="839"/>
      <c r="HL3" s="839"/>
      <c r="HM3" s="839"/>
      <c r="HN3" s="839"/>
      <c r="HO3" s="839"/>
      <c r="HP3" s="839"/>
      <c r="HQ3" s="839"/>
      <c r="HR3" s="839"/>
      <c r="HS3" s="839"/>
      <c r="HT3" s="839"/>
      <c r="HU3" s="839"/>
      <c r="HV3" s="839"/>
      <c r="HW3" s="839"/>
      <c r="HX3" s="839"/>
      <c r="HY3" s="839"/>
      <c r="HZ3" s="840"/>
      <c r="IA3" s="841" t="s">
        <v>299</v>
      </c>
      <c r="IB3" s="842"/>
      <c r="IC3" s="842"/>
      <c r="ID3" s="843"/>
      <c r="IE3" s="861" t="s">
        <v>10</v>
      </c>
      <c r="IF3" s="379"/>
      <c r="IG3" s="379"/>
      <c r="IH3" s="379"/>
      <c r="II3" s="379"/>
      <c r="IJ3" s="379"/>
      <c r="IK3" s="379"/>
      <c r="IL3" s="379"/>
      <c r="IM3" s="379"/>
      <c r="IN3" s="379"/>
      <c r="IO3" s="379"/>
      <c r="IP3" s="379"/>
      <c r="IQ3" s="379"/>
      <c r="IR3" s="379"/>
      <c r="IS3" s="379"/>
      <c r="IT3" s="379"/>
      <c r="IU3" s="379"/>
      <c r="IV3" s="379"/>
      <c r="IW3" s="379"/>
      <c r="IX3" s="379"/>
      <c r="IY3" s="379"/>
      <c r="IZ3" s="379"/>
      <c r="JA3" s="379"/>
      <c r="JB3" s="379"/>
      <c r="JC3" s="379"/>
      <c r="JD3" s="379"/>
      <c r="JE3" s="379"/>
      <c r="JF3" s="379"/>
      <c r="JG3" s="379"/>
      <c r="JH3" s="379"/>
      <c r="JI3" s="379"/>
      <c r="JJ3" s="379"/>
      <c r="JK3" s="379"/>
      <c r="JL3" s="379"/>
      <c r="JM3" s="379"/>
      <c r="JN3" s="379"/>
      <c r="JO3" s="379"/>
      <c r="JP3" s="379"/>
      <c r="JQ3" s="379"/>
      <c r="JR3" s="379"/>
      <c r="JS3" s="379"/>
      <c r="JT3" s="379"/>
      <c r="JU3" s="379"/>
      <c r="JV3" s="379"/>
      <c r="JW3" s="379"/>
      <c r="JX3" s="379"/>
      <c r="JY3" s="379"/>
      <c r="JZ3" s="379"/>
      <c r="KA3" s="379"/>
      <c r="KB3" s="379"/>
      <c r="KC3" s="379"/>
      <c r="KD3" s="379"/>
      <c r="KE3" s="379"/>
      <c r="KF3" s="379"/>
      <c r="KG3" s="379"/>
      <c r="KH3" s="379"/>
      <c r="KI3" s="379"/>
      <c r="KJ3" s="379"/>
      <c r="KK3" s="379"/>
      <c r="KL3" s="379"/>
      <c r="KM3" s="379"/>
      <c r="KN3" s="379"/>
      <c r="KO3" s="379"/>
    </row>
    <row r="4" spans="1:301" s="380" customFormat="1" ht="12" customHeight="1" thickBot="1" x14ac:dyDescent="0.3">
      <c r="A4" s="849"/>
      <c r="B4" s="844"/>
      <c r="C4" s="853"/>
      <c r="D4" s="846" t="s">
        <v>11</v>
      </c>
      <c r="E4" s="844" t="s">
        <v>12</v>
      </c>
      <c r="F4" s="844"/>
      <c r="G4" s="844"/>
      <c r="H4" s="844" t="s">
        <v>13</v>
      </c>
      <c r="I4" s="844" t="s">
        <v>14</v>
      </c>
      <c r="J4" s="844" t="s">
        <v>298</v>
      </c>
      <c r="K4" s="844" t="s">
        <v>15</v>
      </c>
      <c r="L4" s="844" t="s">
        <v>16</v>
      </c>
      <c r="M4" s="844" t="s">
        <v>17</v>
      </c>
      <c r="N4" s="844" t="s">
        <v>18</v>
      </c>
      <c r="O4" s="844" t="s">
        <v>19</v>
      </c>
      <c r="P4" s="844" t="s">
        <v>256</v>
      </c>
      <c r="Q4" s="844" t="s">
        <v>21</v>
      </c>
      <c r="R4" s="844" t="s">
        <v>22</v>
      </c>
      <c r="S4" s="844" t="s">
        <v>23</v>
      </c>
      <c r="T4" s="844" t="s">
        <v>24</v>
      </c>
      <c r="U4" s="873" t="s">
        <v>25</v>
      </c>
      <c r="V4" s="830"/>
      <c r="W4" s="833"/>
      <c r="X4" s="836"/>
      <c r="Y4" s="875" t="s">
        <v>26</v>
      </c>
      <c r="Z4" s="842"/>
      <c r="AA4" s="842"/>
      <c r="AB4" s="842"/>
      <c r="AC4" s="842"/>
      <c r="AD4" s="842"/>
      <c r="AE4" s="842"/>
      <c r="AF4" s="842"/>
      <c r="AG4" s="842"/>
      <c r="AH4" s="842"/>
      <c r="AI4" s="842"/>
      <c r="AJ4" s="842"/>
      <c r="AK4" s="842"/>
      <c r="AL4" s="842"/>
      <c r="AM4" s="842"/>
      <c r="AN4" s="842"/>
      <c r="AO4" s="842"/>
      <c r="AP4" s="842"/>
      <c r="AQ4" s="842"/>
      <c r="AR4" s="842"/>
      <c r="AS4" s="842"/>
      <c r="AT4" s="842"/>
      <c r="AU4" s="842"/>
      <c r="AV4" s="842"/>
      <c r="AW4" s="842"/>
      <c r="AX4" s="842"/>
      <c r="AY4" s="842"/>
      <c r="AZ4" s="842"/>
      <c r="BA4" s="842"/>
      <c r="BB4" s="842"/>
      <c r="BC4" s="842"/>
      <c r="BD4" s="842"/>
      <c r="BE4" s="842"/>
      <c r="BF4" s="842"/>
      <c r="BG4" s="842"/>
      <c r="BH4" s="842"/>
      <c r="BI4" s="842"/>
      <c r="BJ4" s="842"/>
      <c r="BK4" s="842"/>
      <c r="BL4" s="842"/>
      <c r="BM4" s="842"/>
      <c r="BN4" s="843"/>
      <c r="BO4" s="841" t="s">
        <v>27</v>
      </c>
      <c r="BP4" s="842"/>
      <c r="BQ4" s="842"/>
      <c r="BR4" s="842"/>
      <c r="BS4" s="842"/>
      <c r="BT4" s="842"/>
      <c r="BU4" s="842"/>
      <c r="BV4" s="842"/>
      <c r="BW4" s="842"/>
      <c r="BX4" s="842"/>
      <c r="BY4" s="842"/>
      <c r="BZ4" s="842"/>
      <c r="CA4" s="842"/>
      <c r="CB4" s="842"/>
      <c r="CC4" s="842"/>
      <c r="CD4" s="842"/>
      <c r="CE4" s="842"/>
      <c r="CF4" s="842"/>
      <c r="CG4" s="842"/>
      <c r="CH4" s="842"/>
      <c r="CI4" s="842"/>
      <c r="CJ4" s="842"/>
      <c r="CK4" s="842"/>
      <c r="CL4" s="842"/>
      <c r="CM4" s="842"/>
      <c r="CN4" s="842"/>
      <c r="CO4" s="842"/>
      <c r="CP4" s="842"/>
      <c r="CQ4" s="842"/>
      <c r="CR4" s="842"/>
      <c r="CS4" s="842"/>
      <c r="CT4" s="842"/>
      <c r="CU4" s="842"/>
      <c r="CV4" s="842"/>
      <c r="CW4" s="842"/>
      <c r="CX4" s="842"/>
      <c r="CY4" s="842"/>
      <c r="CZ4" s="842"/>
      <c r="DA4" s="842"/>
      <c r="DB4" s="842"/>
      <c r="DC4" s="842"/>
      <c r="DD4" s="843"/>
      <c r="DE4" s="841" t="s">
        <v>28</v>
      </c>
      <c r="DF4" s="842"/>
      <c r="DG4" s="842"/>
      <c r="DH4" s="842"/>
      <c r="DI4" s="842"/>
      <c r="DJ4" s="842"/>
      <c r="DK4" s="842"/>
      <c r="DL4" s="842"/>
      <c r="DM4" s="842"/>
      <c r="DN4" s="842"/>
      <c r="DO4" s="842"/>
      <c r="DP4" s="842"/>
      <c r="DQ4" s="842"/>
      <c r="DR4" s="842"/>
      <c r="DS4" s="842"/>
      <c r="DT4" s="842"/>
      <c r="DU4" s="842"/>
      <c r="DV4" s="842"/>
      <c r="DW4" s="842"/>
      <c r="DX4" s="842"/>
      <c r="DY4" s="842"/>
      <c r="DZ4" s="842"/>
      <c r="EA4" s="842"/>
      <c r="EB4" s="842"/>
      <c r="EC4" s="842"/>
      <c r="ED4" s="842"/>
      <c r="EE4" s="842"/>
      <c r="EF4" s="842"/>
      <c r="EG4" s="842"/>
      <c r="EH4" s="842"/>
      <c r="EI4" s="842"/>
      <c r="EJ4" s="842"/>
      <c r="EK4" s="842"/>
      <c r="EL4" s="842"/>
      <c r="EM4" s="842"/>
      <c r="EN4" s="842"/>
      <c r="EO4" s="842"/>
      <c r="EP4" s="842"/>
      <c r="EQ4" s="842"/>
      <c r="ER4" s="842"/>
      <c r="ES4" s="842"/>
      <c r="ET4" s="843"/>
      <c r="EU4" s="841" t="s">
        <v>29</v>
      </c>
      <c r="EV4" s="842"/>
      <c r="EW4" s="842"/>
      <c r="EX4" s="842"/>
      <c r="EY4" s="842"/>
      <c r="EZ4" s="842"/>
      <c r="FA4" s="842"/>
      <c r="FB4" s="842"/>
      <c r="FC4" s="842"/>
      <c r="FD4" s="842"/>
      <c r="FE4" s="842"/>
      <c r="FF4" s="842"/>
      <c r="FG4" s="842"/>
      <c r="FH4" s="842"/>
      <c r="FI4" s="842"/>
      <c r="FJ4" s="842"/>
      <c r="FK4" s="842"/>
      <c r="FL4" s="842"/>
      <c r="FM4" s="842"/>
      <c r="FN4" s="842"/>
      <c r="FO4" s="842"/>
      <c r="FP4" s="842"/>
      <c r="FQ4" s="842"/>
      <c r="FR4" s="842"/>
      <c r="FS4" s="842"/>
      <c r="FT4" s="842"/>
      <c r="FU4" s="842"/>
      <c r="FV4" s="842"/>
      <c r="FW4" s="842"/>
      <c r="FX4" s="842"/>
      <c r="FY4" s="842"/>
      <c r="FZ4" s="842"/>
      <c r="GA4" s="842"/>
      <c r="GB4" s="842"/>
      <c r="GC4" s="842"/>
      <c r="GD4" s="842"/>
      <c r="GE4" s="842"/>
      <c r="GF4" s="842"/>
      <c r="GG4" s="842"/>
      <c r="GH4" s="842"/>
      <c r="GI4" s="842"/>
      <c r="GJ4" s="843"/>
      <c r="GK4" s="841" t="s">
        <v>30</v>
      </c>
      <c r="GL4" s="842"/>
      <c r="GM4" s="842"/>
      <c r="GN4" s="842"/>
      <c r="GO4" s="842"/>
      <c r="GP4" s="842"/>
      <c r="GQ4" s="842"/>
      <c r="GR4" s="842"/>
      <c r="GS4" s="842"/>
      <c r="GT4" s="842"/>
      <c r="GU4" s="842"/>
      <c r="GV4" s="842"/>
      <c r="GW4" s="842"/>
      <c r="GX4" s="842"/>
      <c r="GY4" s="842"/>
      <c r="GZ4" s="842"/>
      <c r="HA4" s="842"/>
      <c r="HB4" s="842"/>
      <c r="HC4" s="842"/>
      <c r="HD4" s="842"/>
      <c r="HE4" s="842"/>
      <c r="HF4" s="842"/>
      <c r="HG4" s="842"/>
      <c r="HH4" s="842"/>
      <c r="HI4" s="842"/>
      <c r="HJ4" s="842"/>
      <c r="HK4" s="842"/>
      <c r="HL4" s="842"/>
      <c r="HM4" s="842"/>
      <c r="HN4" s="842"/>
      <c r="HO4" s="842"/>
      <c r="HP4" s="842"/>
      <c r="HQ4" s="842"/>
      <c r="HR4" s="842"/>
      <c r="HS4" s="842"/>
      <c r="HT4" s="842"/>
      <c r="HU4" s="842"/>
      <c r="HV4" s="842"/>
      <c r="HW4" s="842"/>
      <c r="HX4" s="842"/>
      <c r="HY4" s="842"/>
      <c r="HZ4" s="868"/>
      <c r="IA4" s="878" t="s">
        <v>31</v>
      </c>
      <c r="IB4" s="827" t="s">
        <v>32</v>
      </c>
      <c r="IC4" s="827"/>
      <c r="ID4" s="852"/>
      <c r="IE4" s="862"/>
      <c r="IF4" s="379"/>
      <c r="IG4" s="379"/>
      <c r="IH4" s="379"/>
      <c r="II4" s="379"/>
      <c r="IJ4" s="379"/>
      <c r="IK4" s="379"/>
      <c r="IL4" s="379"/>
      <c r="IM4" s="379"/>
      <c r="IN4" s="379"/>
      <c r="IO4" s="379"/>
      <c r="IP4" s="379"/>
      <c r="IQ4" s="379"/>
      <c r="IR4" s="379"/>
      <c r="IS4" s="379"/>
      <c r="IT4" s="379"/>
      <c r="IU4" s="379"/>
      <c r="IV4" s="379"/>
      <c r="IW4" s="379"/>
      <c r="IX4" s="379"/>
      <c r="IY4" s="379"/>
      <c r="IZ4" s="379"/>
      <c r="JA4" s="379"/>
      <c r="JB4" s="379"/>
      <c r="JC4" s="379"/>
      <c r="JD4" s="379"/>
      <c r="JE4" s="379"/>
      <c r="JF4" s="379"/>
      <c r="JG4" s="379"/>
      <c r="JH4" s="379"/>
      <c r="JI4" s="379"/>
      <c r="JJ4" s="379"/>
      <c r="JK4" s="379"/>
      <c r="JL4" s="379"/>
      <c r="JM4" s="379"/>
      <c r="JN4" s="379"/>
      <c r="JO4" s="379"/>
      <c r="JP4" s="379"/>
      <c r="JQ4" s="379"/>
      <c r="JR4" s="379"/>
      <c r="JS4" s="379"/>
      <c r="JT4" s="379"/>
      <c r="JU4" s="379"/>
      <c r="JV4" s="379"/>
      <c r="JW4" s="379"/>
      <c r="JX4" s="379"/>
      <c r="JY4" s="379"/>
      <c r="JZ4" s="379"/>
      <c r="KA4" s="379"/>
      <c r="KB4" s="379"/>
      <c r="KC4" s="379"/>
      <c r="KD4" s="379"/>
      <c r="KE4" s="379"/>
      <c r="KF4" s="379"/>
      <c r="KG4" s="379"/>
      <c r="KH4" s="379"/>
      <c r="KI4" s="379"/>
      <c r="KJ4" s="379"/>
      <c r="KK4" s="379"/>
      <c r="KL4" s="379"/>
      <c r="KM4" s="379"/>
      <c r="KN4" s="379"/>
      <c r="KO4" s="379"/>
    </row>
    <row r="5" spans="1:301" s="380" customFormat="1" ht="38.25" customHeight="1" x14ac:dyDescent="0.25">
      <c r="A5" s="849"/>
      <c r="B5" s="844"/>
      <c r="C5" s="853"/>
      <c r="D5" s="846"/>
      <c r="E5" s="844"/>
      <c r="F5" s="844"/>
      <c r="G5" s="844"/>
      <c r="H5" s="844"/>
      <c r="I5" s="844"/>
      <c r="J5" s="844"/>
      <c r="K5" s="844"/>
      <c r="L5" s="844"/>
      <c r="M5" s="844"/>
      <c r="N5" s="844"/>
      <c r="O5" s="844"/>
      <c r="P5" s="844"/>
      <c r="Q5" s="844"/>
      <c r="R5" s="844"/>
      <c r="S5" s="844"/>
      <c r="T5" s="844"/>
      <c r="U5" s="873"/>
      <c r="V5" s="830"/>
      <c r="W5" s="833"/>
      <c r="X5" s="836"/>
      <c r="Y5" s="865" t="s">
        <v>33</v>
      </c>
      <c r="Z5" s="827"/>
      <c r="AA5" s="827"/>
      <c r="AB5" s="827"/>
      <c r="AC5" s="827"/>
      <c r="AD5" s="827"/>
      <c r="AE5" s="827"/>
      <c r="AF5" s="827"/>
      <c r="AG5" s="827"/>
      <c r="AH5" s="827"/>
      <c r="AI5" s="827"/>
      <c r="AJ5" s="827"/>
      <c r="AK5" s="827"/>
      <c r="AL5" s="827"/>
      <c r="AM5" s="827"/>
      <c r="AN5" s="827"/>
      <c r="AO5" s="827"/>
      <c r="AP5" s="827"/>
      <c r="AQ5" s="827"/>
      <c r="AR5" s="827"/>
      <c r="AS5" s="828"/>
      <c r="AT5" s="864" t="s">
        <v>34</v>
      </c>
      <c r="AU5" s="827"/>
      <c r="AV5" s="827"/>
      <c r="AW5" s="827"/>
      <c r="AX5" s="827"/>
      <c r="AY5" s="827"/>
      <c r="AZ5" s="827"/>
      <c r="BA5" s="827"/>
      <c r="BB5" s="827"/>
      <c r="BC5" s="827"/>
      <c r="BD5" s="827"/>
      <c r="BE5" s="827"/>
      <c r="BF5" s="827"/>
      <c r="BG5" s="827"/>
      <c r="BH5" s="827"/>
      <c r="BI5" s="827"/>
      <c r="BJ5" s="827"/>
      <c r="BK5" s="827"/>
      <c r="BL5" s="827"/>
      <c r="BM5" s="827"/>
      <c r="BN5" s="852"/>
      <c r="BO5" s="865" t="s">
        <v>35</v>
      </c>
      <c r="BP5" s="827"/>
      <c r="BQ5" s="827"/>
      <c r="BR5" s="827"/>
      <c r="BS5" s="827"/>
      <c r="BT5" s="827"/>
      <c r="BU5" s="827"/>
      <c r="BV5" s="827"/>
      <c r="BW5" s="827"/>
      <c r="BX5" s="827"/>
      <c r="BY5" s="827"/>
      <c r="BZ5" s="827"/>
      <c r="CA5" s="827"/>
      <c r="CB5" s="827"/>
      <c r="CC5" s="827"/>
      <c r="CD5" s="827"/>
      <c r="CE5" s="827"/>
      <c r="CF5" s="827"/>
      <c r="CG5" s="827"/>
      <c r="CH5" s="827"/>
      <c r="CI5" s="828"/>
      <c r="CJ5" s="864" t="s">
        <v>36</v>
      </c>
      <c r="CK5" s="827"/>
      <c r="CL5" s="827"/>
      <c r="CM5" s="827"/>
      <c r="CN5" s="827"/>
      <c r="CO5" s="827"/>
      <c r="CP5" s="827"/>
      <c r="CQ5" s="827"/>
      <c r="CR5" s="827"/>
      <c r="CS5" s="827"/>
      <c r="CT5" s="827"/>
      <c r="CU5" s="827"/>
      <c r="CV5" s="827"/>
      <c r="CW5" s="827"/>
      <c r="CX5" s="827"/>
      <c r="CY5" s="827"/>
      <c r="CZ5" s="827"/>
      <c r="DA5" s="827"/>
      <c r="DB5" s="827"/>
      <c r="DC5" s="827"/>
      <c r="DD5" s="852"/>
      <c r="DE5" s="865" t="s">
        <v>37</v>
      </c>
      <c r="DF5" s="827"/>
      <c r="DG5" s="827"/>
      <c r="DH5" s="827"/>
      <c r="DI5" s="827"/>
      <c r="DJ5" s="827"/>
      <c r="DK5" s="827"/>
      <c r="DL5" s="827"/>
      <c r="DM5" s="827"/>
      <c r="DN5" s="827"/>
      <c r="DO5" s="827"/>
      <c r="DP5" s="827"/>
      <c r="DQ5" s="827"/>
      <c r="DR5" s="827"/>
      <c r="DS5" s="827"/>
      <c r="DT5" s="827"/>
      <c r="DU5" s="827"/>
      <c r="DV5" s="827"/>
      <c r="DW5" s="827"/>
      <c r="DX5" s="827"/>
      <c r="DY5" s="828"/>
      <c r="DZ5" s="864" t="s">
        <v>38</v>
      </c>
      <c r="EA5" s="827"/>
      <c r="EB5" s="827"/>
      <c r="EC5" s="827"/>
      <c r="ED5" s="827"/>
      <c r="EE5" s="827"/>
      <c r="EF5" s="827"/>
      <c r="EG5" s="827"/>
      <c r="EH5" s="827"/>
      <c r="EI5" s="827"/>
      <c r="EJ5" s="827"/>
      <c r="EK5" s="827"/>
      <c r="EL5" s="827"/>
      <c r="EM5" s="827"/>
      <c r="EN5" s="827"/>
      <c r="EO5" s="827"/>
      <c r="EP5" s="827"/>
      <c r="EQ5" s="827"/>
      <c r="ER5" s="827"/>
      <c r="ES5" s="827"/>
      <c r="ET5" s="852"/>
      <c r="EU5" s="865" t="s">
        <v>39</v>
      </c>
      <c r="EV5" s="827"/>
      <c r="EW5" s="827"/>
      <c r="EX5" s="827"/>
      <c r="EY5" s="827"/>
      <c r="EZ5" s="827"/>
      <c r="FA5" s="827"/>
      <c r="FB5" s="827"/>
      <c r="FC5" s="827"/>
      <c r="FD5" s="827"/>
      <c r="FE5" s="827"/>
      <c r="FF5" s="827"/>
      <c r="FG5" s="827"/>
      <c r="FH5" s="827"/>
      <c r="FI5" s="827"/>
      <c r="FJ5" s="827"/>
      <c r="FK5" s="827"/>
      <c r="FL5" s="827"/>
      <c r="FM5" s="827"/>
      <c r="FN5" s="827"/>
      <c r="FO5" s="828"/>
      <c r="FP5" s="864" t="s">
        <v>40</v>
      </c>
      <c r="FQ5" s="827"/>
      <c r="FR5" s="827"/>
      <c r="FS5" s="827"/>
      <c r="FT5" s="827"/>
      <c r="FU5" s="827"/>
      <c r="FV5" s="827"/>
      <c r="FW5" s="827"/>
      <c r="FX5" s="827"/>
      <c r="FY5" s="827"/>
      <c r="FZ5" s="827"/>
      <c r="GA5" s="827"/>
      <c r="GB5" s="827"/>
      <c r="GC5" s="827"/>
      <c r="GD5" s="827"/>
      <c r="GE5" s="827"/>
      <c r="GF5" s="827"/>
      <c r="GG5" s="827"/>
      <c r="GH5" s="827"/>
      <c r="GI5" s="827"/>
      <c r="GJ5" s="852"/>
      <c r="GK5" s="865" t="s">
        <v>41</v>
      </c>
      <c r="GL5" s="827"/>
      <c r="GM5" s="827"/>
      <c r="GN5" s="827"/>
      <c r="GO5" s="827"/>
      <c r="GP5" s="827"/>
      <c r="GQ5" s="827"/>
      <c r="GR5" s="827"/>
      <c r="GS5" s="827"/>
      <c r="GT5" s="827"/>
      <c r="GU5" s="827"/>
      <c r="GV5" s="827"/>
      <c r="GW5" s="827"/>
      <c r="GX5" s="827"/>
      <c r="GY5" s="827"/>
      <c r="GZ5" s="827"/>
      <c r="HA5" s="827"/>
      <c r="HB5" s="827"/>
      <c r="HC5" s="827"/>
      <c r="HD5" s="827"/>
      <c r="HE5" s="828"/>
      <c r="HF5" s="864" t="s">
        <v>42</v>
      </c>
      <c r="HG5" s="827"/>
      <c r="HH5" s="827"/>
      <c r="HI5" s="827"/>
      <c r="HJ5" s="827"/>
      <c r="HK5" s="827"/>
      <c r="HL5" s="827"/>
      <c r="HM5" s="827"/>
      <c r="HN5" s="827"/>
      <c r="HO5" s="827"/>
      <c r="HP5" s="827"/>
      <c r="HQ5" s="827"/>
      <c r="HR5" s="827"/>
      <c r="HS5" s="827"/>
      <c r="HT5" s="827"/>
      <c r="HU5" s="827"/>
      <c r="HV5" s="827"/>
      <c r="HW5" s="827"/>
      <c r="HX5" s="827"/>
      <c r="HY5" s="827"/>
      <c r="HZ5" s="852"/>
      <c r="IA5" s="879"/>
      <c r="IB5" s="881" t="s">
        <v>43</v>
      </c>
      <c r="IC5" s="881"/>
      <c r="ID5" s="882" t="s">
        <v>44</v>
      </c>
      <c r="IE5" s="862"/>
      <c r="IF5" s="379"/>
      <c r="IG5" s="379"/>
      <c r="IH5" s="379"/>
      <c r="II5" s="379"/>
      <c r="IJ5" s="379"/>
      <c r="IK5" s="379"/>
      <c r="IL5" s="379"/>
      <c r="IM5" s="379"/>
      <c r="IN5" s="379"/>
      <c r="IO5" s="379"/>
      <c r="IP5" s="379"/>
      <c r="IQ5" s="379"/>
      <c r="IR5" s="379"/>
      <c r="IS5" s="379"/>
      <c r="IT5" s="379"/>
      <c r="IU5" s="379"/>
      <c r="IV5" s="379"/>
      <c r="IW5" s="379"/>
      <c r="IX5" s="379"/>
      <c r="IY5" s="379"/>
      <c r="IZ5" s="379"/>
      <c r="JA5" s="379"/>
      <c r="JB5" s="379"/>
      <c r="JC5" s="379"/>
      <c r="JD5" s="379"/>
      <c r="JE5" s="379"/>
      <c r="JF5" s="379"/>
      <c r="JG5" s="379"/>
      <c r="JH5" s="379"/>
      <c r="JI5" s="379"/>
      <c r="JJ5" s="379"/>
      <c r="JK5" s="379"/>
      <c r="JL5" s="379"/>
      <c r="JM5" s="379"/>
      <c r="JN5" s="379"/>
      <c r="JO5" s="379"/>
      <c r="JP5" s="379"/>
      <c r="JQ5" s="379"/>
      <c r="JR5" s="379"/>
      <c r="JS5" s="379"/>
      <c r="JT5" s="379"/>
      <c r="JU5" s="379"/>
      <c r="JV5" s="379"/>
      <c r="JW5" s="379"/>
      <c r="JX5" s="379"/>
      <c r="JY5" s="379"/>
      <c r="JZ5" s="379"/>
      <c r="KA5" s="379"/>
      <c r="KB5" s="379"/>
      <c r="KC5" s="379"/>
      <c r="KD5" s="379"/>
      <c r="KE5" s="379"/>
      <c r="KF5" s="379"/>
      <c r="KG5" s="379"/>
      <c r="KH5" s="379"/>
      <c r="KI5" s="379"/>
      <c r="KJ5" s="379"/>
      <c r="KK5" s="379"/>
      <c r="KL5" s="379"/>
      <c r="KM5" s="379"/>
      <c r="KN5" s="379"/>
      <c r="KO5" s="379"/>
    </row>
    <row r="6" spans="1:301" s="382" customFormat="1" ht="71.25" customHeight="1" x14ac:dyDescent="0.25">
      <c r="A6" s="849"/>
      <c r="B6" s="844"/>
      <c r="C6" s="853"/>
      <c r="D6" s="846"/>
      <c r="E6" s="844"/>
      <c r="F6" s="844"/>
      <c r="G6" s="844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73"/>
      <c r="V6" s="830"/>
      <c r="W6" s="833"/>
      <c r="X6" s="836"/>
      <c r="Y6" s="857" t="s">
        <v>45</v>
      </c>
      <c r="Z6" s="859" t="s">
        <v>13</v>
      </c>
      <c r="AA6" s="859" t="s">
        <v>14</v>
      </c>
      <c r="AB6" s="859" t="s">
        <v>298</v>
      </c>
      <c r="AC6" s="859" t="s">
        <v>15</v>
      </c>
      <c r="AD6" s="859" t="s">
        <v>16</v>
      </c>
      <c r="AE6" s="859" t="s">
        <v>17</v>
      </c>
      <c r="AF6" s="859" t="s">
        <v>18</v>
      </c>
      <c r="AG6" s="859" t="s">
        <v>19</v>
      </c>
      <c r="AH6" s="859" t="s">
        <v>20</v>
      </c>
      <c r="AI6" s="859" t="s">
        <v>21</v>
      </c>
      <c r="AJ6" s="859" t="s">
        <v>22</v>
      </c>
      <c r="AK6" s="859"/>
      <c r="AL6" s="859" t="s">
        <v>23</v>
      </c>
      <c r="AM6" s="859" t="s">
        <v>24</v>
      </c>
      <c r="AN6" s="859" t="s">
        <v>25</v>
      </c>
      <c r="AO6" s="884" t="s">
        <v>192</v>
      </c>
      <c r="AP6" s="886" t="s">
        <v>193</v>
      </c>
      <c r="AQ6" s="888" t="s">
        <v>8</v>
      </c>
      <c r="AR6" s="876" t="s">
        <v>3</v>
      </c>
      <c r="AS6" s="869" t="s">
        <v>46</v>
      </c>
      <c r="AT6" s="866" t="s">
        <v>45</v>
      </c>
      <c r="AU6" s="859" t="s">
        <v>13</v>
      </c>
      <c r="AV6" s="859" t="s">
        <v>14</v>
      </c>
      <c r="AW6" s="859" t="s">
        <v>298</v>
      </c>
      <c r="AX6" s="859" t="s">
        <v>15</v>
      </c>
      <c r="AY6" s="859" t="s">
        <v>16</v>
      </c>
      <c r="AZ6" s="859" t="s">
        <v>17</v>
      </c>
      <c r="BA6" s="859" t="s">
        <v>18</v>
      </c>
      <c r="BB6" s="859" t="s">
        <v>19</v>
      </c>
      <c r="BC6" s="859" t="s">
        <v>20</v>
      </c>
      <c r="BD6" s="859" t="s">
        <v>21</v>
      </c>
      <c r="BE6" s="859" t="s">
        <v>22</v>
      </c>
      <c r="BF6" s="859"/>
      <c r="BG6" s="859" t="s">
        <v>23</v>
      </c>
      <c r="BH6" s="859" t="s">
        <v>24</v>
      </c>
      <c r="BI6" s="859" t="s">
        <v>25</v>
      </c>
      <c r="BJ6" s="884" t="s">
        <v>192</v>
      </c>
      <c r="BK6" s="886" t="s">
        <v>193</v>
      </c>
      <c r="BL6" s="888" t="s">
        <v>8</v>
      </c>
      <c r="BM6" s="876" t="s">
        <v>3</v>
      </c>
      <c r="BN6" s="871" t="s">
        <v>46</v>
      </c>
      <c r="BO6" s="857" t="s">
        <v>45</v>
      </c>
      <c r="BP6" s="859" t="s">
        <v>13</v>
      </c>
      <c r="BQ6" s="859" t="s">
        <v>14</v>
      </c>
      <c r="BR6" s="859" t="s">
        <v>298</v>
      </c>
      <c r="BS6" s="859" t="s">
        <v>15</v>
      </c>
      <c r="BT6" s="859" t="s">
        <v>16</v>
      </c>
      <c r="BU6" s="859" t="s">
        <v>17</v>
      </c>
      <c r="BV6" s="859" t="s">
        <v>18</v>
      </c>
      <c r="BW6" s="859" t="s">
        <v>19</v>
      </c>
      <c r="BX6" s="859" t="s">
        <v>20</v>
      </c>
      <c r="BY6" s="859" t="s">
        <v>21</v>
      </c>
      <c r="BZ6" s="859" t="s">
        <v>22</v>
      </c>
      <c r="CA6" s="859"/>
      <c r="CB6" s="859" t="s">
        <v>23</v>
      </c>
      <c r="CC6" s="859" t="s">
        <v>24</v>
      </c>
      <c r="CD6" s="859" t="s">
        <v>25</v>
      </c>
      <c r="CE6" s="884" t="s">
        <v>192</v>
      </c>
      <c r="CF6" s="886" t="s">
        <v>193</v>
      </c>
      <c r="CG6" s="888" t="s">
        <v>8</v>
      </c>
      <c r="CH6" s="876" t="s">
        <v>3</v>
      </c>
      <c r="CI6" s="869" t="s">
        <v>46</v>
      </c>
      <c r="CJ6" s="866" t="s">
        <v>45</v>
      </c>
      <c r="CK6" s="859" t="s">
        <v>13</v>
      </c>
      <c r="CL6" s="859" t="s">
        <v>14</v>
      </c>
      <c r="CM6" s="859" t="s">
        <v>298</v>
      </c>
      <c r="CN6" s="859" t="s">
        <v>15</v>
      </c>
      <c r="CO6" s="859" t="s">
        <v>16</v>
      </c>
      <c r="CP6" s="859" t="s">
        <v>17</v>
      </c>
      <c r="CQ6" s="859" t="s">
        <v>18</v>
      </c>
      <c r="CR6" s="859" t="s">
        <v>19</v>
      </c>
      <c r="CS6" s="859" t="s">
        <v>20</v>
      </c>
      <c r="CT6" s="859" t="s">
        <v>21</v>
      </c>
      <c r="CU6" s="859" t="s">
        <v>22</v>
      </c>
      <c r="CV6" s="859"/>
      <c r="CW6" s="859" t="s">
        <v>23</v>
      </c>
      <c r="CX6" s="859" t="s">
        <v>24</v>
      </c>
      <c r="CY6" s="859" t="s">
        <v>25</v>
      </c>
      <c r="CZ6" s="884" t="s">
        <v>192</v>
      </c>
      <c r="DA6" s="886" t="s">
        <v>193</v>
      </c>
      <c r="DB6" s="888" t="s">
        <v>8</v>
      </c>
      <c r="DC6" s="876" t="s">
        <v>3</v>
      </c>
      <c r="DD6" s="871" t="s">
        <v>46</v>
      </c>
      <c r="DE6" s="857" t="s">
        <v>45</v>
      </c>
      <c r="DF6" s="859" t="s">
        <v>13</v>
      </c>
      <c r="DG6" s="859" t="s">
        <v>14</v>
      </c>
      <c r="DH6" s="859" t="s">
        <v>298</v>
      </c>
      <c r="DI6" s="859" t="s">
        <v>15</v>
      </c>
      <c r="DJ6" s="859" t="s">
        <v>16</v>
      </c>
      <c r="DK6" s="859" t="s">
        <v>17</v>
      </c>
      <c r="DL6" s="859" t="s">
        <v>18</v>
      </c>
      <c r="DM6" s="859" t="s">
        <v>19</v>
      </c>
      <c r="DN6" s="859" t="s">
        <v>20</v>
      </c>
      <c r="DO6" s="859" t="s">
        <v>21</v>
      </c>
      <c r="DP6" s="859" t="s">
        <v>22</v>
      </c>
      <c r="DQ6" s="859"/>
      <c r="DR6" s="859" t="s">
        <v>23</v>
      </c>
      <c r="DS6" s="859" t="s">
        <v>24</v>
      </c>
      <c r="DT6" s="859" t="s">
        <v>25</v>
      </c>
      <c r="DU6" s="884" t="s">
        <v>192</v>
      </c>
      <c r="DV6" s="886" t="s">
        <v>193</v>
      </c>
      <c r="DW6" s="888" t="s">
        <v>8</v>
      </c>
      <c r="DX6" s="876" t="s">
        <v>3</v>
      </c>
      <c r="DY6" s="869" t="s">
        <v>46</v>
      </c>
      <c r="DZ6" s="866" t="s">
        <v>45</v>
      </c>
      <c r="EA6" s="859" t="s">
        <v>13</v>
      </c>
      <c r="EB6" s="859" t="s">
        <v>14</v>
      </c>
      <c r="EC6" s="859" t="s">
        <v>298</v>
      </c>
      <c r="ED6" s="859" t="s">
        <v>15</v>
      </c>
      <c r="EE6" s="859" t="s">
        <v>16</v>
      </c>
      <c r="EF6" s="859" t="s">
        <v>17</v>
      </c>
      <c r="EG6" s="859" t="s">
        <v>18</v>
      </c>
      <c r="EH6" s="859" t="s">
        <v>19</v>
      </c>
      <c r="EI6" s="859" t="s">
        <v>20</v>
      </c>
      <c r="EJ6" s="859" t="s">
        <v>21</v>
      </c>
      <c r="EK6" s="859" t="s">
        <v>22</v>
      </c>
      <c r="EL6" s="859"/>
      <c r="EM6" s="859" t="s">
        <v>23</v>
      </c>
      <c r="EN6" s="859" t="s">
        <v>24</v>
      </c>
      <c r="EO6" s="859" t="s">
        <v>25</v>
      </c>
      <c r="EP6" s="884" t="s">
        <v>192</v>
      </c>
      <c r="EQ6" s="886" t="s">
        <v>193</v>
      </c>
      <c r="ER6" s="888" t="s">
        <v>8</v>
      </c>
      <c r="ES6" s="876" t="s">
        <v>3</v>
      </c>
      <c r="ET6" s="871" t="s">
        <v>46</v>
      </c>
      <c r="EU6" s="857" t="s">
        <v>45</v>
      </c>
      <c r="EV6" s="859" t="s">
        <v>13</v>
      </c>
      <c r="EW6" s="859" t="s">
        <v>14</v>
      </c>
      <c r="EX6" s="859" t="s">
        <v>298</v>
      </c>
      <c r="EY6" s="859" t="s">
        <v>15</v>
      </c>
      <c r="EZ6" s="859" t="s">
        <v>16</v>
      </c>
      <c r="FA6" s="859" t="s">
        <v>17</v>
      </c>
      <c r="FB6" s="859" t="s">
        <v>18</v>
      </c>
      <c r="FC6" s="859" t="s">
        <v>19</v>
      </c>
      <c r="FD6" s="859" t="s">
        <v>20</v>
      </c>
      <c r="FE6" s="859" t="s">
        <v>21</v>
      </c>
      <c r="FF6" s="859" t="s">
        <v>22</v>
      </c>
      <c r="FG6" s="859"/>
      <c r="FH6" s="859" t="s">
        <v>23</v>
      </c>
      <c r="FI6" s="859" t="s">
        <v>24</v>
      </c>
      <c r="FJ6" s="859" t="s">
        <v>25</v>
      </c>
      <c r="FK6" s="884" t="s">
        <v>192</v>
      </c>
      <c r="FL6" s="886" t="s">
        <v>193</v>
      </c>
      <c r="FM6" s="888" t="s">
        <v>8</v>
      </c>
      <c r="FN6" s="876" t="s">
        <v>3</v>
      </c>
      <c r="FO6" s="869" t="s">
        <v>46</v>
      </c>
      <c r="FP6" s="866" t="s">
        <v>45</v>
      </c>
      <c r="FQ6" s="859" t="s">
        <v>13</v>
      </c>
      <c r="FR6" s="859" t="s">
        <v>14</v>
      </c>
      <c r="FS6" s="859" t="s">
        <v>298</v>
      </c>
      <c r="FT6" s="859" t="s">
        <v>15</v>
      </c>
      <c r="FU6" s="859" t="s">
        <v>16</v>
      </c>
      <c r="FV6" s="859" t="s">
        <v>17</v>
      </c>
      <c r="FW6" s="859" t="s">
        <v>18</v>
      </c>
      <c r="FX6" s="859" t="s">
        <v>19</v>
      </c>
      <c r="FY6" s="859" t="s">
        <v>20</v>
      </c>
      <c r="FZ6" s="859" t="s">
        <v>21</v>
      </c>
      <c r="GA6" s="859" t="s">
        <v>22</v>
      </c>
      <c r="GB6" s="859"/>
      <c r="GC6" s="859" t="s">
        <v>23</v>
      </c>
      <c r="GD6" s="859" t="s">
        <v>24</v>
      </c>
      <c r="GE6" s="859" t="s">
        <v>25</v>
      </c>
      <c r="GF6" s="884" t="s">
        <v>192</v>
      </c>
      <c r="GG6" s="886" t="s">
        <v>193</v>
      </c>
      <c r="GH6" s="888" t="s">
        <v>8</v>
      </c>
      <c r="GI6" s="876" t="s">
        <v>3</v>
      </c>
      <c r="GJ6" s="871" t="s">
        <v>46</v>
      </c>
      <c r="GK6" s="857" t="s">
        <v>45</v>
      </c>
      <c r="GL6" s="859" t="s">
        <v>13</v>
      </c>
      <c r="GM6" s="859" t="s">
        <v>14</v>
      </c>
      <c r="GN6" s="859" t="s">
        <v>298</v>
      </c>
      <c r="GO6" s="859" t="s">
        <v>15</v>
      </c>
      <c r="GP6" s="859" t="s">
        <v>16</v>
      </c>
      <c r="GQ6" s="859" t="s">
        <v>17</v>
      </c>
      <c r="GR6" s="859" t="s">
        <v>18</v>
      </c>
      <c r="GS6" s="859" t="s">
        <v>19</v>
      </c>
      <c r="GT6" s="859" t="s">
        <v>20</v>
      </c>
      <c r="GU6" s="859" t="s">
        <v>21</v>
      </c>
      <c r="GV6" s="859" t="s">
        <v>22</v>
      </c>
      <c r="GW6" s="859"/>
      <c r="GX6" s="859" t="s">
        <v>23</v>
      </c>
      <c r="GY6" s="859" t="s">
        <v>24</v>
      </c>
      <c r="GZ6" s="859" t="s">
        <v>25</v>
      </c>
      <c r="HA6" s="884" t="s">
        <v>192</v>
      </c>
      <c r="HB6" s="886" t="s">
        <v>193</v>
      </c>
      <c r="HC6" s="888" t="s">
        <v>8</v>
      </c>
      <c r="HD6" s="876" t="s">
        <v>3</v>
      </c>
      <c r="HE6" s="869" t="s">
        <v>46</v>
      </c>
      <c r="HF6" s="866" t="s">
        <v>45</v>
      </c>
      <c r="HG6" s="859" t="s">
        <v>13</v>
      </c>
      <c r="HH6" s="859" t="s">
        <v>14</v>
      </c>
      <c r="HI6" s="859" t="s">
        <v>298</v>
      </c>
      <c r="HJ6" s="859" t="s">
        <v>15</v>
      </c>
      <c r="HK6" s="859" t="s">
        <v>16</v>
      </c>
      <c r="HL6" s="859" t="s">
        <v>17</v>
      </c>
      <c r="HM6" s="859" t="s">
        <v>18</v>
      </c>
      <c r="HN6" s="859" t="s">
        <v>19</v>
      </c>
      <c r="HO6" s="859" t="s">
        <v>20</v>
      </c>
      <c r="HP6" s="859" t="s">
        <v>21</v>
      </c>
      <c r="HQ6" s="859" t="s">
        <v>22</v>
      </c>
      <c r="HR6" s="859"/>
      <c r="HS6" s="859" t="s">
        <v>23</v>
      </c>
      <c r="HT6" s="859" t="s">
        <v>24</v>
      </c>
      <c r="HU6" s="859" t="s">
        <v>25</v>
      </c>
      <c r="HV6" s="884" t="s">
        <v>192</v>
      </c>
      <c r="HW6" s="886" t="s">
        <v>193</v>
      </c>
      <c r="HX6" s="888" t="s">
        <v>8</v>
      </c>
      <c r="HY6" s="876" t="s">
        <v>3</v>
      </c>
      <c r="HZ6" s="871" t="s">
        <v>46</v>
      </c>
      <c r="IA6" s="879"/>
      <c r="IB6" s="844" t="s">
        <v>47</v>
      </c>
      <c r="IC6" s="844" t="s">
        <v>48</v>
      </c>
      <c r="ID6" s="882"/>
      <c r="IE6" s="862"/>
      <c r="IF6" s="381"/>
      <c r="IG6" s="381"/>
      <c r="IH6" s="381"/>
      <c r="II6" s="381"/>
      <c r="IJ6" s="381"/>
      <c r="IK6" s="381"/>
      <c r="IL6" s="381"/>
      <c r="IM6" s="381"/>
      <c r="IN6" s="381"/>
      <c r="IO6" s="381"/>
      <c r="IP6" s="381"/>
      <c r="IQ6" s="381"/>
      <c r="IR6" s="381"/>
      <c r="IS6" s="381"/>
      <c r="IT6" s="381"/>
      <c r="IU6" s="381"/>
      <c r="IV6" s="381"/>
      <c r="IW6" s="381"/>
      <c r="IX6" s="381"/>
      <c r="IY6" s="381"/>
      <c r="IZ6" s="381"/>
      <c r="JA6" s="381"/>
      <c r="JB6" s="381"/>
      <c r="JC6" s="381"/>
      <c r="JD6" s="381"/>
      <c r="JE6" s="381"/>
      <c r="JF6" s="381"/>
      <c r="JG6" s="381"/>
      <c r="JH6" s="381"/>
      <c r="JI6" s="381"/>
      <c r="JJ6" s="381"/>
      <c r="JK6" s="381"/>
      <c r="JL6" s="381"/>
      <c r="JM6" s="381"/>
      <c r="JN6" s="381"/>
      <c r="JO6" s="381"/>
      <c r="JP6" s="381"/>
      <c r="JQ6" s="381"/>
      <c r="JR6" s="381"/>
      <c r="JS6" s="381"/>
      <c r="JT6" s="381"/>
      <c r="JU6" s="381"/>
      <c r="JV6" s="381"/>
      <c r="JW6" s="381"/>
      <c r="JX6" s="381"/>
      <c r="JY6" s="381"/>
      <c r="JZ6" s="381"/>
      <c r="KA6" s="381"/>
      <c r="KB6" s="381"/>
      <c r="KC6" s="381"/>
      <c r="KD6" s="381"/>
      <c r="KE6" s="381"/>
      <c r="KF6" s="381"/>
      <c r="KG6" s="381"/>
      <c r="KH6" s="381"/>
      <c r="KI6" s="381"/>
      <c r="KJ6" s="381"/>
      <c r="KK6" s="381"/>
      <c r="KL6" s="381"/>
      <c r="KM6" s="381"/>
      <c r="KN6" s="381"/>
      <c r="KO6" s="381"/>
    </row>
    <row r="7" spans="1:301" s="382" customFormat="1" ht="93.75" customHeight="1" thickBot="1" x14ac:dyDescent="0.3">
      <c r="A7" s="850"/>
      <c r="B7" s="845"/>
      <c r="C7" s="854"/>
      <c r="D7" s="847"/>
      <c r="E7" s="845"/>
      <c r="F7" s="845"/>
      <c r="G7" s="845"/>
      <c r="H7" s="845"/>
      <c r="I7" s="845"/>
      <c r="J7" s="845"/>
      <c r="K7" s="845"/>
      <c r="L7" s="845"/>
      <c r="M7" s="845"/>
      <c r="N7" s="845"/>
      <c r="O7" s="845"/>
      <c r="P7" s="845"/>
      <c r="Q7" s="845"/>
      <c r="R7" s="845"/>
      <c r="S7" s="845"/>
      <c r="T7" s="845"/>
      <c r="U7" s="874"/>
      <c r="V7" s="831"/>
      <c r="W7" s="834"/>
      <c r="X7" s="837"/>
      <c r="Y7" s="858"/>
      <c r="Z7" s="860"/>
      <c r="AA7" s="860"/>
      <c r="AB7" s="860"/>
      <c r="AC7" s="860"/>
      <c r="AD7" s="860"/>
      <c r="AE7" s="860"/>
      <c r="AF7" s="860"/>
      <c r="AG7" s="860"/>
      <c r="AH7" s="860"/>
      <c r="AI7" s="860"/>
      <c r="AJ7" s="113" t="s">
        <v>49</v>
      </c>
      <c r="AK7" s="113" t="s">
        <v>50</v>
      </c>
      <c r="AL7" s="860"/>
      <c r="AM7" s="860"/>
      <c r="AN7" s="860"/>
      <c r="AO7" s="885"/>
      <c r="AP7" s="887"/>
      <c r="AQ7" s="889"/>
      <c r="AR7" s="877"/>
      <c r="AS7" s="870"/>
      <c r="AT7" s="867"/>
      <c r="AU7" s="860"/>
      <c r="AV7" s="860"/>
      <c r="AW7" s="860"/>
      <c r="AX7" s="860"/>
      <c r="AY7" s="860"/>
      <c r="AZ7" s="860"/>
      <c r="BA7" s="860"/>
      <c r="BB7" s="860"/>
      <c r="BC7" s="860"/>
      <c r="BD7" s="860"/>
      <c r="BE7" s="113" t="s">
        <v>49</v>
      </c>
      <c r="BF7" s="113" t="s">
        <v>50</v>
      </c>
      <c r="BG7" s="860"/>
      <c r="BH7" s="860"/>
      <c r="BI7" s="860"/>
      <c r="BJ7" s="885"/>
      <c r="BK7" s="887"/>
      <c r="BL7" s="889"/>
      <c r="BM7" s="877"/>
      <c r="BN7" s="872"/>
      <c r="BO7" s="858"/>
      <c r="BP7" s="860"/>
      <c r="BQ7" s="860"/>
      <c r="BR7" s="860"/>
      <c r="BS7" s="860"/>
      <c r="BT7" s="860"/>
      <c r="BU7" s="860"/>
      <c r="BV7" s="860"/>
      <c r="BW7" s="860"/>
      <c r="BX7" s="860"/>
      <c r="BY7" s="860"/>
      <c r="BZ7" s="113" t="s">
        <v>49</v>
      </c>
      <c r="CA7" s="113" t="s">
        <v>50</v>
      </c>
      <c r="CB7" s="860"/>
      <c r="CC7" s="860"/>
      <c r="CD7" s="860"/>
      <c r="CE7" s="885"/>
      <c r="CF7" s="887"/>
      <c r="CG7" s="889"/>
      <c r="CH7" s="877"/>
      <c r="CI7" s="870"/>
      <c r="CJ7" s="867"/>
      <c r="CK7" s="860"/>
      <c r="CL7" s="860"/>
      <c r="CM7" s="860"/>
      <c r="CN7" s="860"/>
      <c r="CO7" s="860"/>
      <c r="CP7" s="860"/>
      <c r="CQ7" s="860"/>
      <c r="CR7" s="860"/>
      <c r="CS7" s="860"/>
      <c r="CT7" s="860"/>
      <c r="CU7" s="113" t="s">
        <v>49</v>
      </c>
      <c r="CV7" s="113" t="s">
        <v>50</v>
      </c>
      <c r="CW7" s="860"/>
      <c r="CX7" s="860"/>
      <c r="CY7" s="860"/>
      <c r="CZ7" s="885"/>
      <c r="DA7" s="887"/>
      <c r="DB7" s="889"/>
      <c r="DC7" s="877"/>
      <c r="DD7" s="872"/>
      <c r="DE7" s="858"/>
      <c r="DF7" s="860"/>
      <c r="DG7" s="860"/>
      <c r="DH7" s="860"/>
      <c r="DI7" s="860"/>
      <c r="DJ7" s="860"/>
      <c r="DK7" s="860"/>
      <c r="DL7" s="860"/>
      <c r="DM7" s="860"/>
      <c r="DN7" s="860"/>
      <c r="DO7" s="860"/>
      <c r="DP7" s="113" t="s">
        <v>49</v>
      </c>
      <c r="DQ7" s="113" t="s">
        <v>50</v>
      </c>
      <c r="DR7" s="860"/>
      <c r="DS7" s="860"/>
      <c r="DT7" s="860"/>
      <c r="DU7" s="885"/>
      <c r="DV7" s="887"/>
      <c r="DW7" s="889"/>
      <c r="DX7" s="877"/>
      <c r="DY7" s="870"/>
      <c r="DZ7" s="867"/>
      <c r="EA7" s="860"/>
      <c r="EB7" s="860"/>
      <c r="EC7" s="860"/>
      <c r="ED7" s="860"/>
      <c r="EE7" s="860"/>
      <c r="EF7" s="860"/>
      <c r="EG7" s="860"/>
      <c r="EH7" s="860"/>
      <c r="EI7" s="860"/>
      <c r="EJ7" s="860"/>
      <c r="EK7" s="113" t="s">
        <v>49</v>
      </c>
      <c r="EL7" s="113" t="s">
        <v>50</v>
      </c>
      <c r="EM7" s="860"/>
      <c r="EN7" s="860"/>
      <c r="EO7" s="860"/>
      <c r="EP7" s="885"/>
      <c r="EQ7" s="887"/>
      <c r="ER7" s="889"/>
      <c r="ES7" s="877"/>
      <c r="ET7" s="872"/>
      <c r="EU7" s="858"/>
      <c r="EV7" s="860"/>
      <c r="EW7" s="860"/>
      <c r="EX7" s="860"/>
      <c r="EY7" s="860"/>
      <c r="EZ7" s="860"/>
      <c r="FA7" s="860"/>
      <c r="FB7" s="860"/>
      <c r="FC7" s="860"/>
      <c r="FD7" s="860"/>
      <c r="FE7" s="860"/>
      <c r="FF7" s="113" t="s">
        <v>49</v>
      </c>
      <c r="FG7" s="113" t="s">
        <v>50</v>
      </c>
      <c r="FH7" s="860"/>
      <c r="FI7" s="860"/>
      <c r="FJ7" s="860"/>
      <c r="FK7" s="885"/>
      <c r="FL7" s="887"/>
      <c r="FM7" s="889"/>
      <c r="FN7" s="877"/>
      <c r="FO7" s="870"/>
      <c r="FP7" s="867"/>
      <c r="FQ7" s="860"/>
      <c r="FR7" s="860"/>
      <c r="FS7" s="860"/>
      <c r="FT7" s="860"/>
      <c r="FU7" s="860"/>
      <c r="FV7" s="860"/>
      <c r="FW7" s="860"/>
      <c r="FX7" s="860"/>
      <c r="FY7" s="860"/>
      <c r="FZ7" s="860"/>
      <c r="GA7" s="113" t="s">
        <v>49</v>
      </c>
      <c r="GB7" s="113" t="s">
        <v>50</v>
      </c>
      <c r="GC7" s="860"/>
      <c r="GD7" s="860"/>
      <c r="GE7" s="860"/>
      <c r="GF7" s="885"/>
      <c r="GG7" s="887"/>
      <c r="GH7" s="889"/>
      <c r="GI7" s="877"/>
      <c r="GJ7" s="872"/>
      <c r="GK7" s="858"/>
      <c r="GL7" s="860"/>
      <c r="GM7" s="860"/>
      <c r="GN7" s="860"/>
      <c r="GO7" s="860"/>
      <c r="GP7" s="860"/>
      <c r="GQ7" s="860"/>
      <c r="GR7" s="860"/>
      <c r="GS7" s="860"/>
      <c r="GT7" s="860"/>
      <c r="GU7" s="860"/>
      <c r="GV7" s="113" t="s">
        <v>49</v>
      </c>
      <c r="GW7" s="113" t="s">
        <v>50</v>
      </c>
      <c r="GX7" s="860"/>
      <c r="GY7" s="860"/>
      <c r="GZ7" s="860"/>
      <c r="HA7" s="885"/>
      <c r="HB7" s="887"/>
      <c r="HC7" s="889"/>
      <c r="HD7" s="877"/>
      <c r="HE7" s="870"/>
      <c r="HF7" s="867"/>
      <c r="HG7" s="860"/>
      <c r="HH7" s="860"/>
      <c r="HI7" s="860"/>
      <c r="HJ7" s="860"/>
      <c r="HK7" s="860"/>
      <c r="HL7" s="860"/>
      <c r="HM7" s="860"/>
      <c r="HN7" s="860"/>
      <c r="HO7" s="860"/>
      <c r="HP7" s="860"/>
      <c r="HQ7" s="113" t="s">
        <v>49</v>
      </c>
      <c r="HR7" s="113" t="s">
        <v>50</v>
      </c>
      <c r="HS7" s="860"/>
      <c r="HT7" s="860"/>
      <c r="HU7" s="860"/>
      <c r="HV7" s="885"/>
      <c r="HW7" s="887"/>
      <c r="HX7" s="889"/>
      <c r="HY7" s="877"/>
      <c r="HZ7" s="872"/>
      <c r="IA7" s="880"/>
      <c r="IB7" s="845"/>
      <c r="IC7" s="845"/>
      <c r="ID7" s="883"/>
      <c r="IE7" s="863"/>
      <c r="IF7" s="381"/>
      <c r="IG7" s="381"/>
      <c r="IH7" s="381"/>
      <c r="II7" s="381"/>
      <c r="IJ7" s="381"/>
      <c r="IK7" s="381"/>
      <c r="IL7" s="381"/>
      <c r="IM7" s="381"/>
      <c r="IN7" s="381"/>
      <c r="IO7" s="381"/>
      <c r="IP7" s="381"/>
      <c r="IQ7" s="381"/>
      <c r="IR7" s="381"/>
      <c r="IS7" s="381"/>
      <c r="IT7" s="381"/>
      <c r="IU7" s="381"/>
      <c r="IV7" s="381"/>
      <c r="IW7" s="381"/>
      <c r="IX7" s="381"/>
      <c r="IY7" s="381"/>
      <c r="IZ7" s="381"/>
      <c r="JA7" s="381"/>
      <c r="JB7" s="381"/>
      <c r="JC7" s="381"/>
      <c r="JD7" s="381"/>
      <c r="JE7" s="381"/>
      <c r="JF7" s="381"/>
      <c r="JG7" s="381"/>
      <c r="JH7" s="381"/>
      <c r="JI7" s="381"/>
      <c r="JJ7" s="381"/>
      <c r="JK7" s="381"/>
      <c r="JL7" s="381"/>
      <c r="JM7" s="381"/>
      <c r="JN7" s="381"/>
      <c r="JO7" s="381"/>
      <c r="JP7" s="381"/>
      <c r="JQ7" s="381"/>
      <c r="JR7" s="381"/>
      <c r="JS7" s="381"/>
      <c r="JT7" s="381"/>
      <c r="JU7" s="381"/>
      <c r="JV7" s="381"/>
      <c r="JW7" s="381"/>
      <c r="JX7" s="381"/>
      <c r="JY7" s="381"/>
      <c r="JZ7" s="381"/>
      <c r="KA7" s="381"/>
      <c r="KB7" s="381"/>
      <c r="KC7" s="381"/>
      <c r="KD7" s="381"/>
      <c r="KE7" s="381"/>
      <c r="KF7" s="381"/>
      <c r="KG7" s="381"/>
      <c r="KH7" s="381"/>
      <c r="KI7" s="381"/>
      <c r="KJ7" s="381"/>
      <c r="KK7" s="381"/>
      <c r="KL7" s="381"/>
      <c r="KM7" s="381"/>
      <c r="KN7" s="381"/>
      <c r="KO7" s="381"/>
    </row>
    <row r="8" spans="1:301" s="377" customFormat="1" ht="15" customHeight="1" x14ac:dyDescent="0.25">
      <c r="A8" s="150"/>
      <c r="B8" s="88" t="s">
        <v>220</v>
      </c>
      <c r="C8" s="298" t="s">
        <v>219</v>
      </c>
      <c r="D8" s="228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5"/>
      <c r="T8" s="115"/>
      <c r="U8" s="207"/>
      <c r="V8" s="297"/>
      <c r="W8" s="88"/>
      <c r="X8" s="298"/>
      <c r="Y8" s="243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223"/>
      <c r="AT8" s="297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298"/>
      <c r="BO8" s="243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223"/>
      <c r="CJ8" s="297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298"/>
      <c r="DE8" s="243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223"/>
      <c r="DZ8" s="297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298"/>
      <c r="EU8" s="243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223"/>
      <c r="FP8" s="297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298"/>
      <c r="GK8" s="243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223"/>
      <c r="HF8" s="297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298"/>
      <c r="IA8" s="362"/>
      <c r="IB8" s="81"/>
      <c r="IC8" s="81"/>
      <c r="ID8" s="162"/>
      <c r="IE8" s="54"/>
      <c r="IF8" s="378"/>
      <c r="IG8" s="378"/>
      <c r="IH8" s="378"/>
      <c r="II8" s="378"/>
      <c r="IJ8" s="378"/>
      <c r="IK8" s="378"/>
      <c r="IL8" s="378"/>
      <c r="IM8" s="378"/>
      <c r="IN8" s="378"/>
      <c r="IO8" s="378"/>
      <c r="IP8" s="378"/>
      <c r="IQ8" s="378"/>
      <c r="IR8" s="378"/>
      <c r="IS8" s="378"/>
      <c r="IT8" s="378"/>
      <c r="IU8" s="378"/>
      <c r="IV8" s="378"/>
      <c r="IW8" s="378"/>
      <c r="IX8" s="378"/>
      <c r="IY8" s="378"/>
      <c r="IZ8" s="378"/>
      <c r="JA8" s="378"/>
      <c r="JB8" s="378"/>
      <c r="JC8" s="378"/>
      <c r="JD8" s="378"/>
      <c r="JE8" s="378"/>
      <c r="JF8" s="378"/>
      <c r="JG8" s="378"/>
      <c r="JH8" s="378"/>
      <c r="JI8" s="378"/>
      <c r="JJ8" s="378"/>
      <c r="JK8" s="378"/>
      <c r="JL8" s="378"/>
      <c r="JM8" s="378"/>
      <c r="JN8" s="378"/>
      <c r="JO8" s="378"/>
      <c r="JP8" s="378"/>
      <c r="JQ8" s="378"/>
      <c r="JR8" s="378"/>
      <c r="JS8" s="378"/>
      <c r="JT8" s="378"/>
      <c r="JU8" s="378"/>
      <c r="JV8" s="378"/>
      <c r="JW8" s="378"/>
      <c r="JX8" s="378"/>
      <c r="JY8" s="378"/>
      <c r="JZ8" s="378"/>
      <c r="KA8" s="378"/>
      <c r="KB8" s="378"/>
      <c r="KC8" s="378"/>
      <c r="KD8" s="378"/>
      <c r="KE8" s="378"/>
      <c r="KF8" s="378"/>
      <c r="KG8" s="378"/>
      <c r="KH8" s="378"/>
      <c r="KI8" s="378"/>
      <c r="KJ8" s="378"/>
      <c r="KK8" s="378"/>
      <c r="KL8" s="378"/>
      <c r="KM8" s="378"/>
      <c r="KN8" s="378"/>
      <c r="KO8" s="378"/>
    </row>
    <row r="9" spans="1:301" s="377" customFormat="1" ht="15" customHeight="1" thickBot="1" x14ac:dyDescent="0.3">
      <c r="A9" s="205"/>
      <c r="B9" s="106" t="s">
        <v>221</v>
      </c>
      <c r="C9" s="302" t="s">
        <v>222</v>
      </c>
      <c r="D9" s="244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225"/>
      <c r="V9" s="301"/>
      <c r="W9" s="106"/>
      <c r="X9" s="302"/>
      <c r="Y9" s="244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225"/>
      <c r="AT9" s="301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302"/>
      <c r="BO9" s="244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225"/>
      <c r="CJ9" s="301"/>
      <c r="CK9" s="106"/>
      <c r="CL9" s="106"/>
      <c r="CM9" s="106"/>
      <c r="CN9" s="106"/>
      <c r="CO9" s="106"/>
      <c r="CP9" s="106"/>
      <c r="CQ9" s="106"/>
      <c r="CR9" s="106"/>
      <c r="CS9" s="106"/>
      <c r="CT9" s="106"/>
      <c r="CU9" s="106"/>
      <c r="CV9" s="106"/>
      <c r="CW9" s="106"/>
      <c r="CX9" s="106"/>
      <c r="CY9" s="106"/>
      <c r="CZ9" s="106"/>
      <c r="DA9" s="106"/>
      <c r="DB9" s="106"/>
      <c r="DC9" s="106"/>
      <c r="DD9" s="302"/>
      <c r="DE9" s="244"/>
      <c r="DF9" s="106"/>
      <c r="DG9" s="106"/>
      <c r="DH9" s="106"/>
      <c r="DI9" s="106"/>
      <c r="DJ9" s="106"/>
      <c r="DK9" s="106"/>
      <c r="DL9" s="106"/>
      <c r="DM9" s="106"/>
      <c r="DN9" s="106"/>
      <c r="DO9" s="106"/>
      <c r="DP9" s="106"/>
      <c r="DQ9" s="106"/>
      <c r="DR9" s="106"/>
      <c r="DS9" s="106"/>
      <c r="DT9" s="106"/>
      <c r="DU9" s="106"/>
      <c r="DV9" s="106"/>
      <c r="DW9" s="106"/>
      <c r="DX9" s="106"/>
      <c r="DY9" s="225"/>
      <c r="DZ9" s="301"/>
      <c r="EA9" s="106"/>
      <c r="EB9" s="106"/>
      <c r="EC9" s="106"/>
      <c r="ED9" s="106"/>
      <c r="EE9" s="106"/>
      <c r="EF9" s="106"/>
      <c r="EG9" s="106"/>
      <c r="EH9" s="106"/>
      <c r="EI9" s="106"/>
      <c r="EJ9" s="106"/>
      <c r="EK9" s="106"/>
      <c r="EL9" s="106"/>
      <c r="EM9" s="106"/>
      <c r="EN9" s="106"/>
      <c r="EO9" s="106"/>
      <c r="EP9" s="106"/>
      <c r="EQ9" s="106"/>
      <c r="ER9" s="106"/>
      <c r="ES9" s="106"/>
      <c r="ET9" s="302"/>
      <c r="EU9" s="244"/>
      <c r="EV9" s="106"/>
      <c r="EW9" s="106"/>
      <c r="EX9" s="106"/>
      <c r="EY9" s="106"/>
      <c r="EZ9" s="106"/>
      <c r="FA9" s="106"/>
      <c r="FB9" s="106"/>
      <c r="FC9" s="106"/>
      <c r="FD9" s="106"/>
      <c r="FE9" s="106"/>
      <c r="FF9" s="106"/>
      <c r="FG9" s="106"/>
      <c r="FH9" s="106"/>
      <c r="FI9" s="106"/>
      <c r="FJ9" s="106"/>
      <c r="FK9" s="106"/>
      <c r="FL9" s="106"/>
      <c r="FM9" s="106"/>
      <c r="FN9" s="106"/>
      <c r="FO9" s="225"/>
      <c r="FP9" s="301"/>
      <c r="FQ9" s="106"/>
      <c r="FR9" s="106"/>
      <c r="FS9" s="106"/>
      <c r="FT9" s="106"/>
      <c r="FU9" s="106"/>
      <c r="FV9" s="106"/>
      <c r="FW9" s="106"/>
      <c r="FX9" s="106"/>
      <c r="FY9" s="106"/>
      <c r="FZ9" s="106"/>
      <c r="GA9" s="106"/>
      <c r="GB9" s="106"/>
      <c r="GC9" s="106"/>
      <c r="GD9" s="106"/>
      <c r="GE9" s="106"/>
      <c r="GF9" s="106"/>
      <c r="GG9" s="106"/>
      <c r="GH9" s="106"/>
      <c r="GI9" s="106"/>
      <c r="GJ9" s="302"/>
      <c r="GK9" s="244"/>
      <c r="GL9" s="106"/>
      <c r="GM9" s="106"/>
      <c r="GN9" s="106"/>
      <c r="GO9" s="106"/>
      <c r="GP9" s="106"/>
      <c r="GQ9" s="106"/>
      <c r="GR9" s="106"/>
      <c r="GS9" s="106"/>
      <c r="GT9" s="106"/>
      <c r="GU9" s="106"/>
      <c r="GV9" s="106"/>
      <c r="GW9" s="106"/>
      <c r="GX9" s="106"/>
      <c r="GY9" s="106"/>
      <c r="GZ9" s="106"/>
      <c r="HA9" s="106"/>
      <c r="HB9" s="106"/>
      <c r="HC9" s="106"/>
      <c r="HD9" s="106"/>
      <c r="HE9" s="225"/>
      <c r="HF9" s="301"/>
      <c r="HG9" s="106"/>
      <c r="HH9" s="106"/>
      <c r="HI9" s="106"/>
      <c r="HJ9" s="106"/>
      <c r="HK9" s="106"/>
      <c r="HL9" s="106"/>
      <c r="HM9" s="106"/>
      <c r="HN9" s="106"/>
      <c r="HO9" s="106"/>
      <c r="HP9" s="106"/>
      <c r="HQ9" s="106"/>
      <c r="HR9" s="106"/>
      <c r="HS9" s="106"/>
      <c r="HT9" s="106"/>
      <c r="HU9" s="106"/>
      <c r="HV9" s="106"/>
      <c r="HW9" s="106"/>
      <c r="HX9" s="106"/>
      <c r="HY9" s="106"/>
      <c r="HZ9" s="302"/>
      <c r="IA9" s="307"/>
      <c r="IB9" s="105"/>
      <c r="IC9" s="105"/>
      <c r="ID9" s="206"/>
      <c r="IE9" s="54"/>
      <c r="IF9" s="378"/>
      <c r="IG9" s="378"/>
      <c r="IH9" s="378"/>
      <c r="II9" s="378"/>
      <c r="IJ9" s="378"/>
      <c r="IK9" s="378"/>
      <c r="IL9" s="378"/>
      <c r="IM9" s="378"/>
      <c r="IN9" s="378"/>
      <c r="IO9" s="378"/>
      <c r="IP9" s="378"/>
      <c r="IQ9" s="378"/>
      <c r="IR9" s="378"/>
      <c r="IS9" s="378"/>
      <c r="IT9" s="378"/>
      <c r="IU9" s="378"/>
      <c r="IV9" s="378"/>
      <c r="IW9" s="378"/>
      <c r="IX9" s="378"/>
      <c r="IY9" s="378"/>
      <c r="IZ9" s="378"/>
      <c r="JA9" s="378"/>
      <c r="JB9" s="378"/>
      <c r="JC9" s="378"/>
      <c r="JD9" s="378"/>
      <c r="JE9" s="378"/>
      <c r="JF9" s="378"/>
      <c r="JG9" s="378"/>
      <c r="JH9" s="378"/>
      <c r="JI9" s="378"/>
      <c r="JJ9" s="378"/>
      <c r="JK9" s="378"/>
      <c r="JL9" s="378"/>
      <c r="JM9" s="378"/>
      <c r="JN9" s="378"/>
      <c r="JO9" s="378"/>
      <c r="JP9" s="378"/>
      <c r="JQ9" s="378"/>
      <c r="JR9" s="378"/>
      <c r="JS9" s="378"/>
      <c r="JT9" s="378"/>
      <c r="JU9" s="378"/>
      <c r="JV9" s="378"/>
      <c r="JW9" s="378"/>
      <c r="JX9" s="378"/>
      <c r="JY9" s="378"/>
      <c r="JZ9" s="378"/>
      <c r="KA9" s="378"/>
      <c r="KB9" s="378"/>
      <c r="KC9" s="378"/>
      <c r="KD9" s="378"/>
      <c r="KE9" s="378"/>
      <c r="KF9" s="378"/>
      <c r="KG9" s="378"/>
      <c r="KH9" s="378"/>
      <c r="KI9" s="378"/>
      <c r="KJ9" s="378"/>
      <c r="KK9" s="378"/>
      <c r="KL9" s="378"/>
      <c r="KM9" s="378"/>
      <c r="KN9" s="378"/>
      <c r="KO9" s="378"/>
    </row>
    <row r="10" spans="1:301" s="384" customFormat="1" ht="15" customHeight="1" x14ac:dyDescent="0.25">
      <c r="A10" s="140"/>
      <c r="B10" s="141"/>
      <c r="C10" s="247" t="s">
        <v>257</v>
      </c>
      <c r="D10" s="229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208"/>
      <c r="V10" s="268"/>
      <c r="W10" s="141"/>
      <c r="X10" s="269"/>
      <c r="Y10" s="229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208"/>
      <c r="AT10" s="268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269"/>
      <c r="BO10" s="229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208"/>
      <c r="CJ10" s="268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269"/>
      <c r="DE10" s="229"/>
      <c r="DF10" s="141"/>
      <c r="DG10" s="141"/>
      <c r="DH10" s="141"/>
      <c r="DI10" s="141"/>
      <c r="DJ10" s="141"/>
      <c r="DK10" s="141"/>
      <c r="DL10" s="141"/>
      <c r="DM10" s="141"/>
      <c r="DN10" s="141"/>
      <c r="DO10" s="141"/>
      <c r="DP10" s="141"/>
      <c r="DQ10" s="141"/>
      <c r="DR10" s="141"/>
      <c r="DS10" s="141"/>
      <c r="DT10" s="141"/>
      <c r="DU10" s="141"/>
      <c r="DV10" s="141"/>
      <c r="DW10" s="141"/>
      <c r="DX10" s="141"/>
      <c r="DY10" s="208"/>
      <c r="DZ10" s="268"/>
      <c r="EA10" s="141"/>
      <c r="EB10" s="141"/>
      <c r="EC10" s="141"/>
      <c r="ED10" s="141"/>
      <c r="EE10" s="141"/>
      <c r="EF10" s="141"/>
      <c r="EG10" s="141"/>
      <c r="EH10" s="141"/>
      <c r="EI10" s="141"/>
      <c r="EJ10" s="141"/>
      <c r="EK10" s="141"/>
      <c r="EL10" s="141"/>
      <c r="EM10" s="141"/>
      <c r="EN10" s="141"/>
      <c r="EO10" s="141"/>
      <c r="EP10" s="141"/>
      <c r="EQ10" s="141"/>
      <c r="ER10" s="141"/>
      <c r="ES10" s="141"/>
      <c r="ET10" s="269"/>
      <c r="EU10" s="229"/>
      <c r="EV10" s="141"/>
      <c r="EW10" s="141"/>
      <c r="EX10" s="141"/>
      <c r="EY10" s="141"/>
      <c r="EZ10" s="141"/>
      <c r="FA10" s="141"/>
      <c r="FB10" s="141"/>
      <c r="FC10" s="141"/>
      <c r="FD10" s="141"/>
      <c r="FE10" s="141"/>
      <c r="FF10" s="141"/>
      <c r="FG10" s="141"/>
      <c r="FH10" s="141"/>
      <c r="FI10" s="141"/>
      <c r="FJ10" s="141"/>
      <c r="FK10" s="141"/>
      <c r="FL10" s="141"/>
      <c r="FM10" s="141"/>
      <c r="FN10" s="141"/>
      <c r="FO10" s="208"/>
      <c r="FP10" s="268"/>
      <c r="FQ10" s="141"/>
      <c r="FR10" s="141"/>
      <c r="FS10" s="141"/>
      <c r="FT10" s="141"/>
      <c r="FU10" s="141"/>
      <c r="FV10" s="141"/>
      <c r="FW10" s="141"/>
      <c r="FX10" s="141"/>
      <c r="FY10" s="141"/>
      <c r="FZ10" s="141"/>
      <c r="GA10" s="141"/>
      <c r="GB10" s="141"/>
      <c r="GC10" s="141"/>
      <c r="GD10" s="141"/>
      <c r="GE10" s="141"/>
      <c r="GF10" s="141"/>
      <c r="GG10" s="141"/>
      <c r="GH10" s="141"/>
      <c r="GI10" s="141"/>
      <c r="GJ10" s="269"/>
      <c r="GK10" s="229"/>
      <c r="GL10" s="141"/>
      <c r="GM10" s="141"/>
      <c r="GN10" s="141"/>
      <c r="GO10" s="141"/>
      <c r="GP10" s="141"/>
      <c r="GQ10" s="141"/>
      <c r="GR10" s="141"/>
      <c r="GS10" s="141"/>
      <c r="GT10" s="141"/>
      <c r="GU10" s="141"/>
      <c r="GV10" s="141"/>
      <c r="GW10" s="141"/>
      <c r="GX10" s="141"/>
      <c r="GY10" s="141"/>
      <c r="GZ10" s="141"/>
      <c r="HA10" s="141"/>
      <c r="HB10" s="141"/>
      <c r="HC10" s="141"/>
      <c r="HD10" s="141"/>
      <c r="HE10" s="208"/>
      <c r="HF10" s="268"/>
      <c r="HG10" s="141"/>
      <c r="HH10" s="141"/>
      <c r="HI10" s="141"/>
      <c r="HJ10" s="141"/>
      <c r="HK10" s="141"/>
      <c r="HL10" s="141"/>
      <c r="HM10" s="141"/>
      <c r="HN10" s="141"/>
      <c r="HO10" s="141"/>
      <c r="HP10" s="141"/>
      <c r="HQ10" s="141"/>
      <c r="HR10" s="141"/>
      <c r="HS10" s="141"/>
      <c r="HT10" s="141"/>
      <c r="HU10" s="141"/>
      <c r="HV10" s="141"/>
      <c r="HW10" s="141"/>
      <c r="HX10" s="141"/>
      <c r="HY10" s="141"/>
      <c r="HZ10" s="269"/>
      <c r="IA10" s="308"/>
      <c r="IB10" s="142"/>
      <c r="IC10" s="142"/>
      <c r="ID10" s="143"/>
      <c r="IE10" s="346"/>
      <c r="IF10" s="383"/>
      <c r="IG10" s="383"/>
      <c r="IH10" s="383"/>
      <c r="II10" s="383"/>
      <c r="IJ10" s="383"/>
      <c r="IK10" s="383"/>
      <c r="IL10" s="383"/>
      <c r="IM10" s="383"/>
      <c r="IN10" s="383"/>
      <c r="IO10" s="383"/>
      <c r="IP10" s="383"/>
      <c r="IQ10" s="383"/>
      <c r="IR10" s="383"/>
      <c r="IS10" s="383"/>
      <c r="IT10" s="383"/>
      <c r="IU10" s="383"/>
      <c r="IV10" s="383"/>
      <c r="IW10" s="383"/>
      <c r="IX10" s="383"/>
      <c r="IY10" s="383"/>
      <c r="IZ10" s="383"/>
      <c r="JA10" s="383"/>
      <c r="JB10" s="383"/>
      <c r="JC10" s="383"/>
      <c r="JD10" s="383"/>
      <c r="JE10" s="383"/>
      <c r="JF10" s="383"/>
      <c r="JG10" s="383"/>
      <c r="JH10" s="383"/>
      <c r="JI10" s="383"/>
      <c r="JJ10" s="383"/>
      <c r="JK10" s="383"/>
      <c r="JL10" s="383"/>
      <c r="JM10" s="383"/>
      <c r="JN10" s="383"/>
      <c r="JO10" s="383"/>
      <c r="JP10" s="383"/>
      <c r="JQ10" s="383"/>
      <c r="JR10" s="383"/>
      <c r="JS10" s="383"/>
      <c r="JT10" s="383"/>
      <c r="JU10" s="383"/>
      <c r="JV10" s="383"/>
      <c r="JW10" s="383"/>
      <c r="JX10" s="383"/>
      <c r="JY10" s="383"/>
      <c r="JZ10" s="383"/>
      <c r="KA10" s="383"/>
      <c r="KB10" s="383"/>
      <c r="KC10" s="383"/>
      <c r="KD10" s="383"/>
      <c r="KE10" s="383"/>
      <c r="KF10" s="383"/>
      <c r="KG10" s="383"/>
      <c r="KH10" s="383"/>
      <c r="KI10" s="383"/>
      <c r="KJ10" s="383"/>
      <c r="KK10" s="383"/>
      <c r="KL10" s="383"/>
      <c r="KM10" s="383"/>
      <c r="KN10" s="383"/>
      <c r="KO10" s="383"/>
    </row>
    <row r="11" spans="1:301" ht="15" customHeight="1" x14ac:dyDescent="0.25">
      <c r="A11" s="152">
        <v>1</v>
      </c>
      <c r="B11" s="612" t="s">
        <v>51</v>
      </c>
      <c r="C11" s="686" t="s">
        <v>303</v>
      </c>
      <c r="D11" s="512">
        <f>F11/36</f>
        <v>10</v>
      </c>
      <c r="E11" s="507"/>
      <c r="F11" s="507">
        <f>G11+V11+W11+X11</f>
        <v>360</v>
      </c>
      <c r="G11" s="507">
        <f>SUM(H11:U11)</f>
        <v>216</v>
      </c>
      <c r="H11" s="507">
        <f t="shared" ref="H11:P11" si="0">Z11+AU11+BP11+CK11+DF11+EA11+EV11+FQ11+GL11+HG11</f>
        <v>0</v>
      </c>
      <c r="I11" s="507">
        <f t="shared" si="0"/>
        <v>0</v>
      </c>
      <c r="J11" s="507">
        <f t="shared" si="0"/>
        <v>0</v>
      </c>
      <c r="K11" s="507">
        <f t="shared" si="0"/>
        <v>204</v>
      </c>
      <c r="L11" s="507">
        <f t="shared" si="0"/>
        <v>0</v>
      </c>
      <c r="M11" s="507">
        <f t="shared" si="0"/>
        <v>0</v>
      </c>
      <c r="N11" s="507">
        <f t="shared" si="0"/>
        <v>0</v>
      </c>
      <c r="O11" s="507">
        <f t="shared" si="0"/>
        <v>0</v>
      </c>
      <c r="P11" s="507">
        <f t="shared" si="0"/>
        <v>12</v>
      </c>
      <c r="Q11" s="507"/>
      <c r="R11" s="507">
        <f t="shared" ref="R11" si="1">AJ11+BE11+BZ11+CU11+DP11+EK11+FF11+GA11+GV11+HQ11</f>
        <v>0</v>
      </c>
      <c r="S11" s="507">
        <f>AL11+BG11+CB11+CW11+DR11+EM11+FH11+GC11+GX11+HS11</f>
        <v>0</v>
      </c>
      <c r="T11" s="507">
        <f>AM11+BH11+CC11+CX11+DS11+EN11+FI11+GD11+GY11+HT11</f>
        <v>0</v>
      </c>
      <c r="U11" s="508">
        <f>AN11+BI11+CD11+CY11+DT11+EO11+FJ11+GE11+GZ11+HU11</f>
        <v>0</v>
      </c>
      <c r="V11" s="509">
        <f>AS11+BN11+CI11+DD11+DY11+ET11+FO11+GJ11+HE11+HZ11</f>
        <v>108</v>
      </c>
      <c r="W11" s="507">
        <f>AQ11+BL11+CG11+DB11+DW11+ER11+FM11+GH11+HC11+HX11</f>
        <v>0</v>
      </c>
      <c r="X11" s="510">
        <f>AO11+AP11+BJ11+BK11+CE11+CF11+CZ11+DA11+DU11+DV11+EP11+EQ11+FK11+FL11+GF11+GG11+HA11+HB11+HV11+HW11</f>
        <v>36</v>
      </c>
      <c r="Y11" s="497">
        <f t="shared" ref="Y11" si="2">SUM(Z11:AJ11)+SUM(AL11:AN11)</f>
        <v>48</v>
      </c>
      <c r="Z11" s="501"/>
      <c r="AA11" s="501"/>
      <c r="AB11" s="501"/>
      <c r="AC11" s="501">
        <v>44</v>
      </c>
      <c r="AD11" s="501"/>
      <c r="AE11" s="501"/>
      <c r="AF11" s="501"/>
      <c r="AG11" s="501"/>
      <c r="AH11" s="501">
        <v>4</v>
      </c>
      <c r="AI11" s="501"/>
      <c r="AJ11" s="501"/>
      <c r="AK11" s="501"/>
      <c r="AL11" s="501"/>
      <c r="AM11" s="501"/>
      <c r="AN11" s="501"/>
      <c r="AO11" s="502"/>
      <c r="AP11" s="503"/>
      <c r="AQ11" s="504"/>
      <c r="AR11" s="505">
        <f>(AO11+AP11+AQ11+Y11+AS11)/36</f>
        <v>2</v>
      </c>
      <c r="AS11" s="499">
        <v>24</v>
      </c>
      <c r="AT11" s="500">
        <f>SUM(AU11:BE11)+SUM(BG11:BI11)</f>
        <v>48</v>
      </c>
      <c r="AU11" s="501"/>
      <c r="AV11" s="501"/>
      <c r="AW11" s="501"/>
      <c r="AX11" s="501">
        <v>44</v>
      </c>
      <c r="AY11" s="501"/>
      <c r="AZ11" s="501"/>
      <c r="BA11" s="501"/>
      <c r="BB11" s="501"/>
      <c r="BC11" s="501">
        <v>4</v>
      </c>
      <c r="BD11" s="501"/>
      <c r="BE11" s="501"/>
      <c r="BF11" s="501"/>
      <c r="BG11" s="501"/>
      <c r="BH11" s="501"/>
      <c r="BI11" s="501"/>
      <c r="BJ11" s="502"/>
      <c r="BK11" s="503"/>
      <c r="BL11" s="504"/>
      <c r="BM11" s="505">
        <f t="shared" ref="BM11" si="3">(BJ11+BK11+BL11+AT11+BN11)/36</f>
        <v>2</v>
      </c>
      <c r="BN11" s="506">
        <v>24</v>
      </c>
      <c r="BO11" s="497">
        <f>SUM(BP11:BZ11)+SUM(CB11:CD11)</f>
        <v>48</v>
      </c>
      <c r="BP11" s="501"/>
      <c r="BQ11" s="501"/>
      <c r="BR11" s="501"/>
      <c r="BS11" s="501">
        <v>44</v>
      </c>
      <c r="BT11" s="501"/>
      <c r="BU11" s="501"/>
      <c r="BV11" s="501"/>
      <c r="BW11" s="501"/>
      <c r="BX11" s="501">
        <v>4</v>
      </c>
      <c r="BY11" s="501"/>
      <c r="BZ11" s="501"/>
      <c r="CA11" s="501"/>
      <c r="CB11" s="501"/>
      <c r="CC11" s="501"/>
      <c r="CD11" s="501"/>
      <c r="CE11" s="502"/>
      <c r="CF11" s="503"/>
      <c r="CG11" s="504"/>
      <c r="CH11" s="505">
        <f t="shared" ref="CH11" si="4">(CE11+CF11+CG11+BO11+CI11)/36</f>
        <v>2</v>
      </c>
      <c r="CI11" s="499">
        <v>24</v>
      </c>
      <c r="CJ11" s="500">
        <f>SUM(CK11:CU11)+SUM(CW11:CY11)</f>
        <v>48</v>
      </c>
      <c r="CK11" s="501"/>
      <c r="CL11" s="501"/>
      <c r="CM11" s="501"/>
      <c r="CN11" s="501">
        <v>48</v>
      </c>
      <c r="CO11" s="501"/>
      <c r="CP11" s="501"/>
      <c r="CQ11" s="501"/>
      <c r="CR11" s="501"/>
      <c r="CS11" s="501"/>
      <c r="CT11" s="501"/>
      <c r="CU11" s="501"/>
      <c r="CV11" s="501"/>
      <c r="CW11" s="501"/>
      <c r="CX11" s="501"/>
      <c r="CY11" s="501"/>
      <c r="CZ11" s="502"/>
      <c r="DA11" s="503"/>
      <c r="DB11" s="504"/>
      <c r="DC11" s="505">
        <f t="shared" ref="DC11" si="5">(CZ11+DA11+DB11+CJ11+DD11)/36</f>
        <v>2</v>
      </c>
      <c r="DD11" s="506">
        <v>24</v>
      </c>
      <c r="DE11" s="497">
        <f>SUM(DF11:DP11)+SUM(DR11:DT11)</f>
        <v>24</v>
      </c>
      <c r="DF11" s="501"/>
      <c r="DG11" s="501"/>
      <c r="DH11" s="501"/>
      <c r="DI11" s="501">
        <v>24</v>
      </c>
      <c r="DJ11" s="501"/>
      <c r="DK11" s="501"/>
      <c r="DL11" s="501"/>
      <c r="DM11" s="501"/>
      <c r="DN11" s="501"/>
      <c r="DO11" s="501"/>
      <c r="DP11" s="501"/>
      <c r="DQ11" s="501"/>
      <c r="DR11" s="501"/>
      <c r="DS11" s="501"/>
      <c r="DT11" s="501"/>
      <c r="DU11" s="502">
        <v>36</v>
      </c>
      <c r="DV11" s="503"/>
      <c r="DW11" s="504"/>
      <c r="DX11" s="505">
        <f t="shared" ref="DX11" si="6">(DU11+DV11+DW11+DE11+DY11)/36</f>
        <v>2</v>
      </c>
      <c r="DY11" s="499">
        <v>12</v>
      </c>
      <c r="DZ11" s="500">
        <f t="shared" ref="DZ11" si="7">SUM(EA11:EK11)+SUM(EM11:EO11)</f>
        <v>0</v>
      </c>
      <c r="EA11" s="498"/>
      <c r="EB11" s="498"/>
      <c r="EC11" s="498"/>
      <c r="ED11" s="498"/>
      <c r="EE11" s="498"/>
      <c r="EF11" s="498"/>
      <c r="EG11" s="498"/>
      <c r="EH11" s="498"/>
      <c r="EI11" s="498"/>
      <c r="EJ11" s="498"/>
      <c r="EK11" s="498"/>
      <c r="EL11" s="498"/>
      <c r="EM11" s="498"/>
      <c r="EN11" s="498"/>
      <c r="EO11" s="498"/>
      <c r="EP11" s="498"/>
      <c r="EQ11" s="498"/>
      <c r="ER11" s="498"/>
      <c r="ES11" s="498">
        <f t="shared" ref="ES11" si="8">(EP11+EQ11+ER11+DZ11+ET11)/36</f>
        <v>0</v>
      </c>
      <c r="ET11" s="506"/>
      <c r="EU11" s="497">
        <f>SUM(EV11:FF11)+SUM(FH11:FJ11)</f>
        <v>0</v>
      </c>
      <c r="EV11" s="498"/>
      <c r="EW11" s="498"/>
      <c r="EX11" s="498"/>
      <c r="EY11" s="498"/>
      <c r="EZ11" s="498"/>
      <c r="FA11" s="498"/>
      <c r="FB11" s="498"/>
      <c r="FC11" s="498"/>
      <c r="FD11" s="498"/>
      <c r="FE11" s="498"/>
      <c r="FF11" s="498"/>
      <c r="FG11" s="498"/>
      <c r="FH11" s="498"/>
      <c r="FI11" s="498"/>
      <c r="FJ11" s="498"/>
      <c r="FK11" s="498"/>
      <c r="FL11" s="498"/>
      <c r="FM11" s="498"/>
      <c r="FN11" s="498"/>
      <c r="FO11" s="499"/>
      <c r="FP11" s="500">
        <f>SUM(FQ11:GA11)+SUM(GC11:GE11)</f>
        <v>0</v>
      </c>
      <c r="FQ11" s="498"/>
      <c r="FR11" s="498"/>
      <c r="FS11" s="498"/>
      <c r="FT11" s="498"/>
      <c r="FU11" s="498"/>
      <c r="FV11" s="498"/>
      <c r="FW11" s="498"/>
      <c r="FX11" s="498"/>
      <c r="FY11" s="498"/>
      <c r="FZ11" s="498"/>
      <c r="GA11" s="498"/>
      <c r="GB11" s="498"/>
      <c r="GC11" s="498"/>
      <c r="GD11" s="498"/>
      <c r="GE11" s="498"/>
      <c r="GF11" s="498"/>
      <c r="GG11" s="498"/>
      <c r="GH11" s="498"/>
      <c r="GI11" s="498"/>
      <c r="GJ11" s="506"/>
      <c r="GK11" s="497">
        <f t="shared" ref="GK11" si="9">SUM(GL11:GV11)+SUM(GX11:GZ11)</f>
        <v>0</v>
      </c>
      <c r="GL11" s="498"/>
      <c r="GM11" s="498"/>
      <c r="GN11" s="498"/>
      <c r="GO11" s="498"/>
      <c r="GP11" s="498"/>
      <c r="GQ11" s="498"/>
      <c r="GR11" s="498"/>
      <c r="GS11" s="498"/>
      <c r="GT11" s="498"/>
      <c r="GU11" s="498"/>
      <c r="GV11" s="498"/>
      <c r="GW11" s="498"/>
      <c r="GX11" s="498"/>
      <c r="GY11" s="498"/>
      <c r="GZ11" s="498"/>
      <c r="HA11" s="498"/>
      <c r="HB11" s="498"/>
      <c r="HC11" s="498"/>
      <c r="HD11" s="498"/>
      <c r="HE11" s="499"/>
      <c r="HF11" s="500">
        <f t="shared" ref="HF11" si="10">SUM(HG11:HQ11)+SUM(HS11:HU11)</f>
        <v>0</v>
      </c>
      <c r="HG11" s="498"/>
      <c r="HH11" s="498"/>
      <c r="HI11" s="498"/>
      <c r="HJ11" s="498"/>
      <c r="HK11" s="498"/>
      <c r="HL11" s="498"/>
      <c r="HM11" s="498"/>
      <c r="HN11" s="498"/>
      <c r="HO11" s="498"/>
      <c r="HP11" s="498"/>
      <c r="HQ11" s="498"/>
      <c r="HR11" s="498"/>
      <c r="HS11" s="498"/>
      <c r="HT11" s="498"/>
      <c r="HU11" s="498"/>
      <c r="HV11" s="498"/>
      <c r="HW11" s="498"/>
      <c r="HX11" s="498"/>
      <c r="HY11" s="498"/>
      <c r="HZ11" s="506"/>
      <c r="IA11" s="309">
        <v>5</v>
      </c>
      <c r="IB11" s="25"/>
      <c r="IC11" s="25"/>
      <c r="ID11" s="120"/>
      <c r="IE11" s="54">
        <v>14</v>
      </c>
    </row>
    <row r="12" spans="1:301" ht="15" customHeight="1" x14ac:dyDescent="0.25">
      <c r="A12" s="152">
        <v>2</v>
      </c>
      <c r="B12" s="612" t="s">
        <v>52</v>
      </c>
      <c r="C12" s="248" t="s">
        <v>53</v>
      </c>
      <c r="D12" s="236">
        <f t="shared" ref="D12:D18" si="11">F12/36</f>
        <v>3</v>
      </c>
      <c r="E12" s="48"/>
      <c r="F12" s="48">
        <f t="shared" ref="F12:F18" si="12">G12+V12+W12+X12</f>
        <v>108</v>
      </c>
      <c r="G12" s="48">
        <f t="shared" ref="G12:G18" si="13">SUM(H12:U12)</f>
        <v>60</v>
      </c>
      <c r="H12" s="48">
        <f t="shared" ref="H12:P18" si="14">Z12+AU12+BP12+CK12+DF12+EA12+EV12+FQ12+GL12+HG12</f>
        <v>30</v>
      </c>
      <c r="I12" s="48">
        <f t="shared" si="14"/>
        <v>8</v>
      </c>
      <c r="J12" s="48">
        <f t="shared" si="14"/>
        <v>0</v>
      </c>
      <c r="K12" s="48">
        <f t="shared" si="14"/>
        <v>2</v>
      </c>
      <c r="L12" s="48">
        <f t="shared" si="14"/>
        <v>0</v>
      </c>
      <c r="M12" s="48">
        <f t="shared" si="14"/>
        <v>0</v>
      </c>
      <c r="N12" s="48">
        <f t="shared" si="14"/>
        <v>16</v>
      </c>
      <c r="O12" s="48">
        <f t="shared" si="14"/>
        <v>0</v>
      </c>
      <c r="P12" s="48">
        <f t="shared" si="14"/>
        <v>4</v>
      </c>
      <c r="Q12" s="48"/>
      <c r="R12" s="48">
        <f t="shared" ref="R12:R18" si="15">AJ12+BE12+BZ12+CU12+DP12+EK12+FF12+GA12+GV12+HQ12</f>
        <v>0</v>
      </c>
      <c r="S12" s="48">
        <f t="shared" ref="S12:U18" si="16">AL12+BG12+CB12+CW12+DR12+EM12+FH12+GC12+GX12+HS12</f>
        <v>0</v>
      </c>
      <c r="T12" s="48">
        <f t="shared" si="16"/>
        <v>0</v>
      </c>
      <c r="U12" s="214">
        <f t="shared" si="16"/>
        <v>0</v>
      </c>
      <c r="V12" s="276">
        <f t="shared" ref="V12:V18" si="17">AS12+BN12+CI12+DD12+DY12+ET12+FO12+GJ12+HE12+HZ12</f>
        <v>30</v>
      </c>
      <c r="W12" s="48">
        <f t="shared" ref="W12:W18" si="18">AQ12+BL12+CG12+DB12+DW12+ER12+FM12+GH12+HC12+HX12</f>
        <v>0</v>
      </c>
      <c r="X12" s="277">
        <f t="shared" ref="X12:X18" si="19">AO12+AP12+BJ12+BK12+CE12+CF12+CZ12+DA12+DU12+DV12+EP12+EQ12+FK12+FL12+GF12+GG12+HA12+HB12+HV12+HW12</f>
        <v>18</v>
      </c>
      <c r="Y12" s="54">
        <f t="shared" ref="Y12:Y18" si="20">SUM(Z12:AJ12)+SUM(AL12:AN12)</f>
        <v>0</v>
      </c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224"/>
      <c r="AT12" s="299">
        <f t="shared" ref="AT12:AT18" si="21">SUM(AU12:BE12)+SUM(BG12:BI12)</f>
        <v>60</v>
      </c>
      <c r="AU12" s="49">
        <v>30</v>
      </c>
      <c r="AV12" s="49">
        <v>8</v>
      </c>
      <c r="AW12" s="49"/>
      <c r="AX12" s="49">
        <v>2</v>
      </c>
      <c r="AY12" s="49"/>
      <c r="AZ12" s="49"/>
      <c r="BA12" s="49">
        <v>16</v>
      </c>
      <c r="BB12" s="49"/>
      <c r="BC12" s="49">
        <v>4</v>
      </c>
      <c r="BD12" s="49"/>
      <c r="BE12" s="49"/>
      <c r="BF12" s="49"/>
      <c r="BG12" s="49"/>
      <c r="BH12" s="49"/>
      <c r="BI12" s="49"/>
      <c r="BJ12" s="50"/>
      <c r="BK12" s="51">
        <v>18</v>
      </c>
      <c r="BL12" s="52"/>
      <c r="BM12" s="53">
        <f t="shared" ref="BM12:BM18" si="22">(BJ12+BK12+BL12+AT12+BN12)/36</f>
        <v>3</v>
      </c>
      <c r="BN12" s="300">
        <v>30</v>
      </c>
      <c r="BO12" s="54">
        <f t="shared" ref="BO12:BO18" si="23">SUM(BP12:BZ12)+SUM(CB12:CD12)</f>
        <v>0</v>
      </c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224"/>
      <c r="CJ12" s="299">
        <f t="shared" ref="CJ12:CJ18" si="24">SUM(CK12:CU12)+SUM(CW12:CY12)</f>
        <v>0</v>
      </c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>
        <f t="shared" ref="DC12:DC18" si="25">(CZ12+DA12+DB12+CJ12+DD12)/36</f>
        <v>0</v>
      </c>
      <c r="DD12" s="300"/>
      <c r="DE12" s="54">
        <f t="shared" ref="DE12:DE18" si="26">SUM(DF12:DP12)+SUM(DR12:DT12)</f>
        <v>0</v>
      </c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>
        <f t="shared" ref="DX12:DX18" si="27">(DU12+DV12+DW12+DE12+DY12)/36</f>
        <v>0</v>
      </c>
      <c r="DY12" s="224"/>
      <c r="DZ12" s="299">
        <f t="shared" ref="DZ12:DZ18" si="28">SUM(EA12:EK12)+SUM(EM12:EO12)</f>
        <v>0</v>
      </c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>
        <f t="shared" ref="ES12:ES18" si="29">(EP12+EQ12+ER12+DZ12+ET12)/36</f>
        <v>0</v>
      </c>
      <c r="ET12" s="300"/>
      <c r="EU12" s="54">
        <f t="shared" ref="EU12:EU18" si="30">SUM(EV12:FF12)+SUM(FH12:FJ12)</f>
        <v>0</v>
      </c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224"/>
      <c r="FP12" s="299">
        <f t="shared" ref="FP12:FP18" si="31">SUM(FQ12:GA12)+SUM(GC12:GE12)</f>
        <v>0</v>
      </c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300"/>
      <c r="GK12" s="54">
        <f t="shared" ref="GK12:GK18" si="32">SUM(GL12:GV12)+SUM(GX12:GZ12)</f>
        <v>0</v>
      </c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224"/>
      <c r="HF12" s="299">
        <f t="shared" ref="HF12:HF18" si="33">SUM(HG12:HQ12)+SUM(HS12:HU12)</f>
        <v>0</v>
      </c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300"/>
      <c r="IA12" s="310"/>
      <c r="IB12" s="40">
        <v>2</v>
      </c>
      <c r="IC12" s="25"/>
      <c r="ID12" s="120"/>
      <c r="IE12" s="54">
        <v>10</v>
      </c>
      <c r="IN12" s="385">
        <v>-14000</v>
      </c>
    </row>
    <row r="13" spans="1:301" ht="15" customHeight="1" x14ac:dyDescent="0.25">
      <c r="A13" s="152">
        <v>3</v>
      </c>
      <c r="B13" s="612" t="s">
        <v>55</v>
      </c>
      <c r="C13" s="248" t="s">
        <v>56</v>
      </c>
      <c r="D13" s="236">
        <f t="shared" si="11"/>
        <v>3</v>
      </c>
      <c r="E13" s="48"/>
      <c r="F13" s="48">
        <f t="shared" si="12"/>
        <v>108</v>
      </c>
      <c r="G13" s="48">
        <f t="shared" si="13"/>
        <v>60</v>
      </c>
      <c r="H13" s="48">
        <f t="shared" si="14"/>
        <v>32</v>
      </c>
      <c r="I13" s="48">
        <f t="shared" si="14"/>
        <v>8</v>
      </c>
      <c r="J13" s="48">
        <f t="shared" si="14"/>
        <v>0</v>
      </c>
      <c r="K13" s="48">
        <f t="shared" si="14"/>
        <v>2</v>
      </c>
      <c r="L13" s="48">
        <f t="shared" si="14"/>
        <v>0</v>
      </c>
      <c r="M13" s="48">
        <f t="shared" si="14"/>
        <v>0</v>
      </c>
      <c r="N13" s="48">
        <f t="shared" si="14"/>
        <v>14</v>
      </c>
      <c r="O13" s="48">
        <f t="shared" si="14"/>
        <v>0</v>
      </c>
      <c r="P13" s="48">
        <f t="shared" si="14"/>
        <v>4</v>
      </c>
      <c r="Q13" s="48"/>
      <c r="R13" s="48">
        <f t="shared" si="15"/>
        <v>0</v>
      </c>
      <c r="S13" s="48">
        <f t="shared" si="16"/>
        <v>0</v>
      </c>
      <c r="T13" s="48">
        <f t="shared" si="16"/>
        <v>0</v>
      </c>
      <c r="U13" s="214">
        <f t="shared" si="16"/>
        <v>0</v>
      </c>
      <c r="V13" s="276">
        <f t="shared" si="17"/>
        <v>30</v>
      </c>
      <c r="W13" s="48">
        <f t="shared" si="18"/>
        <v>0</v>
      </c>
      <c r="X13" s="277">
        <f t="shared" si="19"/>
        <v>18</v>
      </c>
      <c r="Y13" s="54">
        <f t="shared" si="20"/>
        <v>0</v>
      </c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224"/>
      <c r="AT13" s="299">
        <f t="shared" si="21"/>
        <v>0</v>
      </c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>
        <f t="shared" si="22"/>
        <v>0</v>
      </c>
      <c r="BN13" s="300"/>
      <c r="BO13" s="54">
        <f t="shared" si="23"/>
        <v>60</v>
      </c>
      <c r="BP13" s="49">
        <v>32</v>
      </c>
      <c r="BQ13" s="49">
        <v>8</v>
      </c>
      <c r="BR13" s="49"/>
      <c r="BS13" s="49">
        <v>2</v>
      </c>
      <c r="BT13" s="49"/>
      <c r="BU13" s="49"/>
      <c r="BV13" s="49">
        <v>14</v>
      </c>
      <c r="BW13" s="49"/>
      <c r="BX13" s="49">
        <v>4</v>
      </c>
      <c r="BY13" s="49"/>
      <c r="BZ13" s="49"/>
      <c r="CA13" s="49"/>
      <c r="CB13" s="49"/>
      <c r="CC13" s="49"/>
      <c r="CD13" s="49"/>
      <c r="CE13" s="50"/>
      <c r="CF13" s="51">
        <v>18</v>
      </c>
      <c r="CG13" s="52"/>
      <c r="CH13" s="53">
        <f t="shared" ref="CH13:CH18" si="34">(CE13+CF13+CG13+BO13+CI13)/36</f>
        <v>3</v>
      </c>
      <c r="CI13" s="224">
        <v>30</v>
      </c>
      <c r="CJ13" s="299">
        <f t="shared" si="24"/>
        <v>0</v>
      </c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>
        <f t="shared" si="25"/>
        <v>0</v>
      </c>
      <c r="DD13" s="300"/>
      <c r="DE13" s="54">
        <f t="shared" si="26"/>
        <v>0</v>
      </c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>
        <f t="shared" si="27"/>
        <v>0</v>
      </c>
      <c r="DY13" s="224"/>
      <c r="DZ13" s="299">
        <f t="shared" si="28"/>
        <v>0</v>
      </c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>
        <f t="shared" si="29"/>
        <v>0</v>
      </c>
      <c r="ET13" s="300"/>
      <c r="EU13" s="54">
        <f t="shared" si="30"/>
        <v>0</v>
      </c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224"/>
      <c r="FP13" s="299">
        <f t="shared" si="31"/>
        <v>0</v>
      </c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300"/>
      <c r="GK13" s="54">
        <f t="shared" si="32"/>
        <v>0</v>
      </c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224"/>
      <c r="HF13" s="299">
        <f t="shared" si="33"/>
        <v>0</v>
      </c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300"/>
      <c r="IA13" s="310"/>
      <c r="IB13" s="40">
        <v>3</v>
      </c>
      <c r="IC13" s="25"/>
      <c r="ID13" s="120"/>
      <c r="IE13" s="54">
        <v>10</v>
      </c>
      <c r="IN13" s="385">
        <v>28600</v>
      </c>
    </row>
    <row r="14" spans="1:301" ht="15" customHeight="1" x14ac:dyDescent="0.25">
      <c r="A14" s="152">
        <v>4</v>
      </c>
      <c r="B14" s="612" t="s">
        <v>58</v>
      </c>
      <c r="C14" s="248" t="s">
        <v>59</v>
      </c>
      <c r="D14" s="236">
        <f t="shared" si="11"/>
        <v>3</v>
      </c>
      <c r="E14" s="48"/>
      <c r="F14" s="48">
        <f t="shared" si="12"/>
        <v>108</v>
      </c>
      <c r="G14" s="48">
        <f t="shared" si="13"/>
        <v>60</v>
      </c>
      <c r="H14" s="48">
        <f>Z14+AU14+BP14+CK14+DF14+EA14+EV14+FQ14+GL14+HG14</f>
        <v>28</v>
      </c>
      <c r="I14" s="48">
        <f t="shared" si="14"/>
        <v>8</v>
      </c>
      <c r="J14" s="48">
        <f>AB14+AW14+BR14+CM14+DH14+EC14+EX14+FS14+GN14+HI14</f>
        <v>0</v>
      </c>
      <c r="K14" s="48">
        <v>12</v>
      </c>
      <c r="L14" s="48">
        <f t="shared" si="14"/>
        <v>0</v>
      </c>
      <c r="M14" s="48">
        <f t="shared" si="14"/>
        <v>0</v>
      </c>
      <c r="N14" s="48">
        <v>8</v>
      </c>
      <c r="O14" s="48">
        <f t="shared" si="14"/>
        <v>0</v>
      </c>
      <c r="P14" s="48">
        <f t="shared" si="14"/>
        <v>4</v>
      </c>
      <c r="Q14" s="48"/>
      <c r="R14" s="48">
        <f t="shared" si="15"/>
        <v>0</v>
      </c>
      <c r="S14" s="48">
        <f t="shared" si="16"/>
        <v>0</v>
      </c>
      <c r="T14" s="48">
        <f t="shared" si="16"/>
        <v>0</v>
      </c>
      <c r="U14" s="214">
        <f t="shared" si="16"/>
        <v>0</v>
      </c>
      <c r="V14" s="276">
        <f t="shared" si="17"/>
        <v>30</v>
      </c>
      <c r="W14" s="48">
        <f t="shared" si="18"/>
        <v>0</v>
      </c>
      <c r="X14" s="277">
        <f t="shared" si="19"/>
        <v>18</v>
      </c>
      <c r="Y14" s="54">
        <f t="shared" si="20"/>
        <v>0</v>
      </c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224"/>
      <c r="AT14" s="299">
        <f t="shared" si="21"/>
        <v>0</v>
      </c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>
        <f t="shared" si="22"/>
        <v>0</v>
      </c>
      <c r="BN14" s="300"/>
      <c r="BO14" s="54">
        <f t="shared" si="23"/>
        <v>0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>
        <f t="shared" si="34"/>
        <v>0</v>
      </c>
      <c r="CI14" s="224"/>
      <c r="CJ14" s="299">
        <f t="shared" si="24"/>
        <v>0</v>
      </c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>
        <f t="shared" si="25"/>
        <v>0</v>
      </c>
      <c r="DD14" s="300"/>
      <c r="DE14" s="54">
        <f t="shared" si="26"/>
        <v>0</v>
      </c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>
        <f t="shared" si="27"/>
        <v>0</v>
      </c>
      <c r="DY14" s="224"/>
      <c r="DZ14" s="299">
        <f t="shared" si="28"/>
        <v>0</v>
      </c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f t="shared" si="29"/>
        <v>0</v>
      </c>
      <c r="ET14" s="300"/>
      <c r="EU14" s="54">
        <f t="shared" ref="EU14" si="35">SUM(EV14:FF14)+SUM(FH14:FJ14)</f>
        <v>60</v>
      </c>
      <c r="EV14" s="49">
        <v>28</v>
      </c>
      <c r="EW14" s="49">
        <v>8</v>
      </c>
      <c r="EX14" s="49"/>
      <c r="EY14" s="49">
        <v>12</v>
      </c>
      <c r="EZ14" s="49"/>
      <c r="FA14" s="49"/>
      <c r="FB14" s="49">
        <v>8</v>
      </c>
      <c r="FC14" s="49"/>
      <c r="FD14" s="49">
        <v>4</v>
      </c>
      <c r="FE14" s="49"/>
      <c r="FF14" s="49"/>
      <c r="FG14" s="49"/>
      <c r="FH14" s="49"/>
      <c r="FI14" s="49"/>
      <c r="FJ14" s="49"/>
      <c r="FK14" s="50"/>
      <c r="FL14" s="51">
        <v>18</v>
      </c>
      <c r="FM14" s="52"/>
      <c r="FN14" s="53">
        <f t="shared" ref="FN14" si="36">(FK14+FL14+FM14+EU14+FO14)/36</f>
        <v>3</v>
      </c>
      <c r="FO14" s="224">
        <v>30</v>
      </c>
      <c r="FP14" s="299">
        <f t="shared" ref="FP14" si="37">SUM(FQ14:GA14)+SUM(GC14:GE14)</f>
        <v>0</v>
      </c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>
        <f t="shared" ref="GI14:GI18" si="38">(GF14+GG14+GH14+FP14+GJ14)/36</f>
        <v>0</v>
      </c>
      <c r="GJ14" s="300"/>
      <c r="GK14" s="54">
        <f t="shared" si="32"/>
        <v>0</v>
      </c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224"/>
      <c r="HF14" s="299">
        <f t="shared" si="33"/>
        <v>0</v>
      </c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300"/>
      <c r="IA14" s="310"/>
      <c r="IB14" s="40">
        <v>7</v>
      </c>
      <c r="IC14" s="25"/>
      <c r="ID14" s="120"/>
      <c r="IE14" s="54">
        <v>10</v>
      </c>
      <c r="IN14" s="385">
        <v>11960</v>
      </c>
    </row>
    <row r="15" spans="1:301" ht="15" customHeight="1" x14ac:dyDescent="0.25">
      <c r="A15" s="152">
        <v>5</v>
      </c>
      <c r="B15" s="612" t="s">
        <v>61</v>
      </c>
      <c r="C15" s="248" t="s">
        <v>62</v>
      </c>
      <c r="D15" s="236">
        <f t="shared" si="11"/>
        <v>2</v>
      </c>
      <c r="E15" s="48"/>
      <c r="F15" s="48">
        <f t="shared" si="12"/>
        <v>72</v>
      </c>
      <c r="G15" s="48">
        <f t="shared" si="13"/>
        <v>44</v>
      </c>
      <c r="H15" s="48">
        <f>Z15+AU15+BP15+CK15+DF15+EA15+EV15+FQ15+GL15+HG15</f>
        <v>24</v>
      </c>
      <c r="I15" s="48">
        <f>AA15+AV15+BQ15+CL15+DG15+EB15+EW15+FR15+GM15+HH15</f>
        <v>8</v>
      </c>
      <c r="J15" s="48">
        <f>AB15+AW15+BR15+CM15+DH15+EC15+EX15+FS15+GN15+HI15</f>
        <v>0</v>
      </c>
      <c r="K15" s="48">
        <f>AC15+AX15+BS15+CN15+DI15+ED15+EY15+FT15+GO15+HJ15</f>
        <v>4</v>
      </c>
      <c r="L15" s="48">
        <f t="shared" si="14"/>
        <v>0</v>
      </c>
      <c r="M15" s="48">
        <f t="shared" si="14"/>
        <v>0</v>
      </c>
      <c r="N15" s="48">
        <f>AF15+BA15+BV15+CQ15+DL15+EG15+FB15+FW15+GR15+HM15</f>
        <v>4</v>
      </c>
      <c r="O15" s="48">
        <f t="shared" si="14"/>
        <v>0</v>
      </c>
      <c r="P15" s="48">
        <f t="shared" si="14"/>
        <v>4</v>
      </c>
      <c r="Q15" s="48"/>
      <c r="R15" s="48">
        <f t="shared" si="15"/>
        <v>0</v>
      </c>
      <c r="S15" s="48">
        <f t="shared" si="16"/>
        <v>0</v>
      </c>
      <c r="T15" s="48">
        <f t="shared" si="16"/>
        <v>0</v>
      </c>
      <c r="U15" s="214">
        <f t="shared" si="16"/>
        <v>0</v>
      </c>
      <c r="V15" s="276">
        <f t="shared" si="17"/>
        <v>24</v>
      </c>
      <c r="W15" s="48">
        <f t="shared" si="18"/>
        <v>4</v>
      </c>
      <c r="X15" s="277">
        <f t="shared" si="19"/>
        <v>0</v>
      </c>
      <c r="Y15" s="54">
        <f t="shared" si="20"/>
        <v>0</v>
      </c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224"/>
      <c r="AT15" s="299">
        <f t="shared" si="21"/>
        <v>0</v>
      </c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>
        <f t="shared" si="22"/>
        <v>0</v>
      </c>
      <c r="BN15" s="300"/>
      <c r="BO15" s="54">
        <f t="shared" si="23"/>
        <v>0</v>
      </c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>
        <f t="shared" si="34"/>
        <v>0</v>
      </c>
      <c r="CI15" s="224"/>
      <c r="CJ15" s="299">
        <f t="shared" si="24"/>
        <v>0</v>
      </c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>
        <f t="shared" si="25"/>
        <v>0</v>
      </c>
      <c r="DD15" s="300"/>
      <c r="DE15" s="54">
        <f t="shared" si="26"/>
        <v>0</v>
      </c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>
        <f t="shared" si="27"/>
        <v>0</v>
      </c>
      <c r="DY15" s="224"/>
      <c r="DZ15" s="299">
        <f t="shared" si="28"/>
        <v>44</v>
      </c>
      <c r="EA15" s="49">
        <v>24</v>
      </c>
      <c r="EB15" s="49">
        <v>8</v>
      </c>
      <c r="EC15" s="49"/>
      <c r="ED15" s="49">
        <v>4</v>
      </c>
      <c r="EE15" s="49"/>
      <c r="EF15" s="49"/>
      <c r="EG15" s="49">
        <v>4</v>
      </c>
      <c r="EH15" s="49"/>
      <c r="EI15" s="49">
        <v>4</v>
      </c>
      <c r="EJ15" s="49"/>
      <c r="EK15" s="49"/>
      <c r="EL15" s="49"/>
      <c r="EM15" s="49"/>
      <c r="EN15" s="49"/>
      <c r="EO15" s="49"/>
      <c r="EP15" s="50"/>
      <c r="EQ15" s="51"/>
      <c r="ER15" s="52">
        <v>4</v>
      </c>
      <c r="ES15" s="53">
        <f t="shared" si="29"/>
        <v>2</v>
      </c>
      <c r="ET15" s="300">
        <v>24</v>
      </c>
      <c r="EU15" s="54">
        <f t="shared" si="30"/>
        <v>0</v>
      </c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224"/>
      <c r="FP15" s="299">
        <f t="shared" si="31"/>
        <v>0</v>
      </c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>
        <f t="shared" si="38"/>
        <v>0</v>
      </c>
      <c r="GJ15" s="300"/>
      <c r="GK15" s="54">
        <f t="shared" si="32"/>
        <v>0</v>
      </c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224"/>
      <c r="HF15" s="299">
        <f t="shared" si="33"/>
        <v>0</v>
      </c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300"/>
      <c r="IA15" s="310"/>
      <c r="IB15" s="40">
        <v>6</v>
      </c>
      <c r="IC15" s="25"/>
      <c r="ID15" s="120"/>
      <c r="IE15" s="54">
        <v>10</v>
      </c>
      <c r="IN15" s="385">
        <v>5720</v>
      </c>
    </row>
    <row r="16" spans="1:301" ht="15" customHeight="1" x14ac:dyDescent="0.25">
      <c r="A16" s="152">
        <v>6</v>
      </c>
      <c r="B16" s="612" t="s">
        <v>64</v>
      </c>
      <c r="C16" s="248" t="s">
        <v>65</v>
      </c>
      <c r="D16" s="236">
        <f t="shared" si="11"/>
        <v>2</v>
      </c>
      <c r="E16" s="48"/>
      <c r="F16" s="48">
        <f t="shared" si="12"/>
        <v>72</v>
      </c>
      <c r="G16" s="48">
        <f t="shared" si="13"/>
        <v>44</v>
      </c>
      <c r="H16" s="48">
        <f>Z16+AU16+BP16+CK16+DF16+EA16+EV16+FQ16+GL16+HG16</f>
        <v>24</v>
      </c>
      <c r="I16" s="48">
        <f>AA16+AV16+BQ16+CL16+DG16+EB16+EW16+FR16+GM16+HH16</f>
        <v>8</v>
      </c>
      <c r="J16" s="48">
        <f>AB16+AW16+BR16+CM16+DH16+EC16+EX16+FS16+GN16+HI16</f>
        <v>0</v>
      </c>
      <c r="K16" s="48">
        <f>AC16+AX16+BS16+CN16+DI16+ED16+EY16+FT16+GO16+HJ16</f>
        <v>0</v>
      </c>
      <c r="L16" s="48">
        <f t="shared" si="14"/>
        <v>0</v>
      </c>
      <c r="M16" s="48">
        <f t="shared" si="14"/>
        <v>0</v>
      </c>
      <c r="N16" s="48">
        <f>AF16+BA16+BV16+CQ16+DL16+EG16+FB16+FW16+GR16+HM16</f>
        <v>8</v>
      </c>
      <c r="O16" s="48">
        <f t="shared" si="14"/>
        <v>0</v>
      </c>
      <c r="P16" s="48">
        <f t="shared" si="14"/>
        <v>4</v>
      </c>
      <c r="Q16" s="48"/>
      <c r="R16" s="48">
        <f t="shared" si="15"/>
        <v>0</v>
      </c>
      <c r="S16" s="48">
        <f t="shared" si="16"/>
        <v>0</v>
      </c>
      <c r="T16" s="48">
        <f t="shared" si="16"/>
        <v>0</v>
      </c>
      <c r="U16" s="214">
        <f t="shared" si="16"/>
        <v>0</v>
      </c>
      <c r="V16" s="276">
        <f t="shared" si="17"/>
        <v>24</v>
      </c>
      <c r="W16" s="48">
        <f t="shared" si="18"/>
        <v>4</v>
      </c>
      <c r="X16" s="277">
        <f t="shared" si="19"/>
        <v>0</v>
      </c>
      <c r="Y16" s="54">
        <f t="shared" si="20"/>
        <v>0</v>
      </c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224"/>
      <c r="AT16" s="299">
        <f t="shared" ref="AT16" si="39">SUM(AU16:BE16)+SUM(BG16:BI16)</f>
        <v>0</v>
      </c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>
        <f t="shared" si="22"/>
        <v>0</v>
      </c>
      <c r="BN16" s="300"/>
      <c r="BO16" s="54">
        <f t="shared" ref="BO16" si="40">SUM(BP16:BZ16)+SUM(CB16:CD16)</f>
        <v>44</v>
      </c>
      <c r="BP16" s="49">
        <v>24</v>
      </c>
      <c r="BQ16" s="49">
        <v>8</v>
      </c>
      <c r="BR16" s="49"/>
      <c r="BS16" s="49"/>
      <c r="BT16" s="49"/>
      <c r="BU16" s="49"/>
      <c r="BV16" s="49">
        <v>8</v>
      </c>
      <c r="BW16" s="49"/>
      <c r="BX16" s="49">
        <v>4</v>
      </c>
      <c r="BY16" s="49"/>
      <c r="BZ16" s="49"/>
      <c r="CA16" s="49"/>
      <c r="CB16" s="49"/>
      <c r="CC16" s="49"/>
      <c r="CD16" s="49"/>
      <c r="CE16" s="50"/>
      <c r="CF16" s="51"/>
      <c r="CG16" s="52">
        <v>4</v>
      </c>
      <c r="CH16" s="53">
        <f t="shared" si="34"/>
        <v>2</v>
      </c>
      <c r="CI16" s="224">
        <v>24</v>
      </c>
      <c r="CJ16" s="299">
        <f t="shared" si="24"/>
        <v>0</v>
      </c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>
        <f t="shared" si="25"/>
        <v>0</v>
      </c>
      <c r="DD16" s="300"/>
      <c r="DE16" s="54">
        <f t="shared" si="26"/>
        <v>0</v>
      </c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>
        <f t="shared" si="27"/>
        <v>0</v>
      </c>
      <c r="DY16" s="224"/>
      <c r="DZ16" s="299">
        <f t="shared" si="28"/>
        <v>0</v>
      </c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>
        <f t="shared" si="29"/>
        <v>0</v>
      </c>
      <c r="ET16" s="300"/>
      <c r="EU16" s="54">
        <f t="shared" si="30"/>
        <v>0</v>
      </c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224"/>
      <c r="FP16" s="299">
        <f t="shared" si="31"/>
        <v>0</v>
      </c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>
        <f t="shared" si="38"/>
        <v>0</v>
      </c>
      <c r="GJ16" s="300"/>
      <c r="GK16" s="54">
        <f t="shared" si="32"/>
        <v>0</v>
      </c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224"/>
      <c r="HF16" s="299">
        <f t="shared" si="33"/>
        <v>0</v>
      </c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300"/>
      <c r="IA16" s="310"/>
      <c r="IB16" s="25"/>
      <c r="IC16" s="39">
        <v>3</v>
      </c>
      <c r="ID16" s="120"/>
      <c r="IE16" s="54">
        <v>10</v>
      </c>
      <c r="IN16" s="385">
        <v>25740</v>
      </c>
    </row>
    <row r="17" spans="1:301" ht="15" customHeight="1" x14ac:dyDescent="0.25">
      <c r="A17" s="152">
        <v>7</v>
      </c>
      <c r="B17" s="612" t="s">
        <v>296</v>
      </c>
      <c r="C17" s="248" t="s">
        <v>67</v>
      </c>
      <c r="D17" s="236">
        <f t="shared" si="11"/>
        <v>2</v>
      </c>
      <c r="E17" s="48"/>
      <c r="F17" s="48">
        <f t="shared" si="12"/>
        <v>72</v>
      </c>
      <c r="G17" s="48">
        <f t="shared" si="13"/>
        <v>42</v>
      </c>
      <c r="H17" s="48">
        <f>Z17+AU17+BP17+CK17+DF17+EA17+EV17+FQ17+GL17+HG17</f>
        <v>20</v>
      </c>
      <c r="I17" s="48">
        <f>AA17+AV17+BQ17+CL17+DG17+EB17+EW17+FR17+GM17+HH17</f>
        <v>8</v>
      </c>
      <c r="J17" s="48">
        <f>AB17+AW17+BR17+CM17+DH17+EC17+EX17+FS17+GN17+HI17</f>
        <v>0</v>
      </c>
      <c r="K17" s="48">
        <f>AC17+AX17+BS17+CN17+DI17+ED17+EY17+FT17+GO17+HJ17</f>
        <v>12</v>
      </c>
      <c r="L17" s="48">
        <f t="shared" si="14"/>
        <v>0</v>
      </c>
      <c r="M17" s="48">
        <f t="shared" si="14"/>
        <v>0</v>
      </c>
      <c r="N17" s="48">
        <f>AF17+BA17+BV17+CQ17+DL17+EG17+FB17+FW17+GR17+HM17</f>
        <v>0</v>
      </c>
      <c r="O17" s="48">
        <f t="shared" si="14"/>
        <v>0</v>
      </c>
      <c r="P17" s="48">
        <f t="shared" si="14"/>
        <v>2</v>
      </c>
      <c r="Q17" s="48"/>
      <c r="R17" s="48">
        <f t="shared" si="15"/>
        <v>0</v>
      </c>
      <c r="S17" s="48">
        <f t="shared" si="16"/>
        <v>0</v>
      </c>
      <c r="T17" s="48">
        <f t="shared" si="16"/>
        <v>0</v>
      </c>
      <c r="U17" s="214">
        <f t="shared" si="16"/>
        <v>0</v>
      </c>
      <c r="V17" s="276">
        <f t="shared" si="17"/>
        <v>24</v>
      </c>
      <c r="W17" s="48">
        <f t="shared" si="18"/>
        <v>6</v>
      </c>
      <c r="X17" s="277">
        <f t="shared" si="19"/>
        <v>0</v>
      </c>
      <c r="Y17" s="54">
        <f t="shared" si="20"/>
        <v>0</v>
      </c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224"/>
      <c r="AT17" s="299">
        <f t="shared" si="21"/>
        <v>0</v>
      </c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>
        <f t="shared" si="22"/>
        <v>0</v>
      </c>
      <c r="BN17" s="300"/>
      <c r="BO17" s="54">
        <f t="shared" si="23"/>
        <v>0</v>
      </c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>
        <f t="shared" si="34"/>
        <v>0</v>
      </c>
      <c r="CI17" s="224"/>
      <c r="CJ17" s="299">
        <f t="shared" si="24"/>
        <v>0</v>
      </c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>
        <f t="shared" si="25"/>
        <v>0</v>
      </c>
      <c r="DD17" s="300"/>
      <c r="DE17" s="54">
        <f t="shared" si="26"/>
        <v>0</v>
      </c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>
        <f t="shared" si="27"/>
        <v>0</v>
      </c>
      <c r="DY17" s="224"/>
      <c r="DZ17" s="299">
        <f t="shared" ref="DZ17" si="41">SUM(EA17:EK17)+SUM(EM17:EO17)</f>
        <v>0</v>
      </c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>
        <f t="shared" si="29"/>
        <v>0</v>
      </c>
      <c r="ET17" s="300"/>
      <c r="EU17" s="54">
        <f t="shared" si="30"/>
        <v>0</v>
      </c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224"/>
      <c r="FP17" s="299">
        <f t="shared" si="31"/>
        <v>0</v>
      </c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>
        <f t="shared" si="38"/>
        <v>0</v>
      </c>
      <c r="GJ17" s="300"/>
      <c r="GK17" s="54">
        <f t="shared" si="32"/>
        <v>0</v>
      </c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224"/>
      <c r="HF17" s="299">
        <f t="shared" si="33"/>
        <v>42</v>
      </c>
      <c r="HG17" s="49">
        <v>20</v>
      </c>
      <c r="HH17" s="49">
        <v>8</v>
      </c>
      <c r="HI17" s="49"/>
      <c r="HJ17" s="49">
        <v>12</v>
      </c>
      <c r="HK17" s="49"/>
      <c r="HL17" s="49"/>
      <c r="HM17" s="49"/>
      <c r="HN17" s="49"/>
      <c r="HO17" s="49">
        <v>2</v>
      </c>
      <c r="HP17" s="49"/>
      <c r="HQ17" s="49"/>
      <c r="HR17" s="49"/>
      <c r="HS17" s="49"/>
      <c r="HT17" s="49"/>
      <c r="HU17" s="49"/>
      <c r="HV17" s="50"/>
      <c r="HW17" s="51"/>
      <c r="HX17" s="52">
        <v>6</v>
      </c>
      <c r="HY17" s="53">
        <f t="shared" ref="HY17" si="42">(HV17+HW17+HX17+HF17+HZ17)/36</f>
        <v>2</v>
      </c>
      <c r="HZ17" s="300">
        <v>24</v>
      </c>
      <c r="IA17" s="310"/>
      <c r="IB17" s="40">
        <v>10</v>
      </c>
      <c r="IC17" s="25"/>
      <c r="ID17" s="120"/>
      <c r="IE17" s="54">
        <v>10</v>
      </c>
      <c r="IN17" s="385">
        <v>2860</v>
      </c>
    </row>
    <row r="18" spans="1:301" ht="15" customHeight="1" thickBot="1" x14ac:dyDescent="0.3">
      <c r="A18" s="153">
        <v>8</v>
      </c>
      <c r="B18" s="612" t="s">
        <v>66</v>
      </c>
      <c r="C18" s="249" t="s">
        <v>70</v>
      </c>
      <c r="D18" s="345">
        <f t="shared" si="11"/>
        <v>2</v>
      </c>
      <c r="E18" s="155"/>
      <c r="F18" s="155">
        <f t="shared" si="12"/>
        <v>72</v>
      </c>
      <c r="G18" s="155">
        <f t="shared" si="13"/>
        <v>44</v>
      </c>
      <c r="H18" s="155">
        <f>Z18+AU18+BP18+CK18+DF18+EA18+EV18+FQ18+GL18+HG18</f>
        <v>26</v>
      </c>
      <c r="I18" s="155">
        <f>AA18+AV18+BQ18+CL18+DG18+EB18+EW18+FR18+GM18+HH18</f>
        <v>4</v>
      </c>
      <c r="J18" s="155">
        <f>AB18+AW18+BR18+CM18+DH18+EC18+EX18+FS18+GN18+HI18</f>
        <v>0</v>
      </c>
      <c r="K18" s="155">
        <f>AC18+AX18+BS18+CN18+DI18+ED18+EY18+FT18+GO18+HJ18</f>
        <v>6</v>
      </c>
      <c r="L18" s="155">
        <f t="shared" si="14"/>
        <v>0</v>
      </c>
      <c r="M18" s="155">
        <f t="shared" si="14"/>
        <v>0</v>
      </c>
      <c r="N18" s="155">
        <f>AF18+BA18+BV18+CQ18+DL18+EG18+FB18+FW18+GR18+HM18</f>
        <v>4</v>
      </c>
      <c r="O18" s="155">
        <f t="shared" si="14"/>
        <v>0</v>
      </c>
      <c r="P18" s="155">
        <f t="shared" si="14"/>
        <v>4</v>
      </c>
      <c r="Q18" s="155"/>
      <c r="R18" s="155">
        <f t="shared" si="15"/>
        <v>0</v>
      </c>
      <c r="S18" s="155">
        <f t="shared" si="16"/>
        <v>0</v>
      </c>
      <c r="T18" s="155">
        <f t="shared" si="16"/>
        <v>0</v>
      </c>
      <c r="U18" s="341">
        <f t="shared" si="16"/>
        <v>0</v>
      </c>
      <c r="V18" s="352">
        <f t="shared" si="17"/>
        <v>24</v>
      </c>
      <c r="W18" s="155">
        <f t="shared" si="18"/>
        <v>4</v>
      </c>
      <c r="X18" s="353">
        <f t="shared" si="19"/>
        <v>0</v>
      </c>
      <c r="Y18" s="348">
        <f t="shared" si="20"/>
        <v>44</v>
      </c>
      <c r="Z18" s="156">
        <v>26</v>
      </c>
      <c r="AA18" s="156">
        <v>4</v>
      </c>
      <c r="AB18" s="156"/>
      <c r="AC18" s="156">
        <v>6</v>
      </c>
      <c r="AD18" s="156"/>
      <c r="AE18" s="156"/>
      <c r="AF18" s="156">
        <v>4</v>
      </c>
      <c r="AG18" s="156"/>
      <c r="AH18" s="156">
        <v>4</v>
      </c>
      <c r="AI18" s="156"/>
      <c r="AJ18" s="156"/>
      <c r="AK18" s="156"/>
      <c r="AL18" s="156"/>
      <c r="AM18" s="156"/>
      <c r="AN18" s="156"/>
      <c r="AO18" s="157"/>
      <c r="AP18" s="158"/>
      <c r="AQ18" s="159">
        <v>4</v>
      </c>
      <c r="AR18" s="160">
        <f>(AO18+AP18+AQ18+Y18+AS18)/36</f>
        <v>2</v>
      </c>
      <c r="AS18" s="344">
        <v>24</v>
      </c>
      <c r="AT18" s="358">
        <f t="shared" si="21"/>
        <v>0</v>
      </c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>
        <f t="shared" si="22"/>
        <v>0</v>
      </c>
      <c r="BN18" s="359"/>
      <c r="BO18" s="348">
        <f t="shared" si="23"/>
        <v>0</v>
      </c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>
        <f t="shared" si="34"/>
        <v>0</v>
      </c>
      <c r="CI18" s="344"/>
      <c r="CJ18" s="358">
        <f t="shared" si="24"/>
        <v>0</v>
      </c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>
        <f t="shared" si="25"/>
        <v>0</v>
      </c>
      <c r="DD18" s="359"/>
      <c r="DE18" s="348">
        <f t="shared" si="26"/>
        <v>0</v>
      </c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>
        <f t="shared" si="27"/>
        <v>0</v>
      </c>
      <c r="DY18" s="344"/>
      <c r="DZ18" s="358">
        <f t="shared" si="28"/>
        <v>0</v>
      </c>
      <c r="EA18" s="154"/>
      <c r="EB18" s="154"/>
      <c r="EC18" s="154"/>
      <c r="ED18" s="154"/>
      <c r="EE18" s="154"/>
      <c r="EF18" s="154"/>
      <c r="EG18" s="154"/>
      <c r="EH18" s="154"/>
      <c r="EI18" s="154"/>
      <c r="EJ18" s="154"/>
      <c r="EK18" s="154"/>
      <c r="EL18" s="154"/>
      <c r="EM18" s="154"/>
      <c r="EN18" s="154"/>
      <c r="EO18" s="154"/>
      <c r="EP18" s="154"/>
      <c r="EQ18" s="154"/>
      <c r="ER18" s="154"/>
      <c r="ES18" s="154">
        <f t="shared" si="29"/>
        <v>0</v>
      </c>
      <c r="ET18" s="359"/>
      <c r="EU18" s="348">
        <f t="shared" si="30"/>
        <v>0</v>
      </c>
      <c r="EV18" s="154"/>
      <c r="EW18" s="154"/>
      <c r="EX18" s="154"/>
      <c r="EY18" s="154"/>
      <c r="EZ18" s="154"/>
      <c r="FA18" s="154"/>
      <c r="FB18" s="154"/>
      <c r="FC18" s="154"/>
      <c r="FD18" s="154"/>
      <c r="FE18" s="154"/>
      <c r="FF18" s="154"/>
      <c r="FG18" s="154"/>
      <c r="FH18" s="154"/>
      <c r="FI18" s="154"/>
      <c r="FJ18" s="154"/>
      <c r="FK18" s="154"/>
      <c r="FL18" s="154"/>
      <c r="FM18" s="154"/>
      <c r="FN18" s="154"/>
      <c r="FO18" s="344"/>
      <c r="FP18" s="358">
        <f t="shared" si="31"/>
        <v>0</v>
      </c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>
        <f t="shared" si="38"/>
        <v>0</v>
      </c>
      <c r="GJ18" s="359"/>
      <c r="GK18" s="348">
        <f t="shared" si="32"/>
        <v>0</v>
      </c>
      <c r="GL18" s="154"/>
      <c r="GM18" s="154"/>
      <c r="GN18" s="154"/>
      <c r="GO18" s="154"/>
      <c r="GP18" s="154"/>
      <c r="GQ18" s="154"/>
      <c r="GR18" s="154"/>
      <c r="GS18" s="154"/>
      <c r="GT18" s="154"/>
      <c r="GU18" s="154"/>
      <c r="GV18" s="154"/>
      <c r="GW18" s="154"/>
      <c r="GX18" s="154"/>
      <c r="GY18" s="154"/>
      <c r="GZ18" s="154"/>
      <c r="HA18" s="154"/>
      <c r="HB18" s="154"/>
      <c r="HC18" s="154"/>
      <c r="HD18" s="154"/>
      <c r="HE18" s="344"/>
      <c r="HF18" s="358">
        <f t="shared" si="33"/>
        <v>0</v>
      </c>
      <c r="HG18" s="154"/>
      <c r="HH18" s="154"/>
      <c r="HI18" s="154"/>
      <c r="HJ18" s="154"/>
      <c r="HK18" s="154"/>
      <c r="HL18" s="154"/>
      <c r="HM18" s="154"/>
      <c r="HN18" s="154"/>
      <c r="HO18" s="154"/>
      <c r="HP18" s="154"/>
      <c r="HQ18" s="154"/>
      <c r="HR18" s="154"/>
      <c r="HS18" s="154"/>
      <c r="HT18" s="154"/>
      <c r="HU18" s="154"/>
      <c r="HV18" s="154"/>
      <c r="HW18" s="154"/>
      <c r="HX18" s="154"/>
      <c r="HY18" s="154"/>
      <c r="HZ18" s="359"/>
      <c r="IA18" s="311"/>
      <c r="IB18" s="121"/>
      <c r="IC18" s="122">
        <v>1</v>
      </c>
      <c r="ID18" s="123"/>
      <c r="IE18" s="54">
        <v>10</v>
      </c>
      <c r="IN18" s="385">
        <v>10140</v>
      </c>
    </row>
    <row r="19" spans="1:301" s="387" customFormat="1" ht="15" customHeight="1" x14ac:dyDescent="0.25">
      <c r="A19" s="124"/>
      <c r="B19" s="125"/>
      <c r="C19" s="250" t="s">
        <v>258</v>
      </c>
      <c r="D19" s="230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209"/>
      <c r="V19" s="270"/>
      <c r="W19" s="125"/>
      <c r="X19" s="271"/>
      <c r="Y19" s="230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209"/>
      <c r="AT19" s="270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271"/>
      <c r="BO19" s="230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209"/>
      <c r="CJ19" s="270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271"/>
      <c r="DE19" s="230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209"/>
      <c r="DZ19" s="270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271"/>
      <c r="EU19" s="230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209"/>
      <c r="FP19" s="270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271"/>
      <c r="GK19" s="230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209"/>
      <c r="HF19" s="270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271"/>
      <c r="IA19" s="312"/>
      <c r="IB19" s="127"/>
      <c r="IC19" s="127"/>
      <c r="ID19" s="128"/>
      <c r="IE19" s="346"/>
      <c r="IF19" s="383"/>
      <c r="IG19" s="383"/>
      <c r="IH19" s="383"/>
      <c r="II19" s="383"/>
      <c r="IJ19" s="383"/>
      <c r="IK19" s="383"/>
      <c r="IL19" s="383"/>
      <c r="IM19" s="383"/>
      <c r="IN19" s="383"/>
      <c r="IO19" s="383"/>
      <c r="IP19" s="383"/>
      <c r="IQ19" s="383"/>
      <c r="IR19" s="383"/>
      <c r="IS19" s="383"/>
      <c r="IT19" s="383"/>
      <c r="IU19" s="383"/>
      <c r="IV19" s="383"/>
      <c r="IW19" s="383"/>
      <c r="IX19" s="383"/>
      <c r="IY19" s="383"/>
      <c r="IZ19" s="383"/>
      <c r="JA19" s="383"/>
      <c r="JB19" s="383"/>
      <c r="JC19" s="383"/>
      <c r="JD19" s="383"/>
      <c r="JE19" s="383"/>
      <c r="JF19" s="383"/>
      <c r="JG19" s="383"/>
      <c r="JH19" s="383"/>
      <c r="JI19" s="383"/>
      <c r="JJ19" s="383"/>
      <c r="JK19" s="383"/>
      <c r="JL19" s="383"/>
      <c r="JM19" s="383"/>
      <c r="JN19" s="383"/>
      <c r="JO19" s="383"/>
      <c r="JP19" s="383"/>
      <c r="JQ19" s="383"/>
      <c r="JR19" s="383"/>
      <c r="JS19" s="383"/>
      <c r="JT19" s="383"/>
      <c r="JU19" s="383"/>
      <c r="JV19" s="383"/>
      <c r="JW19" s="383"/>
      <c r="JX19" s="383"/>
      <c r="JY19" s="383"/>
      <c r="JZ19" s="383"/>
      <c r="KA19" s="383"/>
      <c r="KB19" s="383"/>
      <c r="KC19" s="383"/>
      <c r="KD19" s="383"/>
      <c r="KE19" s="383"/>
      <c r="KF19" s="383"/>
      <c r="KG19" s="383"/>
      <c r="KH19" s="383"/>
      <c r="KI19" s="383"/>
      <c r="KJ19" s="383"/>
      <c r="KK19" s="383"/>
      <c r="KL19" s="383"/>
      <c r="KM19" s="383"/>
      <c r="KN19" s="383"/>
      <c r="KO19" s="383"/>
    </row>
    <row r="20" spans="1:301" s="385" customFormat="1" ht="15" customHeight="1" x14ac:dyDescent="0.25">
      <c r="A20" s="129">
        <v>9</v>
      </c>
      <c r="B20" s="615" t="s">
        <v>69</v>
      </c>
      <c r="C20" s="251" t="s">
        <v>74</v>
      </c>
      <c r="D20" s="231">
        <f>F20/36</f>
        <v>20</v>
      </c>
      <c r="E20" s="63">
        <f t="shared" ref="E20:X20" si="43">SUM(E21:E25)</f>
        <v>0</v>
      </c>
      <c r="F20" s="63">
        <f t="shared" si="43"/>
        <v>720</v>
      </c>
      <c r="G20" s="63">
        <f t="shared" si="43"/>
        <v>408</v>
      </c>
      <c r="H20" s="63">
        <f t="shared" si="43"/>
        <v>166</v>
      </c>
      <c r="I20" s="63">
        <f t="shared" si="43"/>
        <v>0</v>
      </c>
      <c r="J20" s="63">
        <f t="shared" si="43"/>
        <v>0</v>
      </c>
      <c r="K20" s="63">
        <f t="shared" si="43"/>
        <v>218</v>
      </c>
      <c r="L20" s="63">
        <f t="shared" si="43"/>
        <v>0</v>
      </c>
      <c r="M20" s="63">
        <f t="shared" si="43"/>
        <v>0</v>
      </c>
      <c r="N20" s="63">
        <f t="shared" si="43"/>
        <v>0</v>
      </c>
      <c r="O20" s="63">
        <f t="shared" si="43"/>
        <v>0</v>
      </c>
      <c r="P20" s="63">
        <f t="shared" si="43"/>
        <v>18</v>
      </c>
      <c r="Q20" s="63">
        <f t="shared" si="43"/>
        <v>0</v>
      </c>
      <c r="R20" s="63">
        <f t="shared" si="43"/>
        <v>0</v>
      </c>
      <c r="S20" s="63">
        <f t="shared" si="43"/>
        <v>0</v>
      </c>
      <c r="T20" s="63">
        <f t="shared" si="43"/>
        <v>6</v>
      </c>
      <c r="U20" s="210">
        <f t="shared" si="43"/>
        <v>0</v>
      </c>
      <c r="V20" s="272">
        <f t="shared" si="43"/>
        <v>216</v>
      </c>
      <c r="W20" s="63">
        <f t="shared" si="43"/>
        <v>24</v>
      </c>
      <c r="X20" s="273">
        <f t="shared" si="43"/>
        <v>72</v>
      </c>
      <c r="Y20" s="234">
        <f>SUM(Y21:Y25)</f>
        <v>132</v>
      </c>
      <c r="Z20" s="65">
        <f t="shared" ref="Z20:CI20" si="44">SUM(Z21:Z25)</f>
        <v>52</v>
      </c>
      <c r="AA20" s="65">
        <f t="shared" si="44"/>
        <v>0</v>
      </c>
      <c r="AB20" s="65">
        <f t="shared" si="44"/>
        <v>0</v>
      </c>
      <c r="AC20" s="65">
        <f t="shared" si="44"/>
        <v>74</v>
      </c>
      <c r="AD20" s="65">
        <f t="shared" si="44"/>
        <v>0</v>
      </c>
      <c r="AE20" s="65">
        <f t="shared" si="44"/>
        <v>0</v>
      </c>
      <c r="AF20" s="65">
        <f t="shared" si="44"/>
        <v>0</v>
      </c>
      <c r="AG20" s="65">
        <f t="shared" si="44"/>
        <v>0</v>
      </c>
      <c r="AH20" s="65">
        <f t="shared" si="44"/>
        <v>6</v>
      </c>
      <c r="AI20" s="65">
        <f t="shared" si="44"/>
        <v>0</v>
      </c>
      <c r="AJ20" s="65">
        <f t="shared" si="44"/>
        <v>0</v>
      </c>
      <c r="AK20" s="65">
        <f t="shared" si="44"/>
        <v>0</v>
      </c>
      <c r="AL20" s="65">
        <f t="shared" si="44"/>
        <v>0</v>
      </c>
      <c r="AM20" s="65">
        <f t="shared" si="44"/>
        <v>0</v>
      </c>
      <c r="AN20" s="65">
        <f t="shared" si="44"/>
        <v>0</v>
      </c>
      <c r="AO20" s="66">
        <f t="shared" si="44"/>
        <v>0</v>
      </c>
      <c r="AP20" s="67">
        <f t="shared" si="44"/>
        <v>0</v>
      </c>
      <c r="AQ20" s="68">
        <f t="shared" si="44"/>
        <v>12</v>
      </c>
      <c r="AR20" s="69">
        <f t="shared" ref="AR20:AR28" si="45">(AO20+AP20+AQ20+Y20+AS20)/36</f>
        <v>6</v>
      </c>
      <c r="AS20" s="210">
        <f t="shared" si="44"/>
        <v>72</v>
      </c>
      <c r="AT20" s="272">
        <f t="shared" si="44"/>
        <v>192</v>
      </c>
      <c r="AU20" s="65">
        <f t="shared" si="44"/>
        <v>78</v>
      </c>
      <c r="AV20" s="65">
        <f t="shared" si="44"/>
        <v>0</v>
      </c>
      <c r="AW20" s="65">
        <f t="shared" si="44"/>
        <v>0</v>
      </c>
      <c r="AX20" s="65">
        <f t="shared" si="44"/>
        <v>100</v>
      </c>
      <c r="AY20" s="65">
        <f t="shared" si="44"/>
        <v>0</v>
      </c>
      <c r="AZ20" s="65">
        <f t="shared" si="44"/>
        <v>0</v>
      </c>
      <c r="BA20" s="65">
        <f t="shared" si="44"/>
        <v>0</v>
      </c>
      <c r="BB20" s="65">
        <f t="shared" si="44"/>
        <v>0</v>
      </c>
      <c r="BC20" s="65">
        <f t="shared" si="44"/>
        <v>8</v>
      </c>
      <c r="BD20" s="65">
        <f t="shared" si="44"/>
        <v>0</v>
      </c>
      <c r="BE20" s="65">
        <f t="shared" si="44"/>
        <v>0</v>
      </c>
      <c r="BF20" s="65">
        <f t="shared" si="44"/>
        <v>0</v>
      </c>
      <c r="BG20" s="65">
        <f t="shared" si="44"/>
        <v>0</v>
      </c>
      <c r="BH20" s="65">
        <f t="shared" si="44"/>
        <v>6</v>
      </c>
      <c r="BI20" s="65">
        <f t="shared" si="44"/>
        <v>0</v>
      </c>
      <c r="BJ20" s="66">
        <f t="shared" si="44"/>
        <v>72</v>
      </c>
      <c r="BK20" s="67">
        <f t="shared" si="44"/>
        <v>0</v>
      </c>
      <c r="BL20" s="68">
        <f t="shared" si="44"/>
        <v>0</v>
      </c>
      <c r="BM20" s="69">
        <f t="shared" ref="BM20:BM28" si="46">(BJ20+BK20+BL20+AT20+BN20)/36</f>
        <v>10</v>
      </c>
      <c r="BN20" s="273">
        <f t="shared" si="44"/>
        <v>96</v>
      </c>
      <c r="BO20" s="234">
        <f t="shared" si="44"/>
        <v>84</v>
      </c>
      <c r="BP20" s="65">
        <f t="shared" si="44"/>
        <v>36</v>
      </c>
      <c r="BQ20" s="65">
        <f t="shared" si="44"/>
        <v>0</v>
      </c>
      <c r="BR20" s="65">
        <f t="shared" si="44"/>
        <v>0</v>
      </c>
      <c r="BS20" s="65">
        <f t="shared" si="44"/>
        <v>44</v>
      </c>
      <c r="BT20" s="65">
        <f t="shared" si="44"/>
        <v>0</v>
      </c>
      <c r="BU20" s="65">
        <f t="shared" si="44"/>
        <v>0</v>
      </c>
      <c r="BV20" s="65">
        <f t="shared" si="44"/>
        <v>0</v>
      </c>
      <c r="BW20" s="65">
        <f t="shared" si="44"/>
        <v>0</v>
      </c>
      <c r="BX20" s="65">
        <f t="shared" si="44"/>
        <v>4</v>
      </c>
      <c r="BY20" s="65">
        <f t="shared" si="44"/>
        <v>0</v>
      </c>
      <c r="BZ20" s="65">
        <f t="shared" si="44"/>
        <v>0</v>
      </c>
      <c r="CA20" s="65">
        <f t="shared" si="44"/>
        <v>0</v>
      </c>
      <c r="CB20" s="65">
        <f t="shared" si="44"/>
        <v>0</v>
      </c>
      <c r="CC20" s="65">
        <f t="shared" si="44"/>
        <v>0</v>
      </c>
      <c r="CD20" s="65">
        <f t="shared" si="44"/>
        <v>0</v>
      </c>
      <c r="CE20" s="66">
        <f t="shared" si="44"/>
        <v>0</v>
      </c>
      <c r="CF20" s="67">
        <f t="shared" si="44"/>
        <v>0</v>
      </c>
      <c r="CG20" s="68">
        <f t="shared" si="44"/>
        <v>12</v>
      </c>
      <c r="CH20" s="69">
        <f t="shared" ref="CH20:CH26" si="47">(CE20+CF20+CG20+BO20+CI20)/36</f>
        <v>4</v>
      </c>
      <c r="CI20" s="210">
        <f t="shared" si="44"/>
        <v>48</v>
      </c>
      <c r="CJ20" s="272">
        <f t="shared" ref="CJ20" si="48">SUM(CK20:CU20)+SUM(CW20:CY20)</f>
        <v>0</v>
      </c>
      <c r="CK20" s="63"/>
      <c r="CL20" s="63"/>
      <c r="CM20" s="63"/>
      <c r="CN20" s="63"/>
      <c r="CO20" s="63"/>
      <c r="CP20" s="63"/>
      <c r="CQ20" s="63"/>
      <c r="CR20" s="63"/>
      <c r="CS20" s="63"/>
      <c r="CT20" s="63"/>
      <c r="CU20" s="63"/>
      <c r="CV20" s="63"/>
      <c r="CW20" s="63"/>
      <c r="CX20" s="63"/>
      <c r="CY20" s="63"/>
      <c r="CZ20" s="63"/>
      <c r="DA20" s="63"/>
      <c r="DB20" s="63"/>
      <c r="DC20" s="63">
        <f t="shared" ref="DC20:DC26" si="49">(CZ20+DA20+DB20+CJ20+DD20)/36</f>
        <v>0</v>
      </c>
      <c r="DD20" s="273"/>
      <c r="DE20" s="234">
        <f t="shared" ref="DE20" si="50">SUM(DF20:DP20)+SUM(DR20:DT20)</f>
        <v>0</v>
      </c>
      <c r="DF20" s="63"/>
      <c r="DG20" s="63"/>
      <c r="DH20" s="63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>
        <f t="shared" ref="DX20:DX26" si="51">(DU20+DV20+DW20+DE20+DY20)/36</f>
        <v>0</v>
      </c>
      <c r="DY20" s="210"/>
      <c r="DZ20" s="272">
        <f t="shared" ref="DZ20" si="52">SUM(EA20:EK20)+SUM(EM20:EO20)</f>
        <v>0</v>
      </c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>
        <f t="shared" ref="ES20:ES26" si="53">(EP20+EQ20+ER20+DZ20+ET20)/36</f>
        <v>0</v>
      </c>
      <c r="ET20" s="273"/>
      <c r="EU20" s="234">
        <f t="shared" ref="EU20" si="54">SUM(EV20:FF20)+SUM(FH20:FJ20)</f>
        <v>0</v>
      </c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210"/>
      <c r="FP20" s="272">
        <f t="shared" ref="FP20" si="55">SUM(FQ20:GA20)+SUM(GC20:GE20)</f>
        <v>0</v>
      </c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>
        <f t="shared" ref="GI20:GI26" si="56">(GF20+GG20+GH20+FP20+GJ20)/36</f>
        <v>0</v>
      </c>
      <c r="GJ20" s="273"/>
      <c r="GK20" s="234">
        <f>SUM(GL20:GV20)+SUM(GX20:GZ20)</f>
        <v>0</v>
      </c>
      <c r="GL20" s="63"/>
      <c r="GM20" s="63"/>
      <c r="GN20" s="63"/>
      <c r="GO20" s="63"/>
      <c r="GP20" s="63"/>
      <c r="GQ20" s="63"/>
      <c r="GR20" s="63"/>
      <c r="GS20" s="63"/>
      <c r="GT20" s="63"/>
      <c r="GU20" s="63"/>
      <c r="GV20" s="63"/>
      <c r="GW20" s="63"/>
      <c r="GX20" s="63"/>
      <c r="GY20" s="63"/>
      <c r="GZ20" s="63"/>
      <c r="HA20" s="63"/>
      <c r="HB20" s="63"/>
      <c r="HC20" s="63"/>
      <c r="HD20" s="63">
        <f t="shared" ref="HD20:HD26" si="57">(HA20+HB20+HC20+GK20+HE20)/36</f>
        <v>0</v>
      </c>
      <c r="HE20" s="210"/>
      <c r="HF20" s="272">
        <f>SUM(HG20:HQ20)+SUM(HS20:HU20)</f>
        <v>0</v>
      </c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273"/>
      <c r="IA20" s="313"/>
      <c r="IB20" s="70"/>
      <c r="IC20" s="70"/>
      <c r="ID20" s="130"/>
      <c r="IE20" s="54">
        <v>12</v>
      </c>
    </row>
    <row r="21" spans="1:301" s="388" customFormat="1" ht="15" customHeight="1" x14ac:dyDescent="0.25">
      <c r="A21" s="131"/>
      <c r="B21" s="614"/>
      <c r="C21" s="252" t="s">
        <v>75</v>
      </c>
      <c r="D21" s="232"/>
      <c r="E21" s="21"/>
      <c r="F21" s="21">
        <f t="shared" ref="F21:F28" si="58">G21+V21+W21+X21</f>
        <v>324</v>
      </c>
      <c r="G21" s="21">
        <f t="shared" ref="G21:G28" si="59">SUM(H21:U21)</f>
        <v>186</v>
      </c>
      <c r="H21" s="21">
        <f t="shared" ref="H21:P28" si="60">Z21+AU21+BP21+CK21+DF21+EA21+EV21+FQ21+GL21+HG21</f>
        <v>74</v>
      </c>
      <c r="I21" s="21">
        <f t="shared" si="60"/>
        <v>0</v>
      </c>
      <c r="J21" s="21">
        <f t="shared" si="60"/>
        <v>0</v>
      </c>
      <c r="K21" s="21">
        <f t="shared" si="60"/>
        <v>98</v>
      </c>
      <c r="L21" s="21">
        <f t="shared" si="60"/>
        <v>0</v>
      </c>
      <c r="M21" s="21">
        <f t="shared" si="60"/>
        <v>0</v>
      </c>
      <c r="N21" s="21">
        <f t="shared" si="60"/>
        <v>0</v>
      </c>
      <c r="O21" s="21">
        <f t="shared" si="60"/>
        <v>0</v>
      </c>
      <c r="P21" s="21">
        <f t="shared" si="60"/>
        <v>8</v>
      </c>
      <c r="Q21" s="21"/>
      <c r="R21" s="21">
        <f t="shared" ref="R21:R28" si="61">AJ21+BE21+BZ21+CU21+DP21+EK21+FF21+GA21+GV21+HQ21</f>
        <v>0</v>
      </c>
      <c r="S21" s="21">
        <f t="shared" ref="S21:U26" si="62">AL21+BG21+CB21+CW21+DR21+EM21+FH21+GC21+GX21+HS21</f>
        <v>0</v>
      </c>
      <c r="T21" s="21">
        <f t="shared" si="62"/>
        <v>6</v>
      </c>
      <c r="U21" s="211">
        <f t="shared" si="62"/>
        <v>0</v>
      </c>
      <c r="V21" s="683">
        <f t="shared" ref="V21:V28" si="63">AS21+BN21+CI21+DD21+DY21+ET21+FO21+GJ21+HE21+HZ21</f>
        <v>96</v>
      </c>
      <c r="W21" s="684">
        <f t="shared" ref="W21:W28" si="64">AQ21+BL21+CG21+DB21+DW21+ER21+FM21+GH21+HC21+HX21</f>
        <v>6</v>
      </c>
      <c r="X21" s="685">
        <f t="shared" ref="X21:X28" si="65">AO21+AP21+BJ21+BK21+CE21+CF21+CZ21+DA21+DU21+DV21+EP21+EQ21+FK21+FL21+GF21+GG21+HA21+HB21+HV21+HW21</f>
        <v>36</v>
      </c>
      <c r="Y21" s="14">
        <f t="shared" ref="Y21:Y26" si="66">SUM(Z21:AJ21)+SUM(AL21:AN21)</f>
        <v>66</v>
      </c>
      <c r="Z21" s="16">
        <v>26</v>
      </c>
      <c r="AA21" s="16"/>
      <c r="AB21" s="16"/>
      <c r="AC21" s="16">
        <v>36</v>
      </c>
      <c r="AD21" s="16"/>
      <c r="AE21" s="16"/>
      <c r="AF21" s="16"/>
      <c r="AG21" s="16"/>
      <c r="AH21" s="16">
        <v>4</v>
      </c>
      <c r="AI21" s="16"/>
      <c r="AJ21" s="16"/>
      <c r="AK21" s="16"/>
      <c r="AL21" s="16"/>
      <c r="AM21" s="16"/>
      <c r="AN21" s="16"/>
      <c r="AO21" s="17"/>
      <c r="AP21" s="18"/>
      <c r="AQ21" s="19">
        <v>6</v>
      </c>
      <c r="AR21" s="20">
        <f t="shared" si="45"/>
        <v>3</v>
      </c>
      <c r="AS21" s="221">
        <v>36</v>
      </c>
      <c r="AT21" s="293">
        <f t="shared" ref="AT21:AT26" si="67">SUM(AU21:BE21)+SUM(BG21:BI21)</f>
        <v>120</v>
      </c>
      <c r="AU21" s="16">
        <v>48</v>
      </c>
      <c r="AV21" s="16"/>
      <c r="AW21" s="16"/>
      <c r="AX21" s="16">
        <v>62</v>
      </c>
      <c r="AY21" s="16"/>
      <c r="AZ21" s="16"/>
      <c r="BA21" s="16"/>
      <c r="BB21" s="16"/>
      <c r="BC21" s="16">
        <v>4</v>
      </c>
      <c r="BD21" s="16"/>
      <c r="BE21" s="16"/>
      <c r="BF21" s="16"/>
      <c r="BG21" s="16"/>
      <c r="BH21" s="16">
        <v>6</v>
      </c>
      <c r="BI21" s="16"/>
      <c r="BJ21" s="17">
        <v>36</v>
      </c>
      <c r="BK21" s="18"/>
      <c r="BL21" s="19"/>
      <c r="BM21" s="20">
        <f t="shared" si="46"/>
        <v>6</v>
      </c>
      <c r="BN21" s="294">
        <v>60</v>
      </c>
      <c r="BO21" s="14">
        <f t="shared" ref="BO21:BO26" si="68">SUM(BP21:BZ21)+SUM(CB21:CD21)</f>
        <v>0</v>
      </c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>
        <f t="shared" si="47"/>
        <v>0</v>
      </c>
      <c r="CI21" s="221"/>
      <c r="CJ21" s="293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>
        <f t="shared" si="49"/>
        <v>0</v>
      </c>
      <c r="DD21" s="294"/>
      <c r="DE21" s="14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>
        <f t="shared" si="51"/>
        <v>0</v>
      </c>
      <c r="DY21" s="221"/>
      <c r="DZ21" s="293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>
        <f t="shared" si="53"/>
        <v>0</v>
      </c>
      <c r="ET21" s="294"/>
      <c r="EU21" s="14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221"/>
      <c r="FP21" s="293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>
        <f t="shared" si="56"/>
        <v>0</v>
      </c>
      <c r="GJ21" s="294"/>
      <c r="GK21" s="14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>
        <f t="shared" si="57"/>
        <v>0</v>
      </c>
      <c r="HE21" s="221"/>
      <c r="HF21" s="293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294"/>
      <c r="IA21" s="314">
        <v>2</v>
      </c>
      <c r="IB21" s="22">
        <v>1</v>
      </c>
      <c r="IC21" s="22"/>
      <c r="ID21" s="132">
        <v>2</v>
      </c>
      <c r="IE21" s="14">
        <v>12</v>
      </c>
    </row>
    <row r="22" spans="1:301" s="388" customFormat="1" ht="15" customHeight="1" x14ac:dyDescent="0.25">
      <c r="A22" s="131"/>
      <c r="B22" s="614"/>
      <c r="C22" s="252" t="s">
        <v>76</v>
      </c>
      <c r="D22" s="232"/>
      <c r="E22" s="21"/>
      <c r="F22" s="21">
        <f t="shared" si="58"/>
        <v>108</v>
      </c>
      <c r="G22" s="21">
        <f t="shared" si="59"/>
        <v>66</v>
      </c>
      <c r="H22" s="21">
        <f t="shared" si="60"/>
        <v>26</v>
      </c>
      <c r="I22" s="21">
        <f t="shared" si="60"/>
        <v>0</v>
      </c>
      <c r="J22" s="21">
        <f t="shared" si="60"/>
        <v>0</v>
      </c>
      <c r="K22" s="21">
        <f t="shared" si="60"/>
        <v>38</v>
      </c>
      <c r="L22" s="21">
        <f t="shared" si="60"/>
        <v>0</v>
      </c>
      <c r="M22" s="21">
        <f t="shared" si="60"/>
        <v>0</v>
      </c>
      <c r="N22" s="21">
        <f t="shared" si="60"/>
        <v>0</v>
      </c>
      <c r="O22" s="21">
        <f t="shared" si="60"/>
        <v>0</v>
      </c>
      <c r="P22" s="21">
        <f t="shared" si="60"/>
        <v>2</v>
      </c>
      <c r="Q22" s="21"/>
      <c r="R22" s="21">
        <f t="shared" si="61"/>
        <v>0</v>
      </c>
      <c r="S22" s="21">
        <f t="shared" si="62"/>
        <v>0</v>
      </c>
      <c r="T22" s="21">
        <f t="shared" si="62"/>
        <v>0</v>
      </c>
      <c r="U22" s="211">
        <f t="shared" si="62"/>
        <v>0</v>
      </c>
      <c r="V22" s="683">
        <f t="shared" si="63"/>
        <v>36</v>
      </c>
      <c r="W22" s="684">
        <f t="shared" si="64"/>
        <v>6</v>
      </c>
      <c r="X22" s="685">
        <f t="shared" si="65"/>
        <v>0</v>
      </c>
      <c r="Y22" s="14">
        <f t="shared" si="66"/>
        <v>66</v>
      </c>
      <c r="Z22" s="16">
        <v>26</v>
      </c>
      <c r="AA22" s="16"/>
      <c r="AB22" s="16"/>
      <c r="AC22" s="16">
        <v>38</v>
      </c>
      <c r="AD22" s="16"/>
      <c r="AE22" s="16"/>
      <c r="AF22" s="16"/>
      <c r="AG22" s="16"/>
      <c r="AH22" s="16">
        <v>2</v>
      </c>
      <c r="AI22" s="16"/>
      <c r="AJ22" s="16"/>
      <c r="AK22" s="16"/>
      <c r="AL22" s="16"/>
      <c r="AM22" s="16"/>
      <c r="AN22" s="16"/>
      <c r="AO22" s="17"/>
      <c r="AP22" s="18"/>
      <c r="AQ22" s="19">
        <v>6</v>
      </c>
      <c r="AR22" s="20">
        <f t="shared" si="45"/>
        <v>3</v>
      </c>
      <c r="AS22" s="221">
        <v>36</v>
      </c>
      <c r="AT22" s="293">
        <f t="shared" si="67"/>
        <v>0</v>
      </c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>
        <f t="shared" si="46"/>
        <v>0</v>
      </c>
      <c r="BN22" s="294"/>
      <c r="BO22" s="14">
        <f t="shared" si="68"/>
        <v>0</v>
      </c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>
        <f t="shared" si="47"/>
        <v>0</v>
      </c>
      <c r="CI22" s="221"/>
      <c r="CJ22" s="293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>
        <f t="shared" si="49"/>
        <v>0</v>
      </c>
      <c r="DD22" s="294"/>
      <c r="DE22" s="14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>
        <f t="shared" si="51"/>
        <v>0</v>
      </c>
      <c r="DY22" s="221"/>
      <c r="DZ22" s="293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>
        <f t="shared" si="53"/>
        <v>0</v>
      </c>
      <c r="ET22" s="294"/>
      <c r="EU22" s="14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221"/>
      <c r="FP22" s="293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>
        <f t="shared" si="56"/>
        <v>0</v>
      </c>
      <c r="GJ22" s="294"/>
      <c r="GK22" s="14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>
        <f t="shared" si="57"/>
        <v>0</v>
      </c>
      <c r="HE22" s="221"/>
      <c r="HF22" s="293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294"/>
      <c r="IA22" s="315"/>
      <c r="IB22" s="22">
        <v>1</v>
      </c>
      <c r="IC22" s="22"/>
      <c r="ID22" s="133"/>
      <c r="IE22" s="14">
        <v>12</v>
      </c>
    </row>
    <row r="23" spans="1:301" s="388" customFormat="1" ht="15" customHeight="1" x14ac:dyDescent="0.25">
      <c r="A23" s="131"/>
      <c r="B23" s="614"/>
      <c r="C23" s="252" t="s">
        <v>77</v>
      </c>
      <c r="D23" s="232"/>
      <c r="E23" s="21"/>
      <c r="F23" s="21">
        <f t="shared" si="58"/>
        <v>144</v>
      </c>
      <c r="G23" s="21">
        <f t="shared" si="59"/>
        <v>72</v>
      </c>
      <c r="H23" s="21">
        <f t="shared" si="60"/>
        <v>30</v>
      </c>
      <c r="I23" s="21">
        <f t="shared" si="60"/>
        <v>0</v>
      </c>
      <c r="J23" s="21">
        <f t="shared" si="60"/>
        <v>0</v>
      </c>
      <c r="K23" s="21">
        <f t="shared" si="60"/>
        <v>38</v>
      </c>
      <c r="L23" s="21">
        <f t="shared" si="60"/>
        <v>0</v>
      </c>
      <c r="M23" s="21">
        <f t="shared" si="60"/>
        <v>0</v>
      </c>
      <c r="N23" s="21">
        <f t="shared" si="60"/>
        <v>0</v>
      </c>
      <c r="O23" s="21">
        <f t="shared" si="60"/>
        <v>0</v>
      </c>
      <c r="P23" s="21">
        <f t="shared" si="60"/>
        <v>4</v>
      </c>
      <c r="Q23" s="21"/>
      <c r="R23" s="21">
        <f t="shared" si="61"/>
        <v>0</v>
      </c>
      <c r="S23" s="21">
        <f t="shared" si="62"/>
        <v>0</v>
      </c>
      <c r="T23" s="21">
        <f t="shared" si="62"/>
        <v>0</v>
      </c>
      <c r="U23" s="211">
        <f t="shared" si="62"/>
        <v>0</v>
      </c>
      <c r="V23" s="683">
        <f t="shared" si="63"/>
        <v>36</v>
      </c>
      <c r="W23" s="684">
        <f t="shared" si="64"/>
        <v>0</v>
      </c>
      <c r="X23" s="685">
        <f t="shared" si="65"/>
        <v>36</v>
      </c>
      <c r="Y23" s="14">
        <f t="shared" si="66"/>
        <v>0</v>
      </c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>
        <f t="shared" si="45"/>
        <v>0</v>
      </c>
      <c r="AS23" s="221"/>
      <c r="AT23" s="293">
        <f t="shared" si="67"/>
        <v>72</v>
      </c>
      <c r="AU23" s="16">
        <v>30</v>
      </c>
      <c r="AV23" s="16"/>
      <c r="AW23" s="16"/>
      <c r="AX23" s="16">
        <v>38</v>
      </c>
      <c r="AY23" s="16"/>
      <c r="AZ23" s="16"/>
      <c r="BA23" s="16"/>
      <c r="BB23" s="16"/>
      <c r="BC23" s="16">
        <v>4</v>
      </c>
      <c r="BD23" s="16"/>
      <c r="BE23" s="16"/>
      <c r="BF23" s="16"/>
      <c r="BG23" s="16"/>
      <c r="BH23" s="16"/>
      <c r="BI23" s="16"/>
      <c r="BJ23" s="17">
        <v>36</v>
      </c>
      <c r="BK23" s="18"/>
      <c r="BL23" s="19"/>
      <c r="BM23" s="20">
        <f t="shared" si="46"/>
        <v>4</v>
      </c>
      <c r="BN23" s="294">
        <v>36</v>
      </c>
      <c r="BO23" s="14">
        <f t="shared" si="68"/>
        <v>0</v>
      </c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>
        <f t="shared" si="47"/>
        <v>0</v>
      </c>
      <c r="CI23" s="221"/>
      <c r="CJ23" s="293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>
        <f t="shared" si="49"/>
        <v>0</v>
      </c>
      <c r="DD23" s="294"/>
      <c r="DE23" s="14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>
        <f t="shared" si="51"/>
        <v>0</v>
      </c>
      <c r="DY23" s="221"/>
      <c r="DZ23" s="293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>
        <f t="shared" si="53"/>
        <v>0</v>
      </c>
      <c r="ET23" s="294"/>
      <c r="EU23" s="14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221"/>
      <c r="FP23" s="293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>
        <f t="shared" si="56"/>
        <v>0</v>
      </c>
      <c r="GJ23" s="294"/>
      <c r="GK23" s="14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>
        <f t="shared" si="57"/>
        <v>0</v>
      </c>
      <c r="HE23" s="221"/>
      <c r="HF23" s="293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294"/>
      <c r="IA23" s="316">
        <v>2</v>
      </c>
      <c r="IB23" s="22"/>
      <c r="IC23" s="22"/>
      <c r="ID23" s="133"/>
      <c r="IE23" s="14">
        <v>12</v>
      </c>
    </row>
    <row r="24" spans="1:301" s="388" customFormat="1" ht="15" customHeight="1" x14ac:dyDescent="0.25">
      <c r="A24" s="709"/>
      <c r="B24" s="696"/>
      <c r="C24" s="252" t="s">
        <v>78</v>
      </c>
      <c r="D24" s="560"/>
      <c r="E24" s="704"/>
      <c r="F24" s="704">
        <f t="shared" si="58"/>
        <v>72</v>
      </c>
      <c r="G24" s="704">
        <f t="shared" si="59"/>
        <v>42</v>
      </c>
      <c r="H24" s="704">
        <f t="shared" si="60"/>
        <v>16</v>
      </c>
      <c r="I24" s="704">
        <f t="shared" si="60"/>
        <v>0</v>
      </c>
      <c r="J24" s="704">
        <f t="shared" si="60"/>
        <v>0</v>
      </c>
      <c r="K24" s="704">
        <f t="shared" si="60"/>
        <v>24</v>
      </c>
      <c r="L24" s="704">
        <f t="shared" si="60"/>
        <v>0</v>
      </c>
      <c r="M24" s="704">
        <f t="shared" si="60"/>
        <v>0</v>
      </c>
      <c r="N24" s="704">
        <f t="shared" si="60"/>
        <v>0</v>
      </c>
      <c r="O24" s="704">
        <f t="shared" si="60"/>
        <v>0</v>
      </c>
      <c r="P24" s="704">
        <f t="shared" si="60"/>
        <v>2</v>
      </c>
      <c r="Q24" s="704"/>
      <c r="R24" s="704">
        <f t="shared" si="61"/>
        <v>0</v>
      </c>
      <c r="S24" s="704">
        <f t="shared" si="62"/>
        <v>0</v>
      </c>
      <c r="T24" s="704">
        <f t="shared" si="62"/>
        <v>0</v>
      </c>
      <c r="U24" s="559">
        <f t="shared" si="62"/>
        <v>0</v>
      </c>
      <c r="V24" s="703">
        <f t="shared" si="63"/>
        <v>24</v>
      </c>
      <c r="W24" s="704">
        <f t="shared" si="64"/>
        <v>6</v>
      </c>
      <c r="X24" s="705">
        <f t="shared" si="65"/>
        <v>0</v>
      </c>
      <c r="Y24" s="700">
        <f t="shared" si="66"/>
        <v>0</v>
      </c>
      <c r="Z24" s="696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>
        <f t="shared" si="45"/>
        <v>0</v>
      </c>
      <c r="AS24" s="695"/>
      <c r="AT24" s="702">
        <f t="shared" si="67"/>
        <v>0</v>
      </c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>
        <f t="shared" si="46"/>
        <v>0</v>
      </c>
      <c r="BN24" s="699"/>
      <c r="BO24" s="700">
        <f t="shared" si="68"/>
        <v>42</v>
      </c>
      <c r="BP24" s="697">
        <v>16</v>
      </c>
      <c r="BQ24" s="697"/>
      <c r="BR24" s="697"/>
      <c r="BS24" s="697">
        <v>24</v>
      </c>
      <c r="BT24" s="697"/>
      <c r="BU24" s="697"/>
      <c r="BV24" s="697"/>
      <c r="BW24" s="697"/>
      <c r="BX24" s="697">
        <v>2</v>
      </c>
      <c r="BY24" s="697"/>
      <c r="BZ24" s="697"/>
      <c r="CA24" s="697"/>
      <c r="CB24" s="697"/>
      <c r="CC24" s="697"/>
      <c r="CD24" s="697"/>
      <c r="CE24" s="701"/>
      <c r="CF24" s="698"/>
      <c r="CG24" s="706">
        <v>6</v>
      </c>
      <c r="CH24" s="707">
        <f t="shared" si="47"/>
        <v>2</v>
      </c>
      <c r="CI24" s="695">
        <v>24</v>
      </c>
      <c r="CJ24" s="702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C24" s="696">
        <f t="shared" si="49"/>
        <v>0</v>
      </c>
      <c r="DD24" s="699"/>
      <c r="DE24" s="700"/>
      <c r="DF24" s="696"/>
      <c r="DG24" s="696"/>
      <c r="DH24" s="696"/>
      <c r="DI24" s="696"/>
      <c r="DJ24" s="696"/>
      <c r="DK24" s="696"/>
      <c r="DL24" s="696"/>
      <c r="DM24" s="696"/>
      <c r="DN24" s="696"/>
      <c r="DO24" s="696"/>
      <c r="DP24" s="696"/>
      <c r="DQ24" s="696"/>
      <c r="DR24" s="696"/>
      <c r="DS24" s="696"/>
      <c r="DT24" s="696"/>
      <c r="DU24" s="696"/>
      <c r="DV24" s="696"/>
      <c r="DW24" s="696"/>
      <c r="DX24" s="696">
        <f t="shared" si="51"/>
        <v>0</v>
      </c>
      <c r="DY24" s="695"/>
      <c r="DZ24" s="702"/>
      <c r="EA24" s="696"/>
      <c r="EB24" s="696"/>
      <c r="EC24" s="696"/>
      <c r="ED24" s="696"/>
      <c r="EE24" s="696"/>
      <c r="EF24" s="696"/>
      <c r="EG24" s="696"/>
      <c r="EH24" s="696"/>
      <c r="EI24" s="696"/>
      <c r="EJ24" s="696"/>
      <c r="EK24" s="696"/>
      <c r="EL24" s="696"/>
      <c r="EM24" s="696"/>
      <c r="EN24" s="696"/>
      <c r="EO24" s="696"/>
      <c r="EP24" s="696"/>
      <c r="EQ24" s="696"/>
      <c r="ER24" s="696"/>
      <c r="ES24" s="696">
        <f t="shared" si="53"/>
        <v>0</v>
      </c>
      <c r="ET24" s="699"/>
      <c r="EU24" s="700"/>
      <c r="EV24" s="696"/>
      <c r="EW24" s="696"/>
      <c r="EX24" s="696"/>
      <c r="EY24" s="696"/>
      <c r="EZ24" s="696"/>
      <c r="FA24" s="696"/>
      <c r="FB24" s="696"/>
      <c r="FC24" s="696"/>
      <c r="FD24" s="696"/>
      <c r="FE24" s="696"/>
      <c r="FF24" s="696"/>
      <c r="FG24" s="696"/>
      <c r="FH24" s="696"/>
      <c r="FI24" s="696"/>
      <c r="FJ24" s="696"/>
      <c r="FK24" s="696"/>
      <c r="FL24" s="696"/>
      <c r="FM24" s="696"/>
      <c r="FN24" s="696"/>
      <c r="FO24" s="695"/>
      <c r="FP24" s="702"/>
      <c r="FQ24" s="696"/>
      <c r="FR24" s="696"/>
      <c r="FS24" s="696"/>
      <c r="FT24" s="696"/>
      <c r="FU24" s="696"/>
      <c r="FV24" s="696"/>
      <c r="FW24" s="696"/>
      <c r="FX24" s="696"/>
      <c r="FY24" s="696"/>
      <c r="FZ24" s="696"/>
      <c r="GA24" s="696"/>
      <c r="GB24" s="696"/>
      <c r="GC24" s="696"/>
      <c r="GD24" s="696"/>
      <c r="GE24" s="696"/>
      <c r="GF24" s="696"/>
      <c r="GG24" s="696"/>
      <c r="GH24" s="696"/>
      <c r="GI24" s="696">
        <f t="shared" si="56"/>
        <v>0</v>
      </c>
      <c r="GJ24" s="699"/>
      <c r="GK24" s="700"/>
      <c r="GL24" s="696"/>
      <c r="GM24" s="696"/>
      <c r="GN24" s="696"/>
      <c r="GO24" s="696"/>
      <c r="GP24" s="696"/>
      <c r="GQ24" s="696"/>
      <c r="GR24" s="696"/>
      <c r="GS24" s="696"/>
      <c r="GT24" s="696"/>
      <c r="GU24" s="696"/>
      <c r="GV24" s="696"/>
      <c r="GW24" s="696"/>
      <c r="GX24" s="696"/>
      <c r="GY24" s="696"/>
      <c r="GZ24" s="696"/>
      <c r="HA24" s="696"/>
      <c r="HB24" s="696"/>
      <c r="HC24" s="696"/>
      <c r="HD24" s="696">
        <f t="shared" si="57"/>
        <v>0</v>
      </c>
      <c r="HE24" s="695"/>
      <c r="HF24" s="702"/>
      <c r="HG24" s="696"/>
      <c r="HH24" s="696"/>
      <c r="HI24" s="696"/>
      <c r="HJ24" s="696"/>
      <c r="HK24" s="696"/>
      <c r="HL24" s="696"/>
      <c r="HM24" s="696"/>
      <c r="HN24" s="696"/>
      <c r="HO24" s="696"/>
      <c r="HP24" s="696"/>
      <c r="HQ24" s="696"/>
      <c r="HR24" s="696"/>
      <c r="HS24" s="696"/>
      <c r="HT24" s="696"/>
      <c r="HU24" s="696"/>
      <c r="HV24" s="696"/>
      <c r="HW24" s="696"/>
      <c r="HX24" s="696"/>
      <c r="HY24" s="696"/>
      <c r="HZ24" s="699"/>
      <c r="IA24" s="315"/>
      <c r="IB24" s="22" t="s">
        <v>57</v>
      </c>
      <c r="IC24" s="22"/>
      <c r="ID24" s="133"/>
      <c r="IE24" s="702">
        <v>12</v>
      </c>
    </row>
    <row r="25" spans="1:301" s="388" customFormat="1" ht="15" customHeight="1" x14ac:dyDescent="0.25">
      <c r="A25" s="134"/>
      <c r="B25" s="71"/>
      <c r="C25" s="253" t="s">
        <v>79</v>
      </c>
      <c r="D25" s="233"/>
      <c r="E25" s="72"/>
      <c r="F25" s="72">
        <f t="shared" si="58"/>
        <v>72</v>
      </c>
      <c r="G25" s="72">
        <f t="shared" si="59"/>
        <v>42</v>
      </c>
      <c r="H25" s="72">
        <f t="shared" si="60"/>
        <v>20</v>
      </c>
      <c r="I25" s="72">
        <f t="shared" si="60"/>
        <v>0</v>
      </c>
      <c r="J25" s="72">
        <f t="shared" si="60"/>
        <v>0</v>
      </c>
      <c r="K25" s="72">
        <f t="shared" si="60"/>
        <v>20</v>
      </c>
      <c r="L25" s="72">
        <f t="shared" si="60"/>
        <v>0</v>
      </c>
      <c r="M25" s="72">
        <f t="shared" si="60"/>
        <v>0</v>
      </c>
      <c r="N25" s="72">
        <f t="shared" si="60"/>
        <v>0</v>
      </c>
      <c r="O25" s="72">
        <f t="shared" si="60"/>
        <v>0</v>
      </c>
      <c r="P25" s="72">
        <f t="shared" si="60"/>
        <v>2</v>
      </c>
      <c r="Q25" s="72"/>
      <c r="R25" s="72">
        <f t="shared" si="61"/>
        <v>0</v>
      </c>
      <c r="S25" s="72">
        <f t="shared" si="62"/>
        <v>0</v>
      </c>
      <c r="T25" s="72">
        <f t="shared" si="62"/>
        <v>0</v>
      </c>
      <c r="U25" s="212">
        <f t="shared" si="62"/>
        <v>0</v>
      </c>
      <c r="V25" s="287">
        <f t="shared" si="63"/>
        <v>24</v>
      </c>
      <c r="W25" s="713">
        <f t="shared" si="64"/>
        <v>6</v>
      </c>
      <c r="X25" s="288">
        <f t="shared" si="65"/>
        <v>0</v>
      </c>
      <c r="Y25" s="295">
        <f t="shared" si="66"/>
        <v>0</v>
      </c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>
        <f t="shared" si="45"/>
        <v>0</v>
      </c>
      <c r="AS25" s="296"/>
      <c r="AT25" s="242">
        <f t="shared" si="67"/>
        <v>0</v>
      </c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>
        <f t="shared" si="46"/>
        <v>0</v>
      </c>
      <c r="BN25" s="222"/>
      <c r="BO25" s="295">
        <f t="shared" si="68"/>
        <v>42</v>
      </c>
      <c r="BP25" s="73">
        <v>20</v>
      </c>
      <c r="BQ25" s="73"/>
      <c r="BR25" s="73"/>
      <c r="BS25" s="73">
        <v>20</v>
      </c>
      <c r="BT25" s="73"/>
      <c r="BU25" s="73"/>
      <c r="BV25" s="73"/>
      <c r="BW25" s="73"/>
      <c r="BX25" s="73">
        <v>2</v>
      </c>
      <c r="BY25" s="73"/>
      <c r="BZ25" s="73"/>
      <c r="CA25" s="73"/>
      <c r="CB25" s="73"/>
      <c r="CC25" s="73"/>
      <c r="CD25" s="73"/>
      <c r="CE25" s="74"/>
      <c r="CF25" s="75"/>
      <c r="CG25" s="708">
        <v>6</v>
      </c>
      <c r="CH25" s="77">
        <f>(CE25+CF25+CG24+BO25+CI25)/36</f>
        <v>2</v>
      </c>
      <c r="CI25" s="296">
        <v>24</v>
      </c>
      <c r="CJ25" s="242"/>
      <c r="CK25" s="71"/>
      <c r="CL25" s="71"/>
      <c r="CM25" s="71"/>
      <c r="CN25" s="71"/>
      <c r="CO25" s="71"/>
      <c r="CP25" s="71"/>
      <c r="CQ25" s="71"/>
      <c r="CR25" s="71"/>
      <c r="CS25" s="71"/>
      <c r="CT25" s="71"/>
      <c r="CU25" s="71"/>
      <c r="CV25" s="71"/>
      <c r="CW25" s="71"/>
      <c r="CX25" s="71"/>
      <c r="CY25" s="71"/>
      <c r="CZ25" s="71"/>
      <c r="DA25" s="71"/>
      <c r="DB25" s="71"/>
      <c r="DC25" s="71">
        <f t="shared" si="49"/>
        <v>0</v>
      </c>
      <c r="DD25" s="222"/>
      <c r="DE25" s="295"/>
      <c r="DF25" s="71"/>
      <c r="DG25" s="71"/>
      <c r="DH25" s="71"/>
      <c r="DI25" s="71"/>
      <c r="DJ25" s="71"/>
      <c r="DK25" s="71"/>
      <c r="DL25" s="71"/>
      <c r="DM25" s="71"/>
      <c r="DN25" s="71"/>
      <c r="DO25" s="71"/>
      <c r="DP25" s="71"/>
      <c r="DQ25" s="71"/>
      <c r="DR25" s="71"/>
      <c r="DS25" s="71"/>
      <c r="DT25" s="71"/>
      <c r="DU25" s="71"/>
      <c r="DV25" s="71"/>
      <c r="DW25" s="71"/>
      <c r="DX25" s="71">
        <f t="shared" si="51"/>
        <v>0</v>
      </c>
      <c r="DY25" s="296"/>
      <c r="DZ25" s="242"/>
      <c r="EA25" s="71"/>
      <c r="EB25" s="71"/>
      <c r="EC25" s="71"/>
      <c r="ED25" s="71"/>
      <c r="EE25" s="71"/>
      <c r="EF25" s="71"/>
      <c r="EG25" s="71"/>
      <c r="EH25" s="71"/>
      <c r="EI25" s="71"/>
      <c r="EJ25" s="71"/>
      <c r="EK25" s="71"/>
      <c r="EL25" s="71"/>
      <c r="EM25" s="71"/>
      <c r="EN25" s="71"/>
      <c r="EO25" s="71"/>
      <c r="EP25" s="71"/>
      <c r="EQ25" s="71"/>
      <c r="ER25" s="71"/>
      <c r="ES25" s="71">
        <f t="shared" si="53"/>
        <v>0</v>
      </c>
      <c r="ET25" s="222"/>
      <c r="EU25" s="295"/>
      <c r="EV25" s="71"/>
      <c r="EW25" s="71"/>
      <c r="EX25" s="71"/>
      <c r="EY25" s="71"/>
      <c r="EZ25" s="71"/>
      <c r="FA25" s="71"/>
      <c r="FB25" s="71"/>
      <c r="FC25" s="71"/>
      <c r="FD25" s="71"/>
      <c r="FE25" s="71"/>
      <c r="FF25" s="71"/>
      <c r="FG25" s="71"/>
      <c r="FH25" s="71"/>
      <c r="FI25" s="71"/>
      <c r="FJ25" s="71"/>
      <c r="FK25" s="71"/>
      <c r="FL25" s="71"/>
      <c r="FM25" s="71"/>
      <c r="FN25" s="71"/>
      <c r="FO25" s="296"/>
      <c r="FP25" s="242"/>
      <c r="FQ25" s="71"/>
      <c r="FR25" s="71"/>
      <c r="FS25" s="71"/>
      <c r="FT25" s="71"/>
      <c r="FU25" s="71"/>
      <c r="FV25" s="71"/>
      <c r="FW25" s="71"/>
      <c r="FX25" s="71"/>
      <c r="FY25" s="71"/>
      <c r="FZ25" s="71"/>
      <c r="GA25" s="71"/>
      <c r="GB25" s="71"/>
      <c r="GC25" s="71"/>
      <c r="GD25" s="71"/>
      <c r="GE25" s="71"/>
      <c r="GF25" s="71"/>
      <c r="GG25" s="71"/>
      <c r="GH25" s="71"/>
      <c r="GI25" s="71">
        <f t="shared" si="56"/>
        <v>0</v>
      </c>
      <c r="GJ25" s="222"/>
      <c r="GK25" s="295"/>
      <c r="GL25" s="71"/>
      <c r="GM25" s="71"/>
      <c r="GN25" s="71"/>
      <c r="GO25" s="71"/>
      <c r="GP25" s="71"/>
      <c r="GQ25" s="71"/>
      <c r="GR25" s="71"/>
      <c r="GS25" s="71"/>
      <c r="GT25" s="71"/>
      <c r="GU25" s="71"/>
      <c r="GV25" s="71"/>
      <c r="GW25" s="71"/>
      <c r="GX25" s="71"/>
      <c r="GY25" s="71"/>
      <c r="GZ25" s="71"/>
      <c r="HA25" s="71"/>
      <c r="HB25" s="71"/>
      <c r="HC25" s="71"/>
      <c r="HD25" s="71">
        <f t="shared" si="57"/>
        <v>0</v>
      </c>
      <c r="HE25" s="296"/>
      <c r="HF25" s="242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222"/>
      <c r="IA25" s="317"/>
      <c r="IB25" s="78" t="s">
        <v>57</v>
      </c>
      <c r="IC25" s="78"/>
      <c r="ID25" s="135"/>
      <c r="IE25" s="702">
        <v>12</v>
      </c>
    </row>
    <row r="26" spans="1:301" s="385" customFormat="1" ht="15" customHeight="1" x14ac:dyDescent="0.25">
      <c r="A26" s="583">
        <v>10</v>
      </c>
      <c r="B26" s="613" t="s">
        <v>73</v>
      </c>
      <c r="C26" s="254" t="s">
        <v>81</v>
      </c>
      <c r="D26" s="585">
        <f>F26/36</f>
        <v>11</v>
      </c>
      <c r="E26" s="586"/>
      <c r="F26" s="586">
        <f t="shared" si="58"/>
        <v>396</v>
      </c>
      <c r="G26" s="586">
        <f t="shared" si="59"/>
        <v>234</v>
      </c>
      <c r="H26" s="586">
        <f t="shared" si="60"/>
        <v>96</v>
      </c>
      <c r="I26" s="586">
        <f t="shared" si="60"/>
        <v>20</v>
      </c>
      <c r="J26" s="586">
        <f t="shared" si="60"/>
        <v>0</v>
      </c>
      <c r="K26" s="586">
        <f t="shared" si="60"/>
        <v>86</v>
      </c>
      <c r="L26" s="586">
        <f t="shared" si="60"/>
        <v>0</v>
      </c>
      <c r="M26" s="586">
        <f t="shared" si="60"/>
        <v>0</v>
      </c>
      <c r="N26" s="586">
        <f t="shared" si="60"/>
        <v>0</v>
      </c>
      <c r="O26" s="586">
        <f t="shared" si="60"/>
        <v>0</v>
      </c>
      <c r="P26" s="586">
        <f t="shared" si="60"/>
        <v>4</v>
      </c>
      <c r="Q26" s="586"/>
      <c r="R26" s="586">
        <f t="shared" si="61"/>
        <v>26</v>
      </c>
      <c r="S26" s="586">
        <f t="shared" si="62"/>
        <v>0</v>
      </c>
      <c r="T26" s="586">
        <f t="shared" si="62"/>
        <v>0</v>
      </c>
      <c r="U26" s="587">
        <f t="shared" si="62"/>
        <v>2</v>
      </c>
      <c r="V26" s="588">
        <f t="shared" si="63"/>
        <v>120</v>
      </c>
      <c r="W26" s="586">
        <f t="shared" si="64"/>
        <v>6</v>
      </c>
      <c r="X26" s="589">
        <f t="shared" si="65"/>
        <v>36</v>
      </c>
      <c r="Y26" s="599">
        <f t="shared" si="66"/>
        <v>114</v>
      </c>
      <c r="Z26" s="592">
        <v>48</v>
      </c>
      <c r="AA26" s="592">
        <v>4</v>
      </c>
      <c r="AB26" s="592"/>
      <c r="AC26" s="592">
        <v>48</v>
      </c>
      <c r="AD26" s="592"/>
      <c r="AE26" s="592"/>
      <c r="AF26" s="592"/>
      <c r="AG26" s="592"/>
      <c r="AH26" s="592">
        <v>2</v>
      </c>
      <c r="AI26" s="592"/>
      <c r="AJ26" s="592">
        <v>10</v>
      </c>
      <c r="AK26" s="592">
        <v>5</v>
      </c>
      <c r="AL26" s="592"/>
      <c r="AM26" s="592"/>
      <c r="AN26" s="592">
        <v>2</v>
      </c>
      <c r="AO26" s="594"/>
      <c r="AP26" s="595"/>
      <c r="AQ26" s="596">
        <v>6</v>
      </c>
      <c r="AR26" s="597">
        <f t="shared" si="45"/>
        <v>5</v>
      </c>
      <c r="AS26" s="600">
        <v>60</v>
      </c>
      <c r="AT26" s="590">
        <f t="shared" si="67"/>
        <v>120</v>
      </c>
      <c r="AU26" s="592">
        <v>48</v>
      </c>
      <c r="AV26" s="592">
        <v>16</v>
      </c>
      <c r="AW26" s="592"/>
      <c r="AX26" s="592">
        <v>38</v>
      </c>
      <c r="AY26" s="592"/>
      <c r="AZ26" s="592"/>
      <c r="BA26" s="592"/>
      <c r="BB26" s="592"/>
      <c r="BC26" s="592">
        <v>2</v>
      </c>
      <c r="BD26" s="592"/>
      <c r="BE26" s="592">
        <v>16</v>
      </c>
      <c r="BF26" s="592">
        <v>8</v>
      </c>
      <c r="BG26" s="592"/>
      <c r="BH26" s="592"/>
      <c r="BI26" s="592"/>
      <c r="BJ26" s="594">
        <v>36</v>
      </c>
      <c r="BK26" s="595"/>
      <c r="BL26" s="596"/>
      <c r="BM26" s="597">
        <f t="shared" si="46"/>
        <v>6</v>
      </c>
      <c r="BN26" s="598">
        <v>60</v>
      </c>
      <c r="BO26" s="599">
        <f t="shared" si="68"/>
        <v>0</v>
      </c>
      <c r="BP26" s="584"/>
      <c r="BQ26" s="584"/>
      <c r="BR26" s="584"/>
      <c r="BS26" s="584"/>
      <c r="BT26" s="584"/>
      <c r="BU26" s="584"/>
      <c r="BV26" s="584"/>
      <c r="BW26" s="584"/>
      <c r="BX26" s="584"/>
      <c r="BY26" s="584"/>
      <c r="BZ26" s="584"/>
      <c r="CA26" s="584"/>
      <c r="CB26" s="584"/>
      <c r="CC26" s="584"/>
      <c r="CD26" s="584"/>
      <c r="CE26" s="584"/>
      <c r="CF26" s="584"/>
      <c r="CG26" s="584"/>
      <c r="CH26" s="584">
        <f t="shared" si="47"/>
        <v>0</v>
      </c>
      <c r="CI26" s="600"/>
      <c r="CJ26" s="590">
        <f t="shared" ref="CJ26" si="69">SUM(CK26:CU26)+SUM(CW26:CY26)</f>
        <v>0</v>
      </c>
      <c r="CK26" s="584"/>
      <c r="CL26" s="584"/>
      <c r="CM26" s="584"/>
      <c r="CN26" s="584"/>
      <c r="CO26" s="584"/>
      <c r="CP26" s="584"/>
      <c r="CQ26" s="584"/>
      <c r="CR26" s="584"/>
      <c r="CS26" s="584"/>
      <c r="CT26" s="584"/>
      <c r="CU26" s="584"/>
      <c r="CV26" s="584"/>
      <c r="CW26" s="584"/>
      <c r="CX26" s="584"/>
      <c r="CY26" s="584"/>
      <c r="CZ26" s="584"/>
      <c r="DA26" s="584"/>
      <c r="DB26" s="584"/>
      <c r="DC26" s="584">
        <f t="shared" si="49"/>
        <v>0</v>
      </c>
      <c r="DD26" s="598"/>
      <c r="DE26" s="599">
        <f t="shared" ref="DE26" si="70">SUM(DF26:DP26)+SUM(DR26:DT26)</f>
        <v>0</v>
      </c>
      <c r="DF26" s="584"/>
      <c r="DG26" s="584"/>
      <c r="DH26" s="584"/>
      <c r="DI26" s="584"/>
      <c r="DJ26" s="584"/>
      <c r="DK26" s="584"/>
      <c r="DL26" s="584"/>
      <c r="DM26" s="584"/>
      <c r="DN26" s="584"/>
      <c r="DO26" s="584"/>
      <c r="DP26" s="584"/>
      <c r="DQ26" s="584"/>
      <c r="DR26" s="584"/>
      <c r="DS26" s="584"/>
      <c r="DT26" s="584"/>
      <c r="DU26" s="584"/>
      <c r="DV26" s="584"/>
      <c r="DW26" s="584"/>
      <c r="DX26" s="584">
        <f t="shared" si="51"/>
        <v>0</v>
      </c>
      <c r="DY26" s="600"/>
      <c r="DZ26" s="590">
        <f t="shared" ref="DZ26" si="71">SUM(EA26:EK26)+SUM(EM26:EO26)</f>
        <v>0</v>
      </c>
      <c r="EA26" s="584"/>
      <c r="EB26" s="584"/>
      <c r="EC26" s="584"/>
      <c r="ED26" s="584"/>
      <c r="EE26" s="584"/>
      <c r="EF26" s="584"/>
      <c r="EG26" s="584"/>
      <c r="EH26" s="584"/>
      <c r="EI26" s="584"/>
      <c r="EJ26" s="584"/>
      <c r="EK26" s="584"/>
      <c r="EL26" s="584"/>
      <c r="EM26" s="584"/>
      <c r="EN26" s="584"/>
      <c r="EO26" s="584"/>
      <c r="EP26" s="584"/>
      <c r="EQ26" s="584"/>
      <c r="ER26" s="584"/>
      <c r="ES26" s="584">
        <f t="shared" si="53"/>
        <v>0</v>
      </c>
      <c r="ET26" s="598"/>
      <c r="EU26" s="599">
        <f t="shared" ref="EU26" si="72">SUM(EV26:FF26)+SUM(FH26:FJ26)</f>
        <v>0</v>
      </c>
      <c r="EV26" s="584"/>
      <c r="EW26" s="584"/>
      <c r="EX26" s="584"/>
      <c r="EY26" s="584"/>
      <c r="EZ26" s="584"/>
      <c r="FA26" s="584"/>
      <c r="FB26" s="584"/>
      <c r="FC26" s="584"/>
      <c r="FD26" s="584"/>
      <c r="FE26" s="584"/>
      <c r="FF26" s="584"/>
      <c r="FG26" s="584"/>
      <c r="FH26" s="584"/>
      <c r="FI26" s="584"/>
      <c r="FJ26" s="584"/>
      <c r="FK26" s="584"/>
      <c r="FL26" s="584"/>
      <c r="FM26" s="584"/>
      <c r="FN26" s="584"/>
      <c r="FO26" s="600"/>
      <c r="FP26" s="590">
        <f t="shared" ref="FP26" si="73">SUM(FQ26:GA26)+SUM(GC26:GE26)</f>
        <v>0</v>
      </c>
      <c r="FQ26" s="584"/>
      <c r="FR26" s="584"/>
      <c r="FS26" s="584"/>
      <c r="FT26" s="584"/>
      <c r="FU26" s="584"/>
      <c r="FV26" s="584"/>
      <c r="FW26" s="584"/>
      <c r="FX26" s="584"/>
      <c r="FY26" s="584"/>
      <c r="FZ26" s="584"/>
      <c r="GA26" s="584"/>
      <c r="GB26" s="584"/>
      <c r="GC26" s="584"/>
      <c r="GD26" s="584"/>
      <c r="GE26" s="584"/>
      <c r="GF26" s="584"/>
      <c r="GG26" s="584"/>
      <c r="GH26" s="584"/>
      <c r="GI26" s="584">
        <f t="shared" si="56"/>
        <v>0</v>
      </c>
      <c r="GJ26" s="598"/>
      <c r="GK26" s="599">
        <f>SUM(GL26:GV26)+SUM(GX26:GZ26)</f>
        <v>0</v>
      </c>
      <c r="GL26" s="584"/>
      <c r="GM26" s="584"/>
      <c r="GN26" s="584"/>
      <c r="GO26" s="584"/>
      <c r="GP26" s="584"/>
      <c r="GQ26" s="584"/>
      <c r="GR26" s="584"/>
      <c r="GS26" s="584"/>
      <c r="GT26" s="584"/>
      <c r="GU26" s="584"/>
      <c r="GV26" s="584"/>
      <c r="GW26" s="584"/>
      <c r="GX26" s="584"/>
      <c r="GY26" s="584"/>
      <c r="GZ26" s="584"/>
      <c r="HA26" s="584"/>
      <c r="HB26" s="584"/>
      <c r="HC26" s="584"/>
      <c r="HD26" s="584">
        <f t="shared" si="57"/>
        <v>0</v>
      </c>
      <c r="HE26" s="600"/>
      <c r="HF26" s="590">
        <f>SUM(HG26:HQ26)+SUM(HS26:HU26)</f>
        <v>0</v>
      </c>
      <c r="HG26" s="584"/>
      <c r="HH26" s="584"/>
      <c r="HI26" s="584"/>
      <c r="HJ26" s="584"/>
      <c r="HK26" s="584"/>
      <c r="HL26" s="584"/>
      <c r="HM26" s="584"/>
      <c r="HN26" s="584"/>
      <c r="HO26" s="584"/>
      <c r="HP26" s="584"/>
      <c r="HQ26" s="584"/>
      <c r="HR26" s="584"/>
      <c r="HS26" s="584"/>
      <c r="HT26" s="584"/>
      <c r="HU26" s="584"/>
      <c r="HV26" s="584"/>
      <c r="HW26" s="584"/>
      <c r="HX26" s="584"/>
      <c r="HY26" s="584"/>
      <c r="HZ26" s="598"/>
      <c r="IA26" s="318">
        <v>2</v>
      </c>
      <c r="IB26" s="62">
        <v>1</v>
      </c>
      <c r="IC26" s="62"/>
      <c r="ID26" s="136"/>
      <c r="IE26" s="591">
        <v>13</v>
      </c>
    </row>
    <row r="27" spans="1:301" s="389" customFormat="1" ht="15" customHeight="1" x14ac:dyDescent="0.25">
      <c r="A27" s="152">
        <v>11</v>
      </c>
      <c r="B27" s="612" t="s">
        <v>80</v>
      </c>
      <c r="C27" s="248" t="s">
        <v>83</v>
      </c>
      <c r="D27" s="236">
        <f>F27/36</f>
        <v>5</v>
      </c>
      <c r="E27" s="48"/>
      <c r="F27" s="48">
        <f t="shared" si="58"/>
        <v>180</v>
      </c>
      <c r="G27" s="48">
        <f t="shared" si="59"/>
        <v>108</v>
      </c>
      <c r="H27" s="48">
        <f t="shared" si="60"/>
        <v>32</v>
      </c>
      <c r="I27" s="48">
        <f t="shared" si="60"/>
        <v>0</v>
      </c>
      <c r="J27" s="48">
        <f t="shared" si="60"/>
        <v>0</v>
      </c>
      <c r="K27" s="48">
        <f t="shared" si="60"/>
        <v>74</v>
      </c>
      <c r="L27" s="48">
        <f t="shared" si="60"/>
        <v>0</v>
      </c>
      <c r="M27" s="48">
        <f t="shared" si="60"/>
        <v>0</v>
      </c>
      <c r="N27" s="48">
        <f t="shared" si="60"/>
        <v>0</v>
      </c>
      <c r="O27" s="48">
        <f t="shared" si="60"/>
        <v>0</v>
      </c>
      <c r="P27" s="48">
        <f t="shared" si="60"/>
        <v>2</v>
      </c>
      <c r="Q27" s="48"/>
      <c r="R27" s="48">
        <f t="shared" si="61"/>
        <v>0</v>
      </c>
      <c r="S27" s="48">
        <f>AL27+BG27+CB27+CW27+DR27+EM27+FH27+GC27+GX27+HS27</f>
        <v>0</v>
      </c>
      <c r="T27" s="48">
        <f>AM27+BH27+CC27+CX27+DS27+EN27+FI27+GD27+GY27+HT27</f>
        <v>0</v>
      </c>
      <c r="U27" s="214">
        <f>AN27+BI27+CD27+CY27+DT27+EO27+FJ27+GE27+GZ27+HU27</f>
        <v>0</v>
      </c>
      <c r="V27" s="276">
        <f t="shared" si="63"/>
        <v>54</v>
      </c>
      <c r="W27" s="48">
        <f t="shared" si="64"/>
        <v>0</v>
      </c>
      <c r="X27" s="277">
        <f t="shared" si="65"/>
        <v>18</v>
      </c>
      <c r="Y27" s="54">
        <f t="shared" ref="Y27:Y28" si="74">SUM(Z27:AJ27)+SUM(AL27:AN27)</f>
        <v>48</v>
      </c>
      <c r="Z27" s="49">
        <v>18</v>
      </c>
      <c r="AA27" s="49"/>
      <c r="AB27" s="49"/>
      <c r="AC27" s="49">
        <v>28</v>
      </c>
      <c r="AD27" s="49"/>
      <c r="AE27" s="49"/>
      <c r="AF27" s="49"/>
      <c r="AG27" s="49"/>
      <c r="AH27" s="49">
        <v>2</v>
      </c>
      <c r="AI27" s="49"/>
      <c r="AJ27" s="49"/>
      <c r="AK27" s="49"/>
      <c r="AL27" s="49"/>
      <c r="AM27" s="49"/>
      <c r="AN27" s="49"/>
      <c r="AO27" s="50"/>
      <c r="AP27" s="51"/>
      <c r="AQ27" s="52"/>
      <c r="AR27" s="53">
        <f t="shared" si="45"/>
        <v>2</v>
      </c>
      <c r="AS27" s="224">
        <v>24</v>
      </c>
      <c r="AT27" s="299">
        <f t="shared" ref="AT27:AT49" si="75">SUM(AU27:BE27)+SUM(BG27:BI27)</f>
        <v>60</v>
      </c>
      <c r="AU27" s="49">
        <v>14</v>
      </c>
      <c r="AV27" s="49"/>
      <c r="AW27" s="49"/>
      <c r="AX27" s="49">
        <v>46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50"/>
      <c r="BK27" s="51">
        <v>18</v>
      </c>
      <c r="BL27" s="52"/>
      <c r="BM27" s="53">
        <f t="shared" si="46"/>
        <v>3</v>
      </c>
      <c r="BN27" s="300">
        <v>30</v>
      </c>
      <c r="BO27" s="54">
        <f t="shared" ref="BO27:BO49" si="76">SUM(BP27:BZ27)+SUM(CB27:CD27)</f>
        <v>0</v>
      </c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224"/>
      <c r="CJ27" s="299">
        <f t="shared" ref="CJ27" si="77">SUM(CK27:CU27)+SUM(CW27:CY27)</f>
        <v>0</v>
      </c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300"/>
      <c r="DE27" s="54">
        <f t="shared" ref="DE27" si="78">SUM(DF27:DP27)+SUM(DR27:DT27)</f>
        <v>0</v>
      </c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224"/>
      <c r="DZ27" s="299">
        <f t="shared" ref="DZ27:DZ28" si="79">SUM(EA27:EK27)+SUM(EM27:EO27)</f>
        <v>0</v>
      </c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300"/>
      <c r="EU27" s="54">
        <f t="shared" ref="EU27:EU28" si="80">SUM(EV27:FF27)+SUM(FH27:FJ27)</f>
        <v>0</v>
      </c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224"/>
      <c r="FP27" s="299">
        <f t="shared" ref="FP27:FP28" si="81">SUM(FQ27:GA27)+SUM(GC27:GE27)</f>
        <v>0</v>
      </c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300"/>
      <c r="GK27" s="54">
        <f>SUM(GL27:GV27)+SUM(GX27:GZ27)</f>
        <v>0</v>
      </c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224"/>
      <c r="HF27" s="299">
        <f>SUM(HG27:HQ27)+SUM(HS27:HU27)</f>
        <v>0</v>
      </c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300"/>
      <c r="IA27" s="310"/>
      <c r="IB27" s="40">
        <v>2</v>
      </c>
      <c r="IC27" s="25"/>
      <c r="ID27" s="120"/>
      <c r="IE27" s="54">
        <v>6</v>
      </c>
    </row>
    <row r="28" spans="1:301" s="390" customFormat="1" ht="15" customHeight="1" thickBot="1" x14ac:dyDescent="0.3">
      <c r="A28" s="153">
        <v>12</v>
      </c>
      <c r="B28" s="611" t="s">
        <v>82</v>
      </c>
      <c r="C28" s="249" t="s">
        <v>85</v>
      </c>
      <c r="D28" s="345">
        <f>F28/36</f>
        <v>2</v>
      </c>
      <c r="E28" s="155"/>
      <c r="F28" s="155">
        <f t="shared" si="58"/>
        <v>72</v>
      </c>
      <c r="G28" s="155">
        <f t="shared" si="59"/>
        <v>44</v>
      </c>
      <c r="H28" s="155">
        <f t="shared" si="60"/>
        <v>28</v>
      </c>
      <c r="I28" s="155">
        <f t="shared" si="60"/>
        <v>16</v>
      </c>
      <c r="J28" s="155">
        <f t="shared" si="60"/>
        <v>0</v>
      </c>
      <c r="K28" s="155">
        <f t="shared" si="60"/>
        <v>0</v>
      </c>
      <c r="L28" s="155">
        <f t="shared" si="60"/>
        <v>0</v>
      </c>
      <c r="M28" s="155">
        <f t="shared" si="60"/>
        <v>0</v>
      </c>
      <c r="N28" s="155">
        <f t="shared" si="60"/>
        <v>0</v>
      </c>
      <c r="O28" s="155">
        <f t="shared" si="60"/>
        <v>0</v>
      </c>
      <c r="P28" s="155">
        <f t="shared" si="60"/>
        <v>0</v>
      </c>
      <c r="Q28" s="155"/>
      <c r="R28" s="155">
        <f t="shared" si="61"/>
        <v>0</v>
      </c>
      <c r="S28" s="155">
        <f t="shared" ref="S28:U28" si="82">AL28+BG28+CB28+CW28+DR28+EM28+FH28+GC28+GX28+HS28</f>
        <v>0</v>
      </c>
      <c r="T28" s="155">
        <f t="shared" si="82"/>
        <v>0</v>
      </c>
      <c r="U28" s="341">
        <f t="shared" si="82"/>
        <v>0</v>
      </c>
      <c r="V28" s="352">
        <f t="shared" si="63"/>
        <v>24</v>
      </c>
      <c r="W28" s="155">
        <f t="shared" si="64"/>
        <v>4</v>
      </c>
      <c r="X28" s="353">
        <f t="shared" si="65"/>
        <v>0</v>
      </c>
      <c r="Y28" s="348">
        <f t="shared" si="74"/>
        <v>44</v>
      </c>
      <c r="Z28" s="156">
        <v>28</v>
      </c>
      <c r="AA28" s="156">
        <v>16</v>
      </c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7"/>
      <c r="AP28" s="158"/>
      <c r="AQ28" s="159">
        <v>4</v>
      </c>
      <c r="AR28" s="160">
        <f t="shared" si="45"/>
        <v>2</v>
      </c>
      <c r="AS28" s="344">
        <v>24</v>
      </c>
      <c r="AT28" s="358">
        <f t="shared" si="75"/>
        <v>0</v>
      </c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>
        <f t="shared" si="46"/>
        <v>0</v>
      </c>
      <c r="BN28" s="359"/>
      <c r="BO28" s="348">
        <f t="shared" si="76"/>
        <v>0</v>
      </c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>
        <f t="shared" ref="CH28" si="83">(CE28+CF28+CG28+BO28+CI28)/36</f>
        <v>0</v>
      </c>
      <c r="CI28" s="344"/>
      <c r="CJ28" s="358">
        <f t="shared" ref="CJ28" si="84">SUM(CK28:CU28)+SUM(CW28:CY28)</f>
        <v>0</v>
      </c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>
        <f t="shared" ref="DC28" si="85">(CZ28+DA28+DB28+CJ28+DD28)/36</f>
        <v>0</v>
      </c>
      <c r="DD28" s="359"/>
      <c r="DE28" s="348">
        <f t="shared" ref="DE28" si="86">SUM(DF28:DP28)+SUM(DR28:DT28)</f>
        <v>0</v>
      </c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>
        <f t="shared" ref="DX28" si="87">(DU28+DV28+DW28+DE28+DY28)/36</f>
        <v>0</v>
      </c>
      <c r="DY28" s="344"/>
      <c r="DZ28" s="358">
        <f t="shared" si="79"/>
        <v>0</v>
      </c>
      <c r="EA28" s="154"/>
      <c r="EB28" s="154"/>
      <c r="EC28" s="154"/>
      <c r="ED28" s="154"/>
      <c r="EE28" s="154"/>
      <c r="EF28" s="154"/>
      <c r="EG28" s="154"/>
      <c r="EH28" s="154"/>
      <c r="EI28" s="154"/>
      <c r="EJ28" s="154"/>
      <c r="EK28" s="154"/>
      <c r="EL28" s="154"/>
      <c r="EM28" s="154"/>
      <c r="EN28" s="154"/>
      <c r="EO28" s="154"/>
      <c r="EP28" s="154"/>
      <c r="EQ28" s="154"/>
      <c r="ER28" s="154"/>
      <c r="ES28" s="154">
        <f t="shared" ref="ES28" si="88">(EP28+EQ28+ER28+DZ28+ET28)/36</f>
        <v>0</v>
      </c>
      <c r="ET28" s="359"/>
      <c r="EU28" s="348">
        <f t="shared" si="80"/>
        <v>0</v>
      </c>
      <c r="EV28" s="154"/>
      <c r="EW28" s="154"/>
      <c r="EX28" s="154"/>
      <c r="EY28" s="154"/>
      <c r="EZ28" s="154"/>
      <c r="FA28" s="154"/>
      <c r="FB28" s="154"/>
      <c r="FC28" s="154"/>
      <c r="FD28" s="154"/>
      <c r="FE28" s="154"/>
      <c r="FF28" s="154"/>
      <c r="FG28" s="154"/>
      <c r="FH28" s="154"/>
      <c r="FI28" s="154"/>
      <c r="FJ28" s="154"/>
      <c r="FK28" s="154"/>
      <c r="FL28" s="154"/>
      <c r="FM28" s="154"/>
      <c r="FN28" s="154"/>
      <c r="FO28" s="344"/>
      <c r="FP28" s="358">
        <f t="shared" si="81"/>
        <v>0</v>
      </c>
      <c r="FQ28" s="154"/>
      <c r="FR28" s="154"/>
      <c r="FS28" s="154"/>
      <c r="FT28" s="154"/>
      <c r="FU28" s="154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>
        <f t="shared" ref="GI28" si="89">(GF28+GG28+GH28+FP28+GJ28)/36</f>
        <v>0</v>
      </c>
      <c r="GJ28" s="359"/>
      <c r="GK28" s="348">
        <f>SUM(GL28:GV28)+SUM(GX28:GZ28)</f>
        <v>0</v>
      </c>
      <c r="GL28" s="154"/>
      <c r="GM28" s="154"/>
      <c r="GN28" s="154"/>
      <c r="GO28" s="154"/>
      <c r="GP28" s="154"/>
      <c r="GQ28" s="154"/>
      <c r="GR28" s="154"/>
      <c r="GS28" s="154"/>
      <c r="GT28" s="154"/>
      <c r="GU28" s="154"/>
      <c r="GV28" s="154"/>
      <c r="GW28" s="154"/>
      <c r="GX28" s="154"/>
      <c r="GY28" s="154"/>
      <c r="GZ28" s="154"/>
      <c r="HA28" s="154"/>
      <c r="HB28" s="154"/>
      <c r="HC28" s="154"/>
      <c r="HD28" s="154">
        <f t="shared" ref="HD28" si="90">(HA28+HB28+HC28+GK28+HE28)/36</f>
        <v>0</v>
      </c>
      <c r="HE28" s="344"/>
      <c r="HF28" s="358">
        <f>SUM(HG28:HQ28)+SUM(HS28:HU28)</f>
        <v>0</v>
      </c>
      <c r="HG28" s="154"/>
      <c r="HH28" s="154"/>
      <c r="HI28" s="154"/>
      <c r="HJ28" s="154"/>
      <c r="HK28" s="154"/>
      <c r="HL28" s="154"/>
      <c r="HM28" s="154"/>
      <c r="HN28" s="154"/>
      <c r="HO28" s="154"/>
      <c r="HP28" s="154"/>
      <c r="HQ28" s="154"/>
      <c r="HR28" s="154"/>
      <c r="HS28" s="154"/>
      <c r="HT28" s="154"/>
      <c r="HU28" s="154"/>
      <c r="HV28" s="154"/>
      <c r="HW28" s="154"/>
      <c r="HX28" s="154"/>
      <c r="HY28" s="154"/>
      <c r="HZ28" s="359"/>
      <c r="IA28" s="319"/>
      <c r="IB28" s="138">
        <v>1</v>
      </c>
      <c r="IC28" s="137"/>
      <c r="ID28" s="139"/>
      <c r="IE28" s="54">
        <v>15</v>
      </c>
      <c r="IF28" s="385"/>
      <c r="IG28" s="385"/>
      <c r="IH28" s="385"/>
      <c r="II28" s="385"/>
      <c r="IJ28" s="385"/>
      <c r="IK28" s="385"/>
      <c r="IL28" s="385"/>
      <c r="IM28" s="385"/>
      <c r="IN28" s="385"/>
      <c r="IO28" s="385"/>
      <c r="IP28" s="385"/>
      <c r="IQ28" s="385"/>
      <c r="IR28" s="385"/>
      <c r="IS28" s="385"/>
      <c r="IT28" s="385"/>
      <c r="IU28" s="385"/>
      <c r="IV28" s="385"/>
      <c r="IW28" s="385"/>
      <c r="IX28" s="385"/>
      <c r="IY28" s="385"/>
      <c r="IZ28" s="385"/>
      <c r="JA28" s="385"/>
      <c r="JB28" s="385"/>
      <c r="JC28" s="385"/>
      <c r="JD28" s="385"/>
      <c r="JE28" s="385"/>
      <c r="JF28" s="385"/>
      <c r="JG28" s="385"/>
      <c r="JH28" s="385"/>
      <c r="JI28" s="385"/>
      <c r="JJ28" s="385"/>
      <c r="JK28" s="385"/>
      <c r="JL28" s="385"/>
      <c r="JM28" s="385"/>
      <c r="JN28" s="385"/>
      <c r="JO28" s="385"/>
      <c r="JP28" s="385"/>
      <c r="JQ28" s="385"/>
      <c r="JR28" s="385"/>
      <c r="JS28" s="385"/>
      <c r="JT28" s="385"/>
      <c r="JU28" s="385"/>
      <c r="JV28" s="385"/>
      <c r="JW28" s="385"/>
      <c r="JX28" s="385"/>
      <c r="JY28" s="385"/>
      <c r="JZ28" s="385"/>
      <c r="KA28" s="385"/>
      <c r="KB28" s="385"/>
      <c r="KC28" s="385"/>
      <c r="KD28" s="385"/>
      <c r="KE28" s="385"/>
      <c r="KF28" s="385"/>
      <c r="KG28" s="385"/>
      <c r="KH28" s="385"/>
      <c r="KI28" s="385"/>
      <c r="KJ28" s="385"/>
      <c r="KK28" s="385"/>
      <c r="KL28" s="385"/>
      <c r="KM28" s="385"/>
      <c r="KN28" s="385"/>
      <c r="KO28" s="385"/>
    </row>
    <row r="29" spans="1:301" s="387" customFormat="1" ht="15" customHeight="1" x14ac:dyDescent="0.25">
      <c r="A29" s="140"/>
      <c r="B29" s="141"/>
      <c r="C29" s="247" t="s">
        <v>259</v>
      </c>
      <c r="D29" s="22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208"/>
      <c r="V29" s="268"/>
      <c r="W29" s="141"/>
      <c r="X29" s="269"/>
      <c r="Y29" s="229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208"/>
      <c r="AT29" s="268"/>
      <c r="AU29" s="141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269"/>
      <c r="BO29" s="229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208"/>
      <c r="CJ29" s="268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269"/>
      <c r="DE29" s="229"/>
      <c r="DF29" s="141"/>
      <c r="DG29" s="141"/>
      <c r="DH29" s="141"/>
      <c r="DI29" s="141"/>
      <c r="DJ29" s="141"/>
      <c r="DK29" s="141"/>
      <c r="DL29" s="141"/>
      <c r="DM29" s="141"/>
      <c r="DN29" s="141"/>
      <c r="DO29" s="141"/>
      <c r="DP29" s="141"/>
      <c r="DQ29" s="141"/>
      <c r="DR29" s="141"/>
      <c r="DS29" s="141"/>
      <c r="DT29" s="141"/>
      <c r="DU29" s="141"/>
      <c r="DV29" s="141"/>
      <c r="DW29" s="141"/>
      <c r="DX29" s="141"/>
      <c r="DY29" s="208"/>
      <c r="DZ29" s="268"/>
      <c r="EA29" s="141"/>
      <c r="EB29" s="141"/>
      <c r="EC29" s="141"/>
      <c r="ED29" s="141"/>
      <c r="EE29" s="141"/>
      <c r="EF29" s="141"/>
      <c r="EG29" s="141"/>
      <c r="EH29" s="141"/>
      <c r="EI29" s="141"/>
      <c r="EJ29" s="141"/>
      <c r="EK29" s="141"/>
      <c r="EL29" s="141"/>
      <c r="EM29" s="141"/>
      <c r="EN29" s="141"/>
      <c r="EO29" s="141"/>
      <c r="EP29" s="141"/>
      <c r="EQ29" s="141"/>
      <c r="ER29" s="141"/>
      <c r="ES29" s="141"/>
      <c r="ET29" s="269"/>
      <c r="EU29" s="229"/>
      <c r="EV29" s="141"/>
      <c r="EW29" s="141"/>
      <c r="EX29" s="141"/>
      <c r="EY29" s="141"/>
      <c r="EZ29" s="141"/>
      <c r="FA29" s="141"/>
      <c r="FB29" s="141"/>
      <c r="FC29" s="141"/>
      <c r="FD29" s="141"/>
      <c r="FE29" s="141"/>
      <c r="FF29" s="141"/>
      <c r="FG29" s="141"/>
      <c r="FH29" s="141"/>
      <c r="FI29" s="141"/>
      <c r="FJ29" s="141"/>
      <c r="FK29" s="141"/>
      <c r="FL29" s="141"/>
      <c r="FM29" s="141"/>
      <c r="FN29" s="141"/>
      <c r="FO29" s="208"/>
      <c r="FP29" s="268"/>
      <c r="FQ29" s="141"/>
      <c r="FR29" s="141"/>
      <c r="FS29" s="141"/>
      <c r="FT29" s="141"/>
      <c r="FU29" s="141"/>
      <c r="FV29" s="141"/>
      <c r="FW29" s="141"/>
      <c r="FX29" s="141"/>
      <c r="FY29" s="141"/>
      <c r="FZ29" s="141"/>
      <c r="GA29" s="141"/>
      <c r="GB29" s="141"/>
      <c r="GC29" s="141"/>
      <c r="GD29" s="141"/>
      <c r="GE29" s="141"/>
      <c r="GF29" s="141"/>
      <c r="GG29" s="141"/>
      <c r="GH29" s="141"/>
      <c r="GI29" s="141"/>
      <c r="GJ29" s="269"/>
      <c r="GK29" s="229"/>
      <c r="GL29" s="141"/>
      <c r="GM29" s="141"/>
      <c r="GN29" s="141"/>
      <c r="GO29" s="141"/>
      <c r="GP29" s="141"/>
      <c r="GQ29" s="141"/>
      <c r="GR29" s="141"/>
      <c r="GS29" s="141"/>
      <c r="GT29" s="141"/>
      <c r="GU29" s="141"/>
      <c r="GV29" s="141"/>
      <c r="GW29" s="141"/>
      <c r="GX29" s="141"/>
      <c r="GY29" s="141"/>
      <c r="GZ29" s="141"/>
      <c r="HA29" s="141"/>
      <c r="HB29" s="141"/>
      <c r="HC29" s="141"/>
      <c r="HD29" s="141"/>
      <c r="HE29" s="208"/>
      <c r="HF29" s="268"/>
      <c r="HG29" s="141"/>
      <c r="HH29" s="141"/>
      <c r="HI29" s="141"/>
      <c r="HJ29" s="141"/>
      <c r="HK29" s="141"/>
      <c r="HL29" s="141"/>
      <c r="HM29" s="141"/>
      <c r="HN29" s="141"/>
      <c r="HO29" s="141"/>
      <c r="HP29" s="141"/>
      <c r="HQ29" s="141"/>
      <c r="HR29" s="141"/>
      <c r="HS29" s="141"/>
      <c r="HT29" s="141"/>
      <c r="HU29" s="141"/>
      <c r="HV29" s="141"/>
      <c r="HW29" s="141"/>
      <c r="HX29" s="141"/>
      <c r="HY29" s="141"/>
      <c r="HZ29" s="269"/>
      <c r="IA29" s="308"/>
      <c r="IB29" s="142"/>
      <c r="IC29" s="142"/>
      <c r="ID29" s="143"/>
      <c r="IE29" s="346"/>
      <c r="IF29" s="383"/>
      <c r="IG29" s="383"/>
      <c r="IH29" s="383"/>
      <c r="II29" s="383"/>
      <c r="IJ29" s="383"/>
      <c r="IK29" s="383"/>
      <c r="IL29" s="383"/>
      <c r="IM29" s="383"/>
      <c r="IN29" s="383"/>
      <c r="IO29" s="383"/>
      <c r="IP29" s="383"/>
      <c r="IQ29" s="383"/>
      <c r="IR29" s="383"/>
      <c r="IS29" s="383"/>
      <c r="IT29" s="383"/>
      <c r="IU29" s="383"/>
      <c r="IV29" s="383"/>
      <c r="IW29" s="383"/>
      <c r="IX29" s="383"/>
      <c r="IY29" s="383"/>
      <c r="IZ29" s="383"/>
      <c r="JA29" s="383"/>
      <c r="JB29" s="383"/>
      <c r="JC29" s="383"/>
      <c r="JD29" s="383"/>
      <c r="JE29" s="383"/>
      <c r="JF29" s="383"/>
      <c r="JG29" s="383"/>
      <c r="JH29" s="383"/>
      <c r="JI29" s="383"/>
      <c r="JJ29" s="383"/>
      <c r="JK29" s="383"/>
      <c r="JL29" s="383"/>
      <c r="JM29" s="383"/>
      <c r="JN29" s="383"/>
      <c r="JO29" s="383"/>
      <c r="JP29" s="383"/>
      <c r="JQ29" s="383"/>
      <c r="JR29" s="383"/>
      <c r="JS29" s="383"/>
      <c r="JT29" s="383"/>
      <c r="JU29" s="383"/>
      <c r="JV29" s="383"/>
      <c r="JW29" s="383"/>
      <c r="JX29" s="383"/>
      <c r="JY29" s="383"/>
      <c r="JZ29" s="383"/>
      <c r="KA29" s="383"/>
      <c r="KB29" s="383"/>
      <c r="KC29" s="383"/>
      <c r="KD29" s="383"/>
      <c r="KE29" s="383"/>
      <c r="KF29" s="383"/>
      <c r="KG29" s="383"/>
      <c r="KH29" s="383"/>
      <c r="KI29" s="383"/>
      <c r="KJ29" s="383"/>
      <c r="KK29" s="383"/>
      <c r="KL29" s="383"/>
      <c r="KM29" s="383"/>
      <c r="KN29" s="383"/>
      <c r="KO29" s="383"/>
    </row>
    <row r="30" spans="1:301" s="389" customFormat="1" ht="15" customHeight="1" x14ac:dyDescent="0.25">
      <c r="A30" s="152">
        <v>13</v>
      </c>
      <c r="B30" s="612" t="s">
        <v>84</v>
      </c>
      <c r="C30" s="248" t="s">
        <v>88</v>
      </c>
      <c r="D30" s="236">
        <f t="shared" ref="D30:D59" si="91">F30/36</f>
        <v>3</v>
      </c>
      <c r="E30" s="48"/>
      <c r="F30" s="48">
        <f t="shared" ref="F30:F59" si="92">G30+V30+W30+X30</f>
        <v>108</v>
      </c>
      <c r="G30" s="48">
        <f t="shared" ref="G30:G49" si="93">SUM(H30:U30)</f>
        <v>60</v>
      </c>
      <c r="H30" s="48">
        <f t="shared" ref="H30:P47" si="94">Z30+AU30+BP30+CK30+DF30+EA30+EV30+FQ30+GL30+HG30</f>
        <v>20</v>
      </c>
      <c r="I30" s="48">
        <f t="shared" si="94"/>
        <v>4</v>
      </c>
      <c r="J30" s="48">
        <f t="shared" si="94"/>
        <v>0</v>
      </c>
      <c r="K30" s="48">
        <f t="shared" si="94"/>
        <v>34</v>
      </c>
      <c r="L30" s="48">
        <f t="shared" si="94"/>
        <v>0</v>
      </c>
      <c r="M30" s="48">
        <f t="shared" si="94"/>
        <v>0</v>
      </c>
      <c r="N30" s="48">
        <f t="shared" si="94"/>
        <v>0</v>
      </c>
      <c r="O30" s="48">
        <f t="shared" si="94"/>
        <v>0</v>
      </c>
      <c r="P30" s="48">
        <f t="shared" si="94"/>
        <v>0</v>
      </c>
      <c r="Q30" s="48"/>
      <c r="R30" s="48">
        <f t="shared" ref="R30:R49" si="95">AJ30+BE30+BZ30+CU30+DP30+EK30+FF30+GA30+GV30+HQ30</f>
        <v>2</v>
      </c>
      <c r="S30" s="48">
        <f t="shared" ref="S30:U47" si="96">AL30+BG30+CB30+CW30+DR30+EM30+FH30+GC30+GX30+HS30</f>
        <v>0</v>
      </c>
      <c r="T30" s="48">
        <f t="shared" si="96"/>
        <v>0</v>
      </c>
      <c r="U30" s="214">
        <f t="shared" si="96"/>
        <v>0</v>
      </c>
      <c r="V30" s="276">
        <f t="shared" ref="V30:V52" si="97">AS30+BN30+CI30+DD30+DY30+ET30+FO30+GJ30+HE30+HZ30</f>
        <v>30</v>
      </c>
      <c r="W30" s="48">
        <f t="shared" ref="W30:W52" si="98">AQ30+BL30+CG30+DB30+DW30+ER30+FM30+GH30+HC30+HX30</f>
        <v>0</v>
      </c>
      <c r="X30" s="277">
        <f t="shared" ref="X30:X58" si="99">AO30+AP30+BJ30+BK30+CE30+CF30+CZ30+DA30+DU30+DV30+EP30+EQ30+FK30+FL30+GF30+GG30+HA30+HB30+HV30+HW30</f>
        <v>18</v>
      </c>
      <c r="Y30" s="54">
        <f t="shared" ref="Y30:Y49" si="100">SUM(Z30:AJ30)+SUM(AL30:AN30)</f>
        <v>0</v>
      </c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224"/>
      <c r="AT30" s="299">
        <f t="shared" ref="AT30" si="101">SUM(AU30:BE30)+SUM(BG30:BI30)</f>
        <v>0</v>
      </c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300"/>
      <c r="BO30" s="54">
        <f t="shared" ref="BO30" si="102">SUM(BP30:BZ30)+SUM(CB30:CD30)</f>
        <v>60</v>
      </c>
      <c r="BP30" s="49">
        <v>20</v>
      </c>
      <c r="BQ30" s="49">
        <v>4</v>
      </c>
      <c r="BR30" s="49"/>
      <c r="BS30" s="49">
        <v>34</v>
      </c>
      <c r="BT30" s="49"/>
      <c r="BU30" s="49"/>
      <c r="BV30" s="49"/>
      <c r="BW30" s="49"/>
      <c r="BX30" s="49"/>
      <c r="BY30" s="49"/>
      <c r="BZ30" s="49">
        <v>2</v>
      </c>
      <c r="CA30" s="49">
        <v>1</v>
      </c>
      <c r="CB30" s="49"/>
      <c r="CC30" s="49"/>
      <c r="CD30" s="49"/>
      <c r="CE30" s="50"/>
      <c r="CF30" s="51">
        <v>18</v>
      </c>
      <c r="CG30" s="52"/>
      <c r="CH30" s="53">
        <f t="shared" ref="CH30" si="103">(CE30+CF30+CG30+BO30+CI30)/36</f>
        <v>3</v>
      </c>
      <c r="CI30" s="224">
        <v>30</v>
      </c>
      <c r="CJ30" s="299">
        <f t="shared" ref="CJ30:CJ49" si="104">SUM(CK30:CU30)+SUM(CW30:CY30)</f>
        <v>0</v>
      </c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300"/>
      <c r="DE30" s="54">
        <f t="shared" ref="DE30:DE49" si="105">SUM(DF30:DP30)+SUM(DR30:DT30)</f>
        <v>0</v>
      </c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224"/>
      <c r="DZ30" s="299">
        <f t="shared" ref="DZ30:DZ49" si="106">SUM(EA30:EK30)+SUM(EM30:EO30)</f>
        <v>0</v>
      </c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300"/>
      <c r="EU30" s="54">
        <f t="shared" ref="EU30:EU49" si="107">SUM(EV30:FF30)+SUM(FH30:FJ30)</f>
        <v>0</v>
      </c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224"/>
      <c r="FP30" s="299">
        <f t="shared" ref="FP30:FP49" si="108">SUM(FQ30:GA30)+SUM(GC30:GE30)</f>
        <v>0</v>
      </c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300"/>
      <c r="GK30" s="54">
        <f t="shared" ref="GK30:GK49" si="109">SUM(GL30:GV30)+SUM(GX30:GZ30)</f>
        <v>0</v>
      </c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224"/>
      <c r="HF30" s="299">
        <f t="shared" ref="HF30:HF49" si="110">SUM(HG30:HQ30)+SUM(HS30:HU30)</f>
        <v>0</v>
      </c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300"/>
      <c r="IA30" s="310"/>
      <c r="IB30" s="40">
        <v>3</v>
      </c>
      <c r="IC30" s="25"/>
      <c r="ID30" s="120"/>
      <c r="IE30" s="54" t="s">
        <v>68</v>
      </c>
    </row>
    <row r="31" spans="1:301" s="385" customFormat="1" ht="15" customHeight="1" x14ac:dyDescent="0.25">
      <c r="A31" s="152">
        <v>14</v>
      </c>
      <c r="B31" s="612" t="s">
        <v>87</v>
      </c>
      <c r="C31" s="248" t="s">
        <v>90</v>
      </c>
      <c r="D31" s="236">
        <f t="shared" si="91"/>
        <v>4</v>
      </c>
      <c r="E31" s="48"/>
      <c r="F31" s="48">
        <f t="shared" si="92"/>
        <v>144</v>
      </c>
      <c r="G31" s="48">
        <f t="shared" si="93"/>
        <v>72</v>
      </c>
      <c r="H31" s="48">
        <f t="shared" si="94"/>
        <v>32</v>
      </c>
      <c r="I31" s="48">
        <f t="shared" si="94"/>
        <v>0</v>
      </c>
      <c r="J31" s="48">
        <f t="shared" si="94"/>
        <v>0</v>
      </c>
      <c r="K31" s="48">
        <f t="shared" si="94"/>
        <v>36</v>
      </c>
      <c r="L31" s="48">
        <f t="shared" si="94"/>
        <v>0</v>
      </c>
      <c r="M31" s="48">
        <f t="shared" si="94"/>
        <v>0</v>
      </c>
      <c r="N31" s="48">
        <f t="shared" si="94"/>
        <v>0</v>
      </c>
      <c r="O31" s="48">
        <f t="shared" si="94"/>
        <v>0</v>
      </c>
      <c r="P31" s="48">
        <f t="shared" si="94"/>
        <v>0</v>
      </c>
      <c r="Q31" s="48"/>
      <c r="R31" s="48">
        <f t="shared" si="95"/>
        <v>4</v>
      </c>
      <c r="S31" s="48">
        <f t="shared" si="96"/>
        <v>0</v>
      </c>
      <c r="T31" s="48">
        <f t="shared" si="96"/>
        <v>0</v>
      </c>
      <c r="U31" s="214">
        <f t="shared" si="96"/>
        <v>0</v>
      </c>
      <c r="V31" s="276">
        <f t="shared" si="97"/>
        <v>36</v>
      </c>
      <c r="W31" s="48">
        <f t="shared" si="98"/>
        <v>0</v>
      </c>
      <c r="X31" s="277">
        <f t="shared" si="99"/>
        <v>36</v>
      </c>
      <c r="Y31" s="54">
        <f t="shared" si="100"/>
        <v>0</v>
      </c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224"/>
      <c r="AT31" s="299">
        <f t="shared" si="75"/>
        <v>72</v>
      </c>
      <c r="AU31" s="49">
        <v>32</v>
      </c>
      <c r="AV31" s="49"/>
      <c r="AW31" s="49"/>
      <c r="AX31" s="49">
        <v>36</v>
      </c>
      <c r="AY31" s="49"/>
      <c r="AZ31" s="49"/>
      <c r="BA31" s="49"/>
      <c r="BB31" s="49"/>
      <c r="BC31" s="49"/>
      <c r="BD31" s="49"/>
      <c r="BE31" s="49">
        <v>4</v>
      </c>
      <c r="BF31" s="49">
        <v>2</v>
      </c>
      <c r="BG31" s="49"/>
      <c r="BH31" s="49"/>
      <c r="BI31" s="49"/>
      <c r="BJ31" s="50">
        <v>36</v>
      </c>
      <c r="BK31" s="51"/>
      <c r="BL31" s="52"/>
      <c r="BM31" s="53">
        <f t="shared" ref="BM31" si="111">(BJ31+BK31+BL31+AT31+BN31)/36</f>
        <v>4</v>
      </c>
      <c r="BN31" s="300">
        <v>36</v>
      </c>
      <c r="BO31" s="54">
        <f t="shared" si="76"/>
        <v>0</v>
      </c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224"/>
      <c r="CJ31" s="299">
        <f t="shared" si="104"/>
        <v>0</v>
      </c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300"/>
      <c r="DE31" s="54">
        <f t="shared" si="105"/>
        <v>0</v>
      </c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224"/>
      <c r="DZ31" s="299">
        <f t="shared" si="106"/>
        <v>0</v>
      </c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300"/>
      <c r="EU31" s="54">
        <f t="shared" si="107"/>
        <v>0</v>
      </c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224"/>
      <c r="FP31" s="299">
        <f t="shared" si="108"/>
        <v>0</v>
      </c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300"/>
      <c r="GK31" s="54">
        <f t="shared" si="109"/>
        <v>0</v>
      </c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224"/>
      <c r="HF31" s="299">
        <f t="shared" si="110"/>
        <v>0</v>
      </c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300"/>
      <c r="IA31" s="320">
        <v>2</v>
      </c>
      <c r="IB31" s="26"/>
      <c r="IC31" s="26"/>
      <c r="ID31" s="118"/>
      <c r="IE31" s="54" t="s">
        <v>57</v>
      </c>
    </row>
    <row r="32" spans="1:301" s="385" customFormat="1" ht="15" customHeight="1" x14ac:dyDescent="0.25">
      <c r="A32" s="152">
        <v>15</v>
      </c>
      <c r="B32" s="612" t="s">
        <v>89</v>
      </c>
      <c r="C32" s="248" t="s">
        <v>92</v>
      </c>
      <c r="D32" s="236">
        <f t="shared" si="91"/>
        <v>3</v>
      </c>
      <c r="E32" s="48"/>
      <c r="F32" s="48">
        <f t="shared" si="92"/>
        <v>108</v>
      </c>
      <c r="G32" s="48">
        <f t="shared" si="93"/>
        <v>60</v>
      </c>
      <c r="H32" s="48">
        <f t="shared" si="94"/>
        <v>24</v>
      </c>
      <c r="I32" s="48">
        <f t="shared" si="94"/>
        <v>4</v>
      </c>
      <c r="J32" s="48">
        <f t="shared" si="94"/>
        <v>0</v>
      </c>
      <c r="K32" s="48">
        <f t="shared" si="94"/>
        <v>32</v>
      </c>
      <c r="L32" s="48">
        <f t="shared" si="94"/>
        <v>0</v>
      </c>
      <c r="M32" s="48">
        <f t="shared" si="94"/>
        <v>0</v>
      </c>
      <c r="N32" s="48">
        <f t="shared" si="94"/>
        <v>0</v>
      </c>
      <c r="O32" s="48">
        <f t="shared" si="94"/>
        <v>0</v>
      </c>
      <c r="P32" s="48">
        <f t="shared" si="94"/>
        <v>0</v>
      </c>
      <c r="Q32" s="48"/>
      <c r="R32" s="48">
        <f t="shared" si="95"/>
        <v>0</v>
      </c>
      <c r="S32" s="48">
        <f t="shared" si="96"/>
        <v>0</v>
      </c>
      <c r="T32" s="48">
        <f t="shared" si="96"/>
        <v>0</v>
      </c>
      <c r="U32" s="214">
        <f t="shared" si="96"/>
        <v>0</v>
      </c>
      <c r="V32" s="276">
        <f t="shared" si="97"/>
        <v>30</v>
      </c>
      <c r="W32" s="48">
        <f t="shared" si="98"/>
        <v>0</v>
      </c>
      <c r="X32" s="277">
        <f t="shared" si="99"/>
        <v>18</v>
      </c>
      <c r="Y32" s="54">
        <f t="shared" si="100"/>
        <v>0</v>
      </c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224"/>
      <c r="AT32" s="299">
        <f t="shared" si="75"/>
        <v>0</v>
      </c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300"/>
      <c r="BO32" s="54">
        <f t="shared" si="76"/>
        <v>0</v>
      </c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224"/>
      <c r="CJ32" s="299">
        <f t="shared" si="104"/>
        <v>60</v>
      </c>
      <c r="CK32" s="49">
        <v>24</v>
      </c>
      <c r="CL32" s="49">
        <v>4</v>
      </c>
      <c r="CM32" s="49"/>
      <c r="CN32" s="49">
        <v>32</v>
      </c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50"/>
      <c r="DA32" s="51">
        <v>18</v>
      </c>
      <c r="DB32" s="52"/>
      <c r="DC32" s="53">
        <f t="shared" ref="DC32:DC34" si="112">(CZ32+DA32+DB32+CJ32+DD32)/36</f>
        <v>3</v>
      </c>
      <c r="DD32" s="300">
        <v>30</v>
      </c>
      <c r="DE32" s="54">
        <f t="shared" si="105"/>
        <v>0</v>
      </c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224"/>
      <c r="DZ32" s="299">
        <f t="shared" si="106"/>
        <v>0</v>
      </c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300"/>
      <c r="EU32" s="54">
        <f t="shared" si="107"/>
        <v>0</v>
      </c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224"/>
      <c r="FP32" s="299">
        <f t="shared" si="108"/>
        <v>0</v>
      </c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300"/>
      <c r="GK32" s="54">
        <f t="shared" si="109"/>
        <v>0</v>
      </c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224"/>
      <c r="HF32" s="299">
        <f t="shared" si="110"/>
        <v>0</v>
      </c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300"/>
      <c r="IA32" s="310"/>
      <c r="IB32" s="40">
        <v>4</v>
      </c>
      <c r="IC32" s="25"/>
      <c r="ID32" s="120"/>
      <c r="IE32" s="54" t="s">
        <v>57</v>
      </c>
    </row>
    <row r="33" spans="1:239" s="385" customFormat="1" ht="15" customHeight="1" x14ac:dyDescent="0.25">
      <c r="A33" s="678">
        <v>16</v>
      </c>
      <c r="B33" s="665" t="s">
        <v>91</v>
      </c>
      <c r="C33" s="248" t="s">
        <v>94</v>
      </c>
      <c r="D33" s="679">
        <f t="shared" si="91"/>
        <v>4</v>
      </c>
      <c r="E33" s="674"/>
      <c r="F33" s="674">
        <f t="shared" si="92"/>
        <v>144</v>
      </c>
      <c r="G33" s="674">
        <f t="shared" si="93"/>
        <v>78</v>
      </c>
      <c r="H33" s="674">
        <f t="shared" si="94"/>
        <v>40</v>
      </c>
      <c r="I33" s="674">
        <f t="shared" si="94"/>
        <v>8</v>
      </c>
      <c r="J33" s="674">
        <f t="shared" si="94"/>
        <v>0</v>
      </c>
      <c r="K33" s="674">
        <f t="shared" si="94"/>
        <v>10</v>
      </c>
      <c r="L33" s="674">
        <f t="shared" si="94"/>
        <v>0</v>
      </c>
      <c r="M33" s="674">
        <f t="shared" si="94"/>
        <v>0</v>
      </c>
      <c r="N33" s="674">
        <f t="shared" si="94"/>
        <v>0</v>
      </c>
      <c r="O33" s="674">
        <f t="shared" si="94"/>
        <v>0</v>
      </c>
      <c r="P33" s="674">
        <f t="shared" si="94"/>
        <v>0</v>
      </c>
      <c r="Q33" s="674"/>
      <c r="R33" s="674">
        <f t="shared" si="95"/>
        <v>0</v>
      </c>
      <c r="S33" s="674">
        <f t="shared" si="96"/>
        <v>0</v>
      </c>
      <c r="T33" s="674">
        <f t="shared" si="96"/>
        <v>20</v>
      </c>
      <c r="U33" s="675">
        <f t="shared" si="96"/>
        <v>0</v>
      </c>
      <c r="V33" s="676">
        <f t="shared" si="97"/>
        <v>42</v>
      </c>
      <c r="W33" s="674">
        <f t="shared" si="98"/>
        <v>6</v>
      </c>
      <c r="X33" s="677">
        <f t="shared" si="99"/>
        <v>18</v>
      </c>
      <c r="Y33" s="667">
        <f t="shared" si="100"/>
        <v>0</v>
      </c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665"/>
      <c r="AL33" s="665"/>
      <c r="AM33" s="665"/>
      <c r="AN33" s="665"/>
      <c r="AO33" s="665"/>
      <c r="AP33" s="665"/>
      <c r="AQ33" s="665"/>
      <c r="AR33" s="665"/>
      <c r="AS33" s="673"/>
      <c r="AT33" s="664">
        <f t="shared" si="75"/>
        <v>0</v>
      </c>
      <c r="AU33" s="665"/>
      <c r="AV33" s="665"/>
      <c r="AW33" s="665"/>
      <c r="AX33" s="665"/>
      <c r="AY33" s="665"/>
      <c r="AZ33" s="665"/>
      <c r="BA33" s="665"/>
      <c r="BB33" s="665"/>
      <c r="BC33" s="66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6"/>
      <c r="BO33" s="667">
        <f t="shared" si="76"/>
        <v>0</v>
      </c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665"/>
      <c r="CF33" s="665"/>
      <c r="CG33" s="665"/>
      <c r="CH33" s="665"/>
      <c r="CI33" s="673"/>
      <c r="CJ33" s="664">
        <f t="shared" si="104"/>
        <v>24</v>
      </c>
      <c r="CK33" s="668">
        <v>16</v>
      </c>
      <c r="CL33" s="668">
        <v>4</v>
      </c>
      <c r="CM33" s="668"/>
      <c r="CN33" s="668">
        <v>4</v>
      </c>
      <c r="CO33" s="668"/>
      <c r="CP33" s="668">
        <v>0</v>
      </c>
      <c r="CQ33" s="668"/>
      <c r="CR33" s="668"/>
      <c r="CS33" s="668"/>
      <c r="CT33" s="668"/>
      <c r="CU33" s="668"/>
      <c r="CV33" s="668"/>
      <c r="CW33" s="668"/>
      <c r="CX33" s="668"/>
      <c r="CY33" s="668"/>
      <c r="CZ33" s="669"/>
      <c r="DA33" s="670"/>
      <c r="DB33" s="671"/>
      <c r="DC33" s="672">
        <f t="shared" si="112"/>
        <v>1</v>
      </c>
      <c r="DD33" s="666">
        <v>12</v>
      </c>
      <c r="DE33" s="667">
        <f t="shared" si="105"/>
        <v>54</v>
      </c>
      <c r="DF33" s="668">
        <v>24</v>
      </c>
      <c r="DG33" s="668">
        <v>4</v>
      </c>
      <c r="DH33" s="668"/>
      <c r="DI33" s="668">
        <v>6</v>
      </c>
      <c r="DJ33" s="668"/>
      <c r="DK33" s="668"/>
      <c r="DL33" s="668"/>
      <c r="DM33" s="668"/>
      <c r="DN33" s="668"/>
      <c r="DO33" s="668"/>
      <c r="DP33" s="668"/>
      <c r="DQ33" s="668"/>
      <c r="DR33" s="668"/>
      <c r="DS33" s="668">
        <v>20</v>
      </c>
      <c r="DT33" s="668"/>
      <c r="DU33" s="669"/>
      <c r="DV33" s="670">
        <v>18</v>
      </c>
      <c r="DW33" s="671">
        <v>6</v>
      </c>
      <c r="DX33" s="672">
        <f t="shared" ref="DX33" si="113">(DU33+DV33+DW33+DE33+DY33)/36</f>
        <v>3</v>
      </c>
      <c r="DY33" s="673">
        <v>30</v>
      </c>
      <c r="DZ33" s="664">
        <f t="shared" si="106"/>
        <v>0</v>
      </c>
      <c r="EA33" s="665"/>
      <c r="EB33" s="665"/>
      <c r="EC33" s="665"/>
      <c r="ED33" s="665"/>
      <c r="EE33" s="665"/>
      <c r="EF33" s="665"/>
      <c r="EG33" s="665"/>
      <c r="EH33" s="665"/>
      <c r="EI33" s="665"/>
      <c r="EJ33" s="665"/>
      <c r="EK33" s="665"/>
      <c r="EL33" s="665"/>
      <c r="EM33" s="665"/>
      <c r="EN33" s="665"/>
      <c r="EO33" s="665"/>
      <c r="EP33" s="665"/>
      <c r="EQ33" s="665"/>
      <c r="ER33" s="665"/>
      <c r="ES33" s="665"/>
      <c r="ET33" s="666"/>
      <c r="EU33" s="667">
        <f t="shared" si="107"/>
        <v>0</v>
      </c>
      <c r="EV33" s="665"/>
      <c r="EW33" s="665"/>
      <c r="EX33" s="665"/>
      <c r="EY33" s="665"/>
      <c r="EZ33" s="665"/>
      <c r="FA33" s="665"/>
      <c r="FB33" s="665"/>
      <c r="FC33" s="665"/>
      <c r="FD33" s="665"/>
      <c r="FE33" s="665"/>
      <c r="FF33" s="665"/>
      <c r="FG33" s="665"/>
      <c r="FH33" s="665"/>
      <c r="FI33" s="665"/>
      <c r="FJ33" s="665"/>
      <c r="FK33" s="665"/>
      <c r="FL33" s="665"/>
      <c r="FM33" s="665"/>
      <c r="FN33" s="665"/>
      <c r="FO33" s="673"/>
      <c r="FP33" s="664">
        <f t="shared" si="108"/>
        <v>0</v>
      </c>
      <c r="FQ33" s="665"/>
      <c r="FR33" s="665"/>
      <c r="FS33" s="665"/>
      <c r="FT33" s="665"/>
      <c r="FU33" s="665"/>
      <c r="FV33" s="665"/>
      <c r="FW33" s="665"/>
      <c r="FX33" s="665"/>
      <c r="FY33" s="665"/>
      <c r="FZ33" s="665"/>
      <c r="GA33" s="665"/>
      <c r="GB33" s="665"/>
      <c r="GC33" s="665"/>
      <c r="GD33" s="665"/>
      <c r="GE33" s="665"/>
      <c r="GF33" s="665"/>
      <c r="GG33" s="665"/>
      <c r="GH33" s="665"/>
      <c r="GI33" s="665"/>
      <c r="GJ33" s="666"/>
      <c r="GK33" s="667">
        <f t="shared" si="109"/>
        <v>0</v>
      </c>
      <c r="GL33" s="665"/>
      <c r="GM33" s="665"/>
      <c r="GN33" s="665"/>
      <c r="GO33" s="665"/>
      <c r="GP33" s="665"/>
      <c r="GQ33" s="665"/>
      <c r="GR33" s="665"/>
      <c r="GS33" s="665"/>
      <c r="GT33" s="665"/>
      <c r="GU33" s="665"/>
      <c r="GV33" s="665"/>
      <c r="GW33" s="665"/>
      <c r="GX33" s="665"/>
      <c r="GY33" s="665"/>
      <c r="GZ33" s="665"/>
      <c r="HA33" s="665"/>
      <c r="HB33" s="665"/>
      <c r="HC33" s="665"/>
      <c r="HD33" s="665"/>
      <c r="HE33" s="673"/>
      <c r="HF33" s="664">
        <f t="shared" si="110"/>
        <v>0</v>
      </c>
      <c r="HG33" s="665"/>
      <c r="HH33" s="665"/>
      <c r="HI33" s="665"/>
      <c r="HJ33" s="665"/>
      <c r="HK33" s="665"/>
      <c r="HL33" s="665"/>
      <c r="HM33" s="665"/>
      <c r="HN33" s="665"/>
      <c r="HO33" s="665"/>
      <c r="HP33" s="665"/>
      <c r="HQ33" s="665"/>
      <c r="HR33" s="665"/>
      <c r="HS33" s="665"/>
      <c r="HT33" s="665"/>
      <c r="HU33" s="665"/>
      <c r="HV33" s="665"/>
      <c r="HW33" s="665"/>
      <c r="HX33" s="665"/>
      <c r="HY33" s="665"/>
      <c r="HZ33" s="666"/>
      <c r="IA33" s="310"/>
      <c r="IB33" s="40">
        <v>5</v>
      </c>
      <c r="IC33" s="25"/>
      <c r="ID33" s="144">
        <v>5</v>
      </c>
      <c r="IE33" s="667" t="s">
        <v>57</v>
      </c>
    </row>
    <row r="34" spans="1:239" s="385" customFormat="1" ht="15" customHeight="1" x14ac:dyDescent="0.25">
      <c r="A34" s="152">
        <v>17</v>
      </c>
      <c r="B34" s="612" t="s">
        <v>93</v>
      </c>
      <c r="C34" s="248" t="s">
        <v>96</v>
      </c>
      <c r="D34" s="236">
        <f t="shared" si="91"/>
        <v>3</v>
      </c>
      <c r="E34" s="48"/>
      <c r="F34" s="48">
        <f t="shared" si="92"/>
        <v>108</v>
      </c>
      <c r="G34" s="48">
        <f t="shared" si="93"/>
        <v>66</v>
      </c>
      <c r="H34" s="48">
        <f t="shared" si="94"/>
        <v>20</v>
      </c>
      <c r="I34" s="48">
        <f t="shared" si="94"/>
        <v>4</v>
      </c>
      <c r="J34" s="48">
        <f t="shared" si="94"/>
        <v>0</v>
      </c>
      <c r="K34" s="48">
        <f t="shared" si="94"/>
        <v>42</v>
      </c>
      <c r="L34" s="48">
        <f t="shared" si="94"/>
        <v>0</v>
      </c>
      <c r="M34" s="48">
        <f t="shared" si="94"/>
        <v>0</v>
      </c>
      <c r="N34" s="48">
        <f t="shared" si="94"/>
        <v>0</v>
      </c>
      <c r="O34" s="48">
        <f t="shared" si="94"/>
        <v>0</v>
      </c>
      <c r="P34" s="48">
        <f t="shared" si="94"/>
        <v>0</v>
      </c>
      <c r="Q34" s="48"/>
      <c r="R34" s="48">
        <f t="shared" si="95"/>
        <v>0</v>
      </c>
      <c r="S34" s="48">
        <f t="shared" si="96"/>
        <v>0</v>
      </c>
      <c r="T34" s="48">
        <f t="shared" si="96"/>
        <v>0</v>
      </c>
      <c r="U34" s="214">
        <f t="shared" si="96"/>
        <v>0</v>
      </c>
      <c r="V34" s="276">
        <f t="shared" si="97"/>
        <v>36</v>
      </c>
      <c r="W34" s="48">
        <f t="shared" si="98"/>
        <v>6</v>
      </c>
      <c r="X34" s="277">
        <f t="shared" si="99"/>
        <v>0</v>
      </c>
      <c r="Y34" s="54">
        <f t="shared" si="100"/>
        <v>0</v>
      </c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224"/>
      <c r="AT34" s="299">
        <f t="shared" si="75"/>
        <v>0</v>
      </c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300"/>
      <c r="BO34" s="54">
        <f t="shared" si="76"/>
        <v>0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224"/>
      <c r="CJ34" s="299">
        <f t="shared" si="104"/>
        <v>66</v>
      </c>
      <c r="CK34" s="49">
        <v>20</v>
      </c>
      <c r="CL34" s="49">
        <v>4</v>
      </c>
      <c r="CM34" s="49"/>
      <c r="CN34" s="49">
        <v>42</v>
      </c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50"/>
      <c r="DA34" s="51"/>
      <c r="DB34" s="52">
        <v>6</v>
      </c>
      <c r="DC34" s="53">
        <f t="shared" si="112"/>
        <v>3</v>
      </c>
      <c r="DD34" s="300">
        <v>36</v>
      </c>
      <c r="DE34" s="54">
        <f t="shared" si="105"/>
        <v>0</v>
      </c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224"/>
      <c r="DZ34" s="299">
        <f t="shared" si="106"/>
        <v>0</v>
      </c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300"/>
      <c r="EU34" s="54">
        <f t="shared" si="107"/>
        <v>0</v>
      </c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224"/>
      <c r="FP34" s="299">
        <f t="shared" si="108"/>
        <v>0</v>
      </c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300"/>
      <c r="GK34" s="54">
        <f t="shared" si="109"/>
        <v>0</v>
      </c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224"/>
      <c r="HF34" s="299">
        <f t="shared" si="110"/>
        <v>0</v>
      </c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300"/>
      <c r="IA34" s="310"/>
      <c r="IB34" s="40">
        <v>4</v>
      </c>
      <c r="IC34" s="25"/>
      <c r="ID34" s="120"/>
      <c r="IE34" s="54" t="s">
        <v>57</v>
      </c>
    </row>
    <row r="35" spans="1:239" s="385" customFormat="1" ht="15" customHeight="1" x14ac:dyDescent="0.25">
      <c r="A35" s="152">
        <v>18</v>
      </c>
      <c r="B35" s="612" t="s">
        <v>95</v>
      </c>
      <c r="C35" s="248" t="s">
        <v>98</v>
      </c>
      <c r="D35" s="236">
        <f t="shared" si="91"/>
        <v>2</v>
      </c>
      <c r="E35" s="48"/>
      <c r="F35" s="48">
        <f t="shared" si="92"/>
        <v>72</v>
      </c>
      <c r="G35" s="48">
        <f t="shared" si="93"/>
        <v>46</v>
      </c>
      <c r="H35" s="48">
        <f t="shared" si="94"/>
        <v>22</v>
      </c>
      <c r="I35" s="48">
        <f t="shared" si="94"/>
        <v>0</v>
      </c>
      <c r="J35" s="48">
        <f t="shared" si="94"/>
        <v>12</v>
      </c>
      <c r="K35" s="48">
        <f t="shared" si="94"/>
        <v>12</v>
      </c>
      <c r="L35" s="48">
        <f t="shared" si="94"/>
        <v>0</v>
      </c>
      <c r="M35" s="48">
        <f t="shared" si="94"/>
        <v>0</v>
      </c>
      <c r="N35" s="48">
        <f t="shared" si="94"/>
        <v>0</v>
      </c>
      <c r="O35" s="48">
        <f t="shared" si="94"/>
        <v>0</v>
      </c>
      <c r="P35" s="48">
        <f t="shared" si="94"/>
        <v>0</v>
      </c>
      <c r="Q35" s="48"/>
      <c r="R35" s="48">
        <f t="shared" si="95"/>
        <v>0</v>
      </c>
      <c r="S35" s="48">
        <f t="shared" si="96"/>
        <v>0</v>
      </c>
      <c r="T35" s="48">
        <f t="shared" si="96"/>
        <v>0</v>
      </c>
      <c r="U35" s="214">
        <f t="shared" si="96"/>
        <v>0</v>
      </c>
      <c r="V35" s="276">
        <f t="shared" si="97"/>
        <v>24</v>
      </c>
      <c r="W35" s="48">
        <f t="shared" si="98"/>
        <v>2</v>
      </c>
      <c r="X35" s="277">
        <f t="shared" si="99"/>
        <v>0</v>
      </c>
      <c r="Y35" s="54">
        <f t="shared" si="100"/>
        <v>0</v>
      </c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224"/>
      <c r="AT35" s="299">
        <f t="shared" si="75"/>
        <v>46</v>
      </c>
      <c r="AU35" s="49">
        <v>22</v>
      </c>
      <c r="AV35" s="49"/>
      <c r="AW35" s="49">
        <v>12</v>
      </c>
      <c r="AX35" s="49">
        <v>12</v>
      </c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50"/>
      <c r="BK35" s="51"/>
      <c r="BL35" s="52">
        <v>2</v>
      </c>
      <c r="BM35" s="53">
        <f t="shared" ref="BM35" si="114">(BJ35+BK35+BL35+AT35+BN35)/36</f>
        <v>2</v>
      </c>
      <c r="BN35" s="300">
        <v>24</v>
      </c>
      <c r="BO35" s="54">
        <f t="shared" si="76"/>
        <v>0</v>
      </c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224"/>
      <c r="CJ35" s="299">
        <f t="shared" si="104"/>
        <v>0</v>
      </c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300"/>
      <c r="DE35" s="54">
        <f t="shared" si="105"/>
        <v>0</v>
      </c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224"/>
      <c r="DZ35" s="299">
        <f t="shared" si="106"/>
        <v>0</v>
      </c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300"/>
      <c r="EU35" s="54">
        <f t="shared" si="107"/>
        <v>0</v>
      </c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224"/>
      <c r="FP35" s="299">
        <f t="shared" si="108"/>
        <v>0</v>
      </c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300"/>
      <c r="GK35" s="54">
        <f t="shared" si="109"/>
        <v>0</v>
      </c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224"/>
      <c r="HF35" s="299">
        <f t="shared" si="110"/>
        <v>0</v>
      </c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300"/>
      <c r="IA35" s="310"/>
      <c r="IB35" s="40">
        <v>2</v>
      </c>
      <c r="IC35" s="25"/>
      <c r="ID35" s="120"/>
      <c r="IE35" s="54" t="s">
        <v>57</v>
      </c>
    </row>
    <row r="36" spans="1:239" s="385" customFormat="1" ht="15" customHeight="1" x14ac:dyDescent="0.25">
      <c r="A36" s="152">
        <v>19</v>
      </c>
      <c r="B36" s="612" t="s">
        <v>97</v>
      </c>
      <c r="C36" s="248" t="s">
        <v>100</v>
      </c>
      <c r="D36" s="236">
        <f t="shared" si="91"/>
        <v>3</v>
      </c>
      <c r="E36" s="48"/>
      <c r="F36" s="48">
        <f t="shared" si="92"/>
        <v>108</v>
      </c>
      <c r="G36" s="48">
        <f t="shared" si="93"/>
        <v>60</v>
      </c>
      <c r="H36" s="48">
        <f t="shared" si="94"/>
        <v>30</v>
      </c>
      <c r="I36" s="48">
        <f t="shared" si="94"/>
        <v>4</v>
      </c>
      <c r="J36" s="48">
        <f t="shared" si="94"/>
        <v>0</v>
      </c>
      <c r="K36" s="48">
        <f t="shared" si="94"/>
        <v>16</v>
      </c>
      <c r="L36" s="48">
        <f t="shared" si="94"/>
        <v>0</v>
      </c>
      <c r="M36" s="48">
        <f t="shared" si="94"/>
        <v>0</v>
      </c>
      <c r="N36" s="48">
        <f t="shared" si="94"/>
        <v>0</v>
      </c>
      <c r="O36" s="48">
        <f t="shared" si="94"/>
        <v>0</v>
      </c>
      <c r="P36" s="48">
        <f t="shared" si="94"/>
        <v>0</v>
      </c>
      <c r="Q36" s="48"/>
      <c r="R36" s="48">
        <f t="shared" si="95"/>
        <v>10</v>
      </c>
      <c r="S36" s="48">
        <f t="shared" si="96"/>
        <v>0</v>
      </c>
      <c r="T36" s="48">
        <f t="shared" si="96"/>
        <v>0</v>
      </c>
      <c r="U36" s="214">
        <f t="shared" si="96"/>
        <v>0</v>
      </c>
      <c r="V36" s="276">
        <f t="shared" si="97"/>
        <v>30</v>
      </c>
      <c r="W36" s="48">
        <f t="shared" si="98"/>
        <v>0</v>
      </c>
      <c r="X36" s="277">
        <f t="shared" si="99"/>
        <v>18</v>
      </c>
      <c r="Y36" s="54">
        <f t="shared" si="100"/>
        <v>0</v>
      </c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224"/>
      <c r="AT36" s="299">
        <f t="shared" si="75"/>
        <v>0</v>
      </c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300"/>
      <c r="BO36" s="54">
        <f t="shared" si="76"/>
        <v>60</v>
      </c>
      <c r="BP36" s="49">
        <v>30</v>
      </c>
      <c r="BQ36" s="49">
        <v>4</v>
      </c>
      <c r="BR36" s="49"/>
      <c r="BS36" s="49">
        <v>16</v>
      </c>
      <c r="BT36" s="49"/>
      <c r="BU36" s="49"/>
      <c r="BV36" s="49"/>
      <c r="BW36" s="49"/>
      <c r="BX36" s="49"/>
      <c r="BY36" s="49"/>
      <c r="BZ36" s="49">
        <v>10</v>
      </c>
      <c r="CA36" s="49">
        <v>5</v>
      </c>
      <c r="CB36" s="49"/>
      <c r="CC36" s="49"/>
      <c r="CD36" s="49"/>
      <c r="CE36" s="50"/>
      <c r="CF36" s="51">
        <v>18</v>
      </c>
      <c r="CG36" s="52"/>
      <c r="CH36" s="53">
        <f t="shared" ref="CH36" si="115">(CE36+CF36+CG36+BO36+CI36)/36</f>
        <v>3</v>
      </c>
      <c r="CI36" s="224">
        <v>30</v>
      </c>
      <c r="CJ36" s="299">
        <f t="shared" si="104"/>
        <v>0</v>
      </c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300"/>
      <c r="DE36" s="54">
        <f t="shared" si="105"/>
        <v>0</v>
      </c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224"/>
      <c r="DZ36" s="299">
        <f t="shared" si="106"/>
        <v>0</v>
      </c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300"/>
      <c r="EU36" s="54">
        <f t="shared" si="107"/>
        <v>0</v>
      </c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224"/>
      <c r="FP36" s="299">
        <f t="shared" si="108"/>
        <v>0</v>
      </c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300"/>
      <c r="GK36" s="54">
        <f t="shared" si="109"/>
        <v>0</v>
      </c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224"/>
      <c r="HF36" s="299">
        <f t="shared" si="110"/>
        <v>0</v>
      </c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300"/>
      <c r="IA36" s="310"/>
      <c r="IB36" s="40">
        <v>3</v>
      </c>
      <c r="IC36" s="25"/>
      <c r="ID36" s="120"/>
      <c r="IE36" s="54" t="s">
        <v>57</v>
      </c>
    </row>
    <row r="37" spans="1:239" s="385" customFormat="1" ht="15" customHeight="1" x14ac:dyDescent="0.25">
      <c r="A37" s="152">
        <v>20</v>
      </c>
      <c r="B37" s="612" t="s">
        <v>99</v>
      </c>
      <c r="C37" s="248" t="s">
        <v>102</v>
      </c>
      <c r="D37" s="236">
        <f t="shared" si="91"/>
        <v>4</v>
      </c>
      <c r="E37" s="48"/>
      <c r="F37" s="48">
        <f t="shared" si="92"/>
        <v>144</v>
      </c>
      <c r="G37" s="48">
        <f t="shared" si="93"/>
        <v>72</v>
      </c>
      <c r="H37" s="48">
        <f t="shared" si="94"/>
        <v>36</v>
      </c>
      <c r="I37" s="48">
        <f t="shared" si="94"/>
        <v>6</v>
      </c>
      <c r="J37" s="48">
        <f t="shared" si="94"/>
        <v>18</v>
      </c>
      <c r="K37" s="48">
        <f t="shared" si="94"/>
        <v>2</v>
      </c>
      <c r="L37" s="48">
        <f t="shared" si="94"/>
        <v>0</v>
      </c>
      <c r="M37" s="48">
        <f t="shared" si="94"/>
        <v>0</v>
      </c>
      <c r="N37" s="48">
        <f t="shared" si="94"/>
        <v>0</v>
      </c>
      <c r="O37" s="48">
        <f t="shared" si="94"/>
        <v>0</v>
      </c>
      <c r="P37" s="48">
        <f t="shared" si="94"/>
        <v>2</v>
      </c>
      <c r="Q37" s="48"/>
      <c r="R37" s="48">
        <f t="shared" si="95"/>
        <v>8</v>
      </c>
      <c r="S37" s="48">
        <f t="shared" si="96"/>
        <v>0</v>
      </c>
      <c r="T37" s="48">
        <f t="shared" si="96"/>
        <v>0</v>
      </c>
      <c r="U37" s="214">
        <f t="shared" si="96"/>
        <v>0</v>
      </c>
      <c r="V37" s="276">
        <f t="shared" si="97"/>
        <v>36</v>
      </c>
      <c r="W37" s="48">
        <f t="shared" si="98"/>
        <v>0</v>
      </c>
      <c r="X37" s="277">
        <f t="shared" ref="X37" si="116">+AO37+AP37+BJ37+BK37+CE37+CF37+CZ37+DA37+DU37+DV37+EP37+EQ37+FK37+FL37+GF37+GG37+HA37+HB37+HV37+HW37</f>
        <v>36</v>
      </c>
      <c r="Y37" s="54">
        <f t="shared" ref="Y37" si="117">SUM(Z37:AJ37)+SUM(AL37:AN37)</f>
        <v>0</v>
      </c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224"/>
      <c r="AT37" s="299">
        <f t="shared" ref="AT37" si="118">SUM(AU37:BE37)+SUM(BG37:BI37)</f>
        <v>0</v>
      </c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300"/>
      <c r="BO37" s="54">
        <f t="shared" ref="BO37" si="119">SUM(BP37:BZ37)+SUM(CB37:CD37)</f>
        <v>0</v>
      </c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224"/>
      <c r="CJ37" s="299">
        <f t="shared" si="104"/>
        <v>72</v>
      </c>
      <c r="CK37" s="49">
        <v>36</v>
      </c>
      <c r="CL37" s="49">
        <v>6</v>
      </c>
      <c r="CM37" s="49">
        <v>18</v>
      </c>
      <c r="CN37" s="49">
        <v>2</v>
      </c>
      <c r="CO37" s="49"/>
      <c r="CP37" s="49"/>
      <c r="CQ37" s="49"/>
      <c r="CR37" s="49"/>
      <c r="CS37" s="49">
        <v>2</v>
      </c>
      <c r="CT37" s="49"/>
      <c r="CU37" s="49">
        <v>8</v>
      </c>
      <c r="CV37" s="49">
        <v>4</v>
      </c>
      <c r="CW37" s="49"/>
      <c r="CX37" s="49"/>
      <c r="CY37" s="49"/>
      <c r="CZ37" s="50">
        <v>36</v>
      </c>
      <c r="DA37" s="51"/>
      <c r="DB37" s="52"/>
      <c r="DC37" s="53">
        <f t="shared" ref="DC37" si="120">(CZ37+DA37+DB37+CJ37+DD37)/36</f>
        <v>4</v>
      </c>
      <c r="DD37" s="300">
        <v>36</v>
      </c>
      <c r="DE37" s="54">
        <f t="shared" si="105"/>
        <v>0</v>
      </c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224"/>
      <c r="DZ37" s="299">
        <f t="shared" si="106"/>
        <v>0</v>
      </c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300"/>
      <c r="EU37" s="54">
        <f t="shared" si="107"/>
        <v>0</v>
      </c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224"/>
      <c r="FP37" s="299">
        <f t="shared" si="108"/>
        <v>0</v>
      </c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300"/>
      <c r="GK37" s="54">
        <f t="shared" si="109"/>
        <v>0</v>
      </c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224"/>
      <c r="HF37" s="299">
        <f t="shared" si="110"/>
        <v>0</v>
      </c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300"/>
      <c r="IA37" s="321" t="s">
        <v>63</v>
      </c>
      <c r="IB37" s="38"/>
      <c r="IC37" s="38"/>
      <c r="ID37" s="145"/>
      <c r="IE37" s="54" t="s">
        <v>63</v>
      </c>
    </row>
    <row r="38" spans="1:239" s="385" customFormat="1" ht="15" customHeight="1" x14ac:dyDescent="0.25">
      <c r="A38" s="152">
        <v>21</v>
      </c>
      <c r="B38" s="612" t="s">
        <v>101</v>
      </c>
      <c r="C38" s="248" t="s">
        <v>104</v>
      </c>
      <c r="D38" s="236">
        <f t="shared" si="91"/>
        <v>5</v>
      </c>
      <c r="E38" s="48"/>
      <c r="F38" s="48">
        <f t="shared" si="92"/>
        <v>180</v>
      </c>
      <c r="G38" s="48">
        <f t="shared" si="93"/>
        <v>96</v>
      </c>
      <c r="H38" s="48">
        <f t="shared" si="94"/>
        <v>48</v>
      </c>
      <c r="I38" s="48">
        <f t="shared" si="94"/>
        <v>2</v>
      </c>
      <c r="J38" s="48">
        <f t="shared" si="94"/>
        <v>16</v>
      </c>
      <c r="K38" s="48">
        <f t="shared" si="94"/>
        <v>22</v>
      </c>
      <c r="L38" s="48">
        <f t="shared" si="94"/>
        <v>0</v>
      </c>
      <c r="M38" s="48">
        <f t="shared" si="94"/>
        <v>0</v>
      </c>
      <c r="N38" s="48">
        <f t="shared" si="94"/>
        <v>0</v>
      </c>
      <c r="O38" s="48">
        <f t="shared" si="94"/>
        <v>0</v>
      </c>
      <c r="P38" s="48">
        <f t="shared" si="94"/>
        <v>0</v>
      </c>
      <c r="Q38" s="48"/>
      <c r="R38" s="48">
        <f t="shared" si="95"/>
        <v>8</v>
      </c>
      <c r="S38" s="48">
        <f t="shared" si="96"/>
        <v>0</v>
      </c>
      <c r="T38" s="48">
        <f t="shared" si="96"/>
        <v>0</v>
      </c>
      <c r="U38" s="214">
        <f t="shared" si="96"/>
        <v>0</v>
      </c>
      <c r="V38" s="276">
        <f t="shared" si="97"/>
        <v>48</v>
      </c>
      <c r="W38" s="48">
        <f t="shared" si="98"/>
        <v>0</v>
      </c>
      <c r="X38" s="277">
        <f t="shared" si="99"/>
        <v>36</v>
      </c>
      <c r="Y38" s="54">
        <f t="shared" si="100"/>
        <v>0</v>
      </c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224"/>
      <c r="AT38" s="299">
        <f t="shared" ref="AT38" si="121">SUM(AU38:BE38)+SUM(BG38:BI38)</f>
        <v>0</v>
      </c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300"/>
      <c r="BO38" s="54">
        <f t="shared" ref="BO38" si="122">SUM(BP38:BZ38)+SUM(CB38:CD38)</f>
        <v>96</v>
      </c>
      <c r="BP38" s="49">
        <v>48</v>
      </c>
      <c r="BQ38" s="49">
        <v>2</v>
      </c>
      <c r="BR38" s="49">
        <v>16</v>
      </c>
      <c r="BS38" s="49">
        <v>22</v>
      </c>
      <c r="BT38" s="49"/>
      <c r="BU38" s="49"/>
      <c r="BV38" s="49"/>
      <c r="BW38" s="49"/>
      <c r="BX38" s="49"/>
      <c r="BY38" s="49"/>
      <c r="BZ38" s="49">
        <v>8</v>
      </c>
      <c r="CA38" s="49">
        <v>4</v>
      </c>
      <c r="CB38" s="49"/>
      <c r="CC38" s="49"/>
      <c r="CD38" s="49"/>
      <c r="CE38" s="50">
        <v>36</v>
      </c>
      <c r="CF38" s="51"/>
      <c r="CG38" s="52"/>
      <c r="CH38" s="53">
        <f t="shared" ref="CH38" si="123">(CE38+CF38+CG38+BO38+CI38)/36</f>
        <v>5</v>
      </c>
      <c r="CI38" s="224">
        <v>48</v>
      </c>
      <c r="CJ38" s="299">
        <f t="shared" si="104"/>
        <v>0</v>
      </c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300"/>
      <c r="DE38" s="54">
        <f t="shared" si="105"/>
        <v>0</v>
      </c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224"/>
      <c r="DZ38" s="299">
        <f t="shared" si="106"/>
        <v>0</v>
      </c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300"/>
      <c r="EU38" s="54">
        <f t="shared" si="107"/>
        <v>0</v>
      </c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224"/>
      <c r="FP38" s="299">
        <f t="shared" si="108"/>
        <v>0</v>
      </c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300"/>
      <c r="GK38" s="54">
        <f t="shared" si="109"/>
        <v>0</v>
      </c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224"/>
      <c r="HF38" s="299">
        <f t="shared" si="110"/>
        <v>0</v>
      </c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300"/>
      <c r="IA38" s="322">
        <v>3</v>
      </c>
      <c r="IB38" s="25"/>
      <c r="IC38" s="25"/>
      <c r="ID38" s="120"/>
      <c r="IE38" s="54" t="s">
        <v>57</v>
      </c>
    </row>
    <row r="39" spans="1:239" s="385" customFormat="1" ht="15" customHeight="1" x14ac:dyDescent="0.25">
      <c r="A39" s="152">
        <v>22</v>
      </c>
      <c r="B39" s="612" t="s">
        <v>103</v>
      </c>
      <c r="C39" s="248" t="s">
        <v>106</v>
      </c>
      <c r="D39" s="236">
        <f t="shared" si="91"/>
        <v>3</v>
      </c>
      <c r="E39" s="48"/>
      <c r="F39" s="48">
        <f t="shared" si="92"/>
        <v>108</v>
      </c>
      <c r="G39" s="48">
        <f t="shared" si="93"/>
        <v>68</v>
      </c>
      <c r="H39" s="48">
        <f t="shared" si="94"/>
        <v>34</v>
      </c>
      <c r="I39" s="48">
        <f t="shared" si="94"/>
        <v>0</v>
      </c>
      <c r="J39" s="48">
        <f t="shared" si="94"/>
        <v>0</v>
      </c>
      <c r="K39" s="48">
        <f t="shared" si="94"/>
        <v>20</v>
      </c>
      <c r="L39" s="48">
        <f t="shared" si="94"/>
        <v>0</v>
      </c>
      <c r="M39" s="48">
        <f t="shared" si="94"/>
        <v>0</v>
      </c>
      <c r="N39" s="48">
        <f t="shared" si="94"/>
        <v>0</v>
      </c>
      <c r="O39" s="48">
        <f t="shared" si="94"/>
        <v>0</v>
      </c>
      <c r="P39" s="48">
        <f t="shared" si="94"/>
        <v>2</v>
      </c>
      <c r="Q39" s="48"/>
      <c r="R39" s="48">
        <f t="shared" si="95"/>
        <v>12</v>
      </c>
      <c r="S39" s="48">
        <f t="shared" si="96"/>
        <v>0</v>
      </c>
      <c r="T39" s="48">
        <f t="shared" si="96"/>
        <v>0</v>
      </c>
      <c r="U39" s="214">
        <f t="shared" si="96"/>
        <v>0</v>
      </c>
      <c r="V39" s="276">
        <f t="shared" si="97"/>
        <v>36</v>
      </c>
      <c r="W39" s="48">
        <f t="shared" si="98"/>
        <v>4</v>
      </c>
      <c r="X39" s="277">
        <f t="shared" si="99"/>
        <v>0</v>
      </c>
      <c r="Y39" s="54">
        <f t="shared" si="100"/>
        <v>0</v>
      </c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224"/>
      <c r="AT39" s="299">
        <f t="shared" si="75"/>
        <v>0</v>
      </c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300"/>
      <c r="BO39" s="54">
        <f t="shared" si="76"/>
        <v>0</v>
      </c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224"/>
      <c r="CJ39" s="299">
        <f t="shared" si="104"/>
        <v>0</v>
      </c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300"/>
      <c r="DE39" s="54">
        <f t="shared" si="105"/>
        <v>0</v>
      </c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224"/>
      <c r="DZ39" s="299">
        <f t="shared" si="106"/>
        <v>68</v>
      </c>
      <c r="EA39" s="563">
        <v>34</v>
      </c>
      <c r="EB39" s="563">
        <v>0</v>
      </c>
      <c r="EC39" s="563"/>
      <c r="ED39" s="563">
        <v>20</v>
      </c>
      <c r="EE39" s="49"/>
      <c r="EF39" s="49"/>
      <c r="EG39" s="49"/>
      <c r="EH39" s="49"/>
      <c r="EI39" s="49">
        <v>2</v>
      </c>
      <c r="EJ39" s="49"/>
      <c r="EK39" s="49">
        <v>12</v>
      </c>
      <c r="EL39" s="49">
        <v>3</v>
      </c>
      <c r="EM39" s="49"/>
      <c r="EN39" s="49"/>
      <c r="EO39" s="49"/>
      <c r="EP39" s="50"/>
      <c r="EQ39" s="51"/>
      <c r="ER39" s="52">
        <v>4</v>
      </c>
      <c r="ES39" s="53">
        <f t="shared" ref="ES39" si="124">(EP39+EQ39+ER39+DZ39+ET39)/36</f>
        <v>3</v>
      </c>
      <c r="ET39" s="300">
        <v>36</v>
      </c>
      <c r="EU39" s="54">
        <f t="shared" si="107"/>
        <v>0</v>
      </c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224"/>
      <c r="FP39" s="299">
        <f t="shared" si="108"/>
        <v>0</v>
      </c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300"/>
      <c r="GK39" s="54">
        <f t="shared" si="109"/>
        <v>0</v>
      </c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224"/>
      <c r="HF39" s="299">
        <f t="shared" si="110"/>
        <v>0</v>
      </c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300"/>
      <c r="IA39" s="310"/>
      <c r="IB39" s="40">
        <v>6</v>
      </c>
      <c r="IC39" s="25"/>
      <c r="ID39" s="120"/>
      <c r="IE39" s="54" t="s">
        <v>68</v>
      </c>
    </row>
    <row r="40" spans="1:239" s="385" customFormat="1" ht="15" customHeight="1" x14ac:dyDescent="0.25">
      <c r="A40" s="646">
        <v>23</v>
      </c>
      <c r="B40" s="633" t="s">
        <v>105</v>
      </c>
      <c r="C40" s="248" t="s">
        <v>108</v>
      </c>
      <c r="D40" s="647">
        <f t="shared" si="91"/>
        <v>4</v>
      </c>
      <c r="E40" s="642"/>
      <c r="F40" s="642">
        <f t="shared" si="92"/>
        <v>144</v>
      </c>
      <c r="G40" s="642">
        <f t="shared" si="93"/>
        <v>72</v>
      </c>
      <c r="H40" s="642">
        <f t="shared" si="94"/>
        <v>34</v>
      </c>
      <c r="I40" s="642">
        <f t="shared" si="94"/>
        <v>14</v>
      </c>
      <c r="J40" s="642">
        <f t="shared" si="94"/>
        <v>0</v>
      </c>
      <c r="K40" s="642">
        <f t="shared" si="94"/>
        <v>10</v>
      </c>
      <c r="L40" s="642">
        <f t="shared" si="94"/>
        <v>0</v>
      </c>
      <c r="M40" s="642">
        <f t="shared" si="94"/>
        <v>0</v>
      </c>
      <c r="N40" s="642">
        <f t="shared" si="94"/>
        <v>0</v>
      </c>
      <c r="O40" s="642">
        <f t="shared" si="94"/>
        <v>0</v>
      </c>
      <c r="P40" s="642">
        <f t="shared" si="94"/>
        <v>0</v>
      </c>
      <c r="Q40" s="642"/>
      <c r="R40" s="642">
        <f t="shared" si="95"/>
        <v>14</v>
      </c>
      <c r="S40" s="642">
        <f t="shared" si="96"/>
        <v>0</v>
      </c>
      <c r="T40" s="642">
        <f t="shared" si="96"/>
        <v>0</v>
      </c>
      <c r="U40" s="643">
        <f t="shared" si="96"/>
        <v>0</v>
      </c>
      <c r="V40" s="644">
        <f t="shared" si="97"/>
        <v>36</v>
      </c>
      <c r="W40" s="642">
        <f t="shared" si="98"/>
        <v>0</v>
      </c>
      <c r="X40" s="645">
        <f t="shared" ref="X40" si="125">+AO40+AP40+BJ40+BK40+CE40+CF40+CZ40+DA40+DU40+DV40+EP40+EQ40+FK40+FL40+GF40+GG40+HA40+HB40+HV40+HW40</f>
        <v>36</v>
      </c>
      <c r="Y40" s="635">
        <f t="shared" ref="Y40" si="126">SUM(Z40:AJ40)+SUM(AL40:AN40)</f>
        <v>0</v>
      </c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3"/>
      <c r="AL40" s="633"/>
      <c r="AM40" s="633"/>
      <c r="AN40" s="633"/>
      <c r="AO40" s="633"/>
      <c r="AP40" s="633"/>
      <c r="AQ40" s="633"/>
      <c r="AR40" s="633"/>
      <c r="AS40" s="641"/>
      <c r="AT40" s="632">
        <f t="shared" si="75"/>
        <v>0</v>
      </c>
      <c r="AU40" s="633"/>
      <c r="AV40" s="633"/>
      <c r="AW40" s="633"/>
      <c r="AX40" s="633"/>
      <c r="AY40" s="633"/>
      <c r="AZ40" s="633"/>
      <c r="BA40" s="633"/>
      <c r="BB40" s="633"/>
      <c r="BC40" s="633"/>
      <c r="BD40" s="633"/>
      <c r="BE40" s="633"/>
      <c r="BF40" s="633"/>
      <c r="BG40" s="633"/>
      <c r="BH40" s="633"/>
      <c r="BI40" s="633"/>
      <c r="BJ40" s="633"/>
      <c r="BK40" s="633"/>
      <c r="BL40" s="633"/>
      <c r="BM40" s="633"/>
      <c r="BN40" s="634"/>
      <c r="BO40" s="635">
        <f t="shared" si="76"/>
        <v>0</v>
      </c>
      <c r="BP40" s="633"/>
      <c r="BQ40" s="633"/>
      <c r="BR40" s="633"/>
      <c r="BS40" s="633"/>
      <c r="BT40" s="633"/>
      <c r="BU40" s="633"/>
      <c r="BV40" s="633"/>
      <c r="BW40" s="633"/>
      <c r="BX40" s="633"/>
      <c r="BY40" s="633"/>
      <c r="BZ40" s="633"/>
      <c r="CA40" s="633"/>
      <c r="CB40" s="633"/>
      <c r="CC40" s="633"/>
      <c r="CD40" s="633"/>
      <c r="CE40" s="633"/>
      <c r="CF40" s="633"/>
      <c r="CG40" s="633"/>
      <c r="CH40" s="633"/>
      <c r="CI40" s="641"/>
      <c r="CJ40" s="632">
        <f t="shared" si="104"/>
        <v>72</v>
      </c>
      <c r="CK40" s="636">
        <v>34</v>
      </c>
      <c r="CL40" s="636">
        <v>14</v>
      </c>
      <c r="CM40" s="636"/>
      <c r="CN40" s="636">
        <v>10</v>
      </c>
      <c r="CO40" s="636"/>
      <c r="CP40" s="636"/>
      <c r="CQ40" s="636"/>
      <c r="CR40" s="636"/>
      <c r="CS40" s="636"/>
      <c r="CT40" s="636"/>
      <c r="CU40" s="636">
        <v>14</v>
      </c>
      <c r="CV40" s="636">
        <v>7</v>
      </c>
      <c r="CW40" s="636"/>
      <c r="CX40" s="636"/>
      <c r="CY40" s="636"/>
      <c r="CZ40" s="637">
        <v>36</v>
      </c>
      <c r="DA40" s="638"/>
      <c r="DB40" s="639"/>
      <c r="DC40" s="640">
        <f t="shared" ref="DC40" si="127">(CZ40+DA40+DB40+CJ40+DD40)/36</f>
        <v>4</v>
      </c>
      <c r="DD40" s="634">
        <v>36</v>
      </c>
      <c r="DE40" s="635">
        <f t="shared" si="105"/>
        <v>0</v>
      </c>
      <c r="DF40" s="633"/>
      <c r="DG40" s="633"/>
      <c r="DH40" s="633"/>
      <c r="DI40" s="633"/>
      <c r="DJ40" s="633"/>
      <c r="DK40" s="633"/>
      <c r="DL40" s="633"/>
      <c r="DM40" s="633"/>
      <c r="DN40" s="633"/>
      <c r="DO40" s="633"/>
      <c r="DP40" s="633"/>
      <c r="DQ40" s="633"/>
      <c r="DR40" s="633"/>
      <c r="DS40" s="633"/>
      <c r="DT40" s="633"/>
      <c r="DU40" s="633"/>
      <c r="DV40" s="633"/>
      <c r="DW40" s="633"/>
      <c r="DX40" s="633"/>
      <c r="DY40" s="641"/>
      <c r="DZ40" s="632">
        <f t="shared" si="106"/>
        <v>0</v>
      </c>
      <c r="EA40" s="633"/>
      <c r="EB40" s="633"/>
      <c r="EC40" s="633"/>
      <c r="ED40" s="633"/>
      <c r="EE40" s="633"/>
      <c r="EF40" s="633"/>
      <c r="EG40" s="633"/>
      <c r="EH40" s="633"/>
      <c r="EI40" s="633"/>
      <c r="EJ40" s="633"/>
      <c r="EK40" s="633"/>
      <c r="EL40" s="633"/>
      <c r="EM40" s="633"/>
      <c r="EN40" s="633"/>
      <c r="EO40" s="633"/>
      <c r="EP40" s="633"/>
      <c r="EQ40" s="633"/>
      <c r="ER40" s="633"/>
      <c r="ES40" s="633"/>
      <c r="ET40" s="634"/>
      <c r="EU40" s="635">
        <f t="shared" si="107"/>
        <v>0</v>
      </c>
      <c r="EV40" s="633"/>
      <c r="EW40" s="633"/>
      <c r="EX40" s="633"/>
      <c r="EY40" s="633"/>
      <c r="EZ40" s="633"/>
      <c r="FA40" s="633"/>
      <c r="FB40" s="633"/>
      <c r="FC40" s="633"/>
      <c r="FD40" s="633"/>
      <c r="FE40" s="633"/>
      <c r="FF40" s="633"/>
      <c r="FG40" s="633"/>
      <c r="FH40" s="633"/>
      <c r="FI40" s="633"/>
      <c r="FJ40" s="633"/>
      <c r="FK40" s="633"/>
      <c r="FL40" s="633"/>
      <c r="FM40" s="633"/>
      <c r="FN40" s="633"/>
      <c r="FO40" s="641"/>
      <c r="FP40" s="632">
        <f t="shared" si="108"/>
        <v>0</v>
      </c>
      <c r="FQ40" s="633"/>
      <c r="FR40" s="633"/>
      <c r="FS40" s="633"/>
      <c r="FT40" s="633"/>
      <c r="FU40" s="633"/>
      <c r="FV40" s="633"/>
      <c r="FW40" s="633"/>
      <c r="FX40" s="633"/>
      <c r="FY40" s="633"/>
      <c r="FZ40" s="633"/>
      <c r="GA40" s="633"/>
      <c r="GB40" s="633"/>
      <c r="GC40" s="633"/>
      <c r="GD40" s="633"/>
      <c r="GE40" s="633"/>
      <c r="GF40" s="633"/>
      <c r="GG40" s="633"/>
      <c r="GH40" s="633"/>
      <c r="GI40" s="633"/>
      <c r="GJ40" s="634"/>
      <c r="GK40" s="635">
        <f t="shared" si="109"/>
        <v>0</v>
      </c>
      <c r="GL40" s="633"/>
      <c r="GM40" s="633"/>
      <c r="GN40" s="633"/>
      <c r="GO40" s="633"/>
      <c r="GP40" s="633"/>
      <c r="GQ40" s="633"/>
      <c r="GR40" s="633"/>
      <c r="GS40" s="633"/>
      <c r="GT40" s="633"/>
      <c r="GU40" s="633"/>
      <c r="GV40" s="633"/>
      <c r="GW40" s="633"/>
      <c r="GX40" s="633"/>
      <c r="GY40" s="633"/>
      <c r="GZ40" s="633"/>
      <c r="HA40" s="633"/>
      <c r="HB40" s="633"/>
      <c r="HC40" s="633"/>
      <c r="HD40" s="633"/>
      <c r="HE40" s="641"/>
      <c r="HF40" s="632">
        <f t="shared" si="110"/>
        <v>0</v>
      </c>
      <c r="HG40" s="633"/>
      <c r="HH40" s="633"/>
      <c r="HI40" s="633"/>
      <c r="HJ40" s="633"/>
      <c r="HK40" s="633"/>
      <c r="HL40" s="633"/>
      <c r="HM40" s="633"/>
      <c r="HN40" s="633"/>
      <c r="HO40" s="633"/>
      <c r="HP40" s="633"/>
      <c r="HQ40" s="633"/>
      <c r="HR40" s="633"/>
      <c r="HS40" s="633"/>
      <c r="HT40" s="633"/>
      <c r="HU40" s="633"/>
      <c r="HV40" s="633"/>
      <c r="HW40" s="633"/>
      <c r="HX40" s="633"/>
      <c r="HY40" s="633"/>
      <c r="HZ40" s="634"/>
      <c r="IA40" s="321" t="s">
        <v>63</v>
      </c>
      <c r="IB40" s="38"/>
      <c r="IC40" s="38"/>
      <c r="ID40" s="145"/>
      <c r="IE40" s="635" t="s">
        <v>57</v>
      </c>
    </row>
    <row r="41" spans="1:239" s="385" customFormat="1" ht="15" customHeight="1" x14ac:dyDescent="0.25">
      <c r="A41" s="152">
        <v>24</v>
      </c>
      <c r="B41" s="612" t="s">
        <v>107</v>
      </c>
      <c r="C41" s="248" t="s">
        <v>110</v>
      </c>
      <c r="D41" s="236">
        <f t="shared" si="91"/>
        <v>3</v>
      </c>
      <c r="E41" s="48"/>
      <c r="F41" s="48">
        <f t="shared" si="92"/>
        <v>108</v>
      </c>
      <c r="G41" s="48">
        <f t="shared" si="93"/>
        <v>66</v>
      </c>
      <c r="H41" s="48">
        <f t="shared" si="94"/>
        <v>30</v>
      </c>
      <c r="I41" s="48">
        <f t="shared" si="94"/>
        <v>0</v>
      </c>
      <c r="J41" s="48">
        <f t="shared" si="94"/>
        <v>0</v>
      </c>
      <c r="K41" s="48">
        <f t="shared" si="94"/>
        <v>16</v>
      </c>
      <c r="L41" s="48">
        <f t="shared" si="94"/>
        <v>0</v>
      </c>
      <c r="M41" s="48">
        <f t="shared" si="94"/>
        <v>0</v>
      </c>
      <c r="N41" s="48">
        <f t="shared" si="94"/>
        <v>0</v>
      </c>
      <c r="O41" s="48">
        <f t="shared" si="94"/>
        <v>0</v>
      </c>
      <c r="P41" s="48">
        <f t="shared" si="94"/>
        <v>0</v>
      </c>
      <c r="Q41" s="48"/>
      <c r="R41" s="48">
        <f t="shared" si="95"/>
        <v>20</v>
      </c>
      <c r="S41" s="48">
        <f t="shared" si="96"/>
        <v>0</v>
      </c>
      <c r="T41" s="48">
        <f t="shared" si="96"/>
        <v>0</v>
      </c>
      <c r="U41" s="214">
        <f t="shared" si="96"/>
        <v>0</v>
      </c>
      <c r="V41" s="276">
        <f t="shared" si="97"/>
        <v>36</v>
      </c>
      <c r="W41" s="48">
        <f t="shared" si="98"/>
        <v>6</v>
      </c>
      <c r="X41" s="277">
        <f t="shared" si="99"/>
        <v>0</v>
      </c>
      <c r="Y41" s="54">
        <f t="shared" si="100"/>
        <v>0</v>
      </c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224"/>
      <c r="AT41" s="299">
        <f t="shared" si="75"/>
        <v>0</v>
      </c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300"/>
      <c r="BO41" s="54">
        <f t="shared" si="76"/>
        <v>0</v>
      </c>
      <c r="BP41" s="46"/>
      <c r="BQ41" s="46"/>
      <c r="BR41" s="46"/>
      <c r="BS41" s="46"/>
      <c r="BT41" s="46"/>
      <c r="BU41" s="46"/>
      <c r="BV41" s="46"/>
      <c r="BW41" s="46"/>
      <c r="BX41" s="46"/>
      <c r="BY41" s="46"/>
      <c r="BZ41" s="46"/>
      <c r="CA41" s="46"/>
      <c r="CB41" s="46"/>
      <c r="CC41" s="46"/>
      <c r="CD41" s="46"/>
      <c r="CE41" s="46"/>
      <c r="CF41" s="46"/>
      <c r="CG41" s="46"/>
      <c r="CH41" s="46"/>
      <c r="CI41" s="224"/>
      <c r="CJ41" s="299">
        <f t="shared" si="104"/>
        <v>66</v>
      </c>
      <c r="CK41" s="49">
        <v>30</v>
      </c>
      <c r="CL41" s="49"/>
      <c r="CM41" s="49"/>
      <c r="CN41" s="49">
        <v>16</v>
      </c>
      <c r="CO41" s="49"/>
      <c r="CP41" s="49"/>
      <c r="CQ41" s="49"/>
      <c r="CR41" s="49"/>
      <c r="CS41" s="49"/>
      <c r="CT41" s="49"/>
      <c r="CU41" s="49">
        <v>20</v>
      </c>
      <c r="CV41" s="49">
        <v>9</v>
      </c>
      <c r="CW41" s="49"/>
      <c r="CX41" s="49"/>
      <c r="CY41" s="49"/>
      <c r="CZ41" s="50"/>
      <c r="DA41" s="51"/>
      <c r="DB41" s="52">
        <v>6</v>
      </c>
      <c r="DC41" s="53">
        <f t="shared" ref="DC41" si="128">(CZ41+DA41+DB41+CJ41+DD41)/36</f>
        <v>3</v>
      </c>
      <c r="DD41" s="300">
        <v>36</v>
      </c>
      <c r="DE41" s="54">
        <f t="shared" si="105"/>
        <v>0</v>
      </c>
      <c r="DF41" s="46"/>
      <c r="DG41" s="46"/>
      <c r="DH41" s="46"/>
      <c r="DI41" s="46"/>
      <c r="DJ41" s="46"/>
      <c r="DK41" s="46"/>
      <c r="DL41" s="46"/>
      <c r="DM41" s="46"/>
      <c r="DN41" s="46"/>
      <c r="DO41" s="46"/>
      <c r="DP41" s="46"/>
      <c r="DQ41" s="46"/>
      <c r="DR41" s="46"/>
      <c r="DS41" s="46"/>
      <c r="DT41" s="46"/>
      <c r="DU41" s="46"/>
      <c r="DV41" s="46"/>
      <c r="DW41" s="46"/>
      <c r="DX41" s="46"/>
      <c r="DY41" s="224"/>
      <c r="DZ41" s="299">
        <f t="shared" si="106"/>
        <v>0</v>
      </c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6"/>
      <c r="ET41" s="300"/>
      <c r="EU41" s="54">
        <f t="shared" si="107"/>
        <v>0</v>
      </c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46"/>
      <c r="FG41" s="46"/>
      <c r="FH41" s="46"/>
      <c r="FI41" s="46"/>
      <c r="FJ41" s="46"/>
      <c r="FK41" s="46"/>
      <c r="FL41" s="46"/>
      <c r="FM41" s="46"/>
      <c r="FN41" s="46"/>
      <c r="FO41" s="224"/>
      <c r="FP41" s="299">
        <f t="shared" si="108"/>
        <v>0</v>
      </c>
      <c r="FQ41" s="46"/>
      <c r="FR41" s="46"/>
      <c r="FS41" s="46"/>
      <c r="FT41" s="46"/>
      <c r="FU41" s="46"/>
      <c r="FV41" s="46"/>
      <c r="FW41" s="46"/>
      <c r="FX41" s="46"/>
      <c r="FY41" s="46"/>
      <c r="FZ41" s="46"/>
      <c r="GA41" s="46"/>
      <c r="GB41" s="46"/>
      <c r="GC41" s="46"/>
      <c r="GD41" s="46"/>
      <c r="GE41" s="46"/>
      <c r="GF41" s="46"/>
      <c r="GG41" s="46"/>
      <c r="GH41" s="46"/>
      <c r="GI41" s="46"/>
      <c r="GJ41" s="300"/>
      <c r="GK41" s="54">
        <f t="shared" si="109"/>
        <v>0</v>
      </c>
      <c r="GL41" s="46"/>
      <c r="GM41" s="46"/>
      <c r="GN41" s="46"/>
      <c r="GO41" s="46"/>
      <c r="GP41" s="46"/>
      <c r="GQ41" s="46"/>
      <c r="GR41" s="46"/>
      <c r="GS41" s="46"/>
      <c r="GT41" s="46"/>
      <c r="GU41" s="46"/>
      <c r="GV41" s="46"/>
      <c r="GW41" s="46"/>
      <c r="GX41" s="46"/>
      <c r="GY41" s="46"/>
      <c r="GZ41" s="46"/>
      <c r="HA41" s="46"/>
      <c r="HB41" s="46"/>
      <c r="HC41" s="46"/>
      <c r="HD41" s="46"/>
      <c r="HE41" s="224"/>
      <c r="HF41" s="299">
        <f t="shared" si="110"/>
        <v>0</v>
      </c>
      <c r="HG41" s="46"/>
      <c r="HH41" s="46"/>
      <c r="HI41" s="46"/>
      <c r="HJ41" s="46"/>
      <c r="HK41" s="46"/>
      <c r="HL41" s="46"/>
      <c r="HM41" s="46"/>
      <c r="HN41" s="46"/>
      <c r="HO41" s="46"/>
      <c r="HP41" s="46"/>
      <c r="HQ41" s="46"/>
      <c r="HR41" s="46"/>
      <c r="HS41" s="46"/>
      <c r="HT41" s="46"/>
      <c r="HU41" s="46"/>
      <c r="HV41" s="46"/>
      <c r="HW41" s="46"/>
      <c r="HX41" s="46"/>
      <c r="HY41" s="46"/>
      <c r="HZ41" s="300"/>
      <c r="IA41" s="310"/>
      <c r="IB41" s="40">
        <v>4</v>
      </c>
      <c r="IC41" s="25"/>
      <c r="ID41" s="120"/>
      <c r="IE41" s="54" t="s">
        <v>68</v>
      </c>
    </row>
    <row r="42" spans="1:239" s="385" customFormat="1" ht="15" customHeight="1" x14ac:dyDescent="0.25">
      <c r="A42" s="152">
        <v>25</v>
      </c>
      <c r="B42" s="612" t="s">
        <v>109</v>
      </c>
      <c r="C42" s="248" t="s">
        <v>112</v>
      </c>
      <c r="D42" s="236">
        <f t="shared" si="91"/>
        <v>4</v>
      </c>
      <c r="E42" s="48"/>
      <c r="F42" s="48">
        <f t="shared" si="92"/>
        <v>144</v>
      </c>
      <c r="G42" s="48">
        <f t="shared" si="93"/>
        <v>70</v>
      </c>
      <c r="H42" s="48">
        <f t="shared" si="94"/>
        <v>36</v>
      </c>
      <c r="I42" s="48">
        <f t="shared" si="94"/>
        <v>6</v>
      </c>
      <c r="J42" s="48">
        <f t="shared" si="94"/>
        <v>8</v>
      </c>
      <c r="K42" s="48">
        <f t="shared" si="94"/>
        <v>4</v>
      </c>
      <c r="L42" s="48">
        <f t="shared" si="94"/>
        <v>0</v>
      </c>
      <c r="M42" s="48">
        <f t="shared" si="94"/>
        <v>0</v>
      </c>
      <c r="N42" s="48">
        <f t="shared" si="94"/>
        <v>0</v>
      </c>
      <c r="O42" s="48">
        <f t="shared" si="94"/>
        <v>0</v>
      </c>
      <c r="P42" s="48">
        <f t="shared" si="94"/>
        <v>0</v>
      </c>
      <c r="Q42" s="48"/>
      <c r="R42" s="48">
        <f t="shared" si="95"/>
        <v>12</v>
      </c>
      <c r="S42" s="48">
        <f t="shared" si="96"/>
        <v>0</v>
      </c>
      <c r="T42" s="48">
        <f t="shared" si="96"/>
        <v>0</v>
      </c>
      <c r="U42" s="214">
        <f t="shared" si="96"/>
        <v>4</v>
      </c>
      <c r="V42" s="276">
        <f t="shared" si="97"/>
        <v>36</v>
      </c>
      <c r="W42" s="48">
        <f t="shared" si="98"/>
        <v>2</v>
      </c>
      <c r="X42" s="277">
        <f t="shared" ref="X42" si="129">+AO42+AP42+BJ42+BK42+CE42+CF42+CZ42+DA42+DU42+DV42+EP42+EQ42+FK42+FL42+GF42+GG42+HA42+HB42+HV42+HW42</f>
        <v>36</v>
      </c>
      <c r="Y42" s="54">
        <f t="shared" ref="Y42" si="130">SUM(Z42:AJ42)+SUM(AL42:AN42)</f>
        <v>0</v>
      </c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224"/>
      <c r="AT42" s="299">
        <f t="shared" ref="AT42" si="131">SUM(AU42:BE42)+SUM(BG42:BI42)</f>
        <v>0</v>
      </c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300"/>
      <c r="BO42" s="54">
        <f t="shared" ref="BO42" si="132">SUM(BP42:BZ42)+SUM(CB42:CD42)</f>
        <v>0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6"/>
      <c r="CE42" s="46"/>
      <c r="CF42" s="46"/>
      <c r="CG42" s="46"/>
      <c r="CH42" s="46"/>
      <c r="CI42" s="224"/>
      <c r="CJ42" s="299">
        <f t="shared" si="104"/>
        <v>0</v>
      </c>
      <c r="CK42" s="46"/>
      <c r="CL42" s="46"/>
      <c r="CM42" s="46"/>
      <c r="CN42" s="46"/>
      <c r="CO42" s="46"/>
      <c r="CP42" s="46"/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6"/>
      <c r="DD42" s="300"/>
      <c r="DE42" s="54">
        <f t="shared" si="105"/>
        <v>70</v>
      </c>
      <c r="DF42" s="49">
        <v>36</v>
      </c>
      <c r="DG42" s="49">
        <v>6</v>
      </c>
      <c r="DH42" s="49">
        <v>8</v>
      </c>
      <c r="DI42" s="49">
        <v>4</v>
      </c>
      <c r="DJ42" s="49"/>
      <c r="DK42" s="49"/>
      <c r="DL42" s="49"/>
      <c r="DM42" s="49"/>
      <c r="DN42" s="49"/>
      <c r="DO42" s="49"/>
      <c r="DP42" s="49">
        <v>12</v>
      </c>
      <c r="DQ42" s="49">
        <v>5</v>
      </c>
      <c r="DR42" s="49"/>
      <c r="DS42" s="49"/>
      <c r="DT42" s="49">
        <v>4</v>
      </c>
      <c r="DU42" s="50">
        <v>36</v>
      </c>
      <c r="DV42" s="51"/>
      <c r="DW42" s="52">
        <v>2</v>
      </c>
      <c r="DX42" s="53">
        <f t="shared" ref="DX42" si="133">(DU42+DV42+DW42+DE42+DY42)/36</f>
        <v>4</v>
      </c>
      <c r="DY42" s="224">
        <v>36</v>
      </c>
      <c r="DZ42" s="299">
        <f t="shared" si="106"/>
        <v>0</v>
      </c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/>
      <c r="ET42" s="300"/>
      <c r="EU42" s="54">
        <f t="shared" si="107"/>
        <v>0</v>
      </c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224"/>
      <c r="FP42" s="299">
        <f t="shared" si="108"/>
        <v>0</v>
      </c>
      <c r="FQ42" s="46"/>
      <c r="FR42" s="46"/>
      <c r="FS42" s="46"/>
      <c r="FT42" s="46"/>
      <c r="FU42" s="46"/>
      <c r="FV42" s="46"/>
      <c r="FW42" s="46"/>
      <c r="FX42" s="46"/>
      <c r="FY42" s="46"/>
      <c r="FZ42" s="46"/>
      <c r="GA42" s="46"/>
      <c r="GB42" s="46"/>
      <c r="GC42" s="46"/>
      <c r="GD42" s="46"/>
      <c r="GE42" s="46"/>
      <c r="GF42" s="46"/>
      <c r="GG42" s="46"/>
      <c r="GH42" s="46"/>
      <c r="GI42" s="46"/>
      <c r="GJ42" s="300"/>
      <c r="GK42" s="54">
        <f t="shared" si="109"/>
        <v>0</v>
      </c>
      <c r="GL42" s="46"/>
      <c r="GM42" s="46"/>
      <c r="GN42" s="46"/>
      <c r="GO42" s="46"/>
      <c r="GP42" s="46"/>
      <c r="GQ42" s="46"/>
      <c r="GR42" s="46"/>
      <c r="GS42" s="46"/>
      <c r="GT42" s="46"/>
      <c r="GU42" s="46"/>
      <c r="GV42" s="46"/>
      <c r="GW42" s="46"/>
      <c r="GX42" s="46"/>
      <c r="GY42" s="46"/>
      <c r="GZ42" s="46"/>
      <c r="HA42" s="46"/>
      <c r="HB42" s="46"/>
      <c r="HC42" s="46"/>
      <c r="HD42" s="46"/>
      <c r="HE42" s="224"/>
      <c r="HF42" s="299">
        <f t="shared" si="110"/>
        <v>0</v>
      </c>
      <c r="HG42" s="46"/>
      <c r="HH42" s="46"/>
      <c r="HI42" s="46"/>
      <c r="HJ42" s="46"/>
      <c r="HK42" s="46"/>
      <c r="HL42" s="46"/>
      <c r="HM42" s="46"/>
      <c r="HN42" s="46"/>
      <c r="HO42" s="46"/>
      <c r="HP42" s="46"/>
      <c r="HQ42" s="46"/>
      <c r="HR42" s="46"/>
      <c r="HS42" s="46"/>
      <c r="HT42" s="46"/>
      <c r="HU42" s="46"/>
      <c r="HV42" s="46"/>
      <c r="HW42" s="46"/>
      <c r="HX42" s="46"/>
      <c r="HY42" s="46"/>
      <c r="HZ42" s="300"/>
      <c r="IA42" s="321" t="s">
        <v>72</v>
      </c>
      <c r="IB42" s="38"/>
      <c r="IC42" s="38" t="s">
        <v>72</v>
      </c>
      <c r="ID42" s="145"/>
      <c r="IE42" s="54" t="s">
        <v>63</v>
      </c>
    </row>
    <row r="43" spans="1:239" s="385" customFormat="1" ht="15" customHeight="1" x14ac:dyDescent="0.25">
      <c r="A43" s="152">
        <v>26</v>
      </c>
      <c r="B43" s="612" t="s">
        <v>111</v>
      </c>
      <c r="C43" s="248" t="s">
        <v>114</v>
      </c>
      <c r="D43" s="236">
        <f t="shared" si="91"/>
        <v>3</v>
      </c>
      <c r="E43" s="48"/>
      <c r="F43" s="48">
        <f t="shared" si="92"/>
        <v>108</v>
      </c>
      <c r="G43" s="48">
        <f t="shared" si="93"/>
        <v>66</v>
      </c>
      <c r="H43" s="48">
        <f t="shared" si="94"/>
        <v>30</v>
      </c>
      <c r="I43" s="48">
        <f t="shared" si="94"/>
        <v>12</v>
      </c>
      <c r="J43" s="48">
        <f t="shared" si="94"/>
        <v>4</v>
      </c>
      <c r="K43" s="48">
        <f t="shared" si="94"/>
        <v>6</v>
      </c>
      <c r="L43" s="48">
        <f t="shared" si="94"/>
        <v>0</v>
      </c>
      <c r="M43" s="48">
        <f t="shared" si="94"/>
        <v>0</v>
      </c>
      <c r="N43" s="48">
        <f t="shared" si="94"/>
        <v>0</v>
      </c>
      <c r="O43" s="48">
        <f t="shared" si="94"/>
        <v>0</v>
      </c>
      <c r="P43" s="48">
        <f t="shared" si="94"/>
        <v>0</v>
      </c>
      <c r="Q43" s="48"/>
      <c r="R43" s="48">
        <f t="shared" si="95"/>
        <v>4</v>
      </c>
      <c r="S43" s="48">
        <f t="shared" si="96"/>
        <v>0</v>
      </c>
      <c r="T43" s="48">
        <f t="shared" si="96"/>
        <v>0</v>
      </c>
      <c r="U43" s="214">
        <f t="shared" si="96"/>
        <v>10</v>
      </c>
      <c r="V43" s="276">
        <f t="shared" si="97"/>
        <v>36</v>
      </c>
      <c r="W43" s="48">
        <f t="shared" si="98"/>
        <v>6</v>
      </c>
      <c r="X43" s="277">
        <f t="shared" si="99"/>
        <v>0</v>
      </c>
      <c r="Y43" s="54">
        <f t="shared" si="100"/>
        <v>0</v>
      </c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224"/>
      <c r="AT43" s="299">
        <f t="shared" si="75"/>
        <v>0</v>
      </c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300"/>
      <c r="BO43" s="54">
        <f t="shared" si="76"/>
        <v>0</v>
      </c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224"/>
      <c r="CJ43" s="299">
        <f t="shared" si="104"/>
        <v>0</v>
      </c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300"/>
      <c r="DE43" s="54">
        <f t="shared" si="105"/>
        <v>0</v>
      </c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224"/>
      <c r="DZ43" s="299">
        <f t="shared" si="106"/>
        <v>66</v>
      </c>
      <c r="EA43" s="49">
        <v>30</v>
      </c>
      <c r="EB43" s="49">
        <v>12</v>
      </c>
      <c r="EC43" s="49">
        <v>4</v>
      </c>
      <c r="ED43" s="49">
        <v>6</v>
      </c>
      <c r="EE43" s="49"/>
      <c r="EF43" s="49"/>
      <c r="EG43" s="49"/>
      <c r="EH43" s="49"/>
      <c r="EI43" s="49"/>
      <c r="EJ43" s="49"/>
      <c r="EK43" s="49">
        <v>4</v>
      </c>
      <c r="EL43" s="49">
        <v>1</v>
      </c>
      <c r="EM43" s="49"/>
      <c r="EN43" s="49"/>
      <c r="EO43" s="49">
        <v>10</v>
      </c>
      <c r="EP43" s="50"/>
      <c r="EQ43" s="51"/>
      <c r="ER43" s="52">
        <v>6</v>
      </c>
      <c r="ES43" s="53">
        <f t="shared" ref="ES43:ES44" si="134">(EP43+EQ43+ER43+DZ43+ET43)/36</f>
        <v>3</v>
      </c>
      <c r="ET43" s="300">
        <v>36</v>
      </c>
      <c r="EU43" s="54">
        <f t="shared" si="107"/>
        <v>0</v>
      </c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224"/>
      <c r="FP43" s="299">
        <f t="shared" si="108"/>
        <v>0</v>
      </c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300"/>
      <c r="GK43" s="54">
        <f t="shared" si="109"/>
        <v>0</v>
      </c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224"/>
      <c r="HF43" s="299">
        <f t="shared" si="110"/>
        <v>0</v>
      </c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300"/>
      <c r="IA43" s="310"/>
      <c r="IB43" s="40">
        <v>6</v>
      </c>
      <c r="IC43" s="25"/>
      <c r="ID43" s="120"/>
      <c r="IE43" s="54" t="s">
        <v>63</v>
      </c>
    </row>
    <row r="44" spans="1:239" s="385" customFormat="1" ht="15" customHeight="1" x14ac:dyDescent="0.25">
      <c r="A44" s="152">
        <v>27</v>
      </c>
      <c r="B44" s="612" t="s">
        <v>113</v>
      </c>
      <c r="C44" s="248" t="s">
        <v>116</v>
      </c>
      <c r="D44" s="236">
        <f t="shared" si="91"/>
        <v>4</v>
      </c>
      <c r="E44" s="48"/>
      <c r="F44" s="48">
        <f t="shared" si="92"/>
        <v>144</v>
      </c>
      <c r="G44" s="48">
        <f t="shared" si="93"/>
        <v>72</v>
      </c>
      <c r="H44" s="48">
        <f t="shared" si="94"/>
        <v>36</v>
      </c>
      <c r="I44" s="48">
        <f t="shared" si="94"/>
        <v>6</v>
      </c>
      <c r="J44" s="48">
        <f t="shared" si="94"/>
        <v>6</v>
      </c>
      <c r="K44" s="48">
        <f t="shared" si="94"/>
        <v>6</v>
      </c>
      <c r="L44" s="48">
        <f t="shared" si="94"/>
        <v>0</v>
      </c>
      <c r="M44" s="48">
        <f t="shared" si="94"/>
        <v>0</v>
      </c>
      <c r="N44" s="48">
        <f t="shared" si="94"/>
        <v>0</v>
      </c>
      <c r="O44" s="48">
        <f t="shared" si="94"/>
        <v>0</v>
      </c>
      <c r="P44" s="48">
        <f t="shared" si="94"/>
        <v>0</v>
      </c>
      <c r="Q44" s="48"/>
      <c r="R44" s="48">
        <f t="shared" si="95"/>
        <v>16</v>
      </c>
      <c r="S44" s="48">
        <f t="shared" si="96"/>
        <v>0</v>
      </c>
      <c r="T44" s="48">
        <f t="shared" si="96"/>
        <v>0</v>
      </c>
      <c r="U44" s="214">
        <f t="shared" si="96"/>
        <v>2</v>
      </c>
      <c r="V44" s="276">
        <f t="shared" si="97"/>
        <v>36</v>
      </c>
      <c r="W44" s="48">
        <f t="shared" si="98"/>
        <v>0</v>
      </c>
      <c r="X44" s="277">
        <f t="shared" ref="X44" si="135">+AO44+AP44+BJ44+BK44+CE44+CF44+CZ44+DA44+DU44+DV44+EP44+EQ44+FK44+FL44+GF44+GG44+HA44+HB44+HV44+HW44</f>
        <v>36</v>
      </c>
      <c r="Y44" s="54">
        <f t="shared" ref="Y44" si="136">SUM(Z44:AJ44)+SUM(AL44:AN44)</f>
        <v>0</v>
      </c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224"/>
      <c r="AT44" s="299">
        <f t="shared" ref="AT44" si="137">SUM(AU44:BE44)+SUM(BG44:BI44)</f>
        <v>0</v>
      </c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300"/>
      <c r="BO44" s="54">
        <f t="shared" ref="BO44" si="138">SUM(BP44:BZ44)+SUM(CB44:CD44)</f>
        <v>0</v>
      </c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224"/>
      <c r="CJ44" s="299">
        <f t="shared" si="104"/>
        <v>0</v>
      </c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300"/>
      <c r="DE44" s="54">
        <f t="shared" si="105"/>
        <v>0</v>
      </c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224"/>
      <c r="DZ44" s="299">
        <f t="shared" si="106"/>
        <v>72</v>
      </c>
      <c r="EA44" s="49">
        <v>36</v>
      </c>
      <c r="EB44" s="49">
        <v>6</v>
      </c>
      <c r="EC44" s="49">
        <v>6</v>
      </c>
      <c r="ED44" s="49">
        <v>6</v>
      </c>
      <c r="EE44" s="49"/>
      <c r="EF44" s="49"/>
      <c r="EG44" s="49"/>
      <c r="EH44" s="49"/>
      <c r="EI44" s="49"/>
      <c r="EJ44" s="49"/>
      <c r="EK44" s="49">
        <v>16</v>
      </c>
      <c r="EL44" s="49">
        <v>5</v>
      </c>
      <c r="EM44" s="49"/>
      <c r="EN44" s="49"/>
      <c r="EO44" s="49">
        <v>2</v>
      </c>
      <c r="EP44" s="50">
        <v>36</v>
      </c>
      <c r="EQ44" s="51"/>
      <c r="ER44" s="52"/>
      <c r="ES44" s="53">
        <f t="shared" si="134"/>
        <v>4</v>
      </c>
      <c r="ET44" s="300">
        <v>36</v>
      </c>
      <c r="EU44" s="54">
        <f t="shared" si="107"/>
        <v>0</v>
      </c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224"/>
      <c r="FP44" s="299">
        <f t="shared" si="108"/>
        <v>0</v>
      </c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300"/>
      <c r="GK44" s="54">
        <f t="shared" si="109"/>
        <v>0</v>
      </c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224"/>
      <c r="HF44" s="299">
        <f t="shared" si="110"/>
        <v>0</v>
      </c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300"/>
      <c r="IA44" s="321" t="s">
        <v>68</v>
      </c>
      <c r="IB44" s="38"/>
      <c r="IC44" s="38"/>
      <c r="ID44" s="145"/>
      <c r="IE44" s="54" t="s">
        <v>63</v>
      </c>
    </row>
    <row r="45" spans="1:239" s="385" customFormat="1" ht="15" customHeight="1" x14ac:dyDescent="0.25">
      <c r="A45" s="152">
        <v>28</v>
      </c>
      <c r="B45" s="612" t="s">
        <v>115</v>
      </c>
      <c r="C45" s="248" t="s">
        <v>118</v>
      </c>
      <c r="D45" s="236">
        <f t="shared" si="91"/>
        <v>4</v>
      </c>
      <c r="E45" s="46"/>
      <c r="F45" s="48">
        <f t="shared" si="92"/>
        <v>144</v>
      </c>
      <c r="G45" s="48">
        <f t="shared" si="93"/>
        <v>72</v>
      </c>
      <c r="H45" s="48">
        <f t="shared" si="94"/>
        <v>34</v>
      </c>
      <c r="I45" s="48">
        <f t="shared" si="94"/>
        <v>6</v>
      </c>
      <c r="J45" s="48">
        <f t="shared" si="94"/>
        <v>16</v>
      </c>
      <c r="K45" s="48">
        <f t="shared" si="94"/>
        <v>2</v>
      </c>
      <c r="L45" s="48">
        <f t="shared" si="94"/>
        <v>0</v>
      </c>
      <c r="M45" s="48">
        <f t="shared" si="94"/>
        <v>0</v>
      </c>
      <c r="N45" s="48">
        <f t="shared" si="94"/>
        <v>0</v>
      </c>
      <c r="O45" s="48">
        <f t="shared" si="94"/>
        <v>0</v>
      </c>
      <c r="P45" s="48">
        <f t="shared" si="94"/>
        <v>0</v>
      </c>
      <c r="Q45" s="48"/>
      <c r="R45" s="48">
        <f t="shared" si="95"/>
        <v>12</v>
      </c>
      <c r="S45" s="48">
        <f t="shared" si="96"/>
        <v>0</v>
      </c>
      <c r="T45" s="48">
        <f t="shared" si="96"/>
        <v>0</v>
      </c>
      <c r="U45" s="214">
        <f t="shared" si="96"/>
        <v>2</v>
      </c>
      <c r="V45" s="276">
        <f t="shared" si="97"/>
        <v>36</v>
      </c>
      <c r="W45" s="48">
        <f t="shared" si="98"/>
        <v>0</v>
      </c>
      <c r="X45" s="277">
        <f t="shared" si="99"/>
        <v>36</v>
      </c>
      <c r="Y45" s="54">
        <f t="shared" si="100"/>
        <v>0</v>
      </c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224"/>
      <c r="AT45" s="299">
        <f t="shared" si="75"/>
        <v>0</v>
      </c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300"/>
      <c r="BO45" s="54">
        <f t="shared" si="76"/>
        <v>0</v>
      </c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224"/>
      <c r="CJ45" s="299">
        <f t="shared" si="104"/>
        <v>0</v>
      </c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300"/>
      <c r="DE45" s="54">
        <f t="shared" si="105"/>
        <v>72</v>
      </c>
      <c r="DF45" s="49">
        <v>34</v>
      </c>
      <c r="DG45" s="49">
        <v>6</v>
      </c>
      <c r="DH45" s="49">
        <v>16</v>
      </c>
      <c r="DI45" s="49">
        <v>2</v>
      </c>
      <c r="DJ45" s="49"/>
      <c r="DK45" s="49"/>
      <c r="DL45" s="49"/>
      <c r="DM45" s="49"/>
      <c r="DN45" s="49"/>
      <c r="DO45" s="49"/>
      <c r="DP45" s="49">
        <v>12</v>
      </c>
      <c r="DQ45" s="49">
        <v>6</v>
      </c>
      <c r="DR45" s="49"/>
      <c r="DS45" s="49"/>
      <c r="DT45" s="49">
        <v>2</v>
      </c>
      <c r="DU45" s="50">
        <v>36</v>
      </c>
      <c r="DV45" s="51"/>
      <c r="DW45" s="52"/>
      <c r="DX45" s="53">
        <f t="shared" ref="DX45" si="139">(DU45+DV45+DW45+DE45+DY45)/36</f>
        <v>4</v>
      </c>
      <c r="DY45" s="224">
        <v>36</v>
      </c>
      <c r="DZ45" s="299">
        <f t="shared" si="106"/>
        <v>0</v>
      </c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300"/>
      <c r="EU45" s="54">
        <f t="shared" si="107"/>
        <v>0</v>
      </c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224"/>
      <c r="FP45" s="299">
        <f t="shared" si="108"/>
        <v>0</v>
      </c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300"/>
      <c r="GK45" s="54">
        <f t="shared" si="109"/>
        <v>0</v>
      </c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224"/>
      <c r="HF45" s="299">
        <f t="shared" si="110"/>
        <v>0</v>
      </c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300"/>
      <c r="IA45" s="322">
        <v>5</v>
      </c>
      <c r="IB45" s="25"/>
      <c r="IC45" s="25"/>
      <c r="ID45" s="120"/>
      <c r="IE45" s="54" t="s">
        <v>63</v>
      </c>
    </row>
    <row r="46" spans="1:239" s="385" customFormat="1" ht="15" customHeight="1" x14ac:dyDescent="0.25">
      <c r="A46" s="152">
        <v>29</v>
      </c>
      <c r="B46" s="612" t="s">
        <v>117</v>
      </c>
      <c r="C46" s="248" t="s">
        <v>120</v>
      </c>
      <c r="D46" s="236">
        <f t="shared" si="91"/>
        <v>7</v>
      </c>
      <c r="E46" s="48"/>
      <c r="F46" s="48">
        <f t="shared" si="92"/>
        <v>252</v>
      </c>
      <c r="G46" s="48">
        <f t="shared" si="93"/>
        <v>144</v>
      </c>
      <c r="H46" s="48">
        <f t="shared" si="94"/>
        <v>68</v>
      </c>
      <c r="I46" s="48">
        <f t="shared" si="94"/>
        <v>20</v>
      </c>
      <c r="J46" s="48">
        <f t="shared" si="94"/>
        <v>14</v>
      </c>
      <c r="K46" s="48">
        <f t="shared" si="94"/>
        <v>26</v>
      </c>
      <c r="L46" s="48">
        <f t="shared" si="94"/>
        <v>0</v>
      </c>
      <c r="M46" s="48">
        <f t="shared" si="94"/>
        <v>0</v>
      </c>
      <c r="N46" s="48">
        <f t="shared" si="94"/>
        <v>0</v>
      </c>
      <c r="O46" s="48">
        <f t="shared" si="94"/>
        <v>0</v>
      </c>
      <c r="P46" s="48">
        <f t="shared" si="94"/>
        <v>2</v>
      </c>
      <c r="Q46" s="48"/>
      <c r="R46" s="48">
        <f t="shared" si="95"/>
        <v>12</v>
      </c>
      <c r="S46" s="48">
        <f t="shared" si="96"/>
        <v>0</v>
      </c>
      <c r="T46" s="48">
        <f t="shared" si="96"/>
        <v>0</v>
      </c>
      <c r="U46" s="214">
        <f t="shared" si="96"/>
        <v>2</v>
      </c>
      <c r="V46" s="276">
        <f t="shared" si="97"/>
        <v>72</v>
      </c>
      <c r="W46" s="48">
        <f t="shared" si="98"/>
        <v>0</v>
      </c>
      <c r="X46" s="277">
        <f t="shared" si="99"/>
        <v>36</v>
      </c>
      <c r="Y46" s="54">
        <f t="shared" si="100"/>
        <v>0</v>
      </c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224"/>
      <c r="AT46" s="299">
        <f t="shared" si="75"/>
        <v>0</v>
      </c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300"/>
      <c r="BO46" s="54">
        <f t="shared" si="76"/>
        <v>0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224"/>
      <c r="CJ46" s="299">
        <f t="shared" si="104"/>
        <v>0</v>
      </c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300"/>
      <c r="DE46" s="54">
        <f t="shared" si="105"/>
        <v>0</v>
      </c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224"/>
      <c r="DZ46" s="299">
        <f t="shared" si="106"/>
        <v>144</v>
      </c>
      <c r="EA46" s="49">
        <v>68</v>
      </c>
      <c r="EB46" s="49">
        <v>20</v>
      </c>
      <c r="EC46" s="49">
        <v>14</v>
      </c>
      <c r="ED46" s="49">
        <v>26</v>
      </c>
      <c r="EE46" s="49"/>
      <c r="EF46" s="49"/>
      <c r="EG46" s="49"/>
      <c r="EH46" s="49"/>
      <c r="EI46" s="49">
        <v>2</v>
      </c>
      <c r="EJ46" s="49"/>
      <c r="EK46" s="49">
        <v>12</v>
      </c>
      <c r="EL46" s="49">
        <v>6</v>
      </c>
      <c r="EM46" s="49"/>
      <c r="EN46" s="49"/>
      <c r="EO46" s="49">
        <v>2</v>
      </c>
      <c r="EP46" s="50">
        <v>36</v>
      </c>
      <c r="EQ46" s="51"/>
      <c r="ER46" s="52"/>
      <c r="ES46" s="53">
        <f t="shared" ref="ES46:ES48" si="140">(EP46+EQ46+ER46+DZ46+ET46)/36</f>
        <v>7</v>
      </c>
      <c r="ET46" s="300">
        <v>72</v>
      </c>
      <c r="EU46" s="54">
        <f t="shared" si="107"/>
        <v>0</v>
      </c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224"/>
      <c r="FP46" s="299">
        <f t="shared" si="108"/>
        <v>0</v>
      </c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300"/>
      <c r="GK46" s="54">
        <f t="shared" si="109"/>
        <v>0</v>
      </c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224"/>
      <c r="HF46" s="299">
        <f t="shared" si="110"/>
        <v>0</v>
      </c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300"/>
      <c r="IA46" s="322">
        <v>6</v>
      </c>
      <c r="IB46" s="25"/>
      <c r="IC46" s="25"/>
      <c r="ID46" s="120"/>
      <c r="IE46" s="54" t="s">
        <v>63</v>
      </c>
    </row>
    <row r="47" spans="1:239" s="385" customFormat="1" ht="15" customHeight="1" x14ac:dyDescent="0.25">
      <c r="A47" s="152">
        <v>30</v>
      </c>
      <c r="B47" s="612" t="s">
        <v>119</v>
      </c>
      <c r="C47" s="248" t="s">
        <v>122</v>
      </c>
      <c r="D47" s="236">
        <f t="shared" si="91"/>
        <v>2</v>
      </c>
      <c r="E47" s="48"/>
      <c r="F47" s="48">
        <f t="shared" si="92"/>
        <v>72</v>
      </c>
      <c r="G47" s="48">
        <f t="shared" si="93"/>
        <v>46</v>
      </c>
      <c r="H47" s="48">
        <f t="shared" si="94"/>
        <v>24</v>
      </c>
      <c r="I47" s="48">
        <f t="shared" si="94"/>
        <v>10</v>
      </c>
      <c r="J47" s="48">
        <f t="shared" si="94"/>
        <v>0</v>
      </c>
      <c r="K47" s="48">
        <f t="shared" si="94"/>
        <v>12</v>
      </c>
      <c r="L47" s="48">
        <f t="shared" si="94"/>
        <v>0</v>
      </c>
      <c r="M47" s="48">
        <f t="shared" si="94"/>
        <v>0</v>
      </c>
      <c r="N47" s="48">
        <f t="shared" si="94"/>
        <v>0</v>
      </c>
      <c r="O47" s="48">
        <f t="shared" si="94"/>
        <v>0</v>
      </c>
      <c r="P47" s="48">
        <f t="shared" si="94"/>
        <v>0</v>
      </c>
      <c r="Q47" s="48"/>
      <c r="R47" s="48">
        <f t="shared" si="95"/>
        <v>0</v>
      </c>
      <c r="S47" s="48">
        <f t="shared" si="96"/>
        <v>0</v>
      </c>
      <c r="T47" s="48">
        <f t="shared" si="96"/>
        <v>0</v>
      </c>
      <c r="U47" s="214">
        <f t="shared" si="96"/>
        <v>0</v>
      </c>
      <c r="V47" s="276">
        <f t="shared" si="97"/>
        <v>24</v>
      </c>
      <c r="W47" s="48">
        <f t="shared" si="98"/>
        <v>2</v>
      </c>
      <c r="X47" s="277">
        <f t="shared" si="99"/>
        <v>0</v>
      </c>
      <c r="Y47" s="54">
        <f t="shared" si="100"/>
        <v>0</v>
      </c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224"/>
      <c r="AT47" s="299">
        <f t="shared" si="75"/>
        <v>0</v>
      </c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300"/>
      <c r="BO47" s="54">
        <f t="shared" si="76"/>
        <v>0</v>
      </c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224"/>
      <c r="CJ47" s="299">
        <f t="shared" si="104"/>
        <v>46</v>
      </c>
      <c r="CK47" s="49">
        <v>24</v>
      </c>
      <c r="CL47" s="49">
        <v>10</v>
      </c>
      <c r="CM47" s="49"/>
      <c r="CN47" s="49">
        <v>12</v>
      </c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50"/>
      <c r="DA47" s="51"/>
      <c r="DB47" s="52">
        <v>2</v>
      </c>
      <c r="DC47" s="53">
        <f t="shared" ref="DC47:DC48" si="141">(CZ47+DA47+DB47+CJ47+DD47)/36</f>
        <v>2</v>
      </c>
      <c r="DD47" s="300">
        <v>24</v>
      </c>
      <c r="DE47" s="54">
        <f t="shared" si="105"/>
        <v>0</v>
      </c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224"/>
      <c r="DZ47" s="727">
        <f t="shared" si="106"/>
        <v>0</v>
      </c>
      <c r="EA47" s="733"/>
      <c r="EB47" s="733"/>
      <c r="EC47" s="733"/>
      <c r="ED47" s="733"/>
      <c r="EE47" s="733"/>
      <c r="EF47" s="733"/>
      <c r="EG47" s="733"/>
      <c r="EH47" s="733"/>
      <c r="EI47" s="733"/>
      <c r="EJ47" s="733"/>
      <c r="EK47" s="733"/>
      <c r="EL47" s="733"/>
      <c r="EM47" s="733"/>
      <c r="EN47" s="733"/>
      <c r="EO47" s="733"/>
      <c r="EP47" s="733"/>
      <c r="EQ47" s="733"/>
      <c r="ER47" s="733"/>
      <c r="ES47" s="733">
        <f t="shared" si="140"/>
        <v>0</v>
      </c>
      <c r="ET47" s="725"/>
      <c r="EU47" s="719">
        <f t="shared" si="107"/>
        <v>0</v>
      </c>
      <c r="EV47" s="733"/>
      <c r="EW47" s="733"/>
      <c r="EX47" s="733"/>
      <c r="EY47" s="733"/>
      <c r="EZ47" s="733"/>
      <c r="FA47" s="733"/>
      <c r="FB47" s="733"/>
      <c r="FC47" s="733"/>
      <c r="FD47" s="733"/>
      <c r="FE47" s="733"/>
      <c r="FF47" s="733"/>
      <c r="FG47" s="733"/>
      <c r="FH47" s="733"/>
      <c r="FI47" s="733"/>
      <c r="FJ47" s="733"/>
      <c r="FK47" s="733"/>
      <c r="FL47" s="733"/>
      <c r="FM47" s="733"/>
      <c r="FN47" s="733">
        <f t="shared" ref="FN47" si="142">(FK47+FL47+FM47+EU47+FO47)/36</f>
        <v>0</v>
      </c>
      <c r="FO47" s="726"/>
      <c r="FP47" s="299">
        <f t="shared" si="108"/>
        <v>0</v>
      </c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300"/>
      <c r="GK47" s="54">
        <f t="shared" si="109"/>
        <v>0</v>
      </c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224"/>
      <c r="HF47" s="299">
        <f t="shared" si="110"/>
        <v>0</v>
      </c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300"/>
      <c r="IA47" s="310"/>
      <c r="IB47" s="40">
        <v>4</v>
      </c>
      <c r="IC47" s="25"/>
      <c r="ID47" s="120"/>
      <c r="IE47" s="54">
        <v>3</v>
      </c>
    </row>
    <row r="48" spans="1:239" s="385" customFormat="1" ht="15" customHeight="1" x14ac:dyDescent="0.25">
      <c r="A48" s="152">
        <v>31</v>
      </c>
      <c r="B48" s="612" t="s">
        <v>121</v>
      </c>
      <c r="C48" s="248" t="s">
        <v>125</v>
      </c>
      <c r="D48" s="236">
        <f t="shared" si="91"/>
        <v>2</v>
      </c>
      <c r="E48" s="48"/>
      <c r="F48" s="48">
        <f t="shared" si="92"/>
        <v>72</v>
      </c>
      <c r="G48" s="48">
        <f t="shared" si="93"/>
        <v>44</v>
      </c>
      <c r="H48" s="48">
        <f t="shared" ref="H48:P49" si="143">Z48+AU48+BP48+CK48+DF48+EA48+EV48+FQ48+GL48+HG48</f>
        <v>28</v>
      </c>
      <c r="I48" s="48">
        <f t="shared" si="143"/>
        <v>16</v>
      </c>
      <c r="J48" s="48">
        <f t="shared" si="143"/>
        <v>0</v>
      </c>
      <c r="K48" s="48">
        <f t="shared" si="143"/>
        <v>0</v>
      </c>
      <c r="L48" s="48">
        <f t="shared" si="143"/>
        <v>0</v>
      </c>
      <c r="M48" s="48">
        <f t="shared" si="143"/>
        <v>0</v>
      </c>
      <c r="N48" s="48">
        <f t="shared" si="143"/>
        <v>0</v>
      </c>
      <c r="O48" s="48">
        <f t="shared" si="143"/>
        <v>0</v>
      </c>
      <c r="P48" s="48">
        <f t="shared" si="143"/>
        <v>0</v>
      </c>
      <c r="Q48" s="48"/>
      <c r="R48" s="48">
        <f t="shared" si="95"/>
        <v>0</v>
      </c>
      <c r="S48" s="48">
        <f t="shared" ref="S48:U48" si="144">AL48+BG48+CB48+CW48+DR48+EM48+FH48+GC48+GX48+HS48</f>
        <v>0</v>
      </c>
      <c r="T48" s="48">
        <f t="shared" si="144"/>
        <v>0</v>
      </c>
      <c r="U48" s="214">
        <f t="shared" si="144"/>
        <v>0</v>
      </c>
      <c r="V48" s="276">
        <f t="shared" si="97"/>
        <v>24</v>
      </c>
      <c r="W48" s="48">
        <f t="shared" si="98"/>
        <v>4</v>
      </c>
      <c r="X48" s="277">
        <f t="shared" si="99"/>
        <v>0</v>
      </c>
      <c r="Y48" s="54">
        <f t="shared" si="100"/>
        <v>0</v>
      </c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>
        <f t="shared" ref="AR48" si="145">(AO48+AP48+AQ48+Y48+AS48)/36</f>
        <v>0</v>
      </c>
      <c r="AS48" s="224"/>
      <c r="AT48" s="299">
        <f t="shared" si="75"/>
        <v>0</v>
      </c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>
        <f t="shared" ref="BM48" si="146">(BJ48+BK48+BL48+AT48+BN48)/36</f>
        <v>0</v>
      </c>
      <c r="BN48" s="300"/>
      <c r="BO48" s="54">
        <f t="shared" si="76"/>
        <v>0</v>
      </c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>
        <f t="shared" ref="CH48" si="147">(CE48+CF48+CG48+BO48+CI48)/36</f>
        <v>0</v>
      </c>
      <c r="CI48" s="224"/>
      <c r="CJ48" s="299">
        <f t="shared" si="104"/>
        <v>44</v>
      </c>
      <c r="CK48" s="49">
        <v>28</v>
      </c>
      <c r="CL48" s="49">
        <v>16</v>
      </c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50"/>
      <c r="DA48" s="51"/>
      <c r="DB48" s="52">
        <v>4</v>
      </c>
      <c r="DC48" s="53">
        <f t="shared" si="141"/>
        <v>2</v>
      </c>
      <c r="DD48" s="300">
        <v>24</v>
      </c>
      <c r="DE48" s="54">
        <f t="shared" si="105"/>
        <v>0</v>
      </c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>
        <f t="shared" ref="DX48:DX49" si="148">(DU48+DV48+DW48+DE48+DY48)/36</f>
        <v>0</v>
      </c>
      <c r="DY48" s="224"/>
      <c r="DZ48" s="299">
        <f t="shared" si="106"/>
        <v>0</v>
      </c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>
        <f t="shared" si="140"/>
        <v>0</v>
      </c>
      <c r="ET48" s="300"/>
      <c r="EU48" s="54">
        <f t="shared" si="107"/>
        <v>0</v>
      </c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224"/>
      <c r="FP48" s="299">
        <f t="shared" si="108"/>
        <v>0</v>
      </c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>
        <f t="shared" ref="GI48" si="149">(GF48+GG48+GH48+FP48+GJ48)/36</f>
        <v>0</v>
      </c>
      <c r="GJ48" s="300"/>
      <c r="GK48" s="54">
        <f t="shared" ref="GK48" si="150">SUM(GL48:GV48)+SUM(GX48:GZ48)</f>
        <v>0</v>
      </c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>
        <f t="shared" ref="HD48" si="151">(HA48+HB48+HC48+GK48+HE48)/36</f>
        <v>0</v>
      </c>
      <c r="HE48" s="224"/>
      <c r="HF48" s="299">
        <f t="shared" si="110"/>
        <v>0</v>
      </c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300"/>
      <c r="IA48" s="310"/>
      <c r="IB48" s="40">
        <v>4</v>
      </c>
      <c r="IC48" s="25"/>
      <c r="ID48" s="120"/>
      <c r="IE48" s="54" t="s">
        <v>86</v>
      </c>
    </row>
    <row r="49" spans="1:301" s="385" customFormat="1" ht="15" customHeight="1" thickBot="1" x14ac:dyDescent="0.3">
      <c r="A49" s="205">
        <v>32</v>
      </c>
      <c r="B49" s="612" t="s">
        <v>124</v>
      </c>
      <c r="C49" s="255" t="s">
        <v>127</v>
      </c>
      <c r="D49" s="237">
        <f t="shared" si="91"/>
        <v>3</v>
      </c>
      <c r="E49" s="107"/>
      <c r="F49" s="107">
        <f t="shared" si="92"/>
        <v>108</v>
      </c>
      <c r="G49" s="107">
        <f t="shared" si="93"/>
        <v>60</v>
      </c>
      <c r="H49" s="107">
        <f t="shared" si="143"/>
        <v>30</v>
      </c>
      <c r="I49" s="107">
        <f t="shared" si="143"/>
        <v>12</v>
      </c>
      <c r="J49" s="107">
        <f t="shared" si="143"/>
        <v>0</v>
      </c>
      <c r="K49" s="107">
        <f t="shared" si="143"/>
        <v>8</v>
      </c>
      <c r="L49" s="107">
        <f t="shared" si="143"/>
        <v>0</v>
      </c>
      <c r="M49" s="107">
        <f t="shared" si="143"/>
        <v>0</v>
      </c>
      <c r="N49" s="107">
        <f t="shared" si="143"/>
        <v>0</v>
      </c>
      <c r="O49" s="107">
        <f t="shared" si="143"/>
        <v>0</v>
      </c>
      <c r="P49" s="107">
        <f t="shared" si="143"/>
        <v>0</v>
      </c>
      <c r="Q49" s="107"/>
      <c r="R49" s="107">
        <f t="shared" si="95"/>
        <v>10</v>
      </c>
      <c r="S49" s="107">
        <f>AL49+BG49+CB49+CW49+DR49+EM49+FH49+GC49+GX49+HS49</f>
        <v>0</v>
      </c>
      <c r="T49" s="107">
        <f>AM49+BH49+CC49+CX49+DS49+EN49+FI49+GD49+GY49+HT49</f>
        <v>0</v>
      </c>
      <c r="U49" s="215">
        <f>AN49+BI49+CD49+CY49+DT49+EO49+FJ49+GE49+GZ49+HU49</f>
        <v>0</v>
      </c>
      <c r="V49" s="278">
        <f t="shared" si="97"/>
        <v>30</v>
      </c>
      <c r="W49" s="107">
        <f t="shared" si="98"/>
        <v>0</v>
      </c>
      <c r="X49" s="279">
        <f t="shared" si="99"/>
        <v>18</v>
      </c>
      <c r="Y49" s="244">
        <f t="shared" si="100"/>
        <v>0</v>
      </c>
      <c r="Z49" s="106"/>
      <c r="AA49" s="106"/>
      <c r="AB49" s="106"/>
      <c r="AC49" s="106"/>
      <c r="AD49" s="106"/>
      <c r="AE49" s="106"/>
      <c r="AF49" s="106"/>
      <c r="AG49" s="106"/>
      <c r="AH49" s="106"/>
      <c r="AI49" s="106"/>
      <c r="AJ49" s="106"/>
      <c r="AK49" s="106"/>
      <c r="AL49" s="106"/>
      <c r="AM49" s="106"/>
      <c r="AN49" s="106"/>
      <c r="AO49" s="106"/>
      <c r="AP49" s="106"/>
      <c r="AQ49" s="106"/>
      <c r="AR49" s="106"/>
      <c r="AS49" s="225"/>
      <c r="AT49" s="301">
        <f t="shared" si="75"/>
        <v>0</v>
      </c>
      <c r="AU49" s="106"/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302"/>
      <c r="BO49" s="244">
        <f t="shared" si="76"/>
        <v>0</v>
      </c>
      <c r="BP49" s="106"/>
      <c r="BQ49" s="106"/>
      <c r="BR49" s="106"/>
      <c r="BS49" s="106"/>
      <c r="BT49" s="106"/>
      <c r="BU49" s="106"/>
      <c r="BV49" s="106"/>
      <c r="BW49" s="106"/>
      <c r="BX49" s="106"/>
      <c r="BY49" s="106"/>
      <c r="BZ49" s="106"/>
      <c r="CA49" s="106"/>
      <c r="CB49" s="106"/>
      <c r="CC49" s="106"/>
      <c r="CD49" s="106"/>
      <c r="CE49" s="106"/>
      <c r="CF49" s="106"/>
      <c r="CG49" s="106"/>
      <c r="CH49" s="106"/>
      <c r="CI49" s="225"/>
      <c r="CJ49" s="301">
        <f t="shared" si="104"/>
        <v>0</v>
      </c>
      <c r="CK49" s="106"/>
      <c r="CL49" s="106"/>
      <c r="CM49" s="106"/>
      <c r="CN49" s="106"/>
      <c r="CO49" s="106"/>
      <c r="CP49" s="106"/>
      <c r="CQ49" s="106"/>
      <c r="CR49" s="106"/>
      <c r="CS49" s="106"/>
      <c r="CT49" s="106"/>
      <c r="CU49" s="106"/>
      <c r="CV49" s="106"/>
      <c r="CW49" s="106"/>
      <c r="CX49" s="106"/>
      <c r="CY49" s="106"/>
      <c r="CZ49" s="106"/>
      <c r="DA49" s="106"/>
      <c r="DB49" s="106"/>
      <c r="DC49" s="106"/>
      <c r="DD49" s="302"/>
      <c r="DE49" s="244">
        <f t="shared" si="105"/>
        <v>60</v>
      </c>
      <c r="DF49" s="108">
        <v>30</v>
      </c>
      <c r="DG49" s="108">
        <v>12</v>
      </c>
      <c r="DH49" s="108"/>
      <c r="DI49" s="108">
        <v>8</v>
      </c>
      <c r="DJ49" s="108"/>
      <c r="DK49" s="108"/>
      <c r="DL49" s="108"/>
      <c r="DM49" s="108"/>
      <c r="DN49" s="108"/>
      <c r="DO49" s="108"/>
      <c r="DP49" s="108">
        <v>10</v>
      </c>
      <c r="DQ49" s="108">
        <v>4</v>
      </c>
      <c r="DR49" s="108"/>
      <c r="DS49" s="108"/>
      <c r="DT49" s="108"/>
      <c r="DU49" s="109"/>
      <c r="DV49" s="110">
        <v>18</v>
      </c>
      <c r="DW49" s="111"/>
      <c r="DX49" s="112">
        <f t="shared" si="148"/>
        <v>3</v>
      </c>
      <c r="DY49" s="225">
        <v>30</v>
      </c>
      <c r="DZ49" s="301">
        <f t="shared" si="106"/>
        <v>0</v>
      </c>
      <c r="EA49" s="106"/>
      <c r="EB49" s="106"/>
      <c r="EC49" s="106"/>
      <c r="ED49" s="106"/>
      <c r="EE49" s="106"/>
      <c r="EF49" s="106"/>
      <c r="EG49" s="106"/>
      <c r="EH49" s="106"/>
      <c r="EI49" s="106"/>
      <c r="EJ49" s="106"/>
      <c r="EK49" s="106"/>
      <c r="EL49" s="106"/>
      <c r="EM49" s="106"/>
      <c r="EN49" s="106"/>
      <c r="EO49" s="106"/>
      <c r="EP49" s="106"/>
      <c r="EQ49" s="106"/>
      <c r="ER49" s="106"/>
      <c r="ES49" s="106"/>
      <c r="ET49" s="302"/>
      <c r="EU49" s="244">
        <f t="shared" si="107"/>
        <v>0</v>
      </c>
      <c r="EV49" s="106"/>
      <c r="EW49" s="106"/>
      <c r="EX49" s="106"/>
      <c r="EY49" s="106"/>
      <c r="EZ49" s="106"/>
      <c r="FA49" s="106"/>
      <c r="FB49" s="106"/>
      <c r="FC49" s="106"/>
      <c r="FD49" s="106"/>
      <c r="FE49" s="106"/>
      <c r="FF49" s="106"/>
      <c r="FG49" s="106"/>
      <c r="FH49" s="106"/>
      <c r="FI49" s="106"/>
      <c r="FJ49" s="106"/>
      <c r="FK49" s="106"/>
      <c r="FL49" s="106"/>
      <c r="FM49" s="106"/>
      <c r="FN49" s="106"/>
      <c r="FO49" s="225"/>
      <c r="FP49" s="301">
        <f t="shared" si="108"/>
        <v>0</v>
      </c>
      <c r="FQ49" s="106"/>
      <c r="FR49" s="106"/>
      <c r="FS49" s="106"/>
      <c r="FT49" s="106"/>
      <c r="FU49" s="106"/>
      <c r="FV49" s="106"/>
      <c r="FW49" s="106"/>
      <c r="FX49" s="106"/>
      <c r="FY49" s="106"/>
      <c r="FZ49" s="106"/>
      <c r="GA49" s="106"/>
      <c r="GB49" s="106"/>
      <c r="GC49" s="106"/>
      <c r="GD49" s="106"/>
      <c r="GE49" s="106"/>
      <c r="GF49" s="106"/>
      <c r="GG49" s="106"/>
      <c r="GH49" s="106"/>
      <c r="GI49" s="106"/>
      <c r="GJ49" s="302"/>
      <c r="GK49" s="244">
        <f t="shared" si="109"/>
        <v>0</v>
      </c>
      <c r="GL49" s="106"/>
      <c r="GM49" s="106"/>
      <c r="GN49" s="106"/>
      <c r="GO49" s="106"/>
      <c r="GP49" s="106"/>
      <c r="GQ49" s="106"/>
      <c r="GR49" s="106"/>
      <c r="GS49" s="106"/>
      <c r="GT49" s="106"/>
      <c r="GU49" s="106"/>
      <c r="GV49" s="106"/>
      <c r="GW49" s="106"/>
      <c r="GX49" s="106"/>
      <c r="GY49" s="106"/>
      <c r="GZ49" s="106"/>
      <c r="HA49" s="106"/>
      <c r="HB49" s="106"/>
      <c r="HC49" s="106"/>
      <c r="HD49" s="106"/>
      <c r="HE49" s="225"/>
      <c r="HF49" s="301">
        <f t="shared" si="110"/>
        <v>0</v>
      </c>
      <c r="HG49" s="106"/>
      <c r="HH49" s="106"/>
      <c r="HI49" s="106"/>
      <c r="HJ49" s="106"/>
      <c r="HK49" s="106"/>
      <c r="HL49" s="106"/>
      <c r="HM49" s="106"/>
      <c r="HN49" s="106"/>
      <c r="HO49" s="106"/>
      <c r="HP49" s="106"/>
      <c r="HQ49" s="106"/>
      <c r="HR49" s="106"/>
      <c r="HS49" s="106"/>
      <c r="HT49" s="106"/>
      <c r="HU49" s="106"/>
      <c r="HV49" s="106"/>
      <c r="HW49" s="106"/>
      <c r="HX49" s="106"/>
      <c r="HY49" s="106"/>
      <c r="HZ49" s="302"/>
      <c r="IA49" s="323"/>
      <c r="IB49" s="80">
        <v>5</v>
      </c>
      <c r="IC49" s="79"/>
      <c r="ID49" s="146"/>
      <c r="IE49" s="54" t="s">
        <v>57</v>
      </c>
    </row>
    <row r="50" spans="1:301" s="391" customFormat="1" ht="15" customHeight="1" x14ac:dyDescent="0.25">
      <c r="A50" s="794">
        <v>33</v>
      </c>
      <c r="B50" s="789" t="s">
        <v>126</v>
      </c>
      <c r="C50" s="795" t="s">
        <v>300</v>
      </c>
      <c r="D50" s="791">
        <f t="shared" si="91"/>
        <v>5.5</v>
      </c>
      <c r="E50" s="789"/>
      <c r="F50" s="789">
        <f t="shared" si="92"/>
        <v>198</v>
      </c>
      <c r="G50" s="789">
        <f t="shared" ref="G50:BR50" si="152">SUM(G51:G52)</f>
        <v>108</v>
      </c>
      <c r="H50" s="789">
        <f t="shared" si="152"/>
        <v>42</v>
      </c>
      <c r="I50" s="789">
        <f t="shared" si="152"/>
        <v>20</v>
      </c>
      <c r="J50" s="789">
        <f t="shared" si="152"/>
        <v>0</v>
      </c>
      <c r="K50" s="789">
        <f t="shared" si="152"/>
        <v>10</v>
      </c>
      <c r="L50" s="789">
        <f t="shared" si="152"/>
        <v>18</v>
      </c>
      <c r="M50" s="789">
        <f t="shared" si="152"/>
        <v>16</v>
      </c>
      <c r="N50" s="789">
        <f t="shared" si="152"/>
        <v>0</v>
      </c>
      <c r="O50" s="789">
        <f t="shared" si="152"/>
        <v>0</v>
      </c>
      <c r="P50" s="789">
        <f t="shared" si="152"/>
        <v>2</v>
      </c>
      <c r="Q50" s="789">
        <f t="shared" si="152"/>
        <v>0</v>
      </c>
      <c r="R50" s="789">
        <f t="shared" si="152"/>
        <v>0</v>
      </c>
      <c r="S50" s="789">
        <f t="shared" si="152"/>
        <v>0</v>
      </c>
      <c r="T50" s="789">
        <f t="shared" si="152"/>
        <v>0</v>
      </c>
      <c r="U50" s="792">
        <f t="shared" si="152"/>
        <v>0</v>
      </c>
      <c r="V50" s="793">
        <f t="shared" si="97"/>
        <v>54</v>
      </c>
      <c r="W50" s="789">
        <f t="shared" si="98"/>
        <v>36</v>
      </c>
      <c r="X50" s="790">
        <f t="shared" si="99"/>
        <v>0</v>
      </c>
      <c r="Y50" s="791">
        <f t="shared" si="152"/>
        <v>36</v>
      </c>
      <c r="Z50" s="789">
        <f t="shared" si="152"/>
        <v>20</v>
      </c>
      <c r="AA50" s="789">
        <f t="shared" si="152"/>
        <v>6</v>
      </c>
      <c r="AB50" s="789">
        <f t="shared" si="152"/>
        <v>0</v>
      </c>
      <c r="AC50" s="789">
        <f t="shared" si="152"/>
        <v>2</v>
      </c>
      <c r="AD50" s="789">
        <f t="shared" si="152"/>
        <v>0</v>
      </c>
      <c r="AE50" s="789">
        <f t="shared" si="152"/>
        <v>8</v>
      </c>
      <c r="AF50" s="789">
        <f t="shared" si="152"/>
        <v>0</v>
      </c>
      <c r="AG50" s="789">
        <f t="shared" si="152"/>
        <v>0</v>
      </c>
      <c r="AH50" s="789">
        <f t="shared" si="152"/>
        <v>0</v>
      </c>
      <c r="AI50" s="789">
        <f t="shared" si="152"/>
        <v>0</v>
      </c>
      <c r="AJ50" s="789">
        <f t="shared" si="152"/>
        <v>0</v>
      </c>
      <c r="AK50" s="789">
        <f t="shared" si="152"/>
        <v>0</v>
      </c>
      <c r="AL50" s="789">
        <f t="shared" si="152"/>
        <v>0</v>
      </c>
      <c r="AM50" s="789">
        <f t="shared" si="152"/>
        <v>0</v>
      </c>
      <c r="AN50" s="789">
        <f t="shared" si="152"/>
        <v>0</v>
      </c>
      <c r="AO50" s="789">
        <f t="shared" si="152"/>
        <v>0</v>
      </c>
      <c r="AP50" s="789">
        <f t="shared" si="152"/>
        <v>0</v>
      </c>
      <c r="AQ50" s="789">
        <f t="shared" si="152"/>
        <v>0</v>
      </c>
      <c r="AR50" s="789">
        <f t="shared" si="152"/>
        <v>1.5</v>
      </c>
      <c r="AS50" s="792">
        <f t="shared" si="152"/>
        <v>18</v>
      </c>
      <c r="AT50" s="793">
        <f t="shared" si="152"/>
        <v>24</v>
      </c>
      <c r="AU50" s="789">
        <f t="shared" si="152"/>
        <v>6</v>
      </c>
      <c r="AV50" s="789">
        <f t="shared" si="152"/>
        <v>6</v>
      </c>
      <c r="AW50" s="789">
        <f t="shared" si="152"/>
        <v>0</v>
      </c>
      <c r="AX50" s="789">
        <f t="shared" si="152"/>
        <v>4</v>
      </c>
      <c r="AY50" s="789">
        <f t="shared" si="152"/>
        <v>8</v>
      </c>
      <c r="AZ50" s="789">
        <f t="shared" si="152"/>
        <v>0</v>
      </c>
      <c r="BA50" s="789">
        <f t="shared" si="152"/>
        <v>0</v>
      </c>
      <c r="BB50" s="789">
        <f t="shared" si="152"/>
        <v>0</v>
      </c>
      <c r="BC50" s="789">
        <f t="shared" si="152"/>
        <v>0</v>
      </c>
      <c r="BD50" s="789">
        <f t="shared" si="152"/>
        <v>0</v>
      </c>
      <c r="BE50" s="789">
        <f t="shared" si="152"/>
        <v>0</v>
      </c>
      <c r="BF50" s="789">
        <f t="shared" si="152"/>
        <v>0</v>
      </c>
      <c r="BG50" s="789">
        <f t="shared" si="152"/>
        <v>0</v>
      </c>
      <c r="BH50" s="789">
        <f t="shared" si="152"/>
        <v>0</v>
      </c>
      <c r="BI50" s="789">
        <f t="shared" si="152"/>
        <v>0</v>
      </c>
      <c r="BJ50" s="789">
        <f t="shared" si="152"/>
        <v>0</v>
      </c>
      <c r="BK50" s="789">
        <f t="shared" si="152"/>
        <v>0</v>
      </c>
      <c r="BL50" s="789">
        <f t="shared" si="152"/>
        <v>0</v>
      </c>
      <c r="BM50" s="789">
        <f t="shared" si="152"/>
        <v>1</v>
      </c>
      <c r="BN50" s="790">
        <f t="shared" si="152"/>
        <v>12</v>
      </c>
      <c r="BO50" s="791">
        <f t="shared" si="152"/>
        <v>6</v>
      </c>
      <c r="BP50" s="789">
        <f t="shared" si="152"/>
        <v>2</v>
      </c>
      <c r="BQ50" s="789">
        <f t="shared" si="152"/>
        <v>2</v>
      </c>
      <c r="BR50" s="789">
        <f t="shared" si="152"/>
        <v>0</v>
      </c>
      <c r="BS50" s="789">
        <f t="shared" ref="BS50:ED50" si="153">SUM(BS51:BS52)</f>
        <v>0</v>
      </c>
      <c r="BT50" s="789">
        <f t="shared" si="153"/>
        <v>2</v>
      </c>
      <c r="BU50" s="789">
        <f t="shared" si="153"/>
        <v>0</v>
      </c>
      <c r="BV50" s="789">
        <f t="shared" si="153"/>
        <v>0</v>
      </c>
      <c r="BW50" s="789">
        <f t="shared" si="153"/>
        <v>0</v>
      </c>
      <c r="BX50" s="789">
        <f t="shared" si="153"/>
        <v>0</v>
      </c>
      <c r="BY50" s="789">
        <f t="shared" si="153"/>
        <v>0</v>
      </c>
      <c r="BZ50" s="789">
        <f t="shared" si="153"/>
        <v>0</v>
      </c>
      <c r="CA50" s="789">
        <f t="shared" si="153"/>
        <v>0</v>
      </c>
      <c r="CB50" s="789">
        <f t="shared" si="153"/>
        <v>0</v>
      </c>
      <c r="CC50" s="789">
        <f t="shared" si="153"/>
        <v>0</v>
      </c>
      <c r="CD50" s="789">
        <f t="shared" si="153"/>
        <v>0</v>
      </c>
      <c r="CE50" s="789">
        <f t="shared" si="153"/>
        <v>0</v>
      </c>
      <c r="CF50" s="789">
        <f t="shared" si="153"/>
        <v>0</v>
      </c>
      <c r="CG50" s="789">
        <f t="shared" si="153"/>
        <v>0</v>
      </c>
      <c r="CH50" s="789">
        <f t="shared" si="153"/>
        <v>0.25</v>
      </c>
      <c r="CI50" s="792">
        <f t="shared" si="153"/>
        <v>3</v>
      </c>
      <c r="CJ50" s="793">
        <f t="shared" si="153"/>
        <v>30</v>
      </c>
      <c r="CK50" s="789">
        <f t="shared" si="153"/>
        <v>8</v>
      </c>
      <c r="CL50" s="789">
        <f t="shared" si="153"/>
        <v>6</v>
      </c>
      <c r="CM50" s="789">
        <f t="shared" si="153"/>
        <v>0</v>
      </c>
      <c r="CN50" s="789">
        <f t="shared" si="153"/>
        <v>2</v>
      </c>
      <c r="CO50" s="789">
        <f t="shared" si="153"/>
        <v>4</v>
      </c>
      <c r="CP50" s="789">
        <f t="shared" si="153"/>
        <v>8</v>
      </c>
      <c r="CQ50" s="789">
        <f t="shared" si="153"/>
        <v>0</v>
      </c>
      <c r="CR50" s="789">
        <f t="shared" si="153"/>
        <v>0</v>
      </c>
      <c r="CS50" s="789">
        <f t="shared" si="153"/>
        <v>2</v>
      </c>
      <c r="CT50" s="789">
        <f t="shared" si="153"/>
        <v>0</v>
      </c>
      <c r="CU50" s="789">
        <f t="shared" si="153"/>
        <v>0</v>
      </c>
      <c r="CV50" s="789">
        <f t="shared" si="153"/>
        <v>0</v>
      </c>
      <c r="CW50" s="789">
        <f t="shared" si="153"/>
        <v>0</v>
      </c>
      <c r="CX50" s="789">
        <f t="shared" si="153"/>
        <v>0</v>
      </c>
      <c r="CY50" s="789">
        <f t="shared" si="153"/>
        <v>0</v>
      </c>
      <c r="CZ50" s="789">
        <f t="shared" si="153"/>
        <v>0</v>
      </c>
      <c r="DA50" s="789">
        <f t="shared" si="153"/>
        <v>0</v>
      </c>
      <c r="DB50" s="789">
        <f t="shared" si="153"/>
        <v>0</v>
      </c>
      <c r="DC50" s="789">
        <f t="shared" si="153"/>
        <v>1.25</v>
      </c>
      <c r="DD50" s="790">
        <f t="shared" si="153"/>
        <v>15</v>
      </c>
      <c r="DE50" s="791">
        <f t="shared" si="153"/>
        <v>0</v>
      </c>
      <c r="DF50" s="789">
        <f t="shared" si="153"/>
        <v>0</v>
      </c>
      <c r="DG50" s="789">
        <f t="shared" si="153"/>
        <v>0</v>
      </c>
      <c r="DH50" s="789">
        <f t="shared" si="153"/>
        <v>0</v>
      </c>
      <c r="DI50" s="789">
        <f t="shared" si="153"/>
        <v>0</v>
      </c>
      <c r="DJ50" s="789">
        <f t="shared" si="153"/>
        <v>0</v>
      </c>
      <c r="DK50" s="789">
        <f t="shared" si="153"/>
        <v>0</v>
      </c>
      <c r="DL50" s="789">
        <f t="shared" si="153"/>
        <v>0</v>
      </c>
      <c r="DM50" s="789">
        <f t="shared" si="153"/>
        <v>0</v>
      </c>
      <c r="DN50" s="789">
        <f t="shared" si="153"/>
        <v>0</v>
      </c>
      <c r="DO50" s="789">
        <f t="shared" si="153"/>
        <v>0</v>
      </c>
      <c r="DP50" s="789">
        <f t="shared" si="153"/>
        <v>0</v>
      </c>
      <c r="DQ50" s="789">
        <f t="shared" si="153"/>
        <v>0</v>
      </c>
      <c r="DR50" s="789">
        <f t="shared" si="153"/>
        <v>0</v>
      </c>
      <c r="DS50" s="789">
        <f t="shared" si="153"/>
        <v>0</v>
      </c>
      <c r="DT50" s="789">
        <f t="shared" si="153"/>
        <v>0</v>
      </c>
      <c r="DU50" s="789">
        <f t="shared" si="153"/>
        <v>0</v>
      </c>
      <c r="DV50" s="789">
        <f t="shared" si="153"/>
        <v>0</v>
      </c>
      <c r="DW50" s="789">
        <f t="shared" si="153"/>
        <v>0</v>
      </c>
      <c r="DX50" s="789">
        <f t="shared" si="153"/>
        <v>0</v>
      </c>
      <c r="DY50" s="792">
        <f t="shared" si="153"/>
        <v>0</v>
      </c>
      <c r="DZ50" s="793">
        <f t="shared" si="153"/>
        <v>12</v>
      </c>
      <c r="EA50" s="789">
        <f t="shared" si="153"/>
        <v>6</v>
      </c>
      <c r="EB50" s="789">
        <f t="shared" si="153"/>
        <v>0</v>
      </c>
      <c r="EC50" s="789">
        <f t="shared" si="153"/>
        <v>0</v>
      </c>
      <c r="ED50" s="789">
        <f t="shared" si="153"/>
        <v>2</v>
      </c>
      <c r="EE50" s="789">
        <f t="shared" ref="EE50:GP50" si="154">SUM(EE51:EE52)</f>
        <v>4</v>
      </c>
      <c r="EF50" s="789">
        <f t="shared" si="154"/>
        <v>0</v>
      </c>
      <c r="EG50" s="789">
        <f t="shared" si="154"/>
        <v>0</v>
      </c>
      <c r="EH50" s="789">
        <f t="shared" si="154"/>
        <v>0</v>
      </c>
      <c r="EI50" s="789">
        <f t="shared" si="154"/>
        <v>0</v>
      </c>
      <c r="EJ50" s="789">
        <f t="shared" si="154"/>
        <v>0</v>
      </c>
      <c r="EK50" s="789">
        <f t="shared" si="154"/>
        <v>0</v>
      </c>
      <c r="EL50" s="789">
        <f t="shared" si="154"/>
        <v>0</v>
      </c>
      <c r="EM50" s="789">
        <f t="shared" si="154"/>
        <v>0</v>
      </c>
      <c r="EN50" s="789">
        <f t="shared" si="154"/>
        <v>0</v>
      </c>
      <c r="EO50" s="789">
        <f t="shared" si="154"/>
        <v>0</v>
      </c>
      <c r="EP50" s="789"/>
      <c r="EQ50" s="789"/>
      <c r="ER50" s="789">
        <v>36</v>
      </c>
      <c r="ES50" s="789">
        <f t="shared" ref="ES50:ES52" si="155">(EP50+EQ50+ER50+DZ50+ET50)/36</f>
        <v>1.5</v>
      </c>
      <c r="ET50" s="790">
        <f t="shared" si="154"/>
        <v>6</v>
      </c>
      <c r="EU50" s="791">
        <f t="shared" si="154"/>
        <v>0</v>
      </c>
      <c r="EV50" s="789">
        <f t="shared" si="154"/>
        <v>0</v>
      </c>
      <c r="EW50" s="789">
        <f t="shared" si="154"/>
        <v>0</v>
      </c>
      <c r="EX50" s="789">
        <f t="shared" si="154"/>
        <v>0</v>
      </c>
      <c r="EY50" s="789">
        <f t="shared" si="154"/>
        <v>0</v>
      </c>
      <c r="EZ50" s="789">
        <f t="shared" si="154"/>
        <v>0</v>
      </c>
      <c r="FA50" s="789">
        <f t="shared" si="154"/>
        <v>0</v>
      </c>
      <c r="FB50" s="789">
        <f t="shared" si="154"/>
        <v>0</v>
      </c>
      <c r="FC50" s="789">
        <f t="shared" si="154"/>
        <v>0</v>
      </c>
      <c r="FD50" s="789">
        <f t="shared" si="154"/>
        <v>0</v>
      </c>
      <c r="FE50" s="789">
        <f t="shared" si="154"/>
        <v>0</v>
      </c>
      <c r="FF50" s="789">
        <f t="shared" si="154"/>
        <v>0</v>
      </c>
      <c r="FG50" s="789">
        <f t="shared" si="154"/>
        <v>0</v>
      </c>
      <c r="FH50" s="789">
        <f t="shared" si="154"/>
        <v>0</v>
      </c>
      <c r="FI50" s="789">
        <f t="shared" si="154"/>
        <v>0</v>
      </c>
      <c r="FJ50" s="789">
        <f t="shared" si="154"/>
        <v>0</v>
      </c>
      <c r="FK50" s="789">
        <f t="shared" si="154"/>
        <v>0</v>
      </c>
      <c r="FL50" s="789">
        <f t="shared" si="154"/>
        <v>0</v>
      </c>
      <c r="FM50" s="789">
        <f t="shared" si="154"/>
        <v>0</v>
      </c>
      <c r="FN50" s="789">
        <f t="shared" si="154"/>
        <v>0</v>
      </c>
      <c r="FO50" s="792">
        <f t="shared" si="154"/>
        <v>0</v>
      </c>
      <c r="FP50" s="793">
        <f t="shared" si="154"/>
        <v>0</v>
      </c>
      <c r="FQ50" s="789">
        <f t="shared" si="154"/>
        <v>0</v>
      </c>
      <c r="FR50" s="789">
        <f t="shared" si="154"/>
        <v>0</v>
      </c>
      <c r="FS50" s="789">
        <f t="shared" si="154"/>
        <v>0</v>
      </c>
      <c r="FT50" s="789">
        <f t="shared" si="154"/>
        <v>0</v>
      </c>
      <c r="FU50" s="789">
        <f t="shared" si="154"/>
        <v>0</v>
      </c>
      <c r="FV50" s="789">
        <f t="shared" si="154"/>
        <v>0</v>
      </c>
      <c r="FW50" s="789">
        <f t="shared" si="154"/>
        <v>0</v>
      </c>
      <c r="FX50" s="789">
        <f t="shared" si="154"/>
        <v>0</v>
      </c>
      <c r="FY50" s="789">
        <f t="shared" si="154"/>
        <v>0</v>
      </c>
      <c r="FZ50" s="789">
        <f t="shared" si="154"/>
        <v>0</v>
      </c>
      <c r="GA50" s="789">
        <f t="shared" si="154"/>
        <v>0</v>
      </c>
      <c r="GB50" s="789">
        <f t="shared" si="154"/>
        <v>0</v>
      </c>
      <c r="GC50" s="789">
        <f t="shared" si="154"/>
        <v>0</v>
      </c>
      <c r="GD50" s="789">
        <f t="shared" si="154"/>
        <v>0</v>
      </c>
      <c r="GE50" s="789">
        <f t="shared" si="154"/>
        <v>0</v>
      </c>
      <c r="GF50" s="789">
        <f t="shared" si="154"/>
        <v>0</v>
      </c>
      <c r="GG50" s="789">
        <f t="shared" si="154"/>
        <v>0</v>
      </c>
      <c r="GH50" s="789">
        <f t="shared" si="154"/>
        <v>0</v>
      </c>
      <c r="GI50" s="789">
        <f t="shared" si="154"/>
        <v>0</v>
      </c>
      <c r="GJ50" s="790">
        <f t="shared" si="154"/>
        <v>0</v>
      </c>
      <c r="GK50" s="791">
        <f t="shared" si="154"/>
        <v>0</v>
      </c>
      <c r="GL50" s="789">
        <f t="shared" si="154"/>
        <v>0</v>
      </c>
      <c r="GM50" s="789">
        <f t="shared" si="154"/>
        <v>0</v>
      </c>
      <c r="GN50" s="789">
        <f t="shared" si="154"/>
        <v>0</v>
      </c>
      <c r="GO50" s="789">
        <f t="shared" si="154"/>
        <v>0</v>
      </c>
      <c r="GP50" s="789">
        <f t="shared" si="154"/>
        <v>0</v>
      </c>
      <c r="GQ50" s="789">
        <f t="shared" ref="GQ50:HZ50" si="156">SUM(GQ51:GQ52)</f>
        <v>0</v>
      </c>
      <c r="GR50" s="789">
        <f t="shared" si="156"/>
        <v>0</v>
      </c>
      <c r="GS50" s="789">
        <f t="shared" si="156"/>
        <v>0</v>
      </c>
      <c r="GT50" s="789">
        <f t="shared" si="156"/>
        <v>0</v>
      </c>
      <c r="GU50" s="789">
        <f t="shared" si="156"/>
        <v>0</v>
      </c>
      <c r="GV50" s="789">
        <f t="shared" si="156"/>
        <v>0</v>
      </c>
      <c r="GW50" s="789">
        <f t="shared" si="156"/>
        <v>0</v>
      </c>
      <c r="GX50" s="789">
        <f t="shared" si="156"/>
        <v>0</v>
      </c>
      <c r="GY50" s="789">
        <f t="shared" si="156"/>
        <v>0</v>
      </c>
      <c r="GZ50" s="789">
        <f t="shared" si="156"/>
        <v>0</v>
      </c>
      <c r="HA50" s="789">
        <f t="shared" si="156"/>
        <v>0</v>
      </c>
      <c r="HB50" s="789">
        <f t="shared" si="156"/>
        <v>0</v>
      </c>
      <c r="HC50" s="789">
        <f t="shared" si="156"/>
        <v>0</v>
      </c>
      <c r="HD50" s="789">
        <f t="shared" si="156"/>
        <v>0</v>
      </c>
      <c r="HE50" s="792">
        <f t="shared" si="156"/>
        <v>0</v>
      </c>
      <c r="HF50" s="793">
        <f t="shared" si="156"/>
        <v>0</v>
      </c>
      <c r="HG50" s="789">
        <f t="shared" si="156"/>
        <v>0</v>
      </c>
      <c r="HH50" s="789">
        <f t="shared" si="156"/>
        <v>0</v>
      </c>
      <c r="HI50" s="789">
        <f t="shared" si="156"/>
        <v>0</v>
      </c>
      <c r="HJ50" s="789">
        <f t="shared" si="156"/>
        <v>0</v>
      </c>
      <c r="HK50" s="789">
        <f t="shared" si="156"/>
        <v>0</v>
      </c>
      <c r="HL50" s="789">
        <f t="shared" si="156"/>
        <v>0</v>
      </c>
      <c r="HM50" s="789">
        <f t="shared" si="156"/>
        <v>0</v>
      </c>
      <c r="HN50" s="789">
        <f t="shared" si="156"/>
        <v>0</v>
      </c>
      <c r="HO50" s="789">
        <f t="shared" si="156"/>
        <v>0</v>
      </c>
      <c r="HP50" s="789">
        <f t="shared" si="156"/>
        <v>0</v>
      </c>
      <c r="HQ50" s="789">
        <f t="shared" si="156"/>
        <v>0</v>
      </c>
      <c r="HR50" s="789">
        <f t="shared" si="156"/>
        <v>0</v>
      </c>
      <c r="HS50" s="789">
        <f t="shared" si="156"/>
        <v>0</v>
      </c>
      <c r="HT50" s="789">
        <f t="shared" si="156"/>
        <v>0</v>
      </c>
      <c r="HU50" s="789">
        <f t="shared" si="156"/>
        <v>0</v>
      </c>
      <c r="HV50" s="789">
        <f t="shared" si="156"/>
        <v>0</v>
      </c>
      <c r="HW50" s="789">
        <f t="shared" si="156"/>
        <v>0</v>
      </c>
      <c r="HX50" s="789">
        <f t="shared" si="156"/>
        <v>0</v>
      </c>
      <c r="HY50" s="789">
        <f t="shared" si="156"/>
        <v>0</v>
      </c>
      <c r="HZ50" s="790">
        <f t="shared" si="156"/>
        <v>0</v>
      </c>
      <c r="IA50" s="324">
        <v>6</v>
      </c>
      <c r="IB50" s="70"/>
      <c r="IC50" s="70"/>
      <c r="ID50" s="130"/>
      <c r="IE50" s="787"/>
      <c r="IF50" s="378"/>
      <c r="IG50" s="378"/>
      <c r="IH50" s="378"/>
      <c r="II50" s="378"/>
      <c r="IJ50" s="378"/>
      <c r="IK50" s="378"/>
      <c r="IL50" s="378"/>
      <c r="IM50" s="378"/>
      <c r="IN50" s="378"/>
      <c r="IO50" s="378"/>
      <c r="IP50" s="378"/>
      <c r="IQ50" s="378"/>
      <c r="IR50" s="378"/>
      <c r="IS50" s="378"/>
      <c r="IT50" s="378"/>
      <c r="IU50" s="378"/>
      <c r="IV50" s="378"/>
      <c r="IW50" s="378"/>
      <c r="IX50" s="378"/>
      <c r="IY50" s="378"/>
      <c r="IZ50" s="378"/>
      <c r="JA50" s="378"/>
      <c r="JB50" s="378"/>
      <c r="JC50" s="378"/>
      <c r="JD50" s="378"/>
      <c r="JE50" s="378"/>
      <c r="JF50" s="378"/>
      <c r="JG50" s="378"/>
      <c r="JH50" s="378"/>
      <c r="JI50" s="378"/>
      <c r="JJ50" s="378"/>
      <c r="JK50" s="378"/>
      <c r="JL50" s="378"/>
      <c r="JM50" s="378"/>
      <c r="JN50" s="378"/>
      <c r="JO50" s="378"/>
      <c r="JP50" s="378"/>
      <c r="JQ50" s="378"/>
      <c r="JR50" s="378"/>
      <c r="JS50" s="378"/>
      <c r="JT50" s="378"/>
      <c r="JU50" s="378"/>
      <c r="JV50" s="378"/>
      <c r="JW50" s="378"/>
      <c r="JX50" s="378"/>
      <c r="JY50" s="378"/>
      <c r="JZ50" s="378"/>
      <c r="KA50" s="378"/>
      <c r="KB50" s="378"/>
      <c r="KC50" s="378"/>
      <c r="KD50" s="378"/>
      <c r="KE50" s="378"/>
      <c r="KF50" s="378"/>
      <c r="KG50" s="378"/>
      <c r="KH50" s="378"/>
      <c r="KI50" s="378"/>
      <c r="KJ50" s="378"/>
      <c r="KK50" s="378"/>
      <c r="KL50" s="378"/>
      <c r="KM50" s="378"/>
      <c r="KN50" s="378"/>
      <c r="KO50" s="378"/>
    </row>
    <row r="51" spans="1:301" s="392" customFormat="1" ht="15" customHeight="1" x14ac:dyDescent="0.25">
      <c r="A51" s="199"/>
      <c r="B51" s="55"/>
      <c r="C51" s="252" t="s">
        <v>130</v>
      </c>
      <c r="D51" s="1027">
        <f t="shared" si="91"/>
        <v>2.75</v>
      </c>
      <c r="E51" s="61"/>
      <c r="F51" s="61">
        <f t="shared" si="92"/>
        <v>99</v>
      </c>
      <c r="G51" s="61">
        <f t="shared" ref="G51:G52" si="157">SUM(H51:U51)</f>
        <v>66</v>
      </c>
      <c r="H51" s="61">
        <f t="shared" ref="H51:P58" si="158">Z51+AU51+BP51+CK51+DF51+EA51+EV51+FQ51+GL51+HG51</f>
        <v>22</v>
      </c>
      <c r="I51" s="61">
        <f t="shared" si="158"/>
        <v>10</v>
      </c>
      <c r="J51" s="61">
        <f t="shared" si="158"/>
        <v>0</v>
      </c>
      <c r="K51" s="61">
        <f t="shared" si="158"/>
        <v>6</v>
      </c>
      <c r="L51" s="61">
        <f t="shared" si="158"/>
        <v>18</v>
      </c>
      <c r="M51" s="61">
        <f t="shared" si="158"/>
        <v>8</v>
      </c>
      <c r="N51" s="61">
        <f t="shared" si="158"/>
        <v>0</v>
      </c>
      <c r="O51" s="61">
        <f t="shared" si="158"/>
        <v>0</v>
      </c>
      <c r="P51" s="61">
        <f t="shared" si="158"/>
        <v>2</v>
      </c>
      <c r="Q51" s="61"/>
      <c r="R51" s="61">
        <f t="shared" ref="R51:R52" si="159">AJ51+BE51+BZ51+CU51+DP51+EK51+FF51+GA51+GV51+HQ51</f>
        <v>0</v>
      </c>
      <c r="S51" s="61">
        <f t="shared" ref="S51:U58" si="160">AL51+BG51+CB51+CW51+DR51+EM51+FH51+GC51+GX51+HS51</f>
        <v>0</v>
      </c>
      <c r="T51" s="61">
        <f t="shared" si="160"/>
        <v>0</v>
      </c>
      <c r="U51" s="367">
        <f t="shared" si="160"/>
        <v>0</v>
      </c>
      <c r="V51" s="354">
        <f t="shared" si="97"/>
        <v>33</v>
      </c>
      <c r="W51" s="61">
        <f t="shared" si="98"/>
        <v>0</v>
      </c>
      <c r="X51" s="355">
        <f t="shared" si="99"/>
        <v>0</v>
      </c>
      <c r="Y51" s="346">
        <f t="shared" ref="Y51:Y52" si="161">SUM(Z51:AJ51)+SUM(AL51:AN51)</f>
        <v>18</v>
      </c>
      <c r="Z51" s="56">
        <v>10</v>
      </c>
      <c r="AA51" s="56">
        <v>2</v>
      </c>
      <c r="AB51" s="56"/>
      <c r="AC51" s="56">
        <v>2</v>
      </c>
      <c r="AD51" s="56"/>
      <c r="AE51" s="56">
        <v>4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60"/>
      <c r="AP51" s="57"/>
      <c r="AQ51" s="58"/>
      <c r="AR51" s="59">
        <f t="shared" ref="AR51:AR52" si="162">(AO51+AP51+AQ51+Y51+AS51)/36</f>
        <v>0.75</v>
      </c>
      <c r="AS51" s="342">
        <v>9</v>
      </c>
      <c r="AT51" s="360">
        <f t="shared" ref="AT51:AT52" si="163">SUM(AU51:BE51)+SUM(BG51:BI51)</f>
        <v>18</v>
      </c>
      <c r="AU51" s="56">
        <v>4</v>
      </c>
      <c r="AV51" s="56">
        <v>4</v>
      </c>
      <c r="AW51" s="56"/>
      <c r="AX51" s="56">
        <v>2</v>
      </c>
      <c r="AY51" s="56">
        <v>8</v>
      </c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60"/>
      <c r="BK51" s="57"/>
      <c r="BL51" s="58"/>
      <c r="BM51" s="59">
        <f t="shared" ref="BM51:BM52" si="164">(BJ51+BK51+BL51+AT51+BN51)/36</f>
        <v>0.75</v>
      </c>
      <c r="BN51" s="361">
        <v>9</v>
      </c>
      <c r="BO51" s="346">
        <f t="shared" ref="BO51" si="165">SUM(BP51:BZ51)+SUM(CB51:CD51)</f>
        <v>6</v>
      </c>
      <c r="BP51" s="56">
        <v>2</v>
      </c>
      <c r="BQ51" s="56">
        <v>2</v>
      </c>
      <c r="BR51" s="56"/>
      <c r="BS51" s="56"/>
      <c r="BT51" s="56">
        <v>2</v>
      </c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60"/>
      <c r="CF51" s="57"/>
      <c r="CG51" s="58"/>
      <c r="CH51" s="59">
        <f>(CE51+CF51+CG51+BO51+CI51)/36</f>
        <v>0.25</v>
      </c>
      <c r="CI51" s="342">
        <v>3</v>
      </c>
      <c r="CJ51" s="360">
        <f t="shared" ref="CJ51" si="166">SUM(CK51:CU51)+SUM(CW51:CY51)</f>
        <v>18</v>
      </c>
      <c r="CK51" s="56">
        <v>4</v>
      </c>
      <c r="CL51" s="56">
        <v>2</v>
      </c>
      <c r="CM51" s="56"/>
      <c r="CN51" s="56">
        <v>2</v>
      </c>
      <c r="CO51" s="56">
        <v>4</v>
      </c>
      <c r="CP51" s="56">
        <v>4</v>
      </c>
      <c r="CQ51" s="56"/>
      <c r="CR51" s="56"/>
      <c r="CS51" s="56">
        <v>2</v>
      </c>
      <c r="CT51" s="56"/>
      <c r="CU51" s="56"/>
      <c r="CV51" s="56"/>
      <c r="CW51" s="56"/>
      <c r="CX51" s="56"/>
      <c r="CY51" s="56"/>
      <c r="CZ51" s="60"/>
      <c r="DA51" s="57"/>
      <c r="DB51" s="58"/>
      <c r="DC51" s="59">
        <f t="shared" ref="DC51:DC52" si="167">(CZ51+DA51+DB51+CJ51+DD51)/36</f>
        <v>0.75</v>
      </c>
      <c r="DD51" s="361">
        <v>9</v>
      </c>
      <c r="DE51" s="346">
        <f t="shared" ref="DE51:DE52" si="168">SUM(DF51:DP51)+SUM(DR51:DT51)</f>
        <v>0</v>
      </c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>
        <f t="shared" ref="DX51:DX52" si="169">(DU51+DV51+DW51+DE51+DY51)/36</f>
        <v>0</v>
      </c>
      <c r="DY51" s="342"/>
      <c r="DZ51" s="360">
        <f t="shared" ref="DZ51:DZ52" si="170">SUM(EA51:EK51)+SUM(EM51:EO51)</f>
        <v>6</v>
      </c>
      <c r="EA51" s="56">
        <v>2</v>
      </c>
      <c r="EB51" s="56"/>
      <c r="EC51" s="56"/>
      <c r="ED51" s="56"/>
      <c r="EE51" s="56">
        <v>4</v>
      </c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60"/>
      <c r="EQ51" s="57"/>
      <c r="ER51" s="58"/>
      <c r="ES51" s="59">
        <f t="shared" si="155"/>
        <v>0.25</v>
      </c>
      <c r="ET51" s="361">
        <v>3</v>
      </c>
      <c r="EU51" s="346">
        <f t="shared" ref="EU51:EU52" si="171">SUM(EV51:FF51)+SUM(FH51:FJ51)</f>
        <v>0</v>
      </c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342"/>
      <c r="FP51" s="360">
        <f t="shared" ref="FP51:FP52" si="172">SUM(FQ51:GA51)+SUM(GC51:GE51)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>
        <f t="shared" ref="GI51:GI52" si="173">(GF51+GG51+GH51+FP51+GJ51)/36</f>
        <v>0</v>
      </c>
      <c r="GJ51" s="361"/>
      <c r="GK51" s="346">
        <f t="shared" ref="GK51:GK52" si="174">SUM(GL51:GV51)+SUM(GX51:GZ51)</f>
        <v>0</v>
      </c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>
        <f t="shared" ref="HD51:HD53" si="175">(HA51+HB51+HC51+GK51+HE51)/36</f>
        <v>0</v>
      </c>
      <c r="HE51" s="342"/>
      <c r="HF51" s="360">
        <f t="shared" ref="HF51:HF52" si="176">SUM(HG51:HQ51)+SUM(HS51:HU51)</f>
        <v>0</v>
      </c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361"/>
      <c r="IA51" s="325"/>
      <c r="IB51" s="36"/>
      <c r="IC51" s="36"/>
      <c r="ID51" s="147"/>
      <c r="IE51" s="346">
        <v>1</v>
      </c>
    </row>
    <row r="52" spans="1:301" s="392" customFormat="1" ht="15" customHeight="1" thickBot="1" x14ac:dyDescent="0.3">
      <c r="A52" s="200"/>
      <c r="B52" s="102"/>
      <c r="C52" s="253" t="s">
        <v>132</v>
      </c>
      <c r="D52" s="1028">
        <f t="shared" si="91"/>
        <v>1.75</v>
      </c>
      <c r="E52" s="103"/>
      <c r="F52" s="103">
        <f t="shared" si="92"/>
        <v>63</v>
      </c>
      <c r="G52" s="103">
        <f t="shared" si="157"/>
        <v>42</v>
      </c>
      <c r="H52" s="103">
        <f t="shared" si="158"/>
        <v>20</v>
      </c>
      <c r="I52" s="103">
        <f t="shared" si="158"/>
        <v>10</v>
      </c>
      <c r="J52" s="103">
        <f t="shared" si="158"/>
        <v>0</v>
      </c>
      <c r="K52" s="103">
        <f t="shared" si="158"/>
        <v>4</v>
      </c>
      <c r="L52" s="103">
        <f t="shared" si="158"/>
        <v>0</v>
      </c>
      <c r="M52" s="103">
        <f t="shared" si="158"/>
        <v>8</v>
      </c>
      <c r="N52" s="103">
        <f t="shared" si="158"/>
        <v>0</v>
      </c>
      <c r="O52" s="103">
        <f t="shared" si="158"/>
        <v>0</v>
      </c>
      <c r="P52" s="103">
        <f t="shared" si="158"/>
        <v>0</v>
      </c>
      <c r="Q52" s="103"/>
      <c r="R52" s="103">
        <f t="shared" si="159"/>
        <v>0</v>
      </c>
      <c r="S52" s="103">
        <f t="shared" si="160"/>
        <v>0</v>
      </c>
      <c r="T52" s="103">
        <f t="shared" si="160"/>
        <v>0</v>
      </c>
      <c r="U52" s="368">
        <f t="shared" si="160"/>
        <v>0</v>
      </c>
      <c r="V52" s="372">
        <f t="shared" si="97"/>
        <v>21</v>
      </c>
      <c r="W52" s="103">
        <f t="shared" si="98"/>
        <v>0</v>
      </c>
      <c r="X52" s="373">
        <f t="shared" si="99"/>
        <v>0</v>
      </c>
      <c r="Y52" s="371">
        <f t="shared" si="161"/>
        <v>18</v>
      </c>
      <c r="Z52" s="82">
        <v>10</v>
      </c>
      <c r="AA52" s="82">
        <v>4</v>
      </c>
      <c r="AB52" s="82"/>
      <c r="AC52" s="82"/>
      <c r="AD52" s="82"/>
      <c r="AE52" s="82">
        <v>4</v>
      </c>
      <c r="AF52" s="82"/>
      <c r="AG52" s="82"/>
      <c r="AH52" s="82"/>
      <c r="AI52" s="82"/>
      <c r="AJ52" s="82"/>
      <c r="AK52" s="82"/>
      <c r="AL52" s="82"/>
      <c r="AM52" s="82"/>
      <c r="AN52" s="82"/>
      <c r="AO52" s="83"/>
      <c r="AP52" s="84"/>
      <c r="AQ52" s="85"/>
      <c r="AR52" s="86">
        <f t="shared" si="162"/>
        <v>0.75</v>
      </c>
      <c r="AS52" s="374">
        <v>9</v>
      </c>
      <c r="AT52" s="375">
        <f t="shared" si="163"/>
        <v>6</v>
      </c>
      <c r="AU52" s="82">
        <v>2</v>
      </c>
      <c r="AV52" s="82">
        <v>2</v>
      </c>
      <c r="AW52" s="82"/>
      <c r="AX52" s="82">
        <v>2</v>
      </c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3"/>
      <c r="BK52" s="84"/>
      <c r="BL52" s="85"/>
      <c r="BM52" s="86">
        <f t="shared" si="164"/>
        <v>0.25</v>
      </c>
      <c r="BN52" s="376">
        <v>3</v>
      </c>
      <c r="BO52" s="371">
        <f t="shared" ref="BO52" si="177">SUM(BP52:BZ52)+SUM(CB52:CD52)</f>
        <v>0</v>
      </c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  <c r="CF52" s="102"/>
      <c r="CG52" s="102"/>
      <c r="CH52" s="102">
        <f t="shared" ref="CH52" si="178">(CE52+CF52+CG52+BO52+CI52)/36</f>
        <v>0</v>
      </c>
      <c r="CI52" s="374"/>
      <c r="CJ52" s="375">
        <f t="shared" ref="CJ52" si="179">SUM(CK52:CU52)+SUM(CW52:CY52)</f>
        <v>12</v>
      </c>
      <c r="CK52" s="82">
        <v>4</v>
      </c>
      <c r="CL52" s="82">
        <v>4</v>
      </c>
      <c r="CM52" s="82"/>
      <c r="CN52" s="82"/>
      <c r="CO52" s="82"/>
      <c r="CP52" s="82">
        <v>4</v>
      </c>
      <c r="CQ52" s="82"/>
      <c r="CR52" s="82"/>
      <c r="CS52" s="82"/>
      <c r="CT52" s="82"/>
      <c r="CU52" s="82"/>
      <c r="CV52" s="82"/>
      <c r="CW52" s="82"/>
      <c r="CX52" s="82"/>
      <c r="CY52" s="82"/>
      <c r="CZ52" s="83"/>
      <c r="DA52" s="84"/>
      <c r="DB52" s="85"/>
      <c r="DC52" s="86">
        <f t="shared" si="167"/>
        <v>0.5</v>
      </c>
      <c r="DD52" s="376">
        <v>6</v>
      </c>
      <c r="DE52" s="371">
        <f t="shared" si="168"/>
        <v>0</v>
      </c>
      <c r="DF52" s="102"/>
      <c r="DG52" s="102"/>
      <c r="DH52" s="102"/>
      <c r="DI52" s="102"/>
      <c r="DJ52" s="102"/>
      <c r="DK52" s="102"/>
      <c r="DL52" s="102"/>
      <c r="DM52" s="102"/>
      <c r="DN52" s="102"/>
      <c r="DO52" s="102"/>
      <c r="DP52" s="102"/>
      <c r="DQ52" s="102"/>
      <c r="DR52" s="102"/>
      <c r="DS52" s="102"/>
      <c r="DT52" s="102"/>
      <c r="DU52" s="102"/>
      <c r="DV52" s="102"/>
      <c r="DW52" s="102"/>
      <c r="DX52" s="102">
        <f t="shared" si="169"/>
        <v>0</v>
      </c>
      <c r="DY52" s="374"/>
      <c r="DZ52" s="375">
        <f t="shared" si="170"/>
        <v>6</v>
      </c>
      <c r="EA52" s="82">
        <v>4</v>
      </c>
      <c r="EB52" s="82"/>
      <c r="EC52" s="82"/>
      <c r="ED52" s="82">
        <v>2</v>
      </c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3"/>
      <c r="EQ52" s="84"/>
      <c r="ER52" s="85"/>
      <c r="ES52" s="86">
        <f t="shared" si="155"/>
        <v>0.25</v>
      </c>
      <c r="ET52" s="376">
        <v>3</v>
      </c>
      <c r="EU52" s="371">
        <f t="shared" si="171"/>
        <v>0</v>
      </c>
      <c r="EV52" s="102"/>
      <c r="EW52" s="102"/>
      <c r="EX52" s="102"/>
      <c r="EY52" s="102"/>
      <c r="EZ52" s="102"/>
      <c r="FA52" s="102"/>
      <c r="FB52" s="102"/>
      <c r="FC52" s="102"/>
      <c r="FD52" s="102"/>
      <c r="FE52" s="102"/>
      <c r="FF52" s="102"/>
      <c r="FG52" s="102"/>
      <c r="FH52" s="102"/>
      <c r="FI52" s="102"/>
      <c r="FJ52" s="102"/>
      <c r="FK52" s="102"/>
      <c r="FL52" s="102"/>
      <c r="FM52" s="102"/>
      <c r="FN52" s="102"/>
      <c r="FO52" s="374"/>
      <c r="FP52" s="375">
        <f t="shared" si="172"/>
        <v>0</v>
      </c>
      <c r="FQ52" s="102"/>
      <c r="FR52" s="102"/>
      <c r="FS52" s="102"/>
      <c r="FT52" s="102"/>
      <c r="FU52" s="102"/>
      <c r="FV52" s="102"/>
      <c r="FW52" s="102"/>
      <c r="FX52" s="102"/>
      <c r="FY52" s="102"/>
      <c r="FZ52" s="102"/>
      <c r="GA52" s="102"/>
      <c r="GB52" s="102"/>
      <c r="GC52" s="102"/>
      <c r="GD52" s="102"/>
      <c r="GE52" s="102"/>
      <c r="GF52" s="102"/>
      <c r="GG52" s="102"/>
      <c r="GH52" s="102"/>
      <c r="GI52" s="102">
        <f t="shared" si="173"/>
        <v>0</v>
      </c>
      <c r="GJ52" s="376"/>
      <c r="GK52" s="371">
        <f t="shared" si="174"/>
        <v>0</v>
      </c>
      <c r="GL52" s="102"/>
      <c r="GM52" s="102"/>
      <c r="GN52" s="102"/>
      <c r="GO52" s="102"/>
      <c r="GP52" s="102"/>
      <c r="GQ52" s="102"/>
      <c r="GR52" s="102"/>
      <c r="GS52" s="102"/>
      <c r="GT52" s="102"/>
      <c r="GU52" s="102"/>
      <c r="GV52" s="102"/>
      <c r="GW52" s="102"/>
      <c r="GX52" s="102"/>
      <c r="GY52" s="102"/>
      <c r="GZ52" s="102"/>
      <c r="HA52" s="102"/>
      <c r="HB52" s="102"/>
      <c r="HC52" s="102"/>
      <c r="HD52" s="102">
        <f t="shared" si="175"/>
        <v>0</v>
      </c>
      <c r="HE52" s="374"/>
      <c r="HF52" s="375">
        <f t="shared" si="176"/>
        <v>0</v>
      </c>
      <c r="HG52" s="102"/>
      <c r="HH52" s="102"/>
      <c r="HI52" s="102"/>
      <c r="HJ52" s="102"/>
      <c r="HK52" s="102"/>
      <c r="HL52" s="102"/>
      <c r="HM52" s="102"/>
      <c r="HN52" s="102"/>
      <c r="HO52" s="102"/>
      <c r="HP52" s="102"/>
      <c r="HQ52" s="102"/>
      <c r="HR52" s="102"/>
      <c r="HS52" s="102"/>
      <c r="HT52" s="102"/>
      <c r="HU52" s="102"/>
      <c r="HV52" s="102"/>
      <c r="HW52" s="102"/>
      <c r="HX52" s="102"/>
      <c r="HY52" s="102"/>
      <c r="HZ52" s="376"/>
      <c r="IA52" s="326"/>
      <c r="IB52" s="87"/>
      <c r="IC52" s="87"/>
      <c r="ID52" s="148"/>
      <c r="IE52" s="346">
        <v>1</v>
      </c>
    </row>
    <row r="53" spans="1:301" s="391" customFormat="1" ht="15" customHeight="1" x14ac:dyDescent="0.25">
      <c r="A53" s="794">
        <v>34</v>
      </c>
      <c r="B53" s="789" t="s">
        <v>129</v>
      </c>
      <c r="C53" s="795" t="s">
        <v>301</v>
      </c>
      <c r="D53" s="791">
        <f t="shared" si="91"/>
        <v>10.5</v>
      </c>
      <c r="E53" s="789"/>
      <c r="F53" s="789">
        <f t="shared" si="92"/>
        <v>378</v>
      </c>
      <c r="G53" s="789">
        <f>SUM(G54:G58)</f>
        <v>218</v>
      </c>
      <c r="H53" s="789">
        <f t="shared" ref="H53:W53" si="180">SUM(H54:H58)</f>
        <v>72</v>
      </c>
      <c r="I53" s="789">
        <f t="shared" si="180"/>
        <v>42</v>
      </c>
      <c r="J53" s="789">
        <f t="shared" si="180"/>
        <v>22</v>
      </c>
      <c r="K53" s="789">
        <f t="shared" si="180"/>
        <v>80</v>
      </c>
      <c r="L53" s="789">
        <f t="shared" si="180"/>
        <v>0</v>
      </c>
      <c r="M53" s="789">
        <f t="shared" si="180"/>
        <v>2</v>
      </c>
      <c r="N53" s="789">
        <f t="shared" si="180"/>
        <v>0</v>
      </c>
      <c r="O53" s="789">
        <f t="shared" si="180"/>
        <v>0</v>
      </c>
      <c r="P53" s="789">
        <f t="shared" si="180"/>
        <v>0</v>
      </c>
      <c r="Q53" s="789">
        <f t="shared" si="180"/>
        <v>0</v>
      </c>
      <c r="R53" s="789">
        <f t="shared" si="180"/>
        <v>0</v>
      </c>
      <c r="S53" s="789">
        <f t="shared" si="180"/>
        <v>0</v>
      </c>
      <c r="T53" s="789">
        <f t="shared" si="180"/>
        <v>0</v>
      </c>
      <c r="U53" s="792">
        <f t="shared" si="180"/>
        <v>0</v>
      </c>
      <c r="V53" s="793">
        <f t="shared" si="180"/>
        <v>114</v>
      </c>
      <c r="W53" s="789">
        <f t="shared" si="180"/>
        <v>10</v>
      </c>
      <c r="X53" s="790">
        <f t="shared" si="99"/>
        <v>36</v>
      </c>
      <c r="Y53" s="791">
        <f>SUM(Y54:Y58)</f>
        <v>36</v>
      </c>
      <c r="Z53" s="789">
        <f t="shared" ref="Z53:CK53" si="181">SUM(Z54:Z58)</f>
        <v>18</v>
      </c>
      <c r="AA53" s="789">
        <f t="shared" si="181"/>
        <v>10</v>
      </c>
      <c r="AB53" s="789">
        <f t="shared" si="181"/>
        <v>2</v>
      </c>
      <c r="AC53" s="789">
        <f t="shared" si="181"/>
        <v>6</v>
      </c>
      <c r="AD53" s="789">
        <f t="shared" si="181"/>
        <v>0</v>
      </c>
      <c r="AE53" s="789">
        <f t="shared" si="181"/>
        <v>0</v>
      </c>
      <c r="AF53" s="789">
        <f t="shared" si="181"/>
        <v>0</v>
      </c>
      <c r="AG53" s="789">
        <f t="shared" si="181"/>
        <v>0</v>
      </c>
      <c r="AH53" s="789">
        <f t="shared" si="181"/>
        <v>0</v>
      </c>
      <c r="AI53" s="789">
        <f t="shared" si="181"/>
        <v>0</v>
      </c>
      <c r="AJ53" s="789">
        <f t="shared" si="181"/>
        <v>0</v>
      </c>
      <c r="AK53" s="789">
        <f t="shared" si="181"/>
        <v>0</v>
      </c>
      <c r="AL53" s="789">
        <f t="shared" si="181"/>
        <v>0</v>
      </c>
      <c r="AM53" s="789">
        <f t="shared" si="181"/>
        <v>0</v>
      </c>
      <c r="AN53" s="789">
        <f t="shared" si="181"/>
        <v>0</v>
      </c>
      <c r="AO53" s="789">
        <f t="shared" si="181"/>
        <v>0</v>
      </c>
      <c r="AP53" s="789">
        <f t="shared" si="181"/>
        <v>0</v>
      </c>
      <c r="AQ53" s="789">
        <f t="shared" si="181"/>
        <v>0</v>
      </c>
      <c r="AR53" s="789">
        <f t="shared" si="181"/>
        <v>1.5</v>
      </c>
      <c r="AS53" s="792">
        <f t="shared" si="181"/>
        <v>18</v>
      </c>
      <c r="AT53" s="793">
        <f t="shared" si="181"/>
        <v>30</v>
      </c>
      <c r="AU53" s="789">
        <f t="shared" si="181"/>
        <v>10</v>
      </c>
      <c r="AV53" s="789">
        <f t="shared" si="181"/>
        <v>6</v>
      </c>
      <c r="AW53" s="789">
        <f t="shared" si="181"/>
        <v>6</v>
      </c>
      <c r="AX53" s="789">
        <f t="shared" si="181"/>
        <v>6</v>
      </c>
      <c r="AY53" s="789">
        <f t="shared" si="181"/>
        <v>0</v>
      </c>
      <c r="AZ53" s="789">
        <f t="shared" si="181"/>
        <v>2</v>
      </c>
      <c r="BA53" s="789">
        <f t="shared" si="181"/>
        <v>0</v>
      </c>
      <c r="BB53" s="789">
        <f t="shared" si="181"/>
        <v>0</v>
      </c>
      <c r="BC53" s="789">
        <f t="shared" si="181"/>
        <v>0</v>
      </c>
      <c r="BD53" s="789">
        <f t="shared" si="181"/>
        <v>0</v>
      </c>
      <c r="BE53" s="789">
        <f t="shared" si="181"/>
        <v>0</v>
      </c>
      <c r="BF53" s="789">
        <f t="shared" si="181"/>
        <v>0</v>
      </c>
      <c r="BG53" s="789">
        <f t="shared" si="181"/>
        <v>0</v>
      </c>
      <c r="BH53" s="789">
        <f t="shared" si="181"/>
        <v>0</v>
      </c>
      <c r="BI53" s="789">
        <f t="shared" si="181"/>
        <v>0</v>
      </c>
      <c r="BJ53" s="789">
        <f t="shared" si="181"/>
        <v>0</v>
      </c>
      <c r="BK53" s="789">
        <f t="shared" si="181"/>
        <v>0</v>
      </c>
      <c r="BL53" s="789">
        <f t="shared" si="181"/>
        <v>6</v>
      </c>
      <c r="BM53" s="789">
        <f t="shared" si="181"/>
        <v>1.5</v>
      </c>
      <c r="BN53" s="790">
        <f t="shared" si="181"/>
        <v>18</v>
      </c>
      <c r="BO53" s="791">
        <f t="shared" si="181"/>
        <v>18</v>
      </c>
      <c r="BP53" s="789">
        <f t="shared" si="181"/>
        <v>2</v>
      </c>
      <c r="BQ53" s="789">
        <f t="shared" si="181"/>
        <v>2</v>
      </c>
      <c r="BR53" s="789">
        <f t="shared" si="181"/>
        <v>6</v>
      </c>
      <c r="BS53" s="789">
        <f t="shared" si="181"/>
        <v>8</v>
      </c>
      <c r="BT53" s="789">
        <f t="shared" si="181"/>
        <v>0</v>
      </c>
      <c r="BU53" s="789">
        <f t="shared" si="181"/>
        <v>0</v>
      </c>
      <c r="BV53" s="789">
        <f t="shared" si="181"/>
        <v>0</v>
      </c>
      <c r="BW53" s="789">
        <f t="shared" si="181"/>
        <v>0</v>
      </c>
      <c r="BX53" s="789">
        <f t="shared" si="181"/>
        <v>0</v>
      </c>
      <c r="BY53" s="789">
        <f t="shared" si="181"/>
        <v>0</v>
      </c>
      <c r="BZ53" s="789">
        <f t="shared" si="181"/>
        <v>0</v>
      </c>
      <c r="CA53" s="789">
        <f t="shared" si="181"/>
        <v>0</v>
      </c>
      <c r="CB53" s="789">
        <f t="shared" si="181"/>
        <v>0</v>
      </c>
      <c r="CC53" s="789">
        <f t="shared" si="181"/>
        <v>0</v>
      </c>
      <c r="CD53" s="789">
        <f t="shared" si="181"/>
        <v>0</v>
      </c>
      <c r="CE53" s="789">
        <f t="shared" si="181"/>
        <v>0</v>
      </c>
      <c r="CF53" s="789">
        <f t="shared" si="181"/>
        <v>0</v>
      </c>
      <c r="CG53" s="789">
        <f t="shared" si="181"/>
        <v>0</v>
      </c>
      <c r="CH53" s="789">
        <f t="shared" si="181"/>
        <v>0.75</v>
      </c>
      <c r="CI53" s="792">
        <f t="shared" si="181"/>
        <v>9</v>
      </c>
      <c r="CJ53" s="793">
        <f t="shared" si="181"/>
        <v>42</v>
      </c>
      <c r="CK53" s="789">
        <f t="shared" si="181"/>
        <v>4</v>
      </c>
      <c r="CL53" s="789">
        <f t="shared" ref="CL53:EW53" si="182">SUM(CL54:CL58)</f>
        <v>4</v>
      </c>
      <c r="CM53" s="789">
        <f t="shared" si="182"/>
        <v>4</v>
      </c>
      <c r="CN53" s="789">
        <f t="shared" si="182"/>
        <v>30</v>
      </c>
      <c r="CO53" s="789">
        <f t="shared" si="182"/>
        <v>0</v>
      </c>
      <c r="CP53" s="789">
        <f t="shared" si="182"/>
        <v>0</v>
      </c>
      <c r="CQ53" s="789">
        <f t="shared" si="182"/>
        <v>0</v>
      </c>
      <c r="CR53" s="789">
        <f t="shared" si="182"/>
        <v>0</v>
      </c>
      <c r="CS53" s="789">
        <f t="shared" si="182"/>
        <v>0</v>
      </c>
      <c r="CT53" s="789">
        <f t="shared" si="182"/>
        <v>0</v>
      </c>
      <c r="CU53" s="789">
        <f t="shared" si="182"/>
        <v>0</v>
      </c>
      <c r="CV53" s="789">
        <f t="shared" si="182"/>
        <v>0</v>
      </c>
      <c r="CW53" s="789">
        <f t="shared" si="182"/>
        <v>0</v>
      </c>
      <c r="CX53" s="789">
        <f t="shared" si="182"/>
        <v>0</v>
      </c>
      <c r="CY53" s="789">
        <f t="shared" si="182"/>
        <v>0</v>
      </c>
      <c r="CZ53" s="789">
        <f t="shared" si="182"/>
        <v>0</v>
      </c>
      <c r="DA53" s="789">
        <f t="shared" si="182"/>
        <v>0</v>
      </c>
      <c r="DB53" s="789">
        <f t="shared" si="182"/>
        <v>0</v>
      </c>
      <c r="DC53" s="789">
        <f t="shared" si="182"/>
        <v>1.75</v>
      </c>
      <c r="DD53" s="790">
        <f t="shared" si="182"/>
        <v>21</v>
      </c>
      <c r="DE53" s="791">
        <f t="shared" si="182"/>
        <v>20</v>
      </c>
      <c r="DF53" s="789">
        <f t="shared" si="182"/>
        <v>2</v>
      </c>
      <c r="DG53" s="789">
        <f t="shared" si="182"/>
        <v>2</v>
      </c>
      <c r="DH53" s="789">
        <f t="shared" si="182"/>
        <v>2</v>
      </c>
      <c r="DI53" s="789">
        <f t="shared" si="182"/>
        <v>14</v>
      </c>
      <c r="DJ53" s="789">
        <f t="shared" si="182"/>
        <v>0</v>
      </c>
      <c r="DK53" s="789">
        <f t="shared" si="182"/>
        <v>0</v>
      </c>
      <c r="DL53" s="789">
        <f t="shared" si="182"/>
        <v>0</v>
      </c>
      <c r="DM53" s="789">
        <f t="shared" si="182"/>
        <v>0</v>
      </c>
      <c r="DN53" s="789">
        <f t="shared" si="182"/>
        <v>0</v>
      </c>
      <c r="DO53" s="789">
        <f t="shared" si="182"/>
        <v>0</v>
      </c>
      <c r="DP53" s="789">
        <f t="shared" si="182"/>
        <v>0</v>
      </c>
      <c r="DQ53" s="789">
        <f t="shared" si="182"/>
        <v>0</v>
      </c>
      <c r="DR53" s="789">
        <f t="shared" si="182"/>
        <v>0</v>
      </c>
      <c r="DS53" s="789">
        <f t="shared" si="182"/>
        <v>0</v>
      </c>
      <c r="DT53" s="789">
        <f t="shared" si="182"/>
        <v>0</v>
      </c>
      <c r="DU53" s="789">
        <f t="shared" si="182"/>
        <v>0</v>
      </c>
      <c r="DV53" s="789">
        <f t="shared" si="182"/>
        <v>0</v>
      </c>
      <c r="DW53" s="789">
        <f t="shared" si="182"/>
        <v>4</v>
      </c>
      <c r="DX53" s="789">
        <f t="shared" si="182"/>
        <v>1</v>
      </c>
      <c r="DY53" s="792">
        <f t="shared" si="182"/>
        <v>12</v>
      </c>
      <c r="DZ53" s="793">
        <f t="shared" si="182"/>
        <v>0</v>
      </c>
      <c r="EA53" s="789">
        <f t="shared" si="182"/>
        <v>0</v>
      </c>
      <c r="EB53" s="789">
        <f t="shared" si="182"/>
        <v>0</v>
      </c>
      <c r="EC53" s="789">
        <f t="shared" si="182"/>
        <v>0</v>
      </c>
      <c r="ED53" s="789">
        <f t="shared" si="182"/>
        <v>0</v>
      </c>
      <c r="EE53" s="789">
        <f t="shared" si="182"/>
        <v>0</v>
      </c>
      <c r="EF53" s="789">
        <f t="shared" si="182"/>
        <v>0</v>
      </c>
      <c r="EG53" s="789">
        <f t="shared" si="182"/>
        <v>0</v>
      </c>
      <c r="EH53" s="789">
        <f t="shared" si="182"/>
        <v>0</v>
      </c>
      <c r="EI53" s="789">
        <f t="shared" si="182"/>
        <v>0</v>
      </c>
      <c r="EJ53" s="789">
        <f t="shared" si="182"/>
        <v>0</v>
      </c>
      <c r="EK53" s="789">
        <f t="shared" si="182"/>
        <v>0</v>
      </c>
      <c r="EL53" s="789">
        <f t="shared" si="182"/>
        <v>0</v>
      </c>
      <c r="EM53" s="789">
        <f t="shared" si="182"/>
        <v>0</v>
      </c>
      <c r="EN53" s="789">
        <f t="shared" si="182"/>
        <v>0</v>
      </c>
      <c r="EO53" s="789">
        <f t="shared" si="182"/>
        <v>0</v>
      </c>
      <c r="EP53" s="789">
        <f t="shared" si="182"/>
        <v>0</v>
      </c>
      <c r="EQ53" s="789">
        <f t="shared" si="182"/>
        <v>0</v>
      </c>
      <c r="ER53" s="789">
        <f t="shared" si="182"/>
        <v>0</v>
      </c>
      <c r="ES53" s="789">
        <f t="shared" si="182"/>
        <v>0</v>
      </c>
      <c r="ET53" s="790">
        <f t="shared" si="182"/>
        <v>0</v>
      </c>
      <c r="EU53" s="791">
        <f t="shared" si="182"/>
        <v>0</v>
      </c>
      <c r="EV53" s="789">
        <f t="shared" si="182"/>
        <v>0</v>
      </c>
      <c r="EW53" s="789">
        <f t="shared" si="182"/>
        <v>0</v>
      </c>
      <c r="EX53" s="789">
        <f t="shared" ref="EX53:GZ53" si="183">SUM(EX54:EX58)</f>
        <v>0</v>
      </c>
      <c r="EY53" s="789">
        <f t="shared" si="183"/>
        <v>0</v>
      </c>
      <c r="EZ53" s="789">
        <f t="shared" si="183"/>
        <v>0</v>
      </c>
      <c r="FA53" s="789">
        <f t="shared" si="183"/>
        <v>0</v>
      </c>
      <c r="FB53" s="789">
        <f t="shared" si="183"/>
        <v>0</v>
      </c>
      <c r="FC53" s="789">
        <f t="shared" si="183"/>
        <v>0</v>
      </c>
      <c r="FD53" s="789">
        <f t="shared" si="183"/>
        <v>0</v>
      </c>
      <c r="FE53" s="789">
        <f t="shared" si="183"/>
        <v>0</v>
      </c>
      <c r="FF53" s="789">
        <f t="shared" si="183"/>
        <v>0</v>
      </c>
      <c r="FG53" s="789">
        <f t="shared" si="183"/>
        <v>0</v>
      </c>
      <c r="FH53" s="789">
        <f t="shared" si="183"/>
        <v>0</v>
      </c>
      <c r="FI53" s="789">
        <f t="shared" si="183"/>
        <v>0</v>
      </c>
      <c r="FJ53" s="789">
        <f t="shared" si="183"/>
        <v>0</v>
      </c>
      <c r="FK53" s="789">
        <f t="shared" si="183"/>
        <v>0</v>
      </c>
      <c r="FL53" s="789">
        <f t="shared" si="183"/>
        <v>0</v>
      </c>
      <c r="FM53" s="789">
        <f t="shared" si="183"/>
        <v>0</v>
      </c>
      <c r="FN53" s="789">
        <f t="shared" si="183"/>
        <v>0</v>
      </c>
      <c r="FO53" s="792">
        <f t="shared" si="183"/>
        <v>0</v>
      </c>
      <c r="FP53" s="793">
        <f t="shared" si="183"/>
        <v>48</v>
      </c>
      <c r="FQ53" s="789">
        <f t="shared" si="183"/>
        <v>26</v>
      </c>
      <c r="FR53" s="789">
        <f t="shared" si="183"/>
        <v>12</v>
      </c>
      <c r="FS53" s="789">
        <f t="shared" si="183"/>
        <v>0</v>
      </c>
      <c r="FT53" s="789">
        <f t="shared" si="183"/>
        <v>10</v>
      </c>
      <c r="FU53" s="789">
        <f t="shared" si="183"/>
        <v>0</v>
      </c>
      <c r="FV53" s="789">
        <f t="shared" si="183"/>
        <v>0</v>
      </c>
      <c r="FW53" s="789">
        <f t="shared" si="183"/>
        <v>0</v>
      </c>
      <c r="FX53" s="789">
        <f t="shared" si="183"/>
        <v>0</v>
      </c>
      <c r="FY53" s="789">
        <f t="shared" si="183"/>
        <v>0</v>
      </c>
      <c r="FZ53" s="789">
        <f t="shared" si="183"/>
        <v>0</v>
      </c>
      <c r="GA53" s="789">
        <f t="shared" si="183"/>
        <v>0</v>
      </c>
      <c r="GB53" s="789">
        <f t="shared" si="183"/>
        <v>0</v>
      </c>
      <c r="GC53" s="789">
        <f t="shared" si="183"/>
        <v>0</v>
      </c>
      <c r="GD53" s="789">
        <f t="shared" si="183"/>
        <v>0</v>
      </c>
      <c r="GE53" s="789">
        <f t="shared" si="183"/>
        <v>0</v>
      </c>
      <c r="GF53" s="789">
        <f t="shared" si="183"/>
        <v>0</v>
      </c>
      <c r="GG53" s="789">
        <f t="shared" si="183"/>
        <v>0</v>
      </c>
      <c r="GH53" s="789">
        <f t="shared" si="183"/>
        <v>0</v>
      </c>
      <c r="GI53" s="789">
        <f t="shared" si="183"/>
        <v>2</v>
      </c>
      <c r="GJ53" s="790">
        <f t="shared" si="183"/>
        <v>24</v>
      </c>
      <c r="GK53" s="791">
        <f t="shared" si="183"/>
        <v>24</v>
      </c>
      <c r="GL53" s="789">
        <f t="shared" si="183"/>
        <v>10</v>
      </c>
      <c r="GM53" s="789">
        <f t="shared" si="183"/>
        <v>6</v>
      </c>
      <c r="GN53" s="789">
        <f t="shared" si="183"/>
        <v>2</v>
      </c>
      <c r="GO53" s="789">
        <f t="shared" si="183"/>
        <v>6</v>
      </c>
      <c r="GP53" s="789">
        <f t="shared" si="183"/>
        <v>0</v>
      </c>
      <c r="GQ53" s="789">
        <f t="shared" si="183"/>
        <v>0</v>
      </c>
      <c r="GR53" s="789">
        <f t="shared" si="183"/>
        <v>0</v>
      </c>
      <c r="GS53" s="789">
        <f t="shared" si="183"/>
        <v>0</v>
      </c>
      <c r="GT53" s="789">
        <f t="shared" si="183"/>
        <v>0</v>
      </c>
      <c r="GU53" s="789">
        <f t="shared" si="183"/>
        <v>0</v>
      </c>
      <c r="GV53" s="789">
        <f t="shared" si="183"/>
        <v>0</v>
      </c>
      <c r="GW53" s="789">
        <f t="shared" si="183"/>
        <v>0</v>
      </c>
      <c r="GX53" s="789">
        <f t="shared" si="183"/>
        <v>0</v>
      </c>
      <c r="GY53" s="789">
        <f t="shared" si="183"/>
        <v>0</v>
      </c>
      <c r="GZ53" s="789">
        <f t="shared" si="183"/>
        <v>0</v>
      </c>
      <c r="HA53" s="789">
        <v>36</v>
      </c>
      <c r="HB53" s="789"/>
      <c r="HC53" s="789">
        <f t="shared" ref="HC53:HZ53" si="184">SUM(HC55:HC58)</f>
        <v>0</v>
      </c>
      <c r="HD53" s="789">
        <f t="shared" si="175"/>
        <v>2</v>
      </c>
      <c r="HE53" s="792">
        <f t="shared" si="184"/>
        <v>12</v>
      </c>
      <c r="HF53" s="793">
        <f t="shared" si="184"/>
        <v>0</v>
      </c>
      <c r="HG53" s="789">
        <f t="shared" si="184"/>
        <v>0</v>
      </c>
      <c r="HH53" s="789">
        <f t="shared" si="184"/>
        <v>0</v>
      </c>
      <c r="HI53" s="789">
        <f t="shared" si="184"/>
        <v>0</v>
      </c>
      <c r="HJ53" s="789">
        <f t="shared" si="184"/>
        <v>0</v>
      </c>
      <c r="HK53" s="789">
        <f t="shared" si="184"/>
        <v>0</v>
      </c>
      <c r="HL53" s="789">
        <f t="shared" si="184"/>
        <v>0</v>
      </c>
      <c r="HM53" s="789">
        <f t="shared" si="184"/>
        <v>0</v>
      </c>
      <c r="HN53" s="789">
        <f t="shared" si="184"/>
        <v>0</v>
      </c>
      <c r="HO53" s="789">
        <f t="shared" si="184"/>
        <v>0</v>
      </c>
      <c r="HP53" s="789">
        <f t="shared" si="184"/>
        <v>0</v>
      </c>
      <c r="HQ53" s="789">
        <f t="shared" si="184"/>
        <v>0</v>
      </c>
      <c r="HR53" s="789">
        <f t="shared" si="184"/>
        <v>0</v>
      </c>
      <c r="HS53" s="789">
        <f t="shared" si="184"/>
        <v>0</v>
      </c>
      <c r="HT53" s="789">
        <f t="shared" si="184"/>
        <v>0</v>
      </c>
      <c r="HU53" s="789">
        <f t="shared" si="184"/>
        <v>0</v>
      </c>
      <c r="HV53" s="789">
        <f t="shared" si="184"/>
        <v>0</v>
      </c>
      <c r="HW53" s="789">
        <f t="shared" si="184"/>
        <v>0</v>
      </c>
      <c r="HX53" s="789">
        <f t="shared" si="184"/>
        <v>0</v>
      </c>
      <c r="HY53" s="789">
        <f t="shared" si="184"/>
        <v>0</v>
      </c>
      <c r="HZ53" s="790">
        <f t="shared" si="184"/>
        <v>0</v>
      </c>
      <c r="IA53" s="327">
        <v>9</v>
      </c>
      <c r="IB53" s="96"/>
      <c r="IC53" s="97"/>
      <c r="ID53" s="149"/>
      <c r="IE53" s="787"/>
      <c r="IF53" s="378"/>
      <c r="IG53" s="378"/>
      <c r="IH53" s="378"/>
      <c r="II53" s="378"/>
      <c r="IJ53" s="378"/>
      <c r="IK53" s="378"/>
      <c r="IL53" s="378"/>
      <c r="IM53" s="378"/>
      <c r="IN53" s="378"/>
      <c r="IO53" s="378"/>
      <c r="IP53" s="378"/>
      <c r="IQ53" s="378"/>
      <c r="IR53" s="378"/>
      <c r="IS53" s="378"/>
      <c r="IT53" s="378"/>
      <c r="IU53" s="378"/>
      <c r="IV53" s="378"/>
      <c r="IW53" s="378"/>
      <c r="IX53" s="378"/>
      <c r="IY53" s="378"/>
      <c r="IZ53" s="378"/>
      <c r="JA53" s="378"/>
      <c r="JB53" s="378"/>
      <c r="JC53" s="378"/>
      <c r="JD53" s="378"/>
      <c r="JE53" s="378"/>
      <c r="JF53" s="378"/>
      <c r="JG53" s="378"/>
      <c r="JH53" s="378"/>
      <c r="JI53" s="378"/>
      <c r="JJ53" s="378"/>
      <c r="JK53" s="378"/>
      <c r="JL53" s="378"/>
      <c r="JM53" s="378"/>
      <c r="JN53" s="378"/>
      <c r="JO53" s="378"/>
      <c r="JP53" s="378"/>
      <c r="JQ53" s="378"/>
      <c r="JR53" s="378"/>
      <c r="JS53" s="378"/>
      <c r="JT53" s="378"/>
      <c r="JU53" s="378"/>
      <c r="JV53" s="378"/>
      <c r="JW53" s="378"/>
      <c r="JX53" s="378"/>
      <c r="JY53" s="378"/>
      <c r="JZ53" s="378"/>
      <c r="KA53" s="378"/>
      <c r="KB53" s="378"/>
      <c r="KC53" s="378"/>
      <c r="KD53" s="378"/>
      <c r="KE53" s="378"/>
      <c r="KF53" s="378"/>
      <c r="KG53" s="378"/>
      <c r="KH53" s="378"/>
      <c r="KI53" s="378"/>
      <c r="KJ53" s="378"/>
      <c r="KK53" s="378"/>
      <c r="KL53" s="378"/>
      <c r="KM53" s="378"/>
      <c r="KN53" s="378"/>
      <c r="KO53" s="378"/>
    </row>
    <row r="54" spans="1:301" s="392" customFormat="1" ht="15" customHeight="1" x14ac:dyDescent="0.25">
      <c r="A54" s="199"/>
      <c r="B54" s="55"/>
      <c r="C54" s="252" t="s">
        <v>134</v>
      </c>
      <c r="D54" s="369">
        <f t="shared" si="91"/>
        <v>2</v>
      </c>
      <c r="E54" s="61"/>
      <c r="F54" s="61">
        <f t="shared" si="92"/>
        <v>72</v>
      </c>
      <c r="G54" s="61">
        <f t="shared" ref="G54:G58" si="185">SUM(H54:U54)</f>
        <v>42</v>
      </c>
      <c r="H54" s="61">
        <f t="shared" ref="H54:P57" si="186">Z54+AU54+BP54+CK54+DF54+EA54+EV54+FQ54+GL54+HG54</f>
        <v>22</v>
      </c>
      <c r="I54" s="61">
        <f t="shared" si="186"/>
        <v>14</v>
      </c>
      <c r="J54" s="61">
        <f t="shared" si="186"/>
        <v>0</v>
      </c>
      <c r="K54" s="61">
        <f t="shared" si="186"/>
        <v>6</v>
      </c>
      <c r="L54" s="61">
        <f t="shared" si="186"/>
        <v>0</v>
      </c>
      <c r="M54" s="61">
        <f t="shared" si="186"/>
        <v>0</v>
      </c>
      <c r="N54" s="61">
        <f t="shared" si="186"/>
        <v>0</v>
      </c>
      <c r="O54" s="61">
        <f t="shared" si="186"/>
        <v>0</v>
      </c>
      <c r="P54" s="61">
        <f t="shared" si="186"/>
        <v>0</v>
      </c>
      <c r="Q54" s="61"/>
      <c r="R54" s="61">
        <f t="shared" ref="R54:R58" si="187">AJ54+BE54+BZ54+CU54+DP54+EK54+FF54+GA54+GV54+HQ54</f>
        <v>0</v>
      </c>
      <c r="S54" s="61">
        <f t="shared" ref="S54:U57" si="188">AL54+BG54+CB54+CW54+DR54+EM54+FH54+GC54+GX54+HS54</f>
        <v>0</v>
      </c>
      <c r="T54" s="61">
        <f t="shared" si="188"/>
        <v>0</v>
      </c>
      <c r="U54" s="367">
        <f t="shared" si="188"/>
        <v>0</v>
      </c>
      <c r="V54" s="354">
        <f t="shared" ref="V54:V58" si="189">AS54+BN54+CI54+DD54+DY54+ET54+FO54+GJ54+HE54+HZ54</f>
        <v>24</v>
      </c>
      <c r="W54" s="61">
        <f t="shared" ref="W54:W58" si="190">AQ54+BL54+CG54+DB54+DW54+ER54+FM54+GH54+HC54+HX54</f>
        <v>6</v>
      </c>
      <c r="X54" s="355">
        <f t="shared" si="99"/>
        <v>0</v>
      </c>
      <c r="Y54" s="346">
        <f t="shared" ref="Y54:Y55" si="191">SUM(Z54:AJ54)+SUM(AL54:AN54)</f>
        <v>24</v>
      </c>
      <c r="Z54" s="56">
        <v>16</v>
      </c>
      <c r="AA54" s="56">
        <v>8</v>
      </c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60"/>
      <c r="AP54" s="57"/>
      <c r="AQ54" s="58"/>
      <c r="AR54" s="59">
        <f>(AO54+AP54+AQ54+Y54+AS54)/36</f>
        <v>1</v>
      </c>
      <c r="AS54" s="342">
        <v>12</v>
      </c>
      <c r="AT54" s="360">
        <f t="shared" ref="AT54:AT55" si="192">SUM(AU54:BE54)+SUM(BG54:BI54)</f>
        <v>18</v>
      </c>
      <c r="AU54" s="56">
        <v>6</v>
      </c>
      <c r="AV54" s="56">
        <v>6</v>
      </c>
      <c r="AW54" s="56"/>
      <c r="AX54" s="56">
        <v>6</v>
      </c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60"/>
      <c r="BK54" s="57"/>
      <c r="BL54" s="58">
        <v>6</v>
      </c>
      <c r="BM54" s="59">
        <f>(BJ54+BK54+BL54+AT54+BN54)/36</f>
        <v>1</v>
      </c>
      <c r="BN54" s="361">
        <v>12</v>
      </c>
      <c r="BO54" s="346">
        <f t="shared" ref="BO54:BO55" si="193">SUM(BP54:BZ54)+SUM(CB54:CD54)</f>
        <v>0</v>
      </c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>
        <f>(CE54+CF54+CG54+BO54+CI54)/36</f>
        <v>0</v>
      </c>
      <c r="CI54" s="342"/>
      <c r="CJ54" s="360">
        <f t="shared" ref="CJ54:CJ55" si="194">SUM(CK54:CU54)+SUM(CW54:CY54)</f>
        <v>0</v>
      </c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>
        <f>(CZ54+DA54+DB54+CJ54+DD54)/36</f>
        <v>0</v>
      </c>
      <c r="DD54" s="361"/>
      <c r="DE54" s="346">
        <f t="shared" ref="DE54:DE55" si="195">SUM(DF54:DP54)+SUM(DR54:DT54)</f>
        <v>0</v>
      </c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>
        <f>(DU54+DV54+DW54+DE54+DY54)/36</f>
        <v>0</v>
      </c>
      <c r="DY54" s="342"/>
      <c r="DZ54" s="360">
        <f t="shared" ref="DZ54:DZ55" si="196">SUM(EA54:EK54)+SUM(EM54:EO54)</f>
        <v>0</v>
      </c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>
        <f>(EP54+EQ54+ER54+DZ54+ET54)/36</f>
        <v>0</v>
      </c>
      <c r="ET54" s="361"/>
      <c r="EU54" s="346">
        <f t="shared" ref="EU54:EU55" si="197">SUM(EV54:FF54)+SUM(FH54:FJ54)</f>
        <v>0</v>
      </c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>
        <f>(FK54+FL54+FM54+EU54+FO54)/36</f>
        <v>0</v>
      </c>
      <c r="FO54" s="342"/>
      <c r="FP54" s="360">
        <f t="shared" ref="FP54:FP57" si="198">SUM(FQ54:GA54)+SUM(GC54:GE54)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>
        <f>(GF54+GG54+GH54+FP54+GJ54)/36</f>
        <v>0</v>
      </c>
      <c r="GJ54" s="361"/>
      <c r="GK54" s="346">
        <f t="shared" ref="GK54:GK55" si="199">SUM(GL54:GV54)+SUM(GX54:GZ54)</f>
        <v>0</v>
      </c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>
        <f>(HA54+HB54+HC54+GK54+HE54)/36</f>
        <v>0</v>
      </c>
      <c r="HE54" s="342"/>
      <c r="HF54" s="360">
        <f t="shared" ref="HF54:HF55" si="200">SUM(HG54:HQ54)+SUM(HS54:HU54)</f>
        <v>0</v>
      </c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361"/>
      <c r="IA54" s="328"/>
      <c r="IB54" s="28">
        <v>2</v>
      </c>
      <c r="IC54" s="27"/>
      <c r="ID54" s="119"/>
      <c r="IE54" s="346">
        <v>1</v>
      </c>
    </row>
    <row r="55" spans="1:301" s="392" customFormat="1" ht="15" customHeight="1" x14ac:dyDescent="0.25">
      <c r="A55" s="199"/>
      <c r="B55" s="55"/>
      <c r="C55" s="252" t="s">
        <v>135</v>
      </c>
      <c r="D55" s="369">
        <f t="shared" si="91"/>
        <v>2</v>
      </c>
      <c r="E55" s="61"/>
      <c r="F55" s="61">
        <f t="shared" si="92"/>
        <v>72</v>
      </c>
      <c r="G55" s="61">
        <f t="shared" si="185"/>
        <v>44</v>
      </c>
      <c r="H55" s="61">
        <f t="shared" si="186"/>
        <v>4</v>
      </c>
      <c r="I55" s="61">
        <f t="shared" si="186"/>
        <v>0</v>
      </c>
      <c r="J55" s="61">
        <f t="shared" si="186"/>
        <v>10</v>
      </c>
      <c r="K55" s="61">
        <f t="shared" si="186"/>
        <v>28</v>
      </c>
      <c r="L55" s="61">
        <f t="shared" si="186"/>
        <v>0</v>
      </c>
      <c r="M55" s="61">
        <f t="shared" si="186"/>
        <v>2</v>
      </c>
      <c r="N55" s="61">
        <f t="shared" si="186"/>
        <v>0</v>
      </c>
      <c r="O55" s="61">
        <f t="shared" si="186"/>
        <v>0</v>
      </c>
      <c r="P55" s="61">
        <f t="shared" si="186"/>
        <v>0</v>
      </c>
      <c r="Q55" s="61"/>
      <c r="R55" s="61">
        <f t="shared" si="187"/>
        <v>0</v>
      </c>
      <c r="S55" s="61">
        <f t="shared" si="188"/>
        <v>0</v>
      </c>
      <c r="T55" s="61">
        <f t="shared" si="188"/>
        <v>0</v>
      </c>
      <c r="U55" s="367">
        <f t="shared" si="188"/>
        <v>0</v>
      </c>
      <c r="V55" s="354">
        <f t="shared" si="189"/>
        <v>24</v>
      </c>
      <c r="W55" s="61">
        <f t="shared" si="190"/>
        <v>4</v>
      </c>
      <c r="X55" s="355">
        <f t="shared" si="99"/>
        <v>0</v>
      </c>
      <c r="Y55" s="346">
        <f t="shared" si="191"/>
        <v>0</v>
      </c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>
        <f>(AO55+AP55+AQ55+Y55+AS55)/36</f>
        <v>0</v>
      </c>
      <c r="AS55" s="342"/>
      <c r="AT55" s="360">
        <f t="shared" si="192"/>
        <v>12</v>
      </c>
      <c r="AU55" s="56">
        <v>4</v>
      </c>
      <c r="AV55" s="56"/>
      <c r="AW55" s="56">
        <v>6</v>
      </c>
      <c r="AX55" s="56"/>
      <c r="AY55" s="56"/>
      <c r="AZ55" s="56">
        <v>2</v>
      </c>
      <c r="BA55" s="56"/>
      <c r="BB55" s="56"/>
      <c r="BC55" s="56"/>
      <c r="BD55" s="56"/>
      <c r="BE55" s="56"/>
      <c r="BF55" s="56"/>
      <c r="BG55" s="56"/>
      <c r="BH55" s="56"/>
      <c r="BI55" s="56"/>
      <c r="BJ55" s="60"/>
      <c r="BK55" s="57"/>
      <c r="BL55" s="58"/>
      <c r="BM55" s="59">
        <f>(BJ55+BK55+BL55+AT55+BN55)/36</f>
        <v>0.5</v>
      </c>
      <c r="BN55" s="361">
        <v>6</v>
      </c>
      <c r="BO55" s="346">
        <f t="shared" si="193"/>
        <v>12</v>
      </c>
      <c r="BP55" s="56"/>
      <c r="BQ55" s="56"/>
      <c r="BR55" s="56">
        <v>4</v>
      </c>
      <c r="BS55" s="56">
        <v>8</v>
      </c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60"/>
      <c r="CF55" s="57"/>
      <c r="CG55" s="58"/>
      <c r="CH55" s="59">
        <f>(CE55+CF55+CG55+BO55+CI55)/36</f>
        <v>0.5</v>
      </c>
      <c r="CI55" s="342">
        <v>6</v>
      </c>
      <c r="CJ55" s="360">
        <f t="shared" si="194"/>
        <v>12</v>
      </c>
      <c r="CK55" s="56"/>
      <c r="CL55" s="56"/>
      <c r="CM55" s="56"/>
      <c r="CN55" s="56">
        <v>12</v>
      </c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60"/>
      <c r="DA55" s="57"/>
      <c r="DB55" s="58"/>
      <c r="DC55" s="59">
        <f>(CZ55+DA55+DB55+CJ55+DD55)/36</f>
        <v>0.5</v>
      </c>
      <c r="DD55" s="361">
        <v>6</v>
      </c>
      <c r="DE55" s="346">
        <f t="shared" si="195"/>
        <v>8</v>
      </c>
      <c r="DF55" s="56"/>
      <c r="DG55" s="56"/>
      <c r="DH55" s="56"/>
      <c r="DI55" s="56">
        <v>8</v>
      </c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60"/>
      <c r="DV55" s="57"/>
      <c r="DW55" s="58">
        <v>4</v>
      </c>
      <c r="DX55" s="59">
        <f>(DU55+DV55+DW55+DE55+DY55)/36</f>
        <v>0.5</v>
      </c>
      <c r="DY55" s="342">
        <v>6</v>
      </c>
      <c r="DZ55" s="360">
        <f t="shared" si="196"/>
        <v>0</v>
      </c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>
        <f>(EP55+EQ55+ER55+DZ55+ET55)/36</f>
        <v>0</v>
      </c>
      <c r="ET55" s="361"/>
      <c r="EU55" s="346">
        <f t="shared" si="197"/>
        <v>0</v>
      </c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>
        <f>(FK55+FL55+FM55+EU55+FO55)/36</f>
        <v>0</v>
      </c>
      <c r="FO55" s="342"/>
      <c r="FP55" s="360">
        <f t="shared" si="198"/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>
        <f>(GF55+GG55+GH55+FP55+GJ55)/36</f>
        <v>0</v>
      </c>
      <c r="GJ55" s="361"/>
      <c r="GK55" s="346">
        <f t="shared" si="199"/>
        <v>0</v>
      </c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>
        <f>(HA55+HB55+HC55+GK55+HE55)/36</f>
        <v>0</v>
      </c>
      <c r="HE55" s="342"/>
      <c r="HF55" s="360">
        <f t="shared" si="200"/>
        <v>0</v>
      </c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361"/>
      <c r="IA55" s="328"/>
      <c r="IB55" s="28">
        <v>5</v>
      </c>
      <c r="IC55" s="27"/>
      <c r="ID55" s="119"/>
      <c r="IE55" s="346">
        <v>1</v>
      </c>
    </row>
    <row r="56" spans="1:301" s="392" customFormat="1" ht="15" customHeight="1" x14ac:dyDescent="0.25">
      <c r="A56" s="199"/>
      <c r="B56" s="55"/>
      <c r="C56" s="788" t="s">
        <v>138</v>
      </c>
      <c r="D56" s="369">
        <f t="shared" si="91"/>
        <v>2</v>
      </c>
      <c r="E56" s="61"/>
      <c r="F56" s="61">
        <f t="shared" si="92"/>
        <v>72</v>
      </c>
      <c r="G56" s="61">
        <f t="shared" ref="G56:G57" si="201">SUM(H56:U56)</f>
        <v>48</v>
      </c>
      <c r="H56" s="61">
        <f t="shared" si="186"/>
        <v>30</v>
      </c>
      <c r="I56" s="61">
        <f t="shared" si="186"/>
        <v>14</v>
      </c>
      <c r="J56" s="61">
        <f t="shared" si="186"/>
        <v>0</v>
      </c>
      <c r="K56" s="61">
        <f t="shared" si="186"/>
        <v>4</v>
      </c>
      <c r="L56" s="61">
        <f t="shared" si="186"/>
        <v>0</v>
      </c>
      <c r="M56" s="61">
        <f t="shared" si="186"/>
        <v>0</v>
      </c>
      <c r="N56" s="61">
        <f t="shared" si="186"/>
        <v>0</v>
      </c>
      <c r="O56" s="61">
        <f t="shared" si="186"/>
        <v>0</v>
      </c>
      <c r="P56" s="61">
        <f t="shared" si="186"/>
        <v>0</v>
      </c>
      <c r="Q56" s="61"/>
      <c r="R56" s="61">
        <f t="shared" si="187"/>
        <v>0</v>
      </c>
      <c r="S56" s="61">
        <f t="shared" si="188"/>
        <v>0</v>
      </c>
      <c r="T56" s="61">
        <f t="shared" si="188"/>
        <v>0</v>
      </c>
      <c r="U56" s="367">
        <f t="shared" si="188"/>
        <v>0</v>
      </c>
      <c r="V56" s="354">
        <f t="shared" si="189"/>
        <v>24</v>
      </c>
      <c r="W56" s="61">
        <f t="shared" si="190"/>
        <v>0</v>
      </c>
      <c r="X56" s="355">
        <f t="shared" si="99"/>
        <v>0</v>
      </c>
      <c r="Y56" s="346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342"/>
      <c r="AT56" s="360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361"/>
      <c r="BO56" s="346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342"/>
      <c r="CJ56" s="360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361"/>
      <c r="DE56" s="346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342"/>
      <c r="DZ56" s="360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361"/>
      <c r="EU56" s="346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342"/>
      <c r="FP56" s="360">
        <f t="shared" si="198"/>
        <v>36</v>
      </c>
      <c r="FQ56" s="56">
        <v>22</v>
      </c>
      <c r="FR56" s="56">
        <v>10</v>
      </c>
      <c r="FS56" s="56"/>
      <c r="FT56" s="56">
        <v>4</v>
      </c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60"/>
      <c r="GG56" s="57"/>
      <c r="GH56" s="58"/>
      <c r="GI56" s="59">
        <f t="shared" ref="GI56:GI58" si="202">(GF56+GG56+GH56+FP56+GJ56)/36</f>
        <v>1.5</v>
      </c>
      <c r="GJ56" s="361">
        <v>18</v>
      </c>
      <c r="GK56" s="346">
        <f t="shared" ref="GK56:GK58" si="203">SUM(GL56:GV56)+SUM(GX56:GZ56)</f>
        <v>12</v>
      </c>
      <c r="GL56" s="56">
        <v>8</v>
      </c>
      <c r="GM56" s="56">
        <v>4</v>
      </c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60"/>
      <c r="HB56" s="57"/>
      <c r="HC56" s="58"/>
      <c r="HD56" s="59">
        <f t="shared" ref="HD56:HD58" si="204">(HA56+HB56+HC56+GK56+HE56)/36</f>
        <v>0.5</v>
      </c>
      <c r="HE56" s="342">
        <v>6</v>
      </c>
      <c r="HF56" s="360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361"/>
      <c r="IA56" s="328"/>
      <c r="IB56" s="27"/>
      <c r="IC56" s="27"/>
      <c r="ID56" s="119"/>
      <c r="IE56" s="346">
        <v>15</v>
      </c>
    </row>
    <row r="57" spans="1:301" s="392" customFormat="1" ht="15" customHeight="1" x14ac:dyDescent="0.25">
      <c r="A57" s="199"/>
      <c r="B57" s="55"/>
      <c r="C57" s="788" t="s">
        <v>136</v>
      </c>
      <c r="D57" s="1027">
        <f t="shared" si="91"/>
        <v>1.75</v>
      </c>
      <c r="E57" s="61"/>
      <c r="F57" s="61">
        <f t="shared" si="92"/>
        <v>63</v>
      </c>
      <c r="G57" s="61">
        <f t="shared" si="201"/>
        <v>42</v>
      </c>
      <c r="H57" s="61">
        <f t="shared" si="186"/>
        <v>16</v>
      </c>
      <c r="I57" s="61">
        <f t="shared" si="186"/>
        <v>14</v>
      </c>
      <c r="J57" s="61">
        <f t="shared" si="186"/>
        <v>12</v>
      </c>
      <c r="K57" s="61">
        <f t="shared" si="186"/>
        <v>0</v>
      </c>
      <c r="L57" s="61">
        <f t="shared" si="186"/>
        <v>0</v>
      </c>
      <c r="M57" s="61">
        <f t="shared" si="186"/>
        <v>0</v>
      </c>
      <c r="N57" s="61">
        <f t="shared" si="186"/>
        <v>0</v>
      </c>
      <c r="O57" s="61">
        <f t="shared" si="186"/>
        <v>0</v>
      </c>
      <c r="P57" s="61">
        <f t="shared" si="186"/>
        <v>0</v>
      </c>
      <c r="Q57" s="61"/>
      <c r="R57" s="61">
        <f t="shared" si="187"/>
        <v>0</v>
      </c>
      <c r="S57" s="61">
        <f t="shared" si="188"/>
        <v>0</v>
      </c>
      <c r="T57" s="61">
        <f t="shared" si="188"/>
        <v>0</v>
      </c>
      <c r="U57" s="367">
        <f t="shared" si="188"/>
        <v>0</v>
      </c>
      <c r="V57" s="354">
        <f t="shared" si="189"/>
        <v>21</v>
      </c>
      <c r="W57" s="61">
        <f t="shared" si="190"/>
        <v>0</v>
      </c>
      <c r="X57" s="355">
        <f t="shared" si="99"/>
        <v>0</v>
      </c>
      <c r="Y57" s="346">
        <f>SUM(Z57:AJ57)+SUM(AL57:AN57)</f>
        <v>6</v>
      </c>
      <c r="Z57" s="56">
        <v>2</v>
      </c>
      <c r="AA57" s="56">
        <v>2</v>
      </c>
      <c r="AB57" s="56">
        <v>2</v>
      </c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60"/>
      <c r="AP57" s="57"/>
      <c r="AQ57" s="58"/>
      <c r="AR57" s="59">
        <f>(AO57+AP57+AQ57+Y57+AS57)/36</f>
        <v>0.25</v>
      </c>
      <c r="AS57" s="342">
        <v>3</v>
      </c>
      <c r="AT57" s="360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361"/>
      <c r="BO57" s="346">
        <f>SUM(BP57:BZ57)+SUM(CB57:CD57)</f>
        <v>6</v>
      </c>
      <c r="BP57" s="56">
        <v>2</v>
      </c>
      <c r="BQ57" s="56">
        <v>2</v>
      </c>
      <c r="BR57" s="56">
        <v>2</v>
      </c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60"/>
      <c r="CF57" s="57"/>
      <c r="CG57" s="58"/>
      <c r="CH57" s="59">
        <f>(CE57+CF57+CG57+BO57+CI57)/36</f>
        <v>0.25</v>
      </c>
      <c r="CI57" s="342">
        <v>3</v>
      </c>
      <c r="CJ57" s="360">
        <f>SUM(CK57:CU57)+SUM(CW57:CY57)</f>
        <v>12</v>
      </c>
      <c r="CK57" s="56">
        <v>4</v>
      </c>
      <c r="CL57" s="56">
        <v>4</v>
      </c>
      <c r="CM57" s="56">
        <v>4</v>
      </c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60"/>
      <c r="DA57" s="57"/>
      <c r="DB57" s="58"/>
      <c r="DC57" s="59">
        <f>(CZ57+DA57+DB57+CJ57+DD57)/36</f>
        <v>0.5</v>
      </c>
      <c r="DD57" s="361">
        <v>6</v>
      </c>
      <c r="DE57" s="346">
        <f>SUM(DF57:DP57)+SUM(DR57:DT57)</f>
        <v>6</v>
      </c>
      <c r="DF57" s="56">
        <v>2</v>
      </c>
      <c r="DG57" s="56">
        <v>2</v>
      </c>
      <c r="DH57" s="56">
        <v>2</v>
      </c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60"/>
      <c r="DV57" s="57"/>
      <c r="DW57" s="58"/>
      <c r="DX57" s="59">
        <f>(DU57+DV57+DW57+DE57+DY57)/36</f>
        <v>0.25</v>
      </c>
      <c r="DY57" s="342">
        <v>3</v>
      </c>
      <c r="DZ57" s="360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361"/>
      <c r="EU57" s="346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342"/>
      <c r="FP57" s="360">
        <f t="shared" si="198"/>
        <v>6</v>
      </c>
      <c r="FQ57" s="56">
        <v>4</v>
      </c>
      <c r="FR57" s="56">
        <v>2</v>
      </c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60"/>
      <c r="GG57" s="57"/>
      <c r="GH57" s="58"/>
      <c r="GI57" s="59">
        <f t="shared" si="202"/>
        <v>0.25</v>
      </c>
      <c r="GJ57" s="361">
        <v>3</v>
      </c>
      <c r="GK57" s="346">
        <f t="shared" si="203"/>
        <v>6</v>
      </c>
      <c r="GL57" s="56">
        <v>2</v>
      </c>
      <c r="GM57" s="56">
        <v>2</v>
      </c>
      <c r="GN57" s="56">
        <v>2</v>
      </c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60"/>
      <c r="HB57" s="57"/>
      <c r="HC57" s="58"/>
      <c r="HD57" s="59">
        <f t="shared" si="204"/>
        <v>0.25</v>
      </c>
      <c r="HE57" s="342">
        <v>3</v>
      </c>
      <c r="HF57" s="360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361"/>
      <c r="IA57" s="328"/>
      <c r="IB57" s="27"/>
      <c r="IC57" s="27"/>
      <c r="ID57" s="119"/>
      <c r="IE57" s="346">
        <v>15</v>
      </c>
    </row>
    <row r="58" spans="1:301" s="392" customFormat="1" ht="15" customHeight="1" thickBot="1" x14ac:dyDescent="0.3">
      <c r="A58" s="200"/>
      <c r="B58" s="102"/>
      <c r="C58" s="785" t="s">
        <v>137</v>
      </c>
      <c r="D58" s="1028">
        <f t="shared" si="91"/>
        <v>1.75</v>
      </c>
      <c r="E58" s="103"/>
      <c r="F58" s="103">
        <f t="shared" si="92"/>
        <v>63</v>
      </c>
      <c r="G58" s="103">
        <f t="shared" si="185"/>
        <v>42</v>
      </c>
      <c r="H58" s="103">
        <f t="shared" si="158"/>
        <v>0</v>
      </c>
      <c r="I58" s="103">
        <f t="shared" si="158"/>
        <v>0</v>
      </c>
      <c r="J58" s="103">
        <f t="shared" si="158"/>
        <v>0</v>
      </c>
      <c r="K58" s="103">
        <f t="shared" si="158"/>
        <v>42</v>
      </c>
      <c r="L58" s="103">
        <f t="shared" si="158"/>
        <v>0</v>
      </c>
      <c r="M58" s="103">
        <f t="shared" si="158"/>
        <v>0</v>
      </c>
      <c r="N58" s="103">
        <f t="shared" si="158"/>
        <v>0</v>
      </c>
      <c r="O58" s="103">
        <f t="shared" si="158"/>
        <v>0</v>
      </c>
      <c r="P58" s="103">
        <f t="shared" si="158"/>
        <v>0</v>
      </c>
      <c r="Q58" s="103"/>
      <c r="R58" s="103">
        <f t="shared" si="187"/>
        <v>0</v>
      </c>
      <c r="S58" s="103">
        <f t="shared" si="160"/>
        <v>0</v>
      </c>
      <c r="T58" s="103">
        <f t="shared" si="160"/>
        <v>0</v>
      </c>
      <c r="U58" s="368">
        <f t="shared" si="160"/>
        <v>0</v>
      </c>
      <c r="V58" s="372">
        <f t="shared" si="189"/>
        <v>21</v>
      </c>
      <c r="W58" s="103">
        <f t="shared" si="190"/>
        <v>0</v>
      </c>
      <c r="X58" s="373">
        <f t="shared" si="99"/>
        <v>0</v>
      </c>
      <c r="Y58" s="371">
        <f t="shared" ref="Y58" si="205">SUM(Z58:AJ58)+SUM(AL58:AN58)</f>
        <v>6</v>
      </c>
      <c r="Z58" s="82"/>
      <c r="AA58" s="82"/>
      <c r="AB58" s="82"/>
      <c r="AC58" s="82">
        <v>6</v>
      </c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3"/>
      <c r="AP58" s="84"/>
      <c r="AQ58" s="85"/>
      <c r="AR58" s="86">
        <f t="shared" ref="AR58" si="206">(AO58+AP58+AQ58+Y58+AS58)/36</f>
        <v>0.25</v>
      </c>
      <c r="AS58" s="374">
        <v>3</v>
      </c>
      <c r="AT58" s="375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102"/>
      <c r="BI58" s="102"/>
      <c r="BJ58" s="102"/>
      <c r="BK58" s="102"/>
      <c r="BL58" s="102"/>
      <c r="BM58" s="102"/>
      <c r="BN58" s="376"/>
      <c r="BO58" s="371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  <c r="CF58" s="102"/>
      <c r="CG58" s="102"/>
      <c r="CH58" s="102"/>
      <c r="CI58" s="374"/>
      <c r="CJ58" s="375">
        <f t="shared" ref="CJ58" si="207">SUM(CK58:CU58)+SUM(CW58:CY58)</f>
        <v>18</v>
      </c>
      <c r="CK58" s="82"/>
      <c r="CL58" s="82"/>
      <c r="CM58" s="82"/>
      <c r="CN58" s="82">
        <v>18</v>
      </c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3"/>
      <c r="DA58" s="84"/>
      <c r="DB58" s="85"/>
      <c r="DC58" s="86">
        <f t="shared" ref="DC58" si="208">(CZ58+DA58+DB58+CJ58+DD58)/36</f>
        <v>0.75</v>
      </c>
      <c r="DD58" s="376">
        <v>9</v>
      </c>
      <c r="DE58" s="371">
        <f t="shared" ref="DE58" si="209">SUM(DF58:DP58)+SUM(DR58:DT58)</f>
        <v>6</v>
      </c>
      <c r="DF58" s="82"/>
      <c r="DG58" s="82"/>
      <c r="DH58" s="82"/>
      <c r="DI58" s="82">
        <v>6</v>
      </c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3"/>
      <c r="DV58" s="84"/>
      <c r="DW58" s="85"/>
      <c r="DX58" s="86">
        <f t="shared" ref="DX58" si="210">(DU58+DV58+DW58+DE58+DY58)/36</f>
        <v>0.25</v>
      </c>
      <c r="DY58" s="374">
        <v>3</v>
      </c>
      <c r="DZ58" s="375"/>
      <c r="EA58" s="102"/>
      <c r="EB58" s="102"/>
      <c r="EC58" s="102"/>
      <c r="ED58" s="102"/>
      <c r="EE58" s="102"/>
      <c r="EF58" s="102"/>
      <c r="EG58" s="102"/>
      <c r="EH58" s="102"/>
      <c r="EI58" s="102"/>
      <c r="EJ58" s="102"/>
      <c r="EK58" s="102"/>
      <c r="EL58" s="102"/>
      <c r="EM58" s="102"/>
      <c r="EN58" s="102"/>
      <c r="EO58" s="102"/>
      <c r="EP58" s="102"/>
      <c r="EQ58" s="102"/>
      <c r="ER58" s="102"/>
      <c r="ES58" s="102"/>
      <c r="ET58" s="376"/>
      <c r="EU58" s="371"/>
      <c r="EV58" s="102"/>
      <c r="EW58" s="102"/>
      <c r="EX58" s="102"/>
      <c r="EY58" s="102"/>
      <c r="EZ58" s="102"/>
      <c r="FA58" s="102"/>
      <c r="FB58" s="102"/>
      <c r="FC58" s="102"/>
      <c r="FD58" s="102"/>
      <c r="FE58" s="102"/>
      <c r="FF58" s="102"/>
      <c r="FG58" s="102"/>
      <c r="FH58" s="102"/>
      <c r="FI58" s="102"/>
      <c r="FJ58" s="102"/>
      <c r="FK58" s="102"/>
      <c r="FL58" s="102"/>
      <c r="FM58" s="102"/>
      <c r="FN58" s="102"/>
      <c r="FO58" s="374"/>
      <c r="FP58" s="375">
        <f t="shared" ref="FP58" si="211">SUM(FQ58:GA58)+SUM(GC58:GE58)</f>
        <v>6</v>
      </c>
      <c r="FQ58" s="82"/>
      <c r="FR58" s="82"/>
      <c r="FS58" s="82"/>
      <c r="FT58" s="82">
        <v>6</v>
      </c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3"/>
      <c r="GG58" s="84"/>
      <c r="GH58" s="85"/>
      <c r="GI58" s="86">
        <f t="shared" si="202"/>
        <v>0.25</v>
      </c>
      <c r="GJ58" s="376">
        <v>3</v>
      </c>
      <c r="GK58" s="371">
        <f t="shared" si="203"/>
        <v>6</v>
      </c>
      <c r="GL58" s="82"/>
      <c r="GM58" s="82"/>
      <c r="GN58" s="82"/>
      <c r="GO58" s="82">
        <v>6</v>
      </c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3"/>
      <c r="HB58" s="84"/>
      <c r="HC58" s="85"/>
      <c r="HD58" s="86">
        <f t="shared" si="204"/>
        <v>0.25</v>
      </c>
      <c r="HE58" s="374">
        <v>3</v>
      </c>
      <c r="HF58" s="375"/>
      <c r="HG58" s="102"/>
      <c r="HH58" s="102"/>
      <c r="HI58" s="102"/>
      <c r="HJ58" s="102"/>
      <c r="HK58" s="102"/>
      <c r="HL58" s="102"/>
      <c r="HM58" s="102"/>
      <c r="HN58" s="102"/>
      <c r="HO58" s="102"/>
      <c r="HP58" s="102"/>
      <c r="HQ58" s="102"/>
      <c r="HR58" s="102"/>
      <c r="HS58" s="102"/>
      <c r="HT58" s="102"/>
      <c r="HU58" s="102"/>
      <c r="HV58" s="102"/>
      <c r="HW58" s="102"/>
      <c r="HX58" s="102"/>
      <c r="HY58" s="102"/>
      <c r="HZ58" s="376"/>
      <c r="IA58" s="326"/>
      <c r="IB58" s="87"/>
      <c r="IC58" s="87"/>
      <c r="ID58" s="148"/>
      <c r="IE58" s="346">
        <v>15</v>
      </c>
    </row>
    <row r="59" spans="1:301" s="393" customFormat="1" ht="15" customHeight="1" thickBot="1" x14ac:dyDescent="0.3">
      <c r="A59" s="920">
        <v>35</v>
      </c>
      <c r="B59" s="923" t="s">
        <v>140</v>
      </c>
      <c r="C59" s="924" t="s">
        <v>153</v>
      </c>
      <c r="D59" s="927">
        <f t="shared" si="91"/>
        <v>11</v>
      </c>
      <c r="E59" s="890"/>
      <c r="F59" s="890">
        <f t="shared" si="92"/>
        <v>396</v>
      </c>
      <c r="G59" s="890">
        <f t="shared" ref="G59" si="212">SUM(H59:U59)</f>
        <v>206</v>
      </c>
      <c r="H59" s="890">
        <f t="shared" ref="H51:P59" si="213">Z59+AU59+BP59+CK59+DF59+EA59+EV59+FQ59+GL59+HG59</f>
        <v>4</v>
      </c>
      <c r="I59" s="890">
        <f t="shared" si="213"/>
        <v>2</v>
      </c>
      <c r="J59" s="890">
        <f t="shared" si="213"/>
        <v>0</v>
      </c>
      <c r="K59" s="890">
        <f t="shared" si="213"/>
        <v>200</v>
      </c>
      <c r="L59" s="890">
        <f t="shared" si="213"/>
        <v>0</v>
      </c>
      <c r="M59" s="890">
        <f t="shared" si="213"/>
        <v>0</v>
      </c>
      <c r="N59" s="890">
        <f t="shared" si="213"/>
        <v>0</v>
      </c>
      <c r="O59" s="890">
        <f t="shared" si="213"/>
        <v>0</v>
      </c>
      <c r="P59" s="890">
        <f t="shared" si="213"/>
        <v>0</v>
      </c>
      <c r="Q59" s="890"/>
      <c r="R59" s="890">
        <f t="shared" ref="R54:R59" si="214">AJ59+BE59+BZ59+CU59+DP59+EK59+FF59+GA59+GV59+HQ59</f>
        <v>0</v>
      </c>
      <c r="S59" s="890">
        <f>AL59+BG59+CB59+CW59+DR59+EM59+FH59+GC59+GX59+HS59</f>
        <v>0</v>
      </c>
      <c r="T59" s="890">
        <f>AM59+BH59+CC59+CX59+DS59+EN59+FI59+GD59+GY59+HT59</f>
        <v>0</v>
      </c>
      <c r="U59" s="930">
        <f>AN59+BI59+CD59+CY59+DT59+EO59+FJ59+GE59+GZ59+HU59</f>
        <v>0</v>
      </c>
      <c r="V59" s="933">
        <f>AS59+BN59+CI59+DD59+DY59+ET59+FO59+GJ59+HE59+HZ59</f>
        <v>117</v>
      </c>
      <c r="W59" s="890">
        <f>AQ59+BL59+CG59+DB59+DW59+ER59+FM59+GH59+HC59+HX59</f>
        <v>73</v>
      </c>
      <c r="X59" s="936">
        <f>AO59+AP59+BJ59+BK59+CE59+CF59+CZ59+DA59+DU59+DV59+EP59+EQ59+FK59+FL59+GF59+GG59+HA59+HB59+HV59+HW59</f>
        <v>0</v>
      </c>
      <c r="Y59" s="939">
        <f t="shared" ref="Y59" si="215">SUM(Z59:AJ59)+SUM(AL59:AN59)</f>
        <v>20</v>
      </c>
      <c r="Z59" s="940">
        <v>2</v>
      </c>
      <c r="AA59" s="940"/>
      <c r="AB59" s="940"/>
      <c r="AC59" s="940">
        <v>18</v>
      </c>
      <c r="AD59" s="940"/>
      <c r="AE59" s="940"/>
      <c r="AF59" s="940"/>
      <c r="AG59" s="940"/>
      <c r="AH59" s="940"/>
      <c r="AI59" s="940"/>
      <c r="AJ59" s="940"/>
      <c r="AK59" s="940"/>
      <c r="AL59" s="940"/>
      <c r="AM59" s="940"/>
      <c r="AN59" s="940"/>
      <c r="AO59" s="950"/>
      <c r="AP59" s="953"/>
      <c r="AQ59" s="943">
        <v>4</v>
      </c>
      <c r="AR59" s="946">
        <f>(AO59+AP59+AQ59+Y59+AS59)/36</f>
        <v>1</v>
      </c>
      <c r="AS59" s="949">
        <v>12</v>
      </c>
      <c r="AT59" s="956">
        <f t="shared" ref="AT59" si="216">SUM(AU59:BE59)+SUM(BG59:BI59)</f>
        <v>18</v>
      </c>
      <c r="AU59" s="940">
        <v>2</v>
      </c>
      <c r="AV59" s="940">
        <v>2</v>
      </c>
      <c r="AW59" s="940"/>
      <c r="AX59" s="940">
        <v>14</v>
      </c>
      <c r="AY59" s="940"/>
      <c r="AZ59" s="940"/>
      <c r="BA59" s="940"/>
      <c r="BB59" s="940"/>
      <c r="BC59" s="940"/>
      <c r="BD59" s="940"/>
      <c r="BE59" s="940"/>
      <c r="BF59" s="940"/>
      <c r="BG59" s="940"/>
      <c r="BH59" s="940"/>
      <c r="BI59" s="940"/>
      <c r="BJ59" s="950"/>
      <c r="BK59" s="953"/>
      <c r="BL59" s="943">
        <v>9</v>
      </c>
      <c r="BM59" s="946">
        <f>(BJ59+BK59+BL59+AT59+BN59)/36</f>
        <v>1</v>
      </c>
      <c r="BN59" s="957">
        <v>9</v>
      </c>
      <c r="BO59" s="939">
        <f t="shared" ref="BO59" si="217">SUM(BP59:BZ59)+SUM(CB59:CD59)</f>
        <v>18</v>
      </c>
      <c r="BP59" s="940">
        <v>0</v>
      </c>
      <c r="BQ59" s="940">
        <v>0</v>
      </c>
      <c r="BR59" s="940">
        <v>0</v>
      </c>
      <c r="BS59" s="940">
        <v>18</v>
      </c>
      <c r="BT59" s="940"/>
      <c r="BU59" s="940"/>
      <c r="BV59" s="940"/>
      <c r="BW59" s="940"/>
      <c r="BX59" s="940"/>
      <c r="BY59" s="940"/>
      <c r="BZ59" s="940"/>
      <c r="CA59" s="940"/>
      <c r="CB59" s="940"/>
      <c r="CC59" s="940"/>
      <c r="CD59" s="940"/>
      <c r="CE59" s="950"/>
      <c r="CF59" s="953"/>
      <c r="CG59" s="943">
        <v>6</v>
      </c>
      <c r="CH59" s="946">
        <f>(CE59+CF59+CG59+BO59+CI59)/36</f>
        <v>1</v>
      </c>
      <c r="CI59" s="949">
        <v>12</v>
      </c>
      <c r="CJ59" s="956">
        <f t="shared" ref="CJ59" si="218">SUM(CK59:CU59)+SUM(CW59:CY59)</f>
        <v>18</v>
      </c>
      <c r="CK59" s="940">
        <v>0</v>
      </c>
      <c r="CL59" s="940">
        <v>0</v>
      </c>
      <c r="CM59" s="940">
        <v>0</v>
      </c>
      <c r="CN59" s="940">
        <v>18</v>
      </c>
      <c r="CO59" s="940"/>
      <c r="CP59" s="940"/>
      <c r="CQ59" s="940"/>
      <c r="CR59" s="940"/>
      <c r="CS59" s="940"/>
      <c r="CT59" s="940"/>
      <c r="CU59" s="940"/>
      <c r="CV59" s="940"/>
      <c r="CW59" s="940"/>
      <c r="CX59" s="940"/>
      <c r="CY59" s="940"/>
      <c r="CZ59" s="950"/>
      <c r="DA59" s="953"/>
      <c r="DB59" s="943">
        <v>9</v>
      </c>
      <c r="DC59" s="946">
        <f>(CZ59+DA59+DB59+CJ59+DD59)/36</f>
        <v>1</v>
      </c>
      <c r="DD59" s="957">
        <v>9</v>
      </c>
      <c r="DE59" s="939">
        <f t="shared" ref="DE59" si="219">SUM(DF59:DP59)+SUM(DR59:DT59)</f>
        <v>18</v>
      </c>
      <c r="DF59" s="940">
        <v>0</v>
      </c>
      <c r="DG59" s="940">
        <v>0</v>
      </c>
      <c r="DH59" s="940">
        <v>0</v>
      </c>
      <c r="DI59" s="940">
        <v>18</v>
      </c>
      <c r="DJ59" s="940"/>
      <c r="DK59" s="940"/>
      <c r="DL59" s="940"/>
      <c r="DM59" s="940"/>
      <c r="DN59" s="940"/>
      <c r="DO59" s="940"/>
      <c r="DP59" s="940"/>
      <c r="DQ59" s="940"/>
      <c r="DR59" s="940"/>
      <c r="DS59" s="940"/>
      <c r="DT59" s="940"/>
      <c r="DU59" s="950"/>
      <c r="DV59" s="953"/>
      <c r="DW59" s="943">
        <v>6</v>
      </c>
      <c r="DX59" s="946">
        <f>(DU59+DV59+DW59+DE59+DY59)/36</f>
        <v>1</v>
      </c>
      <c r="DY59" s="949">
        <v>12</v>
      </c>
      <c r="DZ59" s="956">
        <f t="shared" ref="DZ59" si="220">SUM(EA59:EK59)+SUM(EM59:EO59)</f>
        <v>18</v>
      </c>
      <c r="EA59" s="940">
        <v>0</v>
      </c>
      <c r="EB59" s="940">
        <v>0</v>
      </c>
      <c r="EC59" s="940">
        <v>0</v>
      </c>
      <c r="ED59" s="940">
        <v>18</v>
      </c>
      <c r="EE59" s="940"/>
      <c r="EF59" s="940"/>
      <c r="EG59" s="940"/>
      <c r="EH59" s="940"/>
      <c r="EI59" s="940"/>
      <c r="EJ59" s="940"/>
      <c r="EK59" s="940"/>
      <c r="EL59" s="940"/>
      <c r="EM59" s="940"/>
      <c r="EN59" s="940"/>
      <c r="EO59" s="940"/>
      <c r="EP59" s="950"/>
      <c r="EQ59" s="953"/>
      <c r="ER59" s="943">
        <v>9</v>
      </c>
      <c r="ES59" s="946">
        <f>(EP59+EQ59+ER59+DZ59+ET59)/36</f>
        <v>1</v>
      </c>
      <c r="ET59" s="957">
        <v>9</v>
      </c>
      <c r="EU59" s="939">
        <f t="shared" ref="EU59" si="221">SUM(EV59:FF59)+SUM(FH59:FJ59)</f>
        <v>18</v>
      </c>
      <c r="EV59" s="940">
        <v>0</v>
      </c>
      <c r="EW59" s="940">
        <v>0</v>
      </c>
      <c r="EX59" s="940">
        <v>0</v>
      </c>
      <c r="EY59" s="940">
        <v>18</v>
      </c>
      <c r="EZ59" s="940"/>
      <c r="FA59" s="940"/>
      <c r="FB59" s="940"/>
      <c r="FC59" s="940"/>
      <c r="FD59" s="940"/>
      <c r="FE59" s="940"/>
      <c r="FF59" s="940"/>
      <c r="FG59" s="940"/>
      <c r="FH59" s="940"/>
      <c r="FI59" s="940"/>
      <c r="FJ59" s="940"/>
      <c r="FK59" s="950"/>
      <c r="FL59" s="953"/>
      <c r="FM59" s="943">
        <v>6</v>
      </c>
      <c r="FN59" s="946">
        <f>(FK59+FL59+FM59+EU59+FO59)/36</f>
        <v>1</v>
      </c>
      <c r="FO59" s="949">
        <v>12</v>
      </c>
      <c r="FP59" s="956">
        <f t="shared" ref="FP59" si="222">SUM(FQ59:GA59)+SUM(GC59:GE59)</f>
        <v>18</v>
      </c>
      <c r="FQ59" s="940">
        <v>0</v>
      </c>
      <c r="FR59" s="940">
        <v>0</v>
      </c>
      <c r="FS59" s="940">
        <v>0</v>
      </c>
      <c r="FT59" s="940">
        <v>18</v>
      </c>
      <c r="FU59" s="940"/>
      <c r="FV59" s="940"/>
      <c r="FW59" s="940"/>
      <c r="FX59" s="940"/>
      <c r="FY59" s="940"/>
      <c r="FZ59" s="940"/>
      <c r="GA59" s="940"/>
      <c r="GB59" s="940"/>
      <c r="GC59" s="940"/>
      <c r="GD59" s="940"/>
      <c r="GE59" s="940"/>
      <c r="GF59" s="950"/>
      <c r="GG59" s="953"/>
      <c r="GH59" s="943">
        <v>9</v>
      </c>
      <c r="GI59" s="946">
        <f>(GF59+GG59+GH59+FP59+GJ59)/36</f>
        <v>1</v>
      </c>
      <c r="GJ59" s="957">
        <v>9</v>
      </c>
      <c r="GK59" s="939">
        <f t="shared" ref="GK59" si="223">SUM(GL59:GV59)+SUM(GX59:GZ59)</f>
        <v>18</v>
      </c>
      <c r="GL59" s="940">
        <v>0</v>
      </c>
      <c r="GM59" s="940">
        <v>0</v>
      </c>
      <c r="GN59" s="940">
        <v>0</v>
      </c>
      <c r="GO59" s="940">
        <v>18</v>
      </c>
      <c r="GP59" s="940"/>
      <c r="GQ59" s="940"/>
      <c r="GR59" s="940"/>
      <c r="GS59" s="940"/>
      <c r="GT59" s="940"/>
      <c r="GU59" s="940"/>
      <c r="GV59" s="940"/>
      <c r="GW59" s="940"/>
      <c r="GX59" s="940"/>
      <c r="GY59" s="940"/>
      <c r="GZ59" s="940"/>
      <c r="HA59" s="950"/>
      <c r="HB59" s="953"/>
      <c r="HC59" s="943">
        <v>6</v>
      </c>
      <c r="HD59" s="946">
        <f>(HA59+HB59+HC59+GK59+HE59)/36</f>
        <v>1</v>
      </c>
      <c r="HE59" s="949">
        <v>12</v>
      </c>
      <c r="HF59" s="956">
        <f t="shared" ref="HF59" si="224">SUM(HG59:HQ59)+SUM(HS59:HU59)</f>
        <v>42</v>
      </c>
      <c r="HG59" s="940"/>
      <c r="HH59" s="940"/>
      <c r="HI59" s="940"/>
      <c r="HJ59" s="940">
        <v>42</v>
      </c>
      <c r="HK59" s="940"/>
      <c r="HL59" s="940"/>
      <c r="HM59" s="940"/>
      <c r="HN59" s="940"/>
      <c r="HO59" s="940"/>
      <c r="HP59" s="940"/>
      <c r="HQ59" s="940"/>
      <c r="HR59" s="940"/>
      <c r="HS59" s="940"/>
      <c r="HT59" s="940"/>
      <c r="HU59" s="940"/>
      <c r="HV59" s="950"/>
      <c r="HW59" s="953"/>
      <c r="HX59" s="943">
        <v>9</v>
      </c>
      <c r="HY59" s="946">
        <f>(HV59+HW59+HX59+HF59+HZ59)/36</f>
        <v>2</v>
      </c>
      <c r="HZ59" s="957">
        <v>21</v>
      </c>
      <c r="IA59" s="329">
        <v>2</v>
      </c>
      <c r="IB59" s="62">
        <v>1</v>
      </c>
      <c r="IC59" s="95"/>
      <c r="ID59" s="151"/>
      <c r="IE59" s="914">
        <v>11</v>
      </c>
      <c r="IF59" s="385"/>
      <c r="IG59" s="385"/>
      <c r="IH59" s="385"/>
      <c r="II59" s="385"/>
      <c r="IJ59" s="385"/>
      <c r="IK59" s="385"/>
      <c r="IL59" s="385"/>
      <c r="IM59" s="385"/>
      <c r="IN59" s="385"/>
      <c r="IO59" s="385"/>
      <c r="IP59" s="385"/>
      <c r="IQ59" s="385"/>
      <c r="IR59" s="385"/>
      <c r="IS59" s="385"/>
      <c r="IT59" s="385"/>
      <c r="IU59" s="385"/>
      <c r="IV59" s="385"/>
      <c r="IW59" s="385"/>
      <c r="IX59" s="385"/>
      <c r="IY59" s="385"/>
      <c r="IZ59" s="385"/>
      <c r="JA59" s="385"/>
      <c r="JB59" s="385"/>
      <c r="JC59" s="385"/>
      <c r="JD59" s="385"/>
      <c r="JE59" s="385"/>
      <c r="JF59" s="385"/>
      <c r="JG59" s="385"/>
      <c r="JH59" s="385"/>
      <c r="JI59" s="385"/>
      <c r="JJ59" s="385"/>
      <c r="JK59" s="385"/>
      <c r="JL59" s="385"/>
      <c r="JM59" s="385"/>
      <c r="JN59" s="385"/>
      <c r="JO59" s="385"/>
      <c r="JP59" s="385"/>
      <c r="JQ59" s="385"/>
      <c r="JR59" s="385"/>
      <c r="JS59" s="385"/>
      <c r="JT59" s="385"/>
      <c r="JU59" s="385"/>
      <c r="JV59" s="385"/>
      <c r="JW59" s="385"/>
      <c r="JX59" s="385"/>
      <c r="JY59" s="385"/>
      <c r="JZ59" s="385"/>
      <c r="KA59" s="385"/>
      <c r="KB59" s="385"/>
      <c r="KC59" s="385"/>
      <c r="KD59" s="385"/>
      <c r="KE59" s="385"/>
      <c r="KF59" s="385"/>
      <c r="KG59" s="385"/>
      <c r="KH59" s="385"/>
      <c r="KI59" s="385"/>
      <c r="KJ59" s="385"/>
      <c r="KK59" s="385"/>
      <c r="KL59" s="385"/>
      <c r="KM59" s="385"/>
      <c r="KN59" s="385"/>
      <c r="KO59" s="385"/>
    </row>
    <row r="60" spans="1:301" s="385" customFormat="1" ht="15" customHeight="1" x14ac:dyDescent="0.25">
      <c r="A60" s="921"/>
      <c r="B60" s="902"/>
      <c r="C60" s="925"/>
      <c r="D60" s="928"/>
      <c r="E60" s="891"/>
      <c r="F60" s="891"/>
      <c r="G60" s="891"/>
      <c r="H60" s="891"/>
      <c r="I60" s="891"/>
      <c r="J60" s="891"/>
      <c r="K60" s="891"/>
      <c r="L60" s="891"/>
      <c r="M60" s="891"/>
      <c r="N60" s="891"/>
      <c r="O60" s="891"/>
      <c r="P60" s="891"/>
      <c r="Q60" s="891"/>
      <c r="R60" s="891"/>
      <c r="S60" s="891"/>
      <c r="T60" s="891"/>
      <c r="U60" s="931"/>
      <c r="V60" s="934"/>
      <c r="W60" s="891"/>
      <c r="X60" s="937"/>
      <c r="Y60" s="914"/>
      <c r="Z60" s="941"/>
      <c r="AA60" s="941"/>
      <c r="AB60" s="941"/>
      <c r="AC60" s="941"/>
      <c r="AD60" s="941"/>
      <c r="AE60" s="941"/>
      <c r="AF60" s="941"/>
      <c r="AG60" s="941"/>
      <c r="AH60" s="941"/>
      <c r="AI60" s="941"/>
      <c r="AJ60" s="941"/>
      <c r="AK60" s="941"/>
      <c r="AL60" s="941"/>
      <c r="AM60" s="941"/>
      <c r="AN60" s="941"/>
      <c r="AO60" s="951"/>
      <c r="AP60" s="954"/>
      <c r="AQ60" s="944"/>
      <c r="AR60" s="947"/>
      <c r="AS60" s="904"/>
      <c r="AT60" s="908"/>
      <c r="AU60" s="941"/>
      <c r="AV60" s="941"/>
      <c r="AW60" s="941"/>
      <c r="AX60" s="941"/>
      <c r="AY60" s="941"/>
      <c r="AZ60" s="941"/>
      <c r="BA60" s="941"/>
      <c r="BB60" s="941"/>
      <c r="BC60" s="941"/>
      <c r="BD60" s="941"/>
      <c r="BE60" s="941"/>
      <c r="BF60" s="941"/>
      <c r="BG60" s="941"/>
      <c r="BH60" s="941"/>
      <c r="BI60" s="941"/>
      <c r="BJ60" s="951"/>
      <c r="BK60" s="954"/>
      <c r="BL60" s="944"/>
      <c r="BM60" s="947"/>
      <c r="BN60" s="909"/>
      <c r="BO60" s="914"/>
      <c r="BP60" s="941"/>
      <c r="BQ60" s="941"/>
      <c r="BR60" s="941"/>
      <c r="BS60" s="941"/>
      <c r="BT60" s="941"/>
      <c r="BU60" s="941"/>
      <c r="BV60" s="941"/>
      <c r="BW60" s="941"/>
      <c r="BX60" s="941"/>
      <c r="BY60" s="941"/>
      <c r="BZ60" s="941"/>
      <c r="CA60" s="941"/>
      <c r="CB60" s="941"/>
      <c r="CC60" s="941"/>
      <c r="CD60" s="941"/>
      <c r="CE60" s="951"/>
      <c r="CF60" s="954"/>
      <c r="CG60" s="944"/>
      <c r="CH60" s="947"/>
      <c r="CI60" s="904"/>
      <c r="CJ60" s="908"/>
      <c r="CK60" s="941"/>
      <c r="CL60" s="941"/>
      <c r="CM60" s="941"/>
      <c r="CN60" s="941"/>
      <c r="CO60" s="941"/>
      <c r="CP60" s="941"/>
      <c r="CQ60" s="941"/>
      <c r="CR60" s="941"/>
      <c r="CS60" s="941"/>
      <c r="CT60" s="941"/>
      <c r="CU60" s="941"/>
      <c r="CV60" s="941"/>
      <c r="CW60" s="941"/>
      <c r="CX60" s="941"/>
      <c r="CY60" s="941"/>
      <c r="CZ60" s="951"/>
      <c r="DA60" s="954"/>
      <c r="DB60" s="944"/>
      <c r="DC60" s="947"/>
      <c r="DD60" s="909"/>
      <c r="DE60" s="914"/>
      <c r="DF60" s="941"/>
      <c r="DG60" s="941"/>
      <c r="DH60" s="941"/>
      <c r="DI60" s="941"/>
      <c r="DJ60" s="941"/>
      <c r="DK60" s="941"/>
      <c r="DL60" s="941"/>
      <c r="DM60" s="941"/>
      <c r="DN60" s="941"/>
      <c r="DO60" s="941"/>
      <c r="DP60" s="941"/>
      <c r="DQ60" s="941"/>
      <c r="DR60" s="941"/>
      <c r="DS60" s="941"/>
      <c r="DT60" s="941"/>
      <c r="DU60" s="951"/>
      <c r="DV60" s="954"/>
      <c r="DW60" s="944"/>
      <c r="DX60" s="947"/>
      <c r="DY60" s="904"/>
      <c r="DZ60" s="908"/>
      <c r="EA60" s="941"/>
      <c r="EB60" s="941"/>
      <c r="EC60" s="941"/>
      <c r="ED60" s="941"/>
      <c r="EE60" s="941"/>
      <c r="EF60" s="941"/>
      <c r="EG60" s="941"/>
      <c r="EH60" s="941"/>
      <c r="EI60" s="941"/>
      <c r="EJ60" s="941"/>
      <c r="EK60" s="941"/>
      <c r="EL60" s="941"/>
      <c r="EM60" s="941"/>
      <c r="EN60" s="941"/>
      <c r="EO60" s="941"/>
      <c r="EP60" s="951"/>
      <c r="EQ60" s="954"/>
      <c r="ER60" s="944"/>
      <c r="ES60" s="947"/>
      <c r="ET60" s="909"/>
      <c r="EU60" s="914"/>
      <c r="EV60" s="941"/>
      <c r="EW60" s="941"/>
      <c r="EX60" s="941"/>
      <c r="EY60" s="941"/>
      <c r="EZ60" s="941"/>
      <c r="FA60" s="941"/>
      <c r="FB60" s="941"/>
      <c r="FC60" s="941"/>
      <c r="FD60" s="941"/>
      <c r="FE60" s="941"/>
      <c r="FF60" s="941"/>
      <c r="FG60" s="941"/>
      <c r="FH60" s="941"/>
      <c r="FI60" s="941"/>
      <c r="FJ60" s="941"/>
      <c r="FK60" s="951"/>
      <c r="FL60" s="954"/>
      <c r="FM60" s="944"/>
      <c r="FN60" s="947"/>
      <c r="FO60" s="904"/>
      <c r="FP60" s="908"/>
      <c r="FQ60" s="941"/>
      <c r="FR60" s="941"/>
      <c r="FS60" s="941"/>
      <c r="FT60" s="941"/>
      <c r="FU60" s="941"/>
      <c r="FV60" s="941"/>
      <c r="FW60" s="941"/>
      <c r="FX60" s="941"/>
      <c r="FY60" s="941"/>
      <c r="FZ60" s="941"/>
      <c r="GA60" s="941"/>
      <c r="GB60" s="941"/>
      <c r="GC60" s="941"/>
      <c r="GD60" s="941"/>
      <c r="GE60" s="941"/>
      <c r="GF60" s="951"/>
      <c r="GG60" s="954"/>
      <c r="GH60" s="944"/>
      <c r="GI60" s="947"/>
      <c r="GJ60" s="909"/>
      <c r="GK60" s="914"/>
      <c r="GL60" s="941"/>
      <c r="GM60" s="941"/>
      <c r="GN60" s="941"/>
      <c r="GO60" s="941"/>
      <c r="GP60" s="941"/>
      <c r="GQ60" s="941"/>
      <c r="GR60" s="941"/>
      <c r="GS60" s="941"/>
      <c r="GT60" s="941"/>
      <c r="GU60" s="941"/>
      <c r="GV60" s="941"/>
      <c r="GW60" s="941"/>
      <c r="GX60" s="941"/>
      <c r="GY60" s="941"/>
      <c r="GZ60" s="941"/>
      <c r="HA60" s="951"/>
      <c r="HB60" s="954"/>
      <c r="HC60" s="944"/>
      <c r="HD60" s="947"/>
      <c r="HE60" s="904"/>
      <c r="HF60" s="908"/>
      <c r="HG60" s="941"/>
      <c r="HH60" s="941"/>
      <c r="HI60" s="941"/>
      <c r="HJ60" s="941"/>
      <c r="HK60" s="941"/>
      <c r="HL60" s="941"/>
      <c r="HM60" s="941"/>
      <c r="HN60" s="941"/>
      <c r="HO60" s="941"/>
      <c r="HP60" s="941"/>
      <c r="HQ60" s="941"/>
      <c r="HR60" s="941"/>
      <c r="HS60" s="941"/>
      <c r="HT60" s="941"/>
      <c r="HU60" s="941"/>
      <c r="HV60" s="951"/>
      <c r="HW60" s="954"/>
      <c r="HX60" s="944"/>
      <c r="HY60" s="947"/>
      <c r="HZ60" s="909"/>
      <c r="IA60" s="330">
        <v>4</v>
      </c>
      <c r="IB60" s="24">
        <v>3</v>
      </c>
      <c r="IC60" s="25"/>
      <c r="ID60" s="120"/>
      <c r="IE60" s="914"/>
    </row>
    <row r="61" spans="1:301" s="385" customFormat="1" ht="15" customHeight="1" x14ac:dyDescent="0.25">
      <c r="A61" s="921"/>
      <c r="B61" s="902"/>
      <c r="C61" s="925"/>
      <c r="D61" s="928"/>
      <c r="E61" s="891"/>
      <c r="F61" s="891"/>
      <c r="G61" s="891"/>
      <c r="H61" s="891"/>
      <c r="I61" s="891"/>
      <c r="J61" s="891"/>
      <c r="K61" s="891"/>
      <c r="L61" s="891"/>
      <c r="M61" s="891"/>
      <c r="N61" s="891"/>
      <c r="O61" s="891"/>
      <c r="P61" s="891"/>
      <c r="Q61" s="891"/>
      <c r="R61" s="891"/>
      <c r="S61" s="891"/>
      <c r="T61" s="891"/>
      <c r="U61" s="931"/>
      <c r="V61" s="934"/>
      <c r="W61" s="891"/>
      <c r="X61" s="937"/>
      <c r="Y61" s="914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51"/>
      <c r="AP61" s="954"/>
      <c r="AQ61" s="944"/>
      <c r="AR61" s="947"/>
      <c r="AS61" s="904"/>
      <c r="AT61" s="908"/>
      <c r="AU61" s="941"/>
      <c r="AV61" s="941"/>
      <c r="AW61" s="941"/>
      <c r="AX61" s="941"/>
      <c r="AY61" s="941"/>
      <c r="AZ61" s="941"/>
      <c r="BA61" s="941"/>
      <c r="BB61" s="941"/>
      <c r="BC61" s="941"/>
      <c r="BD61" s="941"/>
      <c r="BE61" s="941"/>
      <c r="BF61" s="941"/>
      <c r="BG61" s="941"/>
      <c r="BH61" s="941"/>
      <c r="BI61" s="941"/>
      <c r="BJ61" s="951"/>
      <c r="BK61" s="954"/>
      <c r="BL61" s="944"/>
      <c r="BM61" s="947"/>
      <c r="BN61" s="909"/>
      <c r="BO61" s="914"/>
      <c r="BP61" s="941"/>
      <c r="BQ61" s="941"/>
      <c r="BR61" s="941"/>
      <c r="BS61" s="941"/>
      <c r="BT61" s="941"/>
      <c r="BU61" s="941"/>
      <c r="BV61" s="941"/>
      <c r="BW61" s="941"/>
      <c r="BX61" s="941"/>
      <c r="BY61" s="941"/>
      <c r="BZ61" s="941"/>
      <c r="CA61" s="941"/>
      <c r="CB61" s="941"/>
      <c r="CC61" s="941"/>
      <c r="CD61" s="941"/>
      <c r="CE61" s="951"/>
      <c r="CF61" s="954"/>
      <c r="CG61" s="944"/>
      <c r="CH61" s="947"/>
      <c r="CI61" s="904"/>
      <c r="CJ61" s="908"/>
      <c r="CK61" s="941"/>
      <c r="CL61" s="941"/>
      <c r="CM61" s="941"/>
      <c r="CN61" s="941"/>
      <c r="CO61" s="941"/>
      <c r="CP61" s="941"/>
      <c r="CQ61" s="941"/>
      <c r="CR61" s="941"/>
      <c r="CS61" s="941"/>
      <c r="CT61" s="941"/>
      <c r="CU61" s="941"/>
      <c r="CV61" s="941"/>
      <c r="CW61" s="941"/>
      <c r="CX61" s="941"/>
      <c r="CY61" s="941"/>
      <c r="CZ61" s="951"/>
      <c r="DA61" s="954"/>
      <c r="DB61" s="944"/>
      <c r="DC61" s="947"/>
      <c r="DD61" s="909"/>
      <c r="DE61" s="914"/>
      <c r="DF61" s="941"/>
      <c r="DG61" s="941"/>
      <c r="DH61" s="941"/>
      <c r="DI61" s="941"/>
      <c r="DJ61" s="941"/>
      <c r="DK61" s="941"/>
      <c r="DL61" s="941"/>
      <c r="DM61" s="941"/>
      <c r="DN61" s="941"/>
      <c r="DO61" s="941"/>
      <c r="DP61" s="941"/>
      <c r="DQ61" s="941"/>
      <c r="DR61" s="941"/>
      <c r="DS61" s="941"/>
      <c r="DT61" s="941"/>
      <c r="DU61" s="951"/>
      <c r="DV61" s="954"/>
      <c r="DW61" s="944"/>
      <c r="DX61" s="947"/>
      <c r="DY61" s="904"/>
      <c r="DZ61" s="908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51"/>
      <c r="EQ61" s="954"/>
      <c r="ER61" s="944"/>
      <c r="ES61" s="947"/>
      <c r="ET61" s="909"/>
      <c r="EU61" s="914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51"/>
      <c r="FL61" s="954"/>
      <c r="FM61" s="944"/>
      <c r="FN61" s="947"/>
      <c r="FO61" s="904"/>
      <c r="FP61" s="908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51"/>
      <c r="GG61" s="954"/>
      <c r="GH61" s="944"/>
      <c r="GI61" s="947"/>
      <c r="GJ61" s="909"/>
      <c r="GK61" s="914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51"/>
      <c r="HB61" s="954"/>
      <c r="HC61" s="944"/>
      <c r="HD61" s="947"/>
      <c r="HE61" s="904"/>
      <c r="HF61" s="908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51"/>
      <c r="HW61" s="954"/>
      <c r="HX61" s="944"/>
      <c r="HY61" s="947"/>
      <c r="HZ61" s="909"/>
      <c r="IA61" s="330">
        <v>6</v>
      </c>
      <c r="IB61" s="24">
        <v>5</v>
      </c>
      <c r="IC61" s="25"/>
      <c r="ID61" s="120"/>
      <c r="IE61" s="914"/>
    </row>
    <row r="62" spans="1:301" s="385" customFormat="1" ht="15" customHeight="1" x14ac:dyDescent="0.25">
      <c r="A62" s="921"/>
      <c r="B62" s="902"/>
      <c r="C62" s="925"/>
      <c r="D62" s="928"/>
      <c r="E62" s="891"/>
      <c r="F62" s="891"/>
      <c r="G62" s="891"/>
      <c r="H62" s="891"/>
      <c r="I62" s="891"/>
      <c r="J62" s="891"/>
      <c r="K62" s="891"/>
      <c r="L62" s="891"/>
      <c r="M62" s="891"/>
      <c r="N62" s="891"/>
      <c r="O62" s="891"/>
      <c r="P62" s="891"/>
      <c r="Q62" s="891"/>
      <c r="R62" s="891"/>
      <c r="S62" s="891"/>
      <c r="T62" s="891"/>
      <c r="U62" s="931"/>
      <c r="V62" s="934"/>
      <c r="W62" s="891"/>
      <c r="X62" s="937"/>
      <c r="Y62" s="914"/>
      <c r="Z62" s="941"/>
      <c r="AA62" s="941"/>
      <c r="AB62" s="941"/>
      <c r="AC62" s="941"/>
      <c r="AD62" s="941"/>
      <c r="AE62" s="941"/>
      <c r="AF62" s="941"/>
      <c r="AG62" s="941"/>
      <c r="AH62" s="941"/>
      <c r="AI62" s="941"/>
      <c r="AJ62" s="941"/>
      <c r="AK62" s="941"/>
      <c r="AL62" s="941"/>
      <c r="AM62" s="941"/>
      <c r="AN62" s="941"/>
      <c r="AO62" s="951"/>
      <c r="AP62" s="954"/>
      <c r="AQ62" s="944"/>
      <c r="AR62" s="947"/>
      <c r="AS62" s="904"/>
      <c r="AT62" s="908"/>
      <c r="AU62" s="941"/>
      <c r="AV62" s="941"/>
      <c r="AW62" s="941"/>
      <c r="AX62" s="941"/>
      <c r="AY62" s="941"/>
      <c r="AZ62" s="941"/>
      <c r="BA62" s="941"/>
      <c r="BB62" s="941"/>
      <c r="BC62" s="941"/>
      <c r="BD62" s="941"/>
      <c r="BE62" s="941"/>
      <c r="BF62" s="941"/>
      <c r="BG62" s="941"/>
      <c r="BH62" s="941"/>
      <c r="BI62" s="941"/>
      <c r="BJ62" s="951"/>
      <c r="BK62" s="954"/>
      <c r="BL62" s="944"/>
      <c r="BM62" s="947"/>
      <c r="BN62" s="909"/>
      <c r="BO62" s="914"/>
      <c r="BP62" s="941"/>
      <c r="BQ62" s="941"/>
      <c r="BR62" s="941"/>
      <c r="BS62" s="941"/>
      <c r="BT62" s="941"/>
      <c r="BU62" s="941"/>
      <c r="BV62" s="941"/>
      <c r="BW62" s="941"/>
      <c r="BX62" s="941"/>
      <c r="BY62" s="941"/>
      <c r="BZ62" s="941"/>
      <c r="CA62" s="941"/>
      <c r="CB62" s="941"/>
      <c r="CC62" s="941"/>
      <c r="CD62" s="941"/>
      <c r="CE62" s="951"/>
      <c r="CF62" s="954"/>
      <c r="CG62" s="944"/>
      <c r="CH62" s="947"/>
      <c r="CI62" s="904"/>
      <c r="CJ62" s="908"/>
      <c r="CK62" s="941"/>
      <c r="CL62" s="941"/>
      <c r="CM62" s="941"/>
      <c r="CN62" s="941"/>
      <c r="CO62" s="941"/>
      <c r="CP62" s="941"/>
      <c r="CQ62" s="941"/>
      <c r="CR62" s="941"/>
      <c r="CS62" s="941"/>
      <c r="CT62" s="941"/>
      <c r="CU62" s="941"/>
      <c r="CV62" s="941"/>
      <c r="CW62" s="941"/>
      <c r="CX62" s="941"/>
      <c r="CY62" s="941"/>
      <c r="CZ62" s="951"/>
      <c r="DA62" s="954"/>
      <c r="DB62" s="944"/>
      <c r="DC62" s="947"/>
      <c r="DD62" s="909"/>
      <c r="DE62" s="914"/>
      <c r="DF62" s="941"/>
      <c r="DG62" s="941"/>
      <c r="DH62" s="941"/>
      <c r="DI62" s="941"/>
      <c r="DJ62" s="941"/>
      <c r="DK62" s="941"/>
      <c r="DL62" s="941"/>
      <c r="DM62" s="941"/>
      <c r="DN62" s="941"/>
      <c r="DO62" s="941"/>
      <c r="DP62" s="941"/>
      <c r="DQ62" s="941"/>
      <c r="DR62" s="941"/>
      <c r="DS62" s="941"/>
      <c r="DT62" s="941"/>
      <c r="DU62" s="951"/>
      <c r="DV62" s="954"/>
      <c r="DW62" s="944"/>
      <c r="DX62" s="947"/>
      <c r="DY62" s="904"/>
      <c r="DZ62" s="908"/>
      <c r="EA62" s="941"/>
      <c r="EB62" s="941"/>
      <c r="EC62" s="941"/>
      <c r="ED62" s="941"/>
      <c r="EE62" s="941"/>
      <c r="EF62" s="941"/>
      <c r="EG62" s="941"/>
      <c r="EH62" s="941"/>
      <c r="EI62" s="941"/>
      <c r="EJ62" s="941"/>
      <c r="EK62" s="941"/>
      <c r="EL62" s="941"/>
      <c r="EM62" s="941"/>
      <c r="EN62" s="941"/>
      <c r="EO62" s="941"/>
      <c r="EP62" s="951"/>
      <c r="EQ62" s="954"/>
      <c r="ER62" s="944"/>
      <c r="ES62" s="947"/>
      <c r="ET62" s="909"/>
      <c r="EU62" s="914"/>
      <c r="EV62" s="941"/>
      <c r="EW62" s="941"/>
      <c r="EX62" s="941"/>
      <c r="EY62" s="941"/>
      <c r="EZ62" s="941"/>
      <c r="FA62" s="941"/>
      <c r="FB62" s="941"/>
      <c r="FC62" s="941"/>
      <c r="FD62" s="941"/>
      <c r="FE62" s="941"/>
      <c r="FF62" s="941"/>
      <c r="FG62" s="941"/>
      <c r="FH62" s="941"/>
      <c r="FI62" s="941"/>
      <c r="FJ62" s="941"/>
      <c r="FK62" s="951"/>
      <c r="FL62" s="954"/>
      <c r="FM62" s="944"/>
      <c r="FN62" s="947"/>
      <c r="FO62" s="904"/>
      <c r="FP62" s="908"/>
      <c r="FQ62" s="941"/>
      <c r="FR62" s="941"/>
      <c r="FS62" s="941"/>
      <c r="FT62" s="941"/>
      <c r="FU62" s="941"/>
      <c r="FV62" s="941"/>
      <c r="FW62" s="941"/>
      <c r="FX62" s="941"/>
      <c r="FY62" s="941"/>
      <c r="FZ62" s="941"/>
      <c r="GA62" s="941"/>
      <c r="GB62" s="941"/>
      <c r="GC62" s="941"/>
      <c r="GD62" s="941"/>
      <c r="GE62" s="941"/>
      <c r="GF62" s="951"/>
      <c r="GG62" s="954"/>
      <c r="GH62" s="944"/>
      <c r="GI62" s="947"/>
      <c r="GJ62" s="909"/>
      <c r="GK62" s="914"/>
      <c r="GL62" s="941"/>
      <c r="GM62" s="941"/>
      <c r="GN62" s="941"/>
      <c r="GO62" s="941"/>
      <c r="GP62" s="941"/>
      <c r="GQ62" s="941"/>
      <c r="GR62" s="941"/>
      <c r="GS62" s="941"/>
      <c r="GT62" s="941"/>
      <c r="GU62" s="941"/>
      <c r="GV62" s="941"/>
      <c r="GW62" s="941"/>
      <c r="GX62" s="941"/>
      <c r="GY62" s="941"/>
      <c r="GZ62" s="941"/>
      <c r="HA62" s="951"/>
      <c r="HB62" s="954"/>
      <c r="HC62" s="944"/>
      <c r="HD62" s="947"/>
      <c r="HE62" s="904"/>
      <c r="HF62" s="908"/>
      <c r="HG62" s="941"/>
      <c r="HH62" s="941"/>
      <c r="HI62" s="941"/>
      <c r="HJ62" s="941"/>
      <c r="HK62" s="941"/>
      <c r="HL62" s="941"/>
      <c r="HM62" s="941"/>
      <c r="HN62" s="941"/>
      <c r="HO62" s="941"/>
      <c r="HP62" s="941"/>
      <c r="HQ62" s="941"/>
      <c r="HR62" s="941"/>
      <c r="HS62" s="941"/>
      <c r="HT62" s="941"/>
      <c r="HU62" s="941"/>
      <c r="HV62" s="951"/>
      <c r="HW62" s="954"/>
      <c r="HX62" s="944"/>
      <c r="HY62" s="947"/>
      <c r="HZ62" s="909"/>
      <c r="IA62" s="330">
        <v>8</v>
      </c>
      <c r="IB62" s="24">
        <v>7</v>
      </c>
      <c r="IC62" s="25"/>
      <c r="ID62" s="120"/>
      <c r="IE62" s="914"/>
    </row>
    <row r="63" spans="1:301" s="385" customFormat="1" ht="15" customHeight="1" thickBot="1" x14ac:dyDescent="0.3">
      <c r="A63" s="922"/>
      <c r="B63" s="903"/>
      <c r="C63" s="926"/>
      <c r="D63" s="929"/>
      <c r="E63" s="892"/>
      <c r="F63" s="892"/>
      <c r="G63" s="892"/>
      <c r="H63" s="892"/>
      <c r="I63" s="892"/>
      <c r="J63" s="892"/>
      <c r="K63" s="892"/>
      <c r="L63" s="892"/>
      <c r="M63" s="892"/>
      <c r="N63" s="892"/>
      <c r="O63" s="892"/>
      <c r="P63" s="892"/>
      <c r="Q63" s="892"/>
      <c r="R63" s="892"/>
      <c r="S63" s="892"/>
      <c r="T63" s="892"/>
      <c r="U63" s="932"/>
      <c r="V63" s="935"/>
      <c r="W63" s="892"/>
      <c r="X63" s="938"/>
      <c r="Y63" s="913"/>
      <c r="Z63" s="942"/>
      <c r="AA63" s="942"/>
      <c r="AB63" s="942"/>
      <c r="AC63" s="942"/>
      <c r="AD63" s="942"/>
      <c r="AE63" s="942"/>
      <c r="AF63" s="942"/>
      <c r="AG63" s="942"/>
      <c r="AH63" s="942"/>
      <c r="AI63" s="942"/>
      <c r="AJ63" s="942"/>
      <c r="AK63" s="942"/>
      <c r="AL63" s="942"/>
      <c r="AM63" s="942"/>
      <c r="AN63" s="942"/>
      <c r="AO63" s="952"/>
      <c r="AP63" s="955"/>
      <c r="AQ63" s="945"/>
      <c r="AR63" s="948"/>
      <c r="AS63" s="905"/>
      <c r="AT63" s="906"/>
      <c r="AU63" s="942"/>
      <c r="AV63" s="942"/>
      <c r="AW63" s="942"/>
      <c r="AX63" s="942"/>
      <c r="AY63" s="942"/>
      <c r="AZ63" s="942"/>
      <c r="BA63" s="942"/>
      <c r="BB63" s="942"/>
      <c r="BC63" s="942"/>
      <c r="BD63" s="942"/>
      <c r="BE63" s="942"/>
      <c r="BF63" s="942"/>
      <c r="BG63" s="942"/>
      <c r="BH63" s="942"/>
      <c r="BI63" s="942"/>
      <c r="BJ63" s="952"/>
      <c r="BK63" s="955"/>
      <c r="BL63" s="945"/>
      <c r="BM63" s="948"/>
      <c r="BN63" s="907"/>
      <c r="BO63" s="913"/>
      <c r="BP63" s="942"/>
      <c r="BQ63" s="942"/>
      <c r="BR63" s="942"/>
      <c r="BS63" s="942"/>
      <c r="BT63" s="942"/>
      <c r="BU63" s="942"/>
      <c r="BV63" s="942"/>
      <c r="BW63" s="942"/>
      <c r="BX63" s="942"/>
      <c r="BY63" s="942"/>
      <c r="BZ63" s="942"/>
      <c r="CA63" s="942"/>
      <c r="CB63" s="942"/>
      <c r="CC63" s="942"/>
      <c r="CD63" s="942"/>
      <c r="CE63" s="952"/>
      <c r="CF63" s="955"/>
      <c r="CG63" s="945"/>
      <c r="CH63" s="948"/>
      <c r="CI63" s="905"/>
      <c r="CJ63" s="906"/>
      <c r="CK63" s="942"/>
      <c r="CL63" s="942"/>
      <c r="CM63" s="942"/>
      <c r="CN63" s="942"/>
      <c r="CO63" s="942"/>
      <c r="CP63" s="942"/>
      <c r="CQ63" s="942"/>
      <c r="CR63" s="942"/>
      <c r="CS63" s="942"/>
      <c r="CT63" s="942"/>
      <c r="CU63" s="942"/>
      <c r="CV63" s="942"/>
      <c r="CW63" s="942"/>
      <c r="CX63" s="942"/>
      <c r="CY63" s="942"/>
      <c r="CZ63" s="952"/>
      <c r="DA63" s="955"/>
      <c r="DB63" s="945"/>
      <c r="DC63" s="948"/>
      <c r="DD63" s="907"/>
      <c r="DE63" s="913"/>
      <c r="DF63" s="942"/>
      <c r="DG63" s="942"/>
      <c r="DH63" s="942"/>
      <c r="DI63" s="942"/>
      <c r="DJ63" s="942"/>
      <c r="DK63" s="942"/>
      <c r="DL63" s="942"/>
      <c r="DM63" s="942"/>
      <c r="DN63" s="942"/>
      <c r="DO63" s="942"/>
      <c r="DP63" s="942"/>
      <c r="DQ63" s="942"/>
      <c r="DR63" s="942"/>
      <c r="DS63" s="942"/>
      <c r="DT63" s="942"/>
      <c r="DU63" s="952"/>
      <c r="DV63" s="955"/>
      <c r="DW63" s="945"/>
      <c r="DX63" s="948"/>
      <c r="DY63" s="905"/>
      <c r="DZ63" s="906"/>
      <c r="EA63" s="942"/>
      <c r="EB63" s="942"/>
      <c r="EC63" s="942"/>
      <c r="ED63" s="942"/>
      <c r="EE63" s="942"/>
      <c r="EF63" s="942"/>
      <c r="EG63" s="942"/>
      <c r="EH63" s="942"/>
      <c r="EI63" s="942"/>
      <c r="EJ63" s="942"/>
      <c r="EK63" s="942"/>
      <c r="EL63" s="942"/>
      <c r="EM63" s="942"/>
      <c r="EN63" s="942"/>
      <c r="EO63" s="942"/>
      <c r="EP63" s="952"/>
      <c r="EQ63" s="955"/>
      <c r="ER63" s="945"/>
      <c r="ES63" s="948"/>
      <c r="ET63" s="907"/>
      <c r="EU63" s="913"/>
      <c r="EV63" s="942"/>
      <c r="EW63" s="942"/>
      <c r="EX63" s="942"/>
      <c r="EY63" s="942"/>
      <c r="EZ63" s="942"/>
      <c r="FA63" s="942"/>
      <c r="FB63" s="942"/>
      <c r="FC63" s="942"/>
      <c r="FD63" s="942"/>
      <c r="FE63" s="942"/>
      <c r="FF63" s="942"/>
      <c r="FG63" s="942"/>
      <c r="FH63" s="942"/>
      <c r="FI63" s="942"/>
      <c r="FJ63" s="942"/>
      <c r="FK63" s="952"/>
      <c r="FL63" s="955"/>
      <c r="FM63" s="945"/>
      <c r="FN63" s="948"/>
      <c r="FO63" s="905"/>
      <c r="FP63" s="906"/>
      <c r="FQ63" s="942"/>
      <c r="FR63" s="942"/>
      <c r="FS63" s="942"/>
      <c r="FT63" s="942"/>
      <c r="FU63" s="942"/>
      <c r="FV63" s="942"/>
      <c r="FW63" s="942"/>
      <c r="FX63" s="942"/>
      <c r="FY63" s="942"/>
      <c r="FZ63" s="942"/>
      <c r="GA63" s="942"/>
      <c r="GB63" s="942"/>
      <c r="GC63" s="942"/>
      <c r="GD63" s="942"/>
      <c r="GE63" s="942"/>
      <c r="GF63" s="952"/>
      <c r="GG63" s="955"/>
      <c r="GH63" s="945"/>
      <c r="GI63" s="948"/>
      <c r="GJ63" s="907"/>
      <c r="GK63" s="913"/>
      <c r="GL63" s="942"/>
      <c r="GM63" s="942"/>
      <c r="GN63" s="942"/>
      <c r="GO63" s="942"/>
      <c r="GP63" s="942"/>
      <c r="GQ63" s="942"/>
      <c r="GR63" s="942"/>
      <c r="GS63" s="942"/>
      <c r="GT63" s="942"/>
      <c r="GU63" s="942"/>
      <c r="GV63" s="942"/>
      <c r="GW63" s="942"/>
      <c r="GX63" s="942"/>
      <c r="GY63" s="942"/>
      <c r="GZ63" s="942"/>
      <c r="HA63" s="952"/>
      <c r="HB63" s="955"/>
      <c r="HC63" s="945"/>
      <c r="HD63" s="948"/>
      <c r="HE63" s="905"/>
      <c r="HF63" s="906"/>
      <c r="HG63" s="942"/>
      <c r="HH63" s="942"/>
      <c r="HI63" s="942"/>
      <c r="HJ63" s="942"/>
      <c r="HK63" s="942"/>
      <c r="HL63" s="942"/>
      <c r="HM63" s="942"/>
      <c r="HN63" s="942"/>
      <c r="HO63" s="942"/>
      <c r="HP63" s="942"/>
      <c r="HQ63" s="942"/>
      <c r="HR63" s="942"/>
      <c r="HS63" s="942"/>
      <c r="HT63" s="942"/>
      <c r="HU63" s="942"/>
      <c r="HV63" s="952"/>
      <c r="HW63" s="955"/>
      <c r="HX63" s="945"/>
      <c r="HY63" s="948"/>
      <c r="HZ63" s="907"/>
      <c r="IA63" s="363">
        <v>10</v>
      </c>
      <c r="IB63" s="137" t="s">
        <v>144</v>
      </c>
      <c r="IC63" s="137"/>
      <c r="ID63" s="139"/>
      <c r="IE63" s="914"/>
    </row>
    <row r="64" spans="1:301" s="387" customFormat="1" ht="15" customHeight="1" x14ac:dyDescent="0.25">
      <c r="A64" s="140"/>
      <c r="B64" s="141"/>
      <c r="C64" s="247" t="s">
        <v>260</v>
      </c>
      <c r="D64" s="229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208"/>
      <c r="V64" s="268"/>
      <c r="W64" s="141"/>
      <c r="X64" s="269"/>
      <c r="Y64" s="229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208"/>
      <c r="AT64" s="268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269"/>
      <c r="BO64" s="229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208"/>
      <c r="CJ64" s="268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269"/>
      <c r="DE64" s="229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208"/>
      <c r="DZ64" s="268"/>
      <c r="EA64" s="141"/>
      <c r="EB64" s="141"/>
      <c r="EC64" s="141"/>
      <c r="ED64" s="141"/>
      <c r="EE64" s="141"/>
      <c r="EF64" s="141"/>
      <c r="EG64" s="141"/>
      <c r="EH64" s="141"/>
      <c r="EI64" s="141"/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269"/>
      <c r="EU64" s="229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208"/>
      <c r="FP64" s="268"/>
      <c r="FQ64" s="141"/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269"/>
      <c r="GK64" s="229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41"/>
      <c r="GY64" s="141"/>
      <c r="GZ64" s="141"/>
      <c r="HA64" s="141"/>
      <c r="HB64" s="141"/>
      <c r="HC64" s="141"/>
      <c r="HD64" s="141"/>
      <c r="HE64" s="208"/>
      <c r="HF64" s="268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269"/>
      <c r="IA64" s="308"/>
      <c r="IB64" s="142"/>
      <c r="IC64" s="142"/>
      <c r="ID64" s="143"/>
      <c r="IE64" s="346"/>
      <c r="IF64" s="383"/>
      <c r="IG64" s="383"/>
      <c r="IH64" s="383"/>
      <c r="II64" s="383"/>
      <c r="IJ64" s="383"/>
      <c r="IK64" s="383"/>
      <c r="IL64" s="383"/>
      <c r="IM64" s="383"/>
      <c r="IN64" s="383"/>
      <c r="IO64" s="383"/>
      <c r="IP64" s="383"/>
      <c r="IQ64" s="383"/>
      <c r="IR64" s="383"/>
      <c r="IS64" s="383"/>
      <c r="IT64" s="383"/>
      <c r="IU64" s="383"/>
      <c r="IV64" s="383"/>
      <c r="IW64" s="383"/>
      <c r="IX64" s="383"/>
      <c r="IY64" s="383"/>
      <c r="IZ64" s="383"/>
      <c r="JA64" s="383"/>
      <c r="JB64" s="383"/>
      <c r="JC64" s="383"/>
      <c r="JD64" s="383"/>
      <c r="JE64" s="383"/>
      <c r="JF64" s="383"/>
      <c r="JG64" s="383"/>
      <c r="JH64" s="383"/>
      <c r="JI64" s="383"/>
      <c r="JJ64" s="383"/>
      <c r="JK64" s="383"/>
      <c r="JL64" s="383"/>
      <c r="JM64" s="383"/>
      <c r="JN64" s="383"/>
      <c r="JO64" s="383"/>
      <c r="JP64" s="383"/>
      <c r="JQ64" s="383"/>
      <c r="JR64" s="383"/>
      <c r="JS64" s="383"/>
      <c r="JT64" s="383"/>
      <c r="JU64" s="383"/>
      <c r="JV64" s="383"/>
      <c r="JW64" s="383"/>
      <c r="JX64" s="383"/>
      <c r="JY64" s="383"/>
      <c r="JZ64" s="383"/>
      <c r="KA64" s="383"/>
      <c r="KB64" s="383"/>
      <c r="KC64" s="383"/>
      <c r="KD64" s="383"/>
      <c r="KE64" s="383"/>
      <c r="KF64" s="383"/>
      <c r="KG64" s="383"/>
      <c r="KH64" s="383"/>
      <c r="KI64" s="383"/>
      <c r="KJ64" s="383"/>
      <c r="KK64" s="383"/>
      <c r="KL64" s="383"/>
      <c r="KM64" s="383"/>
      <c r="KN64" s="383"/>
      <c r="KO64" s="383"/>
    </row>
    <row r="65" spans="1:301" s="389" customFormat="1" ht="15" customHeight="1" x14ac:dyDescent="0.25">
      <c r="A65" s="152">
        <v>36</v>
      </c>
      <c r="B65" s="612" t="s">
        <v>152</v>
      </c>
      <c r="C65" s="248" t="s">
        <v>147</v>
      </c>
      <c r="D65" s="236">
        <f t="shared" ref="D65" si="225">F65/36</f>
        <v>4</v>
      </c>
      <c r="E65" s="48"/>
      <c r="F65" s="48">
        <f t="shared" ref="F65" si="226">G65+V65+W65+X65</f>
        <v>144</v>
      </c>
      <c r="G65" s="48">
        <f t="shared" ref="G65" si="227">SUM(H65:U65)</f>
        <v>72</v>
      </c>
      <c r="H65" s="48">
        <f t="shared" ref="H65:P70" si="228">Z65+AU65+BP65+CK65+DF65+EA65+EV65+FQ65+GL65+HG65</f>
        <v>36</v>
      </c>
      <c r="I65" s="48">
        <f t="shared" si="228"/>
        <v>4</v>
      </c>
      <c r="J65" s="48">
        <f t="shared" si="228"/>
        <v>0</v>
      </c>
      <c r="K65" s="48">
        <f t="shared" si="228"/>
        <v>16</v>
      </c>
      <c r="L65" s="48">
        <f t="shared" si="228"/>
        <v>0</v>
      </c>
      <c r="M65" s="48">
        <f t="shared" si="228"/>
        <v>0</v>
      </c>
      <c r="N65" s="48">
        <f t="shared" si="228"/>
        <v>0</v>
      </c>
      <c r="O65" s="48">
        <f t="shared" si="228"/>
        <v>0</v>
      </c>
      <c r="P65" s="48">
        <f t="shared" si="228"/>
        <v>4</v>
      </c>
      <c r="Q65" s="48"/>
      <c r="R65" s="48">
        <f t="shared" ref="R65" si="229">AJ65+BE65+BZ65+CU65+DP65+EK65+FF65+GA65+GV65+HQ65</f>
        <v>12</v>
      </c>
      <c r="S65" s="48">
        <f t="shared" ref="S65:U70" si="230">AL65+BG65+CB65+CW65+DR65+EM65+FH65+GC65+GX65+HS65</f>
        <v>0</v>
      </c>
      <c r="T65" s="48">
        <f t="shared" si="230"/>
        <v>0</v>
      </c>
      <c r="U65" s="214">
        <f t="shared" si="230"/>
        <v>0</v>
      </c>
      <c r="V65" s="276">
        <f>AS65+BN65+CI65+DD65+DY65+ET65+FO65+GJ65+HE65+HZ65</f>
        <v>36</v>
      </c>
      <c r="W65" s="48">
        <f>AQ65+BL65+CG65+DB65+DW65+ER65+FM65+GH65+HC65+HX65</f>
        <v>0</v>
      </c>
      <c r="X65" s="277">
        <f>AO65+AP65+BJ65+BK65+CE65+CF65+CZ65+DA65+DU65+DV65+EP65+EQ65+FK65+FL65+GF65+GG65+HA65+HB65+HV65+HW65</f>
        <v>36</v>
      </c>
      <c r="Y65" s="54">
        <f t="shared" ref="Y65" si="231">SUM(Z65:AJ65)+SUM(AL65:AN65)</f>
        <v>0</v>
      </c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224"/>
      <c r="AT65" s="299">
        <f t="shared" ref="AT65" si="232">SUM(AU65:BE65)+SUM(BG65:BI65)</f>
        <v>0</v>
      </c>
      <c r="AU65" s="46"/>
      <c r="AV65" s="46"/>
      <c r="AW65" s="46"/>
      <c r="AX65" s="46"/>
      <c r="AY65" s="46"/>
      <c r="AZ65" s="46"/>
      <c r="BA65" s="46"/>
      <c r="BB65" s="46"/>
      <c r="BC65" s="46"/>
      <c r="BD65" s="46"/>
      <c r="BE65" s="46"/>
      <c r="BF65" s="46"/>
      <c r="BG65" s="46"/>
      <c r="BH65" s="46"/>
      <c r="BI65" s="46"/>
      <c r="BJ65" s="46"/>
      <c r="BK65" s="46"/>
      <c r="BL65" s="46"/>
      <c r="BM65" s="46"/>
      <c r="BN65" s="300"/>
      <c r="BO65" s="54">
        <f t="shared" ref="BO65" si="233">SUM(BP65:BZ65)+SUM(CB65:CD65)</f>
        <v>0</v>
      </c>
      <c r="BP65" s="46"/>
      <c r="BQ65" s="46"/>
      <c r="BR65" s="46"/>
      <c r="BS65" s="46"/>
      <c r="BT65" s="46"/>
      <c r="BU65" s="46"/>
      <c r="BV65" s="46"/>
      <c r="BW65" s="46"/>
      <c r="BX65" s="46"/>
      <c r="BY65" s="46"/>
      <c r="BZ65" s="46"/>
      <c r="CA65" s="46"/>
      <c r="CB65" s="46"/>
      <c r="CC65" s="46"/>
      <c r="CD65" s="46"/>
      <c r="CE65" s="46"/>
      <c r="CF65" s="46"/>
      <c r="CG65" s="46"/>
      <c r="CH65" s="46"/>
      <c r="CI65" s="224"/>
      <c r="CJ65" s="299">
        <f t="shared" ref="CJ65" si="234">SUM(CK65:CU65)+SUM(CW65:CY65)</f>
        <v>0</v>
      </c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46"/>
      <c r="CV65" s="46"/>
      <c r="CW65" s="46"/>
      <c r="CX65" s="46"/>
      <c r="CY65" s="46"/>
      <c r="CZ65" s="46"/>
      <c r="DA65" s="46"/>
      <c r="DB65" s="46"/>
      <c r="DC65" s="46"/>
      <c r="DD65" s="300"/>
      <c r="DE65" s="54">
        <f t="shared" ref="DE65" si="235">SUM(DF65:DP65)+SUM(DR65:DT65)</f>
        <v>0</v>
      </c>
      <c r="DF65" s="46"/>
      <c r="DG65" s="46"/>
      <c r="DH65" s="46"/>
      <c r="DI65" s="46"/>
      <c r="DJ65" s="46"/>
      <c r="DK65" s="46"/>
      <c r="DL65" s="46"/>
      <c r="DM65" s="46"/>
      <c r="DN65" s="46"/>
      <c r="DO65" s="46"/>
      <c r="DP65" s="46"/>
      <c r="DQ65" s="46"/>
      <c r="DR65" s="46"/>
      <c r="DS65" s="46"/>
      <c r="DT65" s="46"/>
      <c r="DU65" s="46"/>
      <c r="DV65" s="46"/>
      <c r="DW65" s="46"/>
      <c r="DX65" s="46"/>
      <c r="DY65" s="224"/>
      <c r="DZ65" s="299">
        <f t="shared" ref="DZ65" si="236">SUM(EA65:EK65)+SUM(EM65:EO65)</f>
        <v>72</v>
      </c>
      <c r="EA65" s="49">
        <v>36</v>
      </c>
      <c r="EB65" s="49">
        <v>4</v>
      </c>
      <c r="EC65" s="49"/>
      <c r="ED65" s="49">
        <v>16</v>
      </c>
      <c r="EE65" s="49"/>
      <c r="EF65" s="49"/>
      <c r="EG65" s="49"/>
      <c r="EH65" s="49"/>
      <c r="EI65" s="49">
        <v>4</v>
      </c>
      <c r="EJ65" s="49"/>
      <c r="EK65" s="49">
        <v>12</v>
      </c>
      <c r="EL65" s="49">
        <v>3</v>
      </c>
      <c r="EM65" s="49"/>
      <c r="EN65" s="49"/>
      <c r="EO65" s="49"/>
      <c r="EP65" s="50">
        <v>36</v>
      </c>
      <c r="EQ65" s="51"/>
      <c r="ER65" s="52"/>
      <c r="ES65" s="53">
        <f t="shared" ref="ES65" si="237">(EP65+EQ65+ER65+DZ65+ET65)/36</f>
        <v>4</v>
      </c>
      <c r="ET65" s="300">
        <v>36</v>
      </c>
      <c r="EU65" s="54">
        <f t="shared" ref="EU65" si="238">SUM(EV65:FF65)+SUM(FH65:FJ65)</f>
        <v>0</v>
      </c>
      <c r="EV65" s="46"/>
      <c r="EW65" s="46"/>
      <c r="EX65" s="46"/>
      <c r="EY65" s="46"/>
      <c r="EZ65" s="46"/>
      <c r="FA65" s="46"/>
      <c r="FB65" s="46"/>
      <c r="FC65" s="46"/>
      <c r="FD65" s="46"/>
      <c r="FE65" s="46"/>
      <c r="FF65" s="46"/>
      <c r="FG65" s="46"/>
      <c r="FH65" s="46"/>
      <c r="FI65" s="46"/>
      <c r="FJ65" s="46"/>
      <c r="FK65" s="46"/>
      <c r="FL65" s="46"/>
      <c r="FM65" s="46"/>
      <c r="FN65" s="46"/>
      <c r="FO65" s="224"/>
      <c r="FP65" s="299">
        <f t="shared" ref="FP65" si="239">SUM(FQ65:GA65)+SUM(GC65:GE65)</f>
        <v>0</v>
      </c>
      <c r="FQ65" s="46"/>
      <c r="FR65" s="46"/>
      <c r="FS65" s="46"/>
      <c r="FT65" s="46"/>
      <c r="FU65" s="46"/>
      <c r="FV65" s="46"/>
      <c r="FW65" s="46"/>
      <c r="FX65" s="46"/>
      <c r="FY65" s="46"/>
      <c r="FZ65" s="46"/>
      <c r="GA65" s="46"/>
      <c r="GB65" s="46"/>
      <c r="GC65" s="46"/>
      <c r="GD65" s="46"/>
      <c r="GE65" s="46"/>
      <c r="GF65" s="46"/>
      <c r="GG65" s="46"/>
      <c r="GH65" s="46"/>
      <c r="GI65" s="46"/>
      <c r="GJ65" s="300"/>
      <c r="GK65" s="54">
        <f t="shared" ref="GK65" si="240">SUM(GL65:GV65)+SUM(GX65:GZ65)</f>
        <v>0</v>
      </c>
      <c r="GL65" s="46"/>
      <c r="GM65" s="46"/>
      <c r="GN65" s="46"/>
      <c r="GO65" s="46"/>
      <c r="GP65" s="46"/>
      <c r="GQ65" s="46"/>
      <c r="GR65" s="46"/>
      <c r="GS65" s="46"/>
      <c r="GT65" s="46"/>
      <c r="GU65" s="46"/>
      <c r="GV65" s="46"/>
      <c r="GW65" s="46"/>
      <c r="GX65" s="46"/>
      <c r="GY65" s="46"/>
      <c r="GZ65" s="46"/>
      <c r="HA65" s="46"/>
      <c r="HB65" s="46"/>
      <c r="HC65" s="46"/>
      <c r="HD65" s="46"/>
      <c r="HE65" s="224"/>
      <c r="HF65" s="299">
        <f t="shared" ref="HF65" si="241">SUM(HG65:HQ65)+SUM(HS65:HU65)</f>
        <v>0</v>
      </c>
      <c r="HG65" s="46"/>
      <c r="HH65" s="46"/>
      <c r="HI65" s="46"/>
      <c r="HJ65" s="46"/>
      <c r="HK65" s="46"/>
      <c r="HL65" s="46"/>
      <c r="HM65" s="46"/>
      <c r="HN65" s="46"/>
      <c r="HO65" s="46"/>
      <c r="HP65" s="46"/>
      <c r="HQ65" s="46"/>
      <c r="HR65" s="46"/>
      <c r="HS65" s="46"/>
      <c r="HT65" s="46"/>
      <c r="HU65" s="46"/>
      <c r="HV65" s="46"/>
      <c r="HW65" s="46"/>
      <c r="HX65" s="46"/>
      <c r="HY65" s="46"/>
      <c r="HZ65" s="300"/>
      <c r="IA65" s="322">
        <v>6</v>
      </c>
      <c r="IB65" s="25"/>
      <c r="IC65" s="25"/>
      <c r="ID65" s="120"/>
      <c r="IE65" s="54">
        <v>6</v>
      </c>
    </row>
    <row r="66" spans="1:301" s="385" customFormat="1" ht="15" customHeight="1" x14ac:dyDescent="0.25">
      <c r="A66" s="152">
        <v>37</v>
      </c>
      <c r="B66" s="612" t="s">
        <v>178</v>
      </c>
      <c r="C66" s="248" t="s">
        <v>148</v>
      </c>
      <c r="D66" s="236">
        <f>F66/36</f>
        <v>4</v>
      </c>
      <c r="E66" s="48"/>
      <c r="F66" s="48">
        <f>G66+V66+W66+X66</f>
        <v>144</v>
      </c>
      <c r="G66" s="48">
        <f>SUM(H66:U66)</f>
        <v>72</v>
      </c>
      <c r="H66" s="48">
        <f t="shared" si="228"/>
        <v>52</v>
      </c>
      <c r="I66" s="48">
        <f t="shared" si="228"/>
        <v>0</v>
      </c>
      <c r="J66" s="48">
        <f t="shared" si="228"/>
        <v>0</v>
      </c>
      <c r="K66" s="48">
        <f t="shared" si="228"/>
        <v>10</v>
      </c>
      <c r="L66" s="48">
        <f t="shared" si="228"/>
        <v>0</v>
      </c>
      <c r="M66" s="48">
        <f t="shared" si="228"/>
        <v>0</v>
      </c>
      <c r="N66" s="48">
        <f t="shared" si="228"/>
        <v>0</v>
      </c>
      <c r="O66" s="48">
        <f t="shared" si="228"/>
        <v>0</v>
      </c>
      <c r="P66" s="48">
        <f t="shared" si="228"/>
        <v>0</v>
      </c>
      <c r="Q66" s="48"/>
      <c r="R66" s="48">
        <f>AJ66+BE66+BZ66+CU66+DP66+EK66+FF66+GA66+GV66+HQ66</f>
        <v>10</v>
      </c>
      <c r="S66" s="48">
        <f t="shared" si="230"/>
        <v>0</v>
      </c>
      <c r="T66" s="48">
        <f t="shared" si="230"/>
        <v>0</v>
      </c>
      <c r="U66" s="214">
        <f t="shared" si="230"/>
        <v>0</v>
      </c>
      <c r="V66" s="276">
        <f t="shared" ref="V66:V70" si="242">AS66+BN66+CI66+DD66+DY66+ET66+FO66+GJ66+HE66+HZ66</f>
        <v>36</v>
      </c>
      <c r="W66" s="48">
        <f t="shared" ref="W66:W70" si="243">AQ66+BL66+CG66+DB66+DW66+ER66+FM66+GH66+HC66+HX66</f>
        <v>0</v>
      </c>
      <c r="X66" s="277">
        <f t="shared" ref="X66:X70" si="244">AO66+AP66+BJ66+BK66+CE66+CF66+CZ66+DA66+DU66+DV66+EP66+EQ66+FK66+FL66+GF66+GG66+HA66+HB66+HV66+HW66</f>
        <v>36</v>
      </c>
      <c r="Y66" s="54">
        <f>SUM(Z66:AJ66)+SUM(AL66:AN66)</f>
        <v>0</v>
      </c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224"/>
      <c r="AT66" s="299">
        <f>SUM(AU66:BE66)+SUM(BG66:BI66)</f>
        <v>0</v>
      </c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300"/>
      <c r="BO66" s="54">
        <f>SUM(BP66:BZ66)+SUM(CB66:CD66)</f>
        <v>0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224"/>
      <c r="CJ66" s="299">
        <f>SUM(CK66:CU66)+SUM(CW66:CY66)</f>
        <v>0</v>
      </c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300"/>
      <c r="DE66" s="54">
        <f>SUM(DF66:DP66)+SUM(DR66:DT66)</f>
        <v>0</v>
      </c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224"/>
      <c r="DZ66" s="299">
        <f>SUM(EA66:EK66)+SUM(EM66:EO66)</f>
        <v>0</v>
      </c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300"/>
      <c r="EU66" s="54">
        <f>SUM(EV66:FF66)+SUM(FH66:FJ66)</f>
        <v>72</v>
      </c>
      <c r="EV66" s="49">
        <v>52</v>
      </c>
      <c r="EW66" s="49"/>
      <c r="EX66" s="49"/>
      <c r="EY66" s="49">
        <v>10</v>
      </c>
      <c r="EZ66" s="49"/>
      <c r="FA66" s="49"/>
      <c r="FB66" s="49"/>
      <c r="FC66" s="49"/>
      <c r="FD66" s="49"/>
      <c r="FE66" s="49"/>
      <c r="FF66" s="49">
        <v>10</v>
      </c>
      <c r="FG66" s="49">
        <v>3</v>
      </c>
      <c r="FH66" s="49"/>
      <c r="FI66" s="49"/>
      <c r="FJ66" s="49"/>
      <c r="FK66" s="50">
        <v>36</v>
      </c>
      <c r="FL66" s="51"/>
      <c r="FM66" s="52"/>
      <c r="FN66" s="53">
        <f t="shared" ref="FN66:FN70" si="245">(FK66+FL66+FM66+EU66+FO66)/36</f>
        <v>4</v>
      </c>
      <c r="FO66" s="224">
        <v>36</v>
      </c>
      <c r="FP66" s="299">
        <f>SUM(FQ66:GA66)+SUM(GC66:GE66)</f>
        <v>0</v>
      </c>
      <c r="FQ66" s="46"/>
      <c r="FR66" s="46"/>
      <c r="FS66" s="46"/>
      <c r="FT66" s="46"/>
      <c r="FU66" s="46"/>
      <c r="FV66" s="46"/>
      <c r="FW66" s="46"/>
      <c r="FX66" s="46"/>
      <c r="FY66" s="46"/>
      <c r="FZ66" s="46"/>
      <c r="GA66" s="46"/>
      <c r="GB66" s="46"/>
      <c r="GC66" s="46"/>
      <c r="GD66" s="46"/>
      <c r="GE66" s="46"/>
      <c r="GF66" s="46"/>
      <c r="GG66" s="46"/>
      <c r="GH66" s="46"/>
      <c r="GI66" s="46"/>
      <c r="GJ66" s="300"/>
      <c r="GK66" s="54">
        <f t="shared" ref="GK66" si="246">SUM(GL66:GV66)+SUM(GX66:GZ66)</f>
        <v>0</v>
      </c>
      <c r="GL66" s="46"/>
      <c r="GM66" s="46"/>
      <c r="GN66" s="46"/>
      <c r="GO66" s="46"/>
      <c r="GP66" s="46"/>
      <c r="GQ66" s="46"/>
      <c r="GR66" s="46"/>
      <c r="GS66" s="46"/>
      <c r="GT66" s="46"/>
      <c r="GU66" s="46"/>
      <c r="GV66" s="46"/>
      <c r="GW66" s="46"/>
      <c r="GX66" s="46"/>
      <c r="GY66" s="46"/>
      <c r="GZ66" s="46"/>
      <c r="HA66" s="46"/>
      <c r="HB66" s="46"/>
      <c r="HC66" s="46"/>
      <c r="HD66" s="46"/>
      <c r="HE66" s="224"/>
      <c r="HF66" s="299">
        <f t="shared" ref="HF66" si="247">SUM(HG66:HQ66)+SUM(HS66:HU66)</f>
        <v>0</v>
      </c>
      <c r="HG66" s="46"/>
      <c r="HH66" s="46"/>
      <c r="HI66" s="46"/>
      <c r="HJ66" s="46"/>
      <c r="HK66" s="46"/>
      <c r="HL66" s="46"/>
      <c r="HM66" s="46"/>
      <c r="HN66" s="46"/>
      <c r="HO66" s="46"/>
      <c r="HP66" s="46"/>
      <c r="HQ66" s="46"/>
      <c r="HR66" s="46"/>
      <c r="HS66" s="46"/>
      <c r="HT66" s="46"/>
      <c r="HU66" s="46"/>
      <c r="HV66" s="46"/>
      <c r="HW66" s="46"/>
      <c r="HX66" s="46"/>
      <c r="HY66" s="46"/>
      <c r="HZ66" s="300"/>
      <c r="IA66" s="322">
        <v>7</v>
      </c>
      <c r="IB66" s="25"/>
      <c r="IC66" s="25"/>
      <c r="ID66" s="120"/>
      <c r="IE66" s="54">
        <v>8</v>
      </c>
    </row>
    <row r="67" spans="1:301" s="385" customFormat="1" ht="15" customHeight="1" x14ac:dyDescent="0.25">
      <c r="A67" s="152">
        <v>38</v>
      </c>
      <c r="B67" s="612" t="s">
        <v>179</v>
      </c>
      <c r="C67" s="248" t="s">
        <v>149</v>
      </c>
      <c r="D67" s="236">
        <f t="shared" ref="D67" si="248">F67/36</f>
        <v>4</v>
      </c>
      <c r="E67" s="48"/>
      <c r="F67" s="48">
        <f t="shared" ref="F67" si="249">G67+V67+W67+X67</f>
        <v>144</v>
      </c>
      <c r="G67" s="48">
        <f t="shared" ref="G67" si="250">SUM(H67:U67)</f>
        <v>72</v>
      </c>
      <c r="H67" s="48">
        <f t="shared" si="228"/>
        <v>34</v>
      </c>
      <c r="I67" s="48">
        <f t="shared" si="228"/>
        <v>12</v>
      </c>
      <c r="J67" s="48">
        <f t="shared" si="228"/>
        <v>4</v>
      </c>
      <c r="K67" s="48">
        <f t="shared" si="228"/>
        <v>22</v>
      </c>
      <c r="L67" s="48">
        <f t="shared" si="228"/>
        <v>0</v>
      </c>
      <c r="M67" s="48">
        <f t="shared" si="228"/>
        <v>0</v>
      </c>
      <c r="N67" s="48">
        <f t="shared" si="228"/>
        <v>0</v>
      </c>
      <c r="O67" s="48">
        <f t="shared" si="228"/>
        <v>0</v>
      </c>
      <c r="P67" s="48">
        <f t="shared" si="228"/>
        <v>0</v>
      </c>
      <c r="Q67" s="48"/>
      <c r="R67" s="48">
        <f t="shared" ref="R67" si="251">AJ67+BE67+BZ67+CU67+DP67+EK67+FF67+GA67+GV67+HQ67</f>
        <v>0</v>
      </c>
      <c r="S67" s="48">
        <f t="shared" si="230"/>
        <v>0</v>
      </c>
      <c r="T67" s="48">
        <f t="shared" si="230"/>
        <v>0</v>
      </c>
      <c r="U67" s="214">
        <f t="shared" si="230"/>
        <v>0</v>
      </c>
      <c r="V67" s="276">
        <f t="shared" si="242"/>
        <v>36</v>
      </c>
      <c r="W67" s="48">
        <f t="shared" si="243"/>
        <v>0</v>
      </c>
      <c r="X67" s="277">
        <f t="shared" ref="X67" si="252">+AO67+AP67+BJ67+BK67+CE67+CF67+CZ67+DA67+DU67+DV67+EP67+EQ67+FK67+FL67+GF67+GG67+HA67+HB67+HV67+HW67</f>
        <v>36</v>
      </c>
      <c r="Y67" s="54">
        <f t="shared" ref="Y67" si="253">SUM(Z67:AJ67)+SUM(AL67:AN67)</f>
        <v>0</v>
      </c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224"/>
      <c r="AT67" s="299">
        <f t="shared" ref="AT67" si="254">SUM(AU67:BE67)+SUM(BG67:BI67)</f>
        <v>0</v>
      </c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300"/>
      <c r="BO67" s="54">
        <f t="shared" ref="BO67" si="255">SUM(BP67:BZ67)+SUM(CB67:CD67)</f>
        <v>0</v>
      </c>
      <c r="BP67" s="46"/>
      <c r="BQ67" s="46"/>
      <c r="BR67" s="46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224"/>
      <c r="CJ67" s="299">
        <f t="shared" ref="CJ67" si="256">SUM(CK67:CU67)+SUM(CW67:CY67)</f>
        <v>0</v>
      </c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6"/>
      <c r="CV67" s="46"/>
      <c r="CW67" s="46"/>
      <c r="CX67" s="46"/>
      <c r="CY67" s="46"/>
      <c r="CZ67" s="46"/>
      <c r="DA67" s="46"/>
      <c r="DB67" s="46"/>
      <c r="DC67" s="46"/>
      <c r="DD67" s="300"/>
      <c r="DE67" s="54">
        <f t="shared" ref="DE67" si="257">SUM(DF67:DP67)+SUM(DR67:DT67)</f>
        <v>0</v>
      </c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224"/>
      <c r="DZ67" s="299">
        <f t="shared" ref="DZ67:DZ68" si="258">SUM(EA67:EK67)+SUM(EM67:EO67)</f>
        <v>0</v>
      </c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300"/>
      <c r="EU67" s="54">
        <f t="shared" ref="EU67" si="259">SUM(EV67:FF67)+SUM(FH67:FJ67)</f>
        <v>72</v>
      </c>
      <c r="EV67" s="563">
        <v>34</v>
      </c>
      <c r="EW67" s="563">
        <v>12</v>
      </c>
      <c r="EX67" s="563">
        <v>4</v>
      </c>
      <c r="EY67" s="563">
        <v>22</v>
      </c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50">
        <v>36</v>
      </c>
      <c r="FL67" s="51"/>
      <c r="FM67" s="52"/>
      <c r="FN67" s="53">
        <f t="shared" si="245"/>
        <v>4</v>
      </c>
      <c r="FO67" s="224">
        <v>36</v>
      </c>
      <c r="FP67" s="299">
        <f t="shared" ref="FP67" si="260">SUM(FQ67:GA67)+SUM(GC67:GE67)</f>
        <v>0</v>
      </c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300"/>
      <c r="GK67" s="54">
        <f t="shared" ref="GK67" si="261">SUM(GL67:GV67)+SUM(GX67:GZ67)</f>
        <v>0</v>
      </c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224"/>
      <c r="HF67" s="299">
        <f t="shared" ref="HF67" si="262">SUM(HG67:HQ67)+SUM(HS67:HU67)</f>
        <v>0</v>
      </c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300"/>
      <c r="IA67" s="322" t="s">
        <v>123</v>
      </c>
      <c r="IB67" s="38"/>
      <c r="IC67" s="38"/>
      <c r="ID67" s="145"/>
      <c r="IE67" s="54">
        <v>4</v>
      </c>
    </row>
    <row r="68" spans="1:301" s="389" customFormat="1" ht="15" customHeight="1" x14ac:dyDescent="0.25">
      <c r="A68" s="618">
        <v>39</v>
      </c>
      <c r="B68" s="616" t="s">
        <v>180</v>
      </c>
      <c r="C68" s="248" t="s">
        <v>150</v>
      </c>
      <c r="D68" s="619">
        <f>F68/36</f>
        <v>4</v>
      </c>
      <c r="E68" s="620"/>
      <c r="F68" s="620">
        <f>G68+V68+W68+X68</f>
        <v>144</v>
      </c>
      <c r="G68" s="620">
        <f>SUM(H68:U68)</f>
        <v>72</v>
      </c>
      <c r="H68" s="620">
        <f t="shared" si="228"/>
        <v>36</v>
      </c>
      <c r="I68" s="620">
        <f t="shared" si="228"/>
        <v>10</v>
      </c>
      <c r="J68" s="620">
        <f t="shared" si="228"/>
        <v>0</v>
      </c>
      <c r="K68" s="620">
        <f t="shared" si="228"/>
        <v>26</v>
      </c>
      <c r="L68" s="620">
        <f t="shared" si="228"/>
        <v>0</v>
      </c>
      <c r="M68" s="620">
        <f t="shared" si="228"/>
        <v>0</v>
      </c>
      <c r="N68" s="620">
        <f t="shared" si="228"/>
        <v>0</v>
      </c>
      <c r="O68" s="620">
        <f t="shared" si="228"/>
        <v>0</v>
      </c>
      <c r="P68" s="620">
        <f t="shared" si="228"/>
        <v>0</v>
      </c>
      <c r="Q68" s="620"/>
      <c r="R68" s="620">
        <f>AJ68+BE68+BZ68+CU68+DP68+EK68+FF68+GA68+GV68+HQ68</f>
        <v>0</v>
      </c>
      <c r="S68" s="620">
        <f t="shared" si="230"/>
        <v>0</v>
      </c>
      <c r="T68" s="620">
        <f t="shared" si="230"/>
        <v>0</v>
      </c>
      <c r="U68" s="621">
        <f t="shared" si="230"/>
        <v>0</v>
      </c>
      <c r="V68" s="622">
        <f t="shared" si="242"/>
        <v>36</v>
      </c>
      <c r="W68" s="620">
        <f t="shared" si="243"/>
        <v>0</v>
      </c>
      <c r="X68" s="623">
        <f t="shared" ref="X68:X69" si="263">AO68+AP68+BJ68+BK68+CE68+CF68+CZ68+DA68+DU68+DV68+EP68+EQ68+FK68+FL68+GF68+GG68+HA68+HB68+HV68+HW68</f>
        <v>36</v>
      </c>
      <c r="Y68" s="624">
        <f>SUM(Z68:AJ68)+SUM(AL68:AN68)</f>
        <v>0</v>
      </c>
      <c r="Z68" s="616"/>
      <c r="AA68" s="616"/>
      <c r="AB68" s="616"/>
      <c r="AC68" s="616"/>
      <c r="AD68" s="616"/>
      <c r="AE68" s="616"/>
      <c r="AF68" s="616"/>
      <c r="AG68" s="616"/>
      <c r="AH68" s="616"/>
      <c r="AI68" s="616"/>
      <c r="AJ68" s="616"/>
      <c r="AK68" s="616"/>
      <c r="AL68" s="616"/>
      <c r="AM68" s="616"/>
      <c r="AN68" s="616"/>
      <c r="AO68" s="616"/>
      <c r="AP68" s="616"/>
      <c r="AQ68" s="616"/>
      <c r="AR68" s="616"/>
      <c r="AS68" s="617"/>
      <c r="AT68" s="630">
        <f>SUM(AU68:BE68)+SUM(BG68:BI68)</f>
        <v>0</v>
      </c>
      <c r="AU68" s="616"/>
      <c r="AV68" s="616"/>
      <c r="AW68" s="616"/>
      <c r="AX68" s="616"/>
      <c r="AY68" s="616"/>
      <c r="AZ68" s="616"/>
      <c r="BA68" s="616"/>
      <c r="BB68" s="616"/>
      <c r="BC68" s="616"/>
      <c r="BD68" s="616"/>
      <c r="BE68" s="616"/>
      <c r="BF68" s="616"/>
      <c r="BG68" s="616"/>
      <c r="BH68" s="616"/>
      <c r="BI68" s="616"/>
      <c r="BJ68" s="616"/>
      <c r="BK68" s="616"/>
      <c r="BL68" s="616"/>
      <c r="BM68" s="616"/>
      <c r="BN68" s="631"/>
      <c r="BO68" s="624">
        <f>SUM(BP68:BZ68)+SUM(CB68:CD68)</f>
        <v>0</v>
      </c>
      <c r="BP68" s="616"/>
      <c r="BQ68" s="616"/>
      <c r="BR68" s="616"/>
      <c r="BS68" s="616"/>
      <c r="BT68" s="616"/>
      <c r="BU68" s="616"/>
      <c r="BV68" s="616"/>
      <c r="BW68" s="616"/>
      <c r="BX68" s="616"/>
      <c r="BY68" s="616"/>
      <c r="BZ68" s="616"/>
      <c r="CA68" s="616"/>
      <c r="CB68" s="616"/>
      <c r="CC68" s="616"/>
      <c r="CD68" s="616"/>
      <c r="CE68" s="616"/>
      <c r="CF68" s="616"/>
      <c r="CG68" s="616"/>
      <c r="CH68" s="616"/>
      <c r="CI68" s="617"/>
      <c r="CJ68" s="630">
        <f t="shared" ref="CJ68" si="264">SUM(CK68:CU68)+SUM(CW68:CY68)</f>
        <v>0</v>
      </c>
      <c r="CK68" s="616"/>
      <c r="CL68" s="616"/>
      <c r="CM68" s="616"/>
      <c r="CN68" s="616"/>
      <c r="CO68" s="616"/>
      <c r="CP68" s="616"/>
      <c r="CQ68" s="616"/>
      <c r="CR68" s="616"/>
      <c r="CS68" s="616"/>
      <c r="CT68" s="616"/>
      <c r="CU68" s="616"/>
      <c r="CV68" s="616"/>
      <c r="CW68" s="616"/>
      <c r="CX68" s="616"/>
      <c r="CY68" s="616"/>
      <c r="CZ68" s="616"/>
      <c r="DA68" s="616"/>
      <c r="DB68" s="616"/>
      <c r="DC68" s="616"/>
      <c r="DD68" s="631"/>
      <c r="DE68" s="624">
        <f t="shared" ref="DE68" si="265">SUM(DF68:DP68)+SUM(DR68:DT68)</f>
        <v>0</v>
      </c>
      <c r="DF68" s="616"/>
      <c r="DG68" s="616"/>
      <c r="DH68" s="616"/>
      <c r="DI68" s="616"/>
      <c r="DJ68" s="616"/>
      <c r="DK68" s="616"/>
      <c r="DL68" s="616"/>
      <c r="DM68" s="616"/>
      <c r="DN68" s="616"/>
      <c r="DO68" s="616"/>
      <c r="DP68" s="616"/>
      <c r="DQ68" s="616"/>
      <c r="DR68" s="616"/>
      <c r="DS68" s="616"/>
      <c r="DT68" s="616"/>
      <c r="DU68" s="616"/>
      <c r="DV68" s="616"/>
      <c r="DW68" s="616"/>
      <c r="DX68" s="616"/>
      <c r="DY68" s="617"/>
      <c r="DZ68" s="630">
        <f t="shared" si="258"/>
        <v>72</v>
      </c>
      <c r="EA68" s="625">
        <v>36</v>
      </c>
      <c r="EB68" s="625">
        <v>10</v>
      </c>
      <c r="EC68" s="625"/>
      <c r="ED68" s="625">
        <v>26</v>
      </c>
      <c r="EE68" s="625"/>
      <c r="EF68" s="625"/>
      <c r="EG68" s="625"/>
      <c r="EH68" s="625"/>
      <c r="EI68" s="625"/>
      <c r="EJ68" s="625"/>
      <c r="EK68" s="625"/>
      <c r="EL68" s="625"/>
      <c r="EM68" s="625"/>
      <c r="EN68" s="625"/>
      <c r="EO68" s="625"/>
      <c r="EP68" s="626">
        <v>36</v>
      </c>
      <c r="EQ68" s="627"/>
      <c r="ER68" s="628"/>
      <c r="ES68" s="629">
        <f t="shared" ref="ES68" si="266">(EP68+EQ68+ER68+DZ68+ET68)/36</f>
        <v>4</v>
      </c>
      <c r="ET68" s="617">
        <v>36</v>
      </c>
      <c r="EU68" s="630">
        <f>SUM(EV68:FF68)+SUM(FH68:FJ68)</f>
        <v>0</v>
      </c>
      <c r="EV68" s="616"/>
      <c r="EW68" s="616"/>
      <c r="EX68" s="616"/>
      <c r="EY68" s="616"/>
      <c r="EZ68" s="616"/>
      <c r="FA68" s="616"/>
      <c r="FB68" s="616"/>
      <c r="FC68" s="616"/>
      <c r="FD68" s="616"/>
      <c r="FE68" s="616"/>
      <c r="FF68" s="616"/>
      <c r="FG68" s="616"/>
      <c r="FH68" s="616"/>
      <c r="FI68" s="616"/>
      <c r="FJ68" s="616"/>
      <c r="FK68" s="616">
        <v>0</v>
      </c>
      <c r="FL68" s="616"/>
      <c r="FM68" s="616"/>
      <c r="FN68" s="616">
        <f>(FK68+FL68+FM68+EU68+FO68)/36</f>
        <v>0</v>
      </c>
      <c r="FO68" s="631">
        <v>0</v>
      </c>
      <c r="FP68" s="630">
        <f>SUM(FQ68:GA68)+SUM(GC68:GE68)</f>
        <v>0</v>
      </c>
      <c r="FQ68" s="616"/>
      <c r="FR68" s="616"/>
      <c r="FS68" s="616"/>
      <c r="FT68" s="616"/>
      <c r="FU68" s="616"/>
      <c r="FV68" s="616"/>
      <c r="FW68" s="616"/>
      <c r="FX68" s="616"/>
      <c r="FY68" s="616"/>
      <c r="FZ68" s="616"/>
      <c r="GA68" s="616"/>
      <c r="GB68" s="616"/>
      <c r="GC68" s="616"/>
      <c r="GD68" s="616"/>
      <c r="GE68" s="616"/>
      <c r="GF68" s="616"/>
      <c r="GG68" s="616"/>
      <c r="GH68" s="616"/>
      <c r="GI68" s="616"/>
      <c r="GJ68" s="631"/>
      <c r="GK68" s="624">
        <f t="shared" ref="GK68:GK69" si="267">SUM(GL68:GV68)+SUM(GX68:GZ68)</f>
        <v>0</v>
      </c>
      <c r="GL68" s="616"/>
      <c r="GM68" s="616"/>
      <c r="GN68" s="616"/>
      <c r="GO68" s="616"/>
      <c r="GP68" s="616"/>
      <c r="GQ68" s="616"/>
      <c r="GR68" s="616"/>
      <c r="GS68" s="616"/>
      <c r="GT68" s="616"/>
      <c r="GU68" s="616"/>
      <c r="GV68" s="616"/>
      <c r="GW68" s="616"/>
      <c r="GX68" s="616"/>
      <c r="GY68" s="616"/>
      <c r="GZ68" s="616"/>
      <c r="HA68" s="616"/>
      <c r="HB68" s="616"/>
      <c r="HC68" s="616"/>
      <c r="HD68" s="616"/>
      <c r="HE68" s="617"/>
      <c r="HF68" s="630">
        <f t="shared" ref="HF68:HF69" si="268">SUM(HG68:HQ68)+SUM(HS68:HU68)</f>
        <v>0</v>
      </c>
      <c r="HG68" s="616"/>
      <c r="HH68" s="616"/>
      <c r="HI68" s="616"/>
      <c r="HJ68" s="616"/>
      <c r="HK68" s="616"/>
      <c r="HL68" s="616"/>
      <c r="HM68" s="616"/>
      <c r="HN68" s="616"/>
      <c r="HO68" s="616"/>
      <c r="HP68" s="616"/>
      <c r="HQ68" s="616"/>
      <c r="HR68" s="616"/>
      <c r="HS68" s="616"/>
      <c r="HT68" s="616"/>
      <c r="HU68" s="616"/>
      <c r="HV68" s="616"/>
      <c r="HW68" s="616"/>
      <c r="HX68" s="616"/>
      <c r="HY68" s="616"/>
      <c r="HZ68" s="631"/>
      <c r="IA68" s="322" t="s">
        <v>68</v>
      </c>
      <c r="IB68" s="25"/>
      <c r="IC68" s="25"/>
      <c r="ID68" s="120"/>
      <c r="IE68" s="624">
        <v>6</v>
      </c>
    </row>
    <row r="69" spans="1:301" s="390" customFormat="1" ht="15" customHeight="1" thickBot="1" x14ac:dyDescent="0.3">
      <c r="A69" s="741">
        <v>40</v>
      </c>
      <c r="B69" s="736" t="s">
        <v>181</v>
      </c>
      <c r="C69" s="257" t="s">
        <v>151</v>
      </c>
      <c r="D69" s="742">
        <f>F69/36</f>
        <v>4</v>
      </c>
      <c r="E69" s="735"/>
      <c r="F69" s="735">
        <f>G69+V69+W69+X69</f>
        <v>144</v>
      </c>
      <c r="G69" s="735">
        <f>SUM(H69:U69)</f>
        <v>72</v>
      </c>
      <c r="H69" s="735">
        <f t="shared" si="228"/>
        <v>36</v>
      </c>
      <c r="I69" s="735">
        <f t="shared" si="228"/>
        <v>24</v>
      </c>
      <c r="J69" s="735">
        <f t="shared" si="228"/>
        <v>0</v>
      </c>
      <c r="K69" s="735">
        <f t="shared" si="228"/>
        <v>8</v>
      </c>
      <c r="L69" s="735">
        <f t="shared" si="228"/>
        <v>0</v>
      </c>
      <c r="M69" s="735">
        <f t="shared" si="228"/>
        <v>0</v>
      </c>
      <c r="N69" s="735">
        <f t="shared" si="228"/>
        <v>0</v>
      </c>
      <c r="O69" s="735">
        <f t="shared" si="228"/>
        <v>0</v>
      </c>
      <c r="P69" s="735">
        <f t="shared" si="228"/>
        <v>0</v>
      </c>
      <c r="Q69" s="735"/>
      <c r="R69" s="735">
        <f>AJ69+BE69+BZ69+CU69+DP69+EK69+FF69+GA69+GV69+HQ69</f>
        <v>4</v>
      </c>
      <c r="S69" s="735">
        <f t="shared" si="230"/>
        <v>0</v>
      </c>
      <c r="T69" s="735">
        <f t="shared" si="230"/>
        <v>0</v>
      </c>
      <c r="U69" s="743">
        <f t="shared" si="230"/>
        <v>0</v>
      </c>
      <c r="V69" s="744">
        <f t="shared" si="242"/>
        <v>36</v>
      </c>
      <c r="W69" s="735">
        <f t="shared" si="243"/>
        <v>0</v>
      </c>
      <c r="X69" s="745">
        <f t="shared" si="263"/>
        <v>36</v>
      </c>
      <c r="Y69" s="740">
        <f>SUM(Z69:AJ69)+SUM(AL69:AN69)</f>
        <v>0</v>
      </c>
      <c r="Z69" s="736"/>
      <c r="AA69" s="736"/>
      <c r="AB69" s="736"/>
      <c r="AC69" s="736"/>
      <c r="AD69" s="736"/>
      <c r="AE69" s="736"/>
      <c r="AF69" s="736"/>
      <c r="AG69" s="736"/>
      <c r="AH69" s="736"/>
      <c r="AI69" s="736"/>
      <c r="AJ69" s="736"/>
      <c r="AK69" s="736"/>
      <c r="AL69" s="736"/>
      <c r="AM69" s="736"/>
      <c r="AN69" s="736"/>
      <c r="AO69" s="736"/>
      <c r="AP69" s="736"/>
      <c r="AQ69" s="736"/>
      <c r="AR69" s="736"/>
      <c r="AS69" s="737"/>
      <c r="AT69" s="738">
        <f>SUM(AU69:BE69)+SUM(BG69:BI69)</f>
        <v>0</v>
      </c>
      <c r="AU69" s="736"/>
      <c r="AV69" s="736"/>
      <c r="AW69" s="736"/>
      <c r="AX69" s="736"/>
      <c r="AY69" s="736"/>
      <c r="AZ69" s="736"/>
      <c r="BA69" s="736"/>
      <c r="BB69" s="736"/>
      <c r="BC69" s="736"/>
      <c r="BD69" s="736"/>
      <c r="BE69" s="736"/>
      <c r="BF69" s="736"/>
      <c r="BG69" s="736"/>
      <c r="BH69" s="736"/>
      <c r="BI69" s="736"/>
      <c r="BJ69" s="736"/>
      <c r="BK69" s="736"/>
      <c r="BL69" s="736"/>
      <c r="BM69" s="736"/>
      <c r="BN69" s="739"/>
      <c r="BO69" s="740">
        <f>SUM(BP69:BZ69)+SUM(CB69:CD69)</f>
        <v>0</v>
      </c>
      <c r="BP69" s="736"/>
      <c r="BQ69" s="736"/>
      <c r="BR69" s="736"/>
      <c r="BS69" s="736"/>
      <c r="BT69" s="736"/>
      <c r="BU69" s="736"/>
      <c r="BV69" s="736"/>
      <c r="BW69" s="736"/>
      <c r="BX69" s="736"/>
      <c r="BY69" s="736"/>
      <c r="BZ69" s="736"/>
      <c r="CA69" s="736"/>
      <c r="CB69" s="736"/>
      <c r="CC69" s="736"/>
      <c r="CD69" s="736"/>
      <c r="CE69" s="736"/>
      <c r="CF69" s="736"/>
      <c r="CG69" s="736"/>
      <c r="CH69" s="736"/>
      <c r="CI69" s="737"/>
      <c r="CJ69" s="738">
        <f>SUM(CK69:CU69)+SUM(CW69:CY69)</f>
        <v>0</v>
      </c>
      <c r="CK69" s="736"/>
      <c r="CL69" s="736"/>
      <c r="CM69" s="736"/>
      <c r="CN69" s="736"/>
      <c r="CO69" s="736"/>
      <c r="CP69" s="736"/>
      <c r="CQ69" s="736"/>
      <c r="CR69" s="736"/>
      <c r="CS69" s="736"/>
      <c r="CT69" s="736"/>
      <c r="CU69" s="736"/>
      <c r="CV69" s="736"/>
      <c r="CW69" s="736"/>
      <c r="CX69" s="736"/>
      <c r="CY69" s="736"/>
      <c r="CZ69" s="736"/>
      <c r="DA69" s="736"/>
      <c r="DB69" s="736"/>
      <c r="DC69" s="736"/>
      <c r="DD69" s="739"/>
      <c r="DE69" s="740">
        <f>SUM(DF69:DP69)+SUM(DR69:DT69)</f>
        <v>0</v>
      </c>
      <c r="DF69" s="736"/>
      <c r="DG69" s="736"/>
      <c r="DH69" s="736"/>
      <c r="DI69" s="736"/>
      <c r="DJ69" s="736"/>
      <c r="DK69" s="736"/>
      <c r="DL69" s="736"/>
      <c r="DM69" s="736"/>
      <c r="DN69" s="736"/>
      <c r="DO69" s="736"/>
      <c r="DP69" s="736"/>
      <c r="DQ69" s="736"/>
      <c r="DR69" s="736"/>
      <c r="DS69" s="736"/>
      <c r="DT69" s="736"/>
      <c r="DU69" s="736"/>
      <c r="DV69" s="736"/>
      <c r="DW69" s="736"/>
      <c r="DX69" s="736"/>
      <c r="DY69" s="737"/>
      <c r="DZ69" s="738">
        <f>SUM(EA69:EK69)+SUM(EM69:EO69)</f>
        <v>0</v>
      </c>
      <c r="EA69" s="736"/>
      <c r="EB69" s="736"/>
      <c r="EC69" s="736"/>
      <c r="ED69" s="736"/>
      <c r="EE69" s="736"/>
      <c r="EF69" s="736"/>
      <c r="EG69" s="736"/>
      <c r="EH69" s="736"/>
      <c r="EI69" s="736"/>
      <c r="EJ69" s="736"/>
      <c r="EK69" s="736"/>
      <c r="EL69" s="736"/>
      <c r="EM69" s="736"/>
      <c r="EN69" s="736"/>
      <c r="EO69" s="736"/>
      <c r="EP69" s="736"/>
      <c r="EQ69" s="736"/>
      <c r="ER69" s="736"/>
      <c r="ES69" s="736">
        <f>(EP69+EQ69+ER69+DZ69+ET69)/36</f>
        <v>0</v>
      </c>
      <c r="ET69" s="739"/>
      <c r="EU69" s="738">
        <f>SUM(EV69:FF69)+SUM(FH69:FJ69)</f>
        <v>72</v>
      </c>
      <c r="EV69" s="746">
        <v>36</v>
      </c>
      <c r="EW69" s="746">
        <v>24</v>
      </c>
      <c r="EX69" s="746"/>
      <c r="EY69" s="746">
        <v>8</v>
      </c>
      <c r="EZ69" s="746"/>
      <c r="FA69" s="746"/>
      <c r="FB69" s="746"/>
      <c r="FC69" s="746"/>
      <c r="FD69" s="746"/>
      <c r="FE69" s="746"/>
      <c r="FF69" s="746">
        <v>4</v>
      </c>
      <c r="FG69" s="746">
        <v>2</v>
      </c>
      <c r="FH69" s="746"/>
      <c r="FI69" s="746"/>
      <c r="FJ69" s="746"/>
      <c r="FK69" s="749">
        <v>36</v>
      </c>
      <c r="FL69" s="750"/>
      <c r="FM69" s="747"/>
      <c r="FN69" s="748">
        <f>(FK69+FL69+FM69+EU69+FO69)/36</f>
        <v>4</v>
      </c>
      <c r="FO69" s="739">
        <v>36</v>
      </c>
      <c r="FP69" s="738">
        <f>SUM(FQ69:GA69)+SUM(GC69:GE69)</f>
        <v>0</v>
      </c>
      <c r="FQ69" s="736"/>
      <c r="FR69" s="736"/>
      <c r="FS69" s="736"/>
      <c r="FT69" s="736"/>
      <c r="FU69" s="736"/>
      <c r="FV69" s="736"/>
      <c r="FW69" s="736"/>
      <c r="FX69" s="736"/>
      <c r="FY69" s="736"/>
      <c r="FZ69" s="736"/>
      <c r="GA69" s="736"/>
      <c r="GB69" s="736"/>
      <c r="GC69" s="736"/>
      <c r="GD69" s="736"/>
      <c r="GE69" s="736"/>
      <c r="GF69" s="736"/>
      <c r="GG69" s="736"/>
      <c r="GH69" s="736"/>
      <c r="GI69" s="736"/>
      <c r="GJ69" s="739"/>
      <c r="GK69" s="740">
        <f t="shared" si="267"/>
        <v>0</v>
      </c>
      <c r="GL69" s="736"/>
      <c r="GM69" s="736"/>
      <c r="GN69" s="736"/>
      <c r="GO69" s="736"/>
      <c r="GP69" s="736"/>
      <c r="GQ69" s="736"/>
      <c r="GR69" s="736"/>
      <c r="GS69" s="736"/>
      <c r="GT69" s="736"/>
      <c r="GU69" s="736"/>
      <c r="GV69" s="736"/>
      <c r="GW69" s="736"/>
      <c r="GX69" s="736"/>
      <c r="GY69" s="736"/>
      <c r="GZ69" s="736"/>
      <c r="HA69" s="736"/>
      <c r="HB69" s="736"/>
      <c r="HC69" s="736"/>
      <c r="HD69" s="736"/>
      <c r="HE69" s="737"/>
      <c r="HF69" s="738">
        <f t="shared" si="268"/>
        <v>0</v>
      </c>
      <c r="HG69" s="736"/>
      <c r="HH69" s="736"/>
      <c r="HI69" s="736"/>
      <c r="HJ69" s="736"/>
      <c r="HK69" s="736"/>
      <c r="HL69" s="736"/>
      <c r="HM69" s="736"/>
      <c r="HN69" s="736"/>
      <c r="HO69" s="736"/>
      <c r="HP69" s="736"/>
      <c r="HQ69" s="736"/>
      <c r="HR69" s="736"/>
      <c r="HS69" s="736"/>
      <c r="HT69" s="736"/>
      <c r="HU69" s="736"/>
      <c r="HV69" s="736"/>
      <c r="HW69" s="736"/>
      <c r="HX69" s="736"/>
      <c r="HY69" s="736"/>
      <c r="HZ69" s="739"/>
      <c r="IA69" s="322" t="s">
        <v>123</v>
      </c>
      <c r="IB69" s="25"/>
      <c r="IC69" s="25"/>
      <c r="ID69" s="120"/>
      <c r="IE69" s="740">
        <v>7</v>
      </c>
      <c r="IF69" s="385"/>
      <c r="IG69" s="385"/>
      <c r="IH69" s="385"/>
      <c r="II69" s="385"/>
      <c r="IJ69" s="385"/>
      <c r="IK69" s="385"/>
      <c r="IL69" s="385"/>
      <c r="IM69" s="385"/>
      <c r="IN69" s="385"/>
      <c r="IO69" s="385"/>
      <c r="IP69" s="385"/>
      <c r="IQ69" s="385"/>
      <c r="IR69" s="385"/>
      <c r="IS69" s="385"/>
      <c r="IT69" s="385"/>
      <c r="IU69" s="385"/>
      <c r="IV69" s="385"/>
      <c r="IW69" s="385"/>
      <c r="IX69" s="385"/>
      <c r="IY69" s="385"/>
      <c r="IZ69" s="385"/>
      <c r="JA69" s="385"/>
      <c r="JB69" s="385"/>
      <c r="JC69" s="385"/>
      <c r="JD69" s="385"/>
      <c r="JE69" s="385"/>
      <c r="JF69" s="385"/>
      <c r="JG69" s="385"/>
      <c r="JH69" s="385"/>
      <c r="JI69" s="385"/>
      <c r="JJ69" s="385"/>
      <c r="JK69" s="385"/>
      <c r="JL69" s="385"/>
      <c r="JM69" s="385"/>
      <c r="JN69" s="385"/>
      <c r="JO69" s="385"/>
      <c r="JP69" s="385"/>
      <c r="JQ69" s="385"/>
      <c r="JR69" s="385"/>
      <c r="JS69" s="385"/>
      <c r="JT69" s="385"/>
      <c r="JU69" s="385"/>
      <c r="JV69" s="385"/>
      <c r="JW69" s="385"/>
      <c r="JX69" s="385"/>
      <c r="JY69" s="385"/>
      <c r="JZ69" s="385"/>
      <c r="KA69" s="385"/>
      <c r="KB69" s="385"/>
      <c r="KC69" s="385"/>
      <c r="KD69" s="385"/>
      <c r="KE69" s="385"/>
      <c r="KF69" s="385"/>
      <c r="KG69" s="385"/>
      <c r="KH69" s="385"/>
      <c r="KI69" s="385"/>
      <c r="KJ69" s="385"/>
      <c r="KK69" s="385"/>
      <c r="KL69" s="385"/>
      <c r="KM69" s="385"/>
      <c r="KN69" s="385"/>
      <c r="KO69" s="385"/>
    </row>
    <row r="70" spans="1:301" s="385" customFormat="1" ht="15" customHeight="1" thickBot="1" x14ac:dyDescent="0.3">
      <c r="A70" s="205">
        <v>41</v>
      </c>
      <c r="B70" s="612" t="s">
        <v>182</v>
      </c>
      <c r="C70" s="350" t="s">
        <v>234</v>
      </c>
      <c r="D70" s="237">
        <f>F70/36</f>
        <v>4</v>
      </c>
      <c r="E70" s="107"/>
      <c r="F70" s="107">
        <f>G70+V70+W70+X70</f>
        <v>144</v>
      </c>
      <c r="G70" s="107">
        <f>SUM(H70:U70)</f>
        <v>72</v>
      </c>
      <c r="H70" s="107">
        <f t="shared" si="228"/>
        <v>30</v>
      </c>
      <c r="I70" s="107">
        <f t="shared" si="228"/>
        <v>32</v>
      </c>
      <c r="J70" s="107">
        <f t="shared" si="228"/>
        <v>0</v>
      </c>
      <c r="K70" s="107">
        <f t="shared" si="228"/>
        <v>10</v>
      </c>
      <c r="L70" s="107">
        <f t="shared" si="228"/>
        <v>0</v>
      </c>
      <c r="M70" s="107">
        <f t="shared" si="228"/>
        <v>0</v>
      </c>
      <c r="N70" s="107">
        <f t="shared" si="228"/>
        <v>0</v>
      </c>
      <c r="O70" s="107">
        <f t="shared" si="228"/>
        <v>0</v>
      </c>
      <c r="P70" s="107">
        <f t="shared" si="228"/>
        <v>0</v>
      </c>
      <c r="Q70" s="107"/>
      <c r="R70" s="107">
        <f>AJ70+BE70+BZ70+CU70+DP70+EK70+FF70+GA70+GV70+HQ70</f>
        <v>0</v>
      </c>
      <c r="S70" s="107">
        <f t="shared" si="230"/>
        <v>0</v>
      </c>
      <c r="T70" s="107">
        <f t="shared" si="230"/>
        <v>0</v>
      </c>
      <c r="U70" s="215">
        <f t="shared" si="230"/>
        <v>0</v>
      </c>
      <c r="V70" s="278">
        <f t="shared" si="242"/>
        <v>36</v>
      </c>
      <c r="W70" s="107">
        <f t="shared" si="243"/>
        <v>0</v>
      </c>
      <c r="X70" s="279">
        <f t="shared" si="244"/>
        <v>36</v>
      </c>
      <c r="Y70" s="244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225"/>
      <c r="AT70" s="301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302"/>
      <c r="BO70" s="244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225"/>
      <c r="CJ70" s="301">
        <f t="shared" ref="CJ70" si="269">SUM(CK70:CU70)+SUM(CW70:CY70)</f>
        <v>72</v>
      </c>
      <c r="CK70" s="108">
        <v>30</v>
      </c>
      <c r="CL70" s="108">
        <v>32</v>
      </c>
      <c r="CM70" s="108"/>
      <c r="CN70" s="108">
        <v>10</v>
      </c>
      <c r="CO70" s="108"/>
      <c r="CP70" s="108"/>
      <c r="CQ70" s="108"/>
      <c r="CR70" s="108"/>
      <c r="CS70" s="108"/>
      <c r="CT70" s="108"/>
      <c r="CU70" s="108"/>
      <c r="CV70" s="108"/>
      <c r="CW70" s="108"/>
      <c r="CX70" s="108"/>
      <c r="CY70" s="108"/>
      <c r="CZ70" s="109">
        <v>36</v>
      </c>
      <c r="DA70" s="110"/>
      <c r="DB70" s="111"/>
      <c r="DC70" s="112">
        <f t="shared" ref="DC70" si="270">(CZ70+DA70+DB70+CJ70+DD70)/36</f>
        <v>4</v>
      </c>
      <c r="DD70" s="302">
        <v>36</v>
      </c>
      <c r="DE70" s="244"/>
      <c r="DF70" s="106"/>
      <c r="DG70" s="106"/>
      <c r="DH70" s="106"/>
      <c r="DI70" s="106"/>
      <c r="DJ70" s="106"/>
      <c r="DK70" s="106"/>
      <c r="DL70" s="106"/>
      <c r="DM70" s="106"/>
      <c r="DN70" s="106"/>
      <c r="DO70" s="106"/>
      <c r="DP70" s="106"/>
      <c r="DQ70" s="106"/>
      <c r="DR70" s="106"/>
      <c r="DS70" s="106"/>
      <c r="DT70" s="106"/>
      <c r="DU70" s="106"/>
      <c r="DV70" s="106"/>
      <c r="DW70" s="106"/>
      <c r="DX70" s="106"/>
      <c r="DY70" s="225"/>
      <c r="DZ70" s="301"/>
      <c r="EA70" s="106"/>
      <c r="EB70" s="106"/>
      <c r="EC70" s="106"/>
      <c r="ED70" s="106"/>
      <c r="EE70" s="106"/>
      <c r="EF70" s="106"/>
      <c r="EG70" s="106"/>
      <c r="EH70" s="106"/>
      <c r="EI70" s="106"/>
      <c r="EJ70" s="106"/>
      <c r="EK70" s="106"/>
      <c r="EL70" s="106"/>
      <c r="EM70" s="106"/>
      <c r="EN70" s="106"/>
      <c r="EO70" s="106"/>
      <c r="EP70" s="106"/>
      <c r="EQ70" s="106"/>
      <c r="ER70" s="106"/>
      <c r="ES70" s="106"/>
      <c r="ET70" s="302"/>
      <c r="EU70" s="244">
        <f t="shared" ref="EU70" si="271">SUM(EV70:FF70)+SUM(FH70:FJ70)</f>
        <v>0</v>
      </c>
      <c r="EV70" s="106"/>
      <c r="EW70" s="106"/>
      <c r="EX70" s="106"/>
      <c r="EY70" s="106"/>
      <c r="EZ70" s="106"/>
      <c r="FA70" s="106"/>
      <c r="FB70" s="106"/>
      <c r="FC70" s="106"/>
      <c r="FD70" s="106"/>
      <c r="FE70" s="106"/>
      <c r="FF70" s="106"/>
      <c r="FG70" s="106"/>
      <c r="FH70" s="106"/>
      <c r="FI70" s="106"/>
      <c r="FJ70" s="106"/>
      <c r="FK70" s="106"/>
      <c r="FL70" s="106"/>
      <c r="FM70" s="106"/>
      <c r="FN70" s="106">
        <f t="shared" si="245"/>
        <v>0</v>
      </c>
      <c r="FO70" s="225"/>
      <c r="FP70" s="301"/>
      <c r="FQ70" s="106"/>
      <c r="FR70" s="106"/>
      <c r="FS70" s="106"/>
      <c r="FT70" s="106"/>
      <c r="FU70" s="106"/>
      <c r="FV70" s="106"/>
      <c r="FW70" s="106"/>
      <c r="FX70" s="106"/>
      <c r="FY70" s="106"/>
      <c r="FZ70" s="106"/>
      <c r="GA70" s="106"/>
      <c r="GB70" s="106"/>
      <c r="GC70" s="106"/>
      <c r="GD70" s="106"/>
      <c r="GE70" s="106"/>
      <c r="GF70" s="106"/>
      <c r="GG70" s="106"/>
      <c r="GH70" s="106"/>
      <c r="GI70" s="106"/>
      <c r="GJ70" s="302"/>
      <c r="GK70" s="244"/>
      <c r="GL70" s="106"/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225"/>
      <c r="HF70" s="301"/>
      <c r="HG70" s="106"/>
      <c r="HH70" s="106"/>
      <c r="HI70" s="106"/>
      <c r="HJ70" s="106"/>
      <c r="HK70" s="106"/>
      <c r="HL70" s="106"/>
      <c r="HM70" s="106"/>
      <c r="HN70" s="106"/>
      <c r="HO70" s="106"/>
      <c r="HP70" s="106"/>
      <c r="HQ70" s="106"/>
      <c r="HR70" s="106"/>
      <c r="HS70" s="106"/>
      <c r="HT70" s="106"/>
      <c r="HU70" s="106"/>
      <c r="HV70" s="106"/>
      <c r="HW70" s="106"/>
      <c r="HX70" s="106"/>
      <c r="HY70" s="106"/>
      <c r="HZ70" s="302"/>
      <c r="IA70" s="364">
        <v>4</v>
      </c>
      <c r="IB70" s="79"/>
      <c r="IC70" s="79"/>
      <c r="ID70" s="146"/>
      <c r="IE70" s="54">
        <v>3</v>
      </c>
    </row>
    <row r="71" spans="1:301" s="378" customFormat="1" ht="15" customHeight="1" thickBot="1" x14ac:dyDescent="0.3">
      <c r="A71" s="176"/>
      <c r="B71" s="126" t="s">
        <v>223</v>
      </c>
      <c r="C71" s="250" t="s">
        <v>224</v>
      </c>
      <c r="D71" s="238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216"/>
      <c r="V71" s="280"/>
      <c r="W71" s="126"/>
      <c r="X71" s="250"/>
      <c r="Y71" s="238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216"/>
      <c r="AT71" s="280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/>
      <c r="BF71" s="126"/>
      <c r="BG71" s="126"/>
      <c r="BH71" s="126"/>
      <c r="BI71" s="126"/>
      <c r="BJ71" s="126"/>
      <c r="BK71" s="126"/>
      <c r="BL71" s="126"/>
      <c r="BM71" s="126"/>
      <c r="BN71" s="250"/>
      <c r="BO71" s="238"/>
      <c r="BP71" s="126"/>
      <c r="BQ71" s="126"/>
      <c r="BR71" s="126"/>
      <c r="BS71" s="126"/>
      <c r="BT71" s="126"/>
      <c r="BU71" s="126"/>
      <c r="BV71" s="126"/>
      <c r="BW71" s="126"/>
      <c r="BX71" s="126"/>
      <c r="BY71" s="126"/>
      <c r="BZ71" s="126"/>
      <c r="CA71" s="126"/>
      <c r="CB71" s="126"/>
      <c r="CC71" s="126"/>
      <c r="CD71" s="126"/>
      <c r="CE71" s="126"/>
      <c r="CF71" s="126"/>
      <c r="CG71" s="126"/>
      <c r="CH71" s="126"/>
      <c r="CI71" s="216"/>
      <c r="CJ71" s="280"/>
      <c r="CK71" s="126"/>
      <c r="CL71" s="126"/>
      <c r="CM71" s="126"/>
      <c r="CN71" s="126"/>
      <c r="CO71" s="126"/>
      <c r="CP71" s="126"/>
      <c r="CQ71" s="126"/>
      <c r="CR71" s="126"/>
      <c r="CS71" s="126"/>
      <c r="CT71" s="126"/>
      <c r="CU71" s="126"/>
      <c r="CV71" s="126"/>
      <c r="CW71" s="126"/>
      <c r="CX71" s="126"/>
      <c r="CY71" s="126"/>
      <c r="CZ71" s="126"/>
      <c r="DA71" s="126"/>
      <c r="DB71" s="126"/>
      <c r="DC71" s="126"/>
      <c r="DD71" s="250"/>
      <c r="DE71" s="238"/>
      <c r="DF71" s="126"/>
      <c r="DG71" s="126"/>
      <c r="DH71" s="126"/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216"/>
      <c r="DZ71" s="280"/>
      <c r="EA71" s="126"/>
      <c r="EB71" s="126"/>
      <c r="EC71" s="126"/>
      <c r="ED71" s="126"/>
      <c r="EE71" s="126"/>
      <c r="EF71" s="126"/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/>
      <c r="ES71" s="126"/>
      <c r="ET71" s="250"/>
      <c r="EU71" s="238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/>
      <c r="FG71" s="126"/>
      <c r="FH71" s="126"/>
      <c r="FI71" s="126"/>
      <c r="FJ71" s="126"/>
      <c r="FK71" s="126"/>
      <c r="FL71" s="126"/>
      <c r="FM71" s="126"/>
      <c r="FN71" s="126"/>
      <c r="FO71" s="216"/>
      <c r="FP71" s="280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/>
      <c r="GH71" s="126"/>
      <c r="GI71" s="126"/>
      <c r="GJ71" s="250"/>
      <c r="GK71" s="238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216"/>
      <c r="HF71" s="280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250"/>
      <c r="IA71" s="332"/>
      <c r="IB71" s="177"/>
      <c r="IC71" s="177"/>
      <c r="ID71" s="178"/>
      <c r="IE71" s="54"/>
    </row>
    <row r="72" spans="1:301" s="383" customFormat="1" ht="15" customHeight="1" x14ac:dyDescent="0.25">
      <c r="A72" s="140"/>
      <c r="B72" s="141"/>
      <c r="C72" s="247" t="s">
        <v>257</v>
      </c>
      <c r="D72" s="229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208"/>
      <c r="V72" s="268"/>
      <c r="W72" s="141"/>
      <c r="X72" s="269"/>
      <c r="Y72" s="229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208"/>
      <c r="AT72" s="268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269"/>
      <c r="BO72" s="229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208"/>
      <c r="CJ72" s="268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269"/>
      <c r="DE72" s="229"/>
      <c r="DF72" s="141"/>
      <c r="DG72" s="141"/>
      <c r="DH72" s="141"/>
      <c r="DI72" s="141"/>
      <c r="DJ72" s="141"/>
      <c r="DK72" s="141"/>
      <c r="DL72" s="141"/>
      <c r="DM72" s="141"/>
      <c r="DN72" s="141"/>
      <c r="DO72" s="141"/>
      <c r="DP72" s="141"/>
      <c r="DQ72" s="141"/>
      <c r="DR72" s="141"/>
      <c r="DS72" s="141"/>
      <c r="DT72" s="141"/>
      <c r="DU72" s="141"/>
      <c r="DV72" s="141"/>
      <c r="DW72" s="141"/>
      <c r="DX72" s="141"/>
      <c r="DY72" s="208"/>
      <c r="DZ72" s="268"/>
      <c r="EA72" s="141"/>
      <c r="EB72" s="141"/>
      <c r="EC72" s="141"/>
      <c r="ED72" s="141"/>
      <c r="EE72" s="141"/>
      <c r="EF72" s="141"/>
      <c r="EG72" s="141"/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269"/>
      <c r="EU72" s="229"/>
      <c r="EV72" s="141"/>
      <c r="EW72" s="141"/>
      <c r="EX72" s="141"/>
      <c r="EY72" s="141"/>
      <c r="EZ72" s="141"/>
      <c r="FA72" s="141"/>
      <c r="FB72" s="141"/>
      <c r="FC72" s="141"/>
      <c r="FD72" s="141"/>
      <c r="FE72" s="141"/>
      <c r="FF72" s="141"/>
      <c r="FG72" s="141"/>
      <c r="FH72" s="141"/>
      <c r="FI72" s="141"/>
      <c r="FJ72" s="141"/>
      <c r="FK72" s="141"/>
      <c r="FL72" s="141"/>
      <c r="FM72" s="141"/>
      <c r="FN72" s="141"/>
      <c r="FO72" s="208"/>
      <c r="FP72" s="268"/>
      <c r="FQ72" s="141"/>
      <c r="FR72" s="141"/>
      <c r="FS72" s="141"/>
      <c r="FT72" s="141"/>
      <c r="FU72" s="141"/>
      <c r="FV72" s="141"/>
      <c r="FW72" s="141"/>
      <c r="FX72" s="141"/>
      <c r="FY72" s="141"/>
      <c r="FZ72" s="141"/>
      <c r="GA72" s="141"/>
      <c r="GB72" s="141"/>
      <c r="GC72" s="141"/>
      <c r="GD72" s="141"/>
      <c r="GE72" s="141"/>
      <c r="GF72" s="141"/>
      <c r="GG72" s="141"/>
      <c r="GH72" s="141"/>
      <c r="GI72" s="141"/>
      <c r="GJ72" s="269"/>
      <c r="GK72" s="229"/>
      <c r="GL72" s="141"/>
      <c r="GM72" s="141"/>
      <c r="GN72" s="141"/>
      <c r="GO72" s="141"/>
      <c r="GP72" s="141"/>
      <c r="GQ72" s="141"/>
      <c r="GR72" s="141"/>
      <c r="GS72" s="141"/>
      <c r="GT72" s="141"/>
      <c r="GU72" s="141"/>
      <c r="GV72" s="141"/>
      <c r="GW72" s="141"/>
      <c r="GX72" s="141"/>
      <c r="GY72" s="141"/>
      <c r="GZ72" s="141"/>
      <c r="HA72" s="141"/>
      <c r="HB72" s="141"/>
      <c r="HC72" s="141"/>
      <c r="HD72" s="141"/>
      <c r="HE72" s="208"/>
      <c r="HF72" s="268"/>
      <c r="HG72" s="141"/>
      <c r="HH72" s="141"/>
      <c r="HI72" s="141"/>
      <c r="HJ72" s="141"/>
      <c r="HK72" s="141"/>
      <c r="HL72" s="141"/>
      <c r="HM72" s="141"/>
      <c r="HN72" s="141"/>
      <c r="HO72" s="141"/>
      <c r="HP72" s="141"/>
      <c r="HQ72" s="141"/>
      <c r="HR72" s="141"/>
      <c r="HS72" s="141"/>
      <c r="HT72" s="141"/>
      <c r="HU72" s="141"/>
      <c r="HV72" s="141"/>
      <c r="HW72" s="141"/>
      <c r="HX72" s="141"/>
      <c r="HY72" s="141"/>
      <c r="HZ72" s="269"/>
      <c r="IA72" s="308"/>
      <c r="IB72" s="142"/>
      <c r="IC72" s="142"/>
      <c r="ID72" s="143"/>
      <c r="IE72" s="346"/>
    </row>
    <row r="73" spans="1:301" ht="15" customHeight="1" x14ac:dyDescent="0.25">
      <c r="A73" s="152">
        <v>42</v>
      </c>
      <c r="B73" s="46" t="s">
        <v>171</v>
      </c>
      <c r="C73" s="248" t="s">
        <v>297</v>
      </c>
      <c r="D73" s="236"/>
      <c r="E73" s="48">
        <f>F73/36</f>
        <v>3</v>
      </c>
      <c r="F73" s="48">
        <f>G73+V73+W73+X73</f>
        <v>108</v>
      </c>
      <c r="G73" s="48">
        <f>SUM(H73:U73)</f>
        <v>66</v>
      </c>
      <c r="H73" s="48">
        <f t="shared" ref="H73:P74" si="272">Z73+AU73+BP73+CK73+DF73+EA73+EV73+FQ73+GL73+HG73</f>
        <v>24</v>
      </c>
      <c r="I73" s="48">
        <f t="shared" si="272"/>
        <v>20</v>
      </c>
      <c r="J73" s="48">
        <f t="shared" si="272"/>
        <v>0</v>
      </c>
      <c r="K73" s="48">
        <f t="shared" si="272"/>
        <v>14</v>
      </c>
      <c r="L73" s="48">
        <f t="shared" si="272"/>
        <v>0</v>
      </c>
      <c r="M73" s="48">
        <f t="shared" si="272"/>
        <v>0</v>
      </c>
      <c r="N73" s="48">
        <f t="shared" si="272"/>
        <v>4</v>
      </c>
      <c r="O73" s="48">
        <f t="shared" si="272"/>
        <v>0</v>
      </c>
      <c r="P73" s="48">
        <f t="shared" si="272"/>
        <v>4</v>
      </c>
      <c r="Q73" s="48"/>
      <c r="R73" s="48">
        <f t="shared" ref="R73" si="273">AJ73+BE73+BZ73+CU73+DP73+EK73+FF73+GA73+GV73+HQ73</f>
        <v>0</v>
      </c>
      <c r="S73" s="48">
        <f t="shared" ref="S73:U74" si="274">AL73+BG73+CB73+CW73+DR73+EM73+FH73+GC73+GX73+HS73</f>
        <v>0</v>
      </c>
      <c r="T73" s="48">
        <f t="shared" si="274"/>
        <v>0</v>
      </c>
      <c r="U73" s="214">
        <f t="shared" si="274"/>
        <v>0</v>
      </c>
      <c r="V73" s="276">
        <f t="shared" ref="V73:V74" si="275">AS73+BN73+CI73+DD73+DY73+ET73+FO73+GJ73+HE73+HZ73</f>
        <v>36</v>
      </c>
      <c r="W73" s="48">
        <f t="shared" ref="W73:W74" si="276">AQ73+BL73+CG73+DB73+DW73+ER73+FM73+GH73+HC73+HX73</f>
        <v>6</v>
      </c>
      <c r="X73" s="277">
        <f t="shared" ref="X73:X74" si="277">AO73+AP73+BJ73+BK73+CE73+CF73+CZ73+DA73+DU73+DV73+EP73+EQ73+FK73+FL73+GF73+GG73+HA73+HB73+HV73+HW73</f>
        <v>0</v>
      </c>
      <c r="Y73" s="54">
        <f>SUM(Z73:AJ73)+SUM(AL73:AN73)</f>
        <v>0</v>
      </c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224"/>
      <c r="AT73" s="299">
        <f>SUM(AU73:BE73)+SUM(BG73:BI73)</f>
        <v>0</v>
      </c>
      <c r="AU73" s="46"/>
      <c r="AV73" s="46"/>
      <c r="AW73" s="46"/>
      <c r="AX73" s="46"/>
      <c r="AY73" s="46"/>
      <c r="AZ73" s="46"/>
      <c r="BA73" s="46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46"/>
      <c r="BM73" s="46">
        <f>(BJ73+BK73+BL73+AT73+BN73)/36</f>
        <v>0</v>
      </c>
      <c r="BN73" s="300"/>
      <c r="BO73" s="54">
        <f>SUM(BP73:BZ73)+SUM(CB73:CD73)</f>
        <v>0</v>
      </c>
      <c r="BP73" s="46"/>
      <c r="BQ73" s="46"/>
      <c r="BR73" s="46"/>
      <c r="BS73" s="46"/>
      <c r="BT73" s="46"/>
      <c r="BU73" s="46"/>
      <c r="BV73" s="46"/>
      <c r="BW73" s="46"/>
      <c r="BX73" s="46"/>
      <c r="BY73" s="46"/>
      <c r="BZ73" s="46"/>
      <c r="CA73" s="46"/>
      <c r="CB73" s="46"/>
      <c r="CC73" s="46"/>
      <c r="CD73" s="46"/>
      <c r="CE73" s="46"/>
      <c r="CF73" s="46"/>
      <c r="CG73" s="46"/>
      <c r="CH73" s="46">
        <f>(CE73+CF73+CG73+BO73+CI73)/36</f>
        <v>0</v>
      </c>
      <c r="CI73" s="224"/>
      <c r="CJ73" s="299">
        <f>SUM(CK73:CU73)+SUM(CW73:CY73)</f>
        <v>0</v>
      </c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46"/>
      <c r="CV73" s="46"/>
      <c r="CW73" s="46"/>
      <c r="CX73" s="46"/>
      <c r="CY73" s="46"/>
      <c r="CZ73" s="46"/>
      <c r="DA73" s="46"/>
      <c r="DB73" s="46"/>
      <c r="DC73" s="46">
        <f>(CZ73+DA73+DB73+CJ73+DD73)/36</f>
        <v>0</v>
      </c>
      <c r="DD73" s="300"/>
      <c r="DE73" s="54">
        <f>SUM(DF73:DP73)+SUM(DR73:DT73)</f>
        <v>0</v>
      </c>
      <c r="DF73" s="46"/>
      <c r="DG73" s="46"/>
      <c r="DH73" s="46"/>
      <c r="DI73" s="46"/>
      <c r="DJ73" s="46"/>
      <c r="DK73" s="46"/>
      <c r="DL73" s="46"/>
      <c r="DM73" s="46"/>
      <c r="DN73" s="46"/>
      <c r="DO73" s="46"/>
      <c r="DP73" s="46"/>
      <c r="DQ73" s="46"/>
      <c r="DR73" s="46"/>
      <c r="DS73" s="46"/>
      <c r="DT73" s="46"/>
      <c r="DU73" s="46"/>
      <c r="DV73" s="46"/>
      <c r="DW73" s="46"/>
      <c r="DX73" s="46">
        <f>(DU73+DV73+DW73+DE73+DY73)/36</f>
        <v>0</v>
      </c>
      <c r="DY73" s="224"/>
      <c r="DZ73" s="299">
        <f>SUM(EA73:EK73)+SUM(EM73:EO73)</f>
        <v>0</v>
      </c>
      <c r="EA73" s="46"/>
      <c r="EB73" s="46"/>
      <c r="EC73" s="46"/>
      <c r="ED73" s="46"/>
      <c r="EE73" s="46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6">
        <f>(EP73+EQ73+ER73+DZ73+ET73)/36</f>
        <v>0</v>
      </c>
      <c r="ET73" s="300"/>
      <c r="EU73" s="54">
        <f>SUM(EV73:FF73)+SUM(FH73:FJ73)</f>
        <v>0</v>
      </c>
      <c r="EV73" s="46"/>
      <c r="EW73" s="46"/>
      <c r="EX73" s="46"/>
      <c r="EY73" s="46"/>
      <c r="EZ73" s="46"/>
      <c r="FA73" s="46"/>
      <c r="FB73" s="46"/>
      <c r="FC73" s="46"/>
      <c r="FD73" s="46"/>
      <c r="FE73" s="46"/>
      <c r="FF73" s="46"/>
      <c r="FG73" s="46"/>
      <c r="FH73" s="46"/>
      <c r="FI73" s="46"/>
      <c r="FJ73" s="46"/>
      <c r="FK73" s="46"/>
      <c r="FL73" s="46"/>
      <c r="FM73" s="46"/>
      <c r="FN73" s="46"/>
      <c r="FO73" s="224"/>
      <c r="FP73" s="299">
        <f>SUM(FQ73:GA73)+SUM(GC73:GE73)</f>
        <v>66</v>
      </c>
      <c r="FQ73" s="563">
        <v>24</v>
      </c>
      <c r="FR73" s="563">
        <v>20</v>
      </c>
      <c r="FS73" s="563"/>
      <c r="FT73" s="563">
        <v>14</v>
      </c>
      <c r="FU73" s="563"/>
      <c r="FV73" s="563"/>
      <c r="FW73" s="563">
        <v>4</v>
      </c>
      <c r="FX73" s="563"/>
      <c r="FY73" s="563">
        <v>4</v>
      </c>
      <c r="FZ73" s="563"/>
      <c r="GA73" s="563"/>
      <c r="GB73" s="563"/>
      <c r="GC73" s="563"/>
      <c r="GD73" s="563"/>
      <c r="GE73" s="563"/>
      <c r="GF73" s="564"/>
      <c r="GG73" s="565"/>
      <c r="GH73" s="566">
        <v>6</v>
      </c>
      <c r="GI73" s="53">
        <f t="shared" ref="GI73:GI74" si="278">(GF73+GG73+GH73+FP73+GJ73)/36</f>
        <v>3</v>
      </c>
      <c r="GJ73" s="300">
        <v>36</v>
      </c>
      <c r="GK73" s="54">
        <f>SUM(GL73:GV73)+SUM(GX73:GZ73)</f>
        <v>0</v>
      </c>
      <c r="GL73" s="46"/>
      <c r="GM73" s="46"/>
      <c r="GN73" s="46"/>
      <c r="GO73" s="46"/>
      <c r="GP73" s="46"/>
      <c r="GQ73" s="46"/>
      <c r="GR73" s="46"/>
      <c r="GS73" s="46"/>
      <c r="GT73" s="46"/>
      <c r="GU73" s="46"/>
      <c r="GV73" s="46"/>
      <c r="GW73" s="46"/>
      <c r="GX73" s="46"/>
      <c r="GY73" s="46"/>
      <c r="GZ73" s="46"/>
      <c r="HA73" s="46"/>
      <c r="HB73" s="46"/>
      <c r="HC73" s="46"/>
      <c r="HD73" s="46">
        <f t="shared" ref="HD73:HD74" si="279">(HA73+HB73+HC73+GK73+HE73)/36</f>
        <v>0</v>
      </c>
      <c r="HE73" s="224"/>
      <c r="HF73" s="299">
        <f>SUM(HG73:HQ73)+SUM(HS73:HU73)</f>
        <v>0</v>
      </c>
      <c r="HG73" s="46"/>
      <c r="HH73" s="46"/>
      <c r="HI73" s="46"/>
      <c r="HJ73" s="46"/>
      <c r="HK73" s="46"/>
      <c r="HL73" s="46"/>
      <c r="HM73" s="46"/>
      <c r="HN73" s="46"/>
      <c r="HO73" s="46"/>
      <c r="HP73" s="46"/>
      <c r="HQ73" s="46"/>
      <c r="HR73" s="46"/>
      <c r="HS73" s="46"/>
      <c r="HT73" s="46"/>
      <c r="HU73" s="46"/>
      <c r="HV73" s="46"/>
      <c r="HW73" s="46"/>
      <c r="HX73" s="46"/>
      <c r="HY73" s="46"/>
      <c r="HZ73" s="300"/>
      <c r="IA73" s="333"/>
      <c r="IB73" s="41">
        <v>8</v>
      </c>
      <c r="IC73" s="29"/>
      <c r="ID73" s="190"/>
      <c r="IE73" s="54">
        <v>10</v>
      </c>
      <c r="IN73" s="385">
        <v>-12850</v>
      </c>
    </row>
    <row r="74" spans="1:301" ht="15" customHeight="1" thickBot="1" x14ac:dyDescent="0.3">
      <c r="A74" s="153">
        <v>43</v>
      </c>
      <c r="B74" s="154" t="s">
        <v>172</v>
      </c>
      <c r="C74" s="249" t="s">
        <v>71</v>
      </c>
      <c r="D74" s="345"/>
      <c r="E74" s="155">
        <f>F74/36</f>
        <v>3</v>
      </c>
      <c r="F74" s="155">
        <f>G74+V74+W74+X74</f>
        <v>108</v>
      </c>
      <c r="G74" s="155">
        <f>SUM(H74:U74)</f>
        <v>68</v>
      </c>
      <c r="H74" s="155">
        <f t="shared" si="272"/>
        <v>48</v>
      </c>
      <c r="I74" s="155">
        <f t="shared" si="272"/>
        <v>18</v>
      </c>
      <c r="J74" s="155">
        <f t="shared" si="272"/>
        <v>0</v>
      </c>
      <c r="K74" s="155">
        <f t="shared" si="272"/>
        <v>0</v>
      </c>
      <c r="L74" s="155">
        <f t="shared" si="272"/>
        <v>0</v>
      </c>
      <c r="M74" s="155">
        <f t="shared" si="272"/>
        <v>0</v>
      </c>
      <c r="N74" s="155">
        <f t="shared" si="272"/>
        <v>0</v>
      </c>
      <c r="O74" s="155">
        <f t="shared" si="272"/>
        <v>0</v>
      </c>
      <c r="P74" s="155">
        <f t="shared" si="272"/>
        <v>2</v>
      </c>
      <c r="Q74" s="155"/>
      <c r="R74" s="155">
        <f>AJ74+BE74+BZ74+CU74+DP74+EK74+FF74+GA74+GV74+HQ74</f>
        <v>0</v>
      </c>
      <c r="S74" s="155">
        <f t="shared" si="274"/>
        <v>0</v>
      </c>
      <c r="T74" s="155">
        <f t="shared" si="274"/>
        <v>0</v>
      </c>
      <c r="U74" s="341">
        <f t="shared" si="274"/>
        <v>0</v>
      </c>
      <c r="V74" s="352">
        <f t="shared" si="275"/>
        <v>36</v>
      </c>
      <c r="W74" s="155">
        <f t="shared" si="276"/>
        <v>4</v>
      </c>
      <c r="X74" s="353">
        <f t="shared" si="277"/>
        <v>0</v>
      </c>
      <c r="Y74" s="348">
        <f>SUM(Z74:AJ74)+SUM(AL74:AN74)</f>
        <v>0</v>
      </c>
      <c r="Z74" s="154"/>
      <c r="AA74" s="154"/>
      <c r="AB74" s="154"/>
      <c r="AC74" s="154"/>
      <c r="AD74" s="154"/>
      <c r="AE74" s="154"/>
      <c r="AF74" s="154"/>
      <c r="AG74" s="154"/>
      <c r="AH74" s="154"/>
      <c r="AI74" s="154"/>
      <c r="AJ74" s="154"/>
      <c r="AK74" s="154"/>
      <c r="AL74" s="154"/>
      <c r="AM74" s="154"/>
      <c r="AN74" s="154"/>
      <c r="AO74" s="154"/>
      <c r="AP74" s="154"/>
      <c r="AQ74" s="154"/>
      <c r="AR74" s="154"/>
      <c r="AS74" s="344"/>
      <c r="AT74" s="358">
        <f>SUM(AU74:BE74)+SUM(BG74:BI74)</f>
        <v>0</v>
      </c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>
        <f>(BJ74+BK74+BL74+AT74+BN74)/36</f>
        <v>0</v>
      </c>
      <c r="BN74" s="359"/>
      <c r="BO74" s="348">
        <f>SUM(BP74:BZ74)+SUM(CB74:CD74)</f>
        <v>0</v>
      </c>
      <c r="BP74" s="154"/>
      <c r="BQ74" s="154"/>
      <c r="BR74" s="154"/>
      <c r="BS74" s="154"/>
      <c r="BT74" s="154"/>
      <c r="BU74" s="154"/>
      <c r="BV74" s="154"/>
      <c r="BW74" s="154"/>
      <c r="BX74" s="154"/>
      <c r="BY74" s="154"/>
      <c r="BZ74" s="154"/>
      <c r="CA74" s="154"/>
      <c r="CB74" s="154"/>
      <c r="CC74" s="154"/>
      <c r="CD74" s="154"/>
      <c r="CE74" s="154"/>
      <c r="CF74" s="154"/>
      <c r="CG74" s="154"/>
      <c r="CH74" s="154">
        <f t="shared" ref="CH74" si="280">(CE74+CF74+CG74+BO74+CI74)/36</f>
        <v>0</v>
      </c>
      <c r="CI74" s="344"/>
      <c r="CJ74" s="358">
        <f>SUM(CK74:CU74)+SUM(CW74:CY74)</f>
        <v>0</v>
      </c>
      <c r="CK74" s="154"/>
      <c r="CL74" s="154"/>
      <c r="CM74" s="154"/>
      <c r="CN74" s="154"/>
      <c r="CO74" s="154"/>
      <c r="CP74" s="154"/>
      <c r="CQ74" s="154"/>
      <c r="CR74" s="154"/>
      <c r="CS74" s="154"/>
      <c r="CT74" s="154"/>
      <c r="CU74" s="154"/>
      <c r="CV74" s="154"/>
      <c r="CW74" s="154"/>
      <c r="CX74" s="154"/>
      <c r="CY74" s="154"/>
      <c r="CZ74" s="154"/>
      <c r="DA74" s="154"/>
      <c r="DB74" s="154"/>
      <c r="DC74" s="154">
        <f>(CZ74+DA74+DB74+CJ74+DD74)/36</f>
        <v>0</v>
      </c>
      <c r="DD74" s="359"/>
      <c r="DE74" s="348">
        <f>SUM(DF74:DP74)+SUM(DR74:DT74)</f>
        <v>48</v>
      </c>
      <c r="DF74" s="156">
        <v>32</v>
      </c>
      <c r="DG74" s="156">
        <v>14</v>
      </c>
      <c r="DH74" s="156"/>
      <c r="DI74" s="156"/>
      <c r="DJ74" s="156"/>
      <c r="DK74" s="156"/>
      <c r="DL74" s="156"/>
      <c r="DM74" s="156"/>
      <c r="DN74" s="156">
        <v>2</v>
      </c>
      <c r="DO74" s="156"/>
      <c r="DP74" s="156"/>
      <c r="DQ74" s="156"/>
      <c r="DR74" s="156"/>
      <c r="DS74" s="156"/>
      <c r="DT74" s="156"/>
      <c r="DU74" s="157"/>
      <c r="DV74" s="158"/>
      <c r="DW74" s="159"/>
      <c r="DX74" s="160">
        <f>(DU74+DV74+DW74+DE74+DY74)/36</f>
        <v>2</v>
      </c>
      <c r="DY74" s="344">
        <v>24</v>
      </c>
      <c r="DZ74" s="358">
        <f>SUM(EA74:EK74)+SUM(EM74:EO74)</f>
        <v>20</v>
      </c>
      <c r="EA74" s="156">
        <v>16</v>
      </c>
      <c r="EB74" s="156">
        <v>4</v>
      </c>
      <c r="EC74" s="156"/>
      <c r="ED74" s="156"/>
      <c r="EE74" s="156"/>
      <c r="EF74" s="156"/>
      <c r="EG74" s="156"/>
      <c r="EH74" s="156"/>
      <c r="EI74" s="156"/>
      <c r="EJ74" s="156"/>
      <c r="EK74" s="156"/>
      <c r="EL74" s="156"/>
      <c r="EM74" s="156"/>
      <c r="EN74" s="156"/>
      <c r="EO74" s="156"/>
      <c r="EP74" s="157"/>
      <c r="EQ74" s="158"/>
      <c r="ER74" s="159">
        <v>4</v>
      </c>
      <c r="ES74" s="160">
        <f>(EP74+EQ74+ER74+DZ74+ET74)/36</f>
        <v>1</v>
      </c>
      <c r="ET74" s="359">
        <v>12</v>
      </c>
      <c r="EU74" s="348">
        <f>SUM(EV74:FF74)+SUM(FH74:FJ74)</f>
        <v>0</v>
      </c>
      <c r="EV74" s="154"/>
      <c r="EW74" s="154"/>
      <c r="EX74" s="154"/>
      <c r="EY74" s="154"/>
      <c r="EZ74" s="154"/>
      <c r="FA74" s="154"/>
      <c r="FB74" s="154"/>
      <c r="FC74" s="154"/>
      <c r="FD74" s="154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344"/>
      <c r="FP74" s="358">
        <f>SUM(FQ74:GA74)+SUM(GC74:GE74)</f>
        <v>0</v>
      </c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>
        <f t="shared" si="278"/>
        <v>0</v>
      </c>
      <c r="GJ74" s="359"/>
      <c r="GK74" s="348">
        <f>SUM(GL74:GV74)+SUM(GX74:GZ74)</f>
        <v>0</v>
      </c>
      <c r="GL74" s="154"/>
      <c r="GM74" s="154"/>
      <c r="GN74" s="154"/>
      <c r="GO74" s="154"/>
      <c r="GP74" s="154"/>
      <c r="GQ74" s="154"/>
      <c r="GR74" s="154"/>
      <c r="GS74" s="154"/>
      <c r="GT74" s="154"/>
      <c r="GU74" s="154"/>
      <c r="GV74" s="154"/>
      <c r="GW74" s="154"/>
      <c r="GX74" s="154"/>
      <c r="GY74" s="154"/>
      <c r="GZ74" s="154"/>
      <c r="HA74" s="154"/>
      <c r="HB74" s="154"/>
      <c r="HC74" s="154"/>
      <c r="HD74" s="154">
        <f t="shared" si="279"/>
        <v>0</v>
      </c>
      <c r="HE74" s="344"/>
      <c r="HF74" s="358">
        <f>SUM(HG74:HQ74)+SUM(HS74:HU74)</f>
        <v>0</v>
      </c>
      <c r="HG74" s="154"/>
      <c r="HH74" s="154"/>
      <c r="HI74" s="154"/>
      <c r="HJ74" s="154"/>
      <c r="HK74" s="154"/>
      <c r="HL74" s="154"/>
      <c r="HM74" s="154"/>
      <c r="HN74" s="154"/>
      <c r="HO74" s="154"/>
      <c r="HP74" s="154"/>
      <c r="HQ74" s="154"/>
      <c r="HR74" s="154"/>
      <c r="HS74" s="154"/>
      <c r="HT74" s="154"/>
      <c r="HU74" s="154"/>
      <c r="HV74" s="154"/>
      <c r="HW74" s="154"/>
      <c r="HX74" s="154"/>
      <c r="HY74" s="154"/>
      <c r="HZ74" s="359"/>
      <c r="IA74" s="319"/>
      <c r="IB74" s="161">
        <v>6</v>
      </c>
      <c r="IC74" s="137"/>
      <c r="ID74" s="139"/>
      <c r="IE74" s="54">
        <v>1</v>
      </c>
      <c r="IN74" s="385">
        <v>5720</v>
      </c>
    </row>
    <row r="75" spans="1:301" s="383" customFormat="1" ht="15" customHeight="1" x14ac:dyDescent="0.25">
      <c r="A75" s="201"/>
      <c r="B75" s="98"/>
      <c r="C75" s="298" t="s">
        <v>259</v>
      </c>
      <c r="D75" s="239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217"/>
      <c r="V75" s="281"/>
      <c r="W75" s="98"/>
      <c r="X75" s="282"/>
      <c r="Y75" s="239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217"/>
      <c r="AT75" s="281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282"/>
      <c r="BO75" s="239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217"/>
      <c r="CJ75" s="281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282"/>
      <c r="DE75" s="239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217"/>
      <c r="DZ75" s="281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282"/>
      <c r="EU75" s="239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217"/>
      <c r="FP75" s="281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282"/>
      <c r="GK75" s="239"/>
      <c r="GL75" s="98"/>
      <c r="GM75" s="98"/>
      <c r="GN75" s="98"/>
      <c r="GO75" s="98"/>
      <c r="GP75" s="98"/>
      <c r="GQ75" s="98"/>
      <c r="GR75" s="98"/>
      <c r="GS75" s="98"/>
      <c r="GT75" s="98"/>
      <c r="GU75" s="98"/>
      <c r="GV75" s="98"/>
      <c r="GW75" s="98"/>
      <c r="GX75" s="98"/>
      <c r="GY75" s="98"/>
      <c r="GZ75" s="98"/>
      <c r="HA75" s="98"/>
      <c r="HB75" s="98"/>
      <c r="HC75" s="98"/>
      <c r="HD75" s="98"/>
      <c r="HE75" s="217"/>
      <c r="HF75" s="281"/>
      <c r="HG75" s="98"/>
      <c r="HH75" s="98"/>
      <c r="HI75" s="98"/>
      <c r="HJ75" s="98"/>
      <c r="HK75" s="98"/>
      <c r="HL75" s="98"/>
      <c r="HM75" s="98"/>
      <c r="HN75" s="98"/>
      <c r="HO75" s="98"/>
      <c r="HP75" s="98"/>
      <c r="HQ75" s="98"/>
      <c r="HR75" s="98"/>
      <c r="HS75" s="98"/>
      <c r="HT75" s="98"/>
      <c r="HU75" s="98"/>
      <c r="HV75" s="98"/>
      <c r="HW75" s="98"/>
      <c r="HX75" s="98"/>
      <c r="HY75" s="98"/>
      <c r="HZ75" s="282"/>
      <c r="IA75" s="334"/>
      <c r="IB75" s="101"/>
      <c r="IC75" s="101"/>
      <c r="ID75" s="202"/>
      <c r="IE75" s="346"/>
    </row>
    <row r="76" spans="1:301" s="378" customFormat="1" ht="15" customHeight="1" x14ac:dyDescent="0.25">
      <c r="A76" s="152"/>
      <c r="B76" s="46"/>
      <c r="C76" s="361" t="s">
        <v>225</v>
      </c>
      <c r="D76" s="54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224"/>
      <c r="V76" s="299"/>
      <c r="W76" s="46"/>
      <c r="X76" s="300"/>
      <c r="Y76" s="54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224"/>
      <c r="AT76" s="299"/>
      <c r="AU76" s="46"/>
      <c r="AV76" s="46"/>
      <c r="AW76" s="46"/>
      <c r="AX76" s="46"/>
      <c r="AY76" s="46"/>
      <c r="AZ76" s="46"/>
      <c r="BA76" s="46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46"/>
      <c r="BM76" s="46"/>
      <c r="BN76" s="300"/>
      <c r="BO76" s="54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6"/>
      <c r="CC76" s="46"/>
      <c r="CD76" s="46"/>
      <c r="CE76" s="46"/>
      <c r="CF76" s="46"/>
      <c r="CG76" s="46"/>
      <c r="CH76" s="46"/>
      <c r="CI76" s="224"/>
      <c r="CJ76" s="299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6"/>
      <c r="DD76" s="300"/>
      <c r="DE76" s="54"/>
      <c r="DF76" s="46"/>
      <c r="DG76" s="46"/>
      <c r="DH76" s="46"/>
      <c r="DI76" s="46"/>
      <c r="DJ76" s="46"/>
      <c r="DK76" s="46"/>
      <c r="DL76" s="46"/>
      <c r="DM76" s="46"/>
      <c r="DN76" s="46"/>
      <c r="DO76" s="46"/>
      <c r="DP76" s="46"/>
      <c r="DQ76" s="46"/>
      <c r="DR76" s="46"/>
      <c r="DS76" s="46"/>
      <c r="DT76" s="46"/>
      <c r="DU76" s="46"/>
      <c r="DV76" s="46"/>
      <c r="DW76" s="46"/>
      <c r="DX76" s="46"/>
      <c r="DY76" s="224"/>
      <c r="DZ76" s="299"/>
      <c r="EA76" s="46"/>
      <c r="EB76" s="46"/>
      <c r="EC76" s="46"/>
      <c r="ED76" s="46"/>
      <c r="EE76" s="46"/>
      <c r="EF76" s="46"/>
      <c r="EG76" s="46"/>
      <c r="EH76" s="46"/>
      <c r="EI76" s="46"/>
      <c r="EJ76" s="46"/>
      <c r="EK76" s="46"/>
      <c r="EL76" s="46"/>
      <c r="EM76" s="46"/>
      <c r="EN76" s="46"/>
      <c r="EO76" s="46"/>
      <c r="EP76" s="46"/>
      <c r="EQ76" s="46"/>
      <c r="ER76" s="46"/>
      <c r="ES76" s="46"/>
      <c r="ET76" s="300"/>
      <c r="EU76" s="54"/>
      <c r="EV76" s="46"/>
      <c r="EW76" s="46"/>
      <c r="EX76" s="46"/>
      <c r="EY76" s="46"/>
      <c r="EZ76" s="46"/>
      <c r="FA76" s="46"/>
      <c r="FB76" s="46"/>
      <c r="FC76" s="46"/>
      <c r="FD76" s="46"/>
      <c r="FE76" s="46"/>
      <c r="FF76" s="46"/>
      <c r="FG76" s="46"/>
      <c r="FH76" s="46"/>
      <c r="FI76" s="46"/>
      <c r="FJ76" s="46"/>
      <c r="FK76" s="46"/>
      <c r="FL76" s="46"/>
      <c r="FM76" s="46"/>
      <c r="FN76" s="46"/>
      <c r="FO76" s="224"/>
      <c r="FP76" s="299"/>
      <c r="FQ76" s="46"/>
      <c r="FR76" s="46"/>
      <c r="FS76" s="46"/>
      <c r="FT76" s="46"/>
      <c r="FU76" s="46"/>
      <c r="FV76" s="46"/>
      <c r="FW76" s="46"/>
      <c r="FX76" s="46"/>
      <c r="FY76" s="46"/>
      <c r="FZ76" s="46"/>
      <c r="GA76" s="46"/>
      <c r="GB76" s="46"/>
      <c r="GC76" s="46"/>
      <c r="GD76" s="46"/>
      <c r="GE76" s="46"/>
      <c r="GF76" s="46"/>
      <c r="GG76" s="46"/>
      <c r="GH76" s="46"/>
      <c r="GI76" s="46"/>
      <c r="GJ76" s="300"/>
      <c r="GK76" s="54"/>
      <c r="GL76" s="46"/>
      <c r="GM76" s="46"/>
      <c r="GN76" s="46"/>
      <c r="GO76" s="46"/>
      <c r="GP76" s="46"/>
      <c r="GQ76" s="46"/>
      <c r="GR76" s="46"/>
      <c r="GS76" s="46"/>
      <c r="GT76" s="46"/>
      <c r="GU76" s="46"/>
      <c r="GV76" s="46"/>
      <c r="GW76" s="46"/>
      <c r="GX76" s="46"/>
      <c r="GY76" s="46"/>
      <c r="GZ76" s="46"/>
      <c r="HA76" s="46"/>
      <c r="HB76" s="46"/>
      <c r="HC76" s="46"/>
      <c r="HD76" s="46"/>
      <c r="HE76" s="224"/>
      <c r="HF76" s="299"/>
      <c r="HG76" s="46"/>
      <c r="HH76" s="46"/>
      <c r="HI76" s="46"/>
      <c r="HJ76" s="46"/>
      <c r="HK76" s="46"/>
      <c r="HL76" s="46"/>
      <c r="HM76" s="46"/>
      <c r="HN76" s="46"/>
      <c r="HO76" s="46"/>
      <c r="HP76" s="46"/>
      <c r="HQ76" s="46"/>
      <c r="HR76" s="46"/>
      <c r="HS76" s="46"/>
      <c r="HT76" s="46"/>
      <c r="HU76" s="46"/>
      <c r="HV76" s="46"/>
      <c r="HW76" s="46"/>
      <c r="HX76" s="46"/>
      <c r="HY76" s="46"/>
      <c r="HZ76" s="300"/>
      <c r="IA76" s="310"/>
      <c r="IB76" s="25"/>
      <c r="IC76" s="25"/>
      <c r="ID76" s="120"/>
      <c r="IE76" s="54"/>
    </row>
    <row r="77" spans="1:301" s="390" customFormat="1" ht="15" customHeight="1" thickBot="1" x14ac:dyDescent="0.3">
      <c r="A77" s="152">
        <v>44</v>
      </c>
      <c r="B77" s="46" t="s">
        <v>173</v>
      </c>
      <c r="C77" s="257" t="s">
        <v>244</v>
      </c>
      <c r="D77" s="236"/>
      <c r="E77" s="48">
        <f>F77/36</f>
        <v>8</v>
      </c>
      <c r="F77" s="48">
        <f>G77+V77+W77+X77</f>
        <v>288</v>
      </c>
      <c r="G77" s="48">
        <f>SUM(H77:U77)</f>
        <v>166</v>
      </c>
      <c r="H77" s="48">
        <f t="shared" ref="H77:P77" si="281">Z77+AU77+BP77+CK77+DF77+EA77+EV77+FQ77+GL77+HG77</f>
        <v>52</v>
      </c>
      <c r="I77" s="48">
        <f t="shared" si="281"/>
        <v>16</v>
      </c>
      <c r="J77" s="48">
        <f t="shared" si="281"/>
        <v>0</v>
      </c>
      <c r="K77" s="48">
        <f t="shared" si="281"/>
        <v>26</v>
      </c>
      <c r="L77" s="48">
        <f t="shared" si="281"/>
        <v>34</v>
      </c>
      <c r="M77" s="48">
        <f t="shared" si="281"/>
        <v>0</v>
      </c>
      <c r="N77" s="48">
        <f t="shared" si="281"/>
        <v>0</v>
      </c>
      <c r="O77" s="48">
        <f t="shared" si="281"/>
        <v>0</v>
      </c>
      <c r="P77" s="48">
        <f t="shared" si="281"/>
        <v>2</v>
      </c>
      <c r="Q77" s="48"/>
      <c r="R77" s="48">
        <f>AJ77+BE77+BZ77+CU77+DP77+EK77+FF77+GA77+GV77+HQ77</f>
        <v>0</v>
      </c>
      <c r="S77" s="48">
        <f t="shared" ref="S77:U77" si="282">AL77+BG77+CB77+CW77+DR77+EM77+FH77+GC77+GX77+HS77</f>
        <v>32</v>
      </c>
      <c r="T77" s="48">
        <f t="shared" si="282"/>
        <v>0</v>
      </c>
      <c r="U77" s="214">
        <f t="shared" si="282"/>
        <v>4</v>
      </c>
      <c r="V77" s="276">
        <f>AS77+BN77+CI77+DD77+DY77+ET77+FO77+GJ77+HE77+HZ77</f>
        <v>84</v>
      </c>
      <c r="W77" s="48">
        <v>2</v>
      </c>
      <c r="X77" s="277">
        <v>36</v>
      </c>
      <c r="Y77" s="54">
        <f>SUM(Z77:AJ77)+SUM(AL77:AN77)</f>
        <v>0</v>
      </c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224"/>
      <c r="AT77" s="299">
        <f>SUM(AU77:BE77)+SUM(BG77:BI77)</f>
        <v>0</v>
      </c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300"/>
      <c r="BO77" s="54">
        <f>SUM(BP77:BZ77)+SUM(CB77:CD77)</f>
        <v>0</v>
      </c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  <c r="CB77" s="46"/>
      <c r="CC77" s="46"/>
      <c r="CD77" s="46"/>
      <c r="CE77" s="46"/>
      <c r="CF77" s="46"/>
      <c r="CG77" s="46"/>
      <c r="CH77" s="46"/>
      <c r="CI77" s="224"/>
      <c r="CJ77" s="299">
        <f>SUM(CK77:CU77)+SUM(CW77:CY77)</f>
        <v>0</v>
      </c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300"/>
      <c r="DE77" s="54">
        <f>SUM(DF77:DP77)+SUM(DR77:DT77)</f>
        <v>0</v>
      </c>
      <c r="DF77" s="46"/>
      <c r="DG77" s="46"/>
      <c r="DH77" s="46"/>
      <c r="DI77" s="46"/>
      <c r="DJ77" s="46"/>
      <c r="DK77" s="46"/>
      <c r="DL77" s="46"/>
      <c r="DM77" s="46"/>
      <c r="DN77" s="46"/>
      <c r="DO77" s="46"/>
      <c r="DP77" s="46"/>
      <c r="DQ77" s="46"/>
      <c r="DR77" s="46"/>
      <c r="DS77" s="46"/>
      <c r="DT77" s="46"/>
      <c r="DU77" s="46"/>
      <c r="DV77" s="46"/>
      <c r="DW77" s="46"/>
      <c r="DX77" s="46"/>
      <c r="DY77" s="224"/>
      <c r="DZ77" s="299">
        <f>SUM(EA77:EK77)+SUM(EM77:EO77)</f>
        <v>0</v>
      </c>
      <c r="EA77" s="46"/>
      <c r="EB77" s="46"/>
      <c r="EC77" s="46"/>
      <c r="ED77" s="46"/>
      <c r="EE77" s="46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6"/>
      <c r="ET77" s="300"/>
      <c r="EU77" s="54">
        <f>SUM(EV77:FF77)+SUM(FH77:FJ77)</f>
        <v>46</v>
      </c>
      <c r="EV77" s="49">
        <v>24</v>
      </c>
      <c r="EW77" s="49">
        <v>10</v>
      </c>
      <c r="EX77" s="49"/>
      <c r="EY77" s="49">
        <v>2</v>
      </c>
      <c r="EZ77" s="49"/>
      <c r="FA77" s="49"/>
      <c r="FB77" s="49"/>
      <c r="FC77" s="49"/>
      <c r="FD77" s="49">
        <v>2</v>
      </c>
      <c r="FE77" s="49"/>
      <c r="FF77" s="49"/>
      <c r="FG77" s="49"/>
      <c r="FH77" s="49">
        <v>4</v>
      </c>
      <c r="FI77" s="49"/>
      <c r="FJ77" s="49">
        <v>4</v>
      </c>
      <c r="FK77" s="50"/>
      <c r="FL77" s="51"/>
      <c r="FM77" s="52">
        <v>2</v>
      </c>
      <c r="FN77" s="53">
        <f t="shared" ref="FN77" si="283">(FK77+FL77+FM77+EU77+FO77)/36</f>
        <v>2</v>
      </c>
      <c r="FO77" s="224">
        <v>24</v>
      </c>
      <c r="FP77" s="299">
        <f>SUM(FQ77:GA77)+SUM(GC77:GE77)</f>
        <v>120</v>
      </c>
      <c r="FQ77" s="49">
        <v>28</v>
      </c>
      <c r="FR77" s="49">
        <v>6</v>
      </c>
      <c r="FS77" s="49"/>
      <c r="FT77" s="49">
        <v>24</v>
      </c>
      <c r="FU77" s="49">
        <v>34</v>
      </c>
      <c r="FV77" s="49"/>
      <c r="FW77" s="49"/>
      <c r="FX77" s="49"/>
      <c r="FY77" s="49"/>
      <c r="FZ77" s="49"/>
      <c r="GA77" s="49"/>
      <c r="GB77" s="49"/>
      <c r="GC77" s="49">
        <v>28</v>
      </c>
      <c r="GD77" s="49"/>
      <c r="GE77" s="49"/>
      <c r="GF77" s="50">
        <v>36</v>
      </c>
      <c r="GG77" s="51"/>
      <c r="GH77" s="52"/>
      <c r="GI77" s="53">
        <f t="shared" ref="GI77" si="284">(GF77+GG77+GH77+FP77+GJ77)/36</f>
        <v>6</v>
      </c>
      <c r="GJ77" s="300">
        <v>60</v>
      </c>
      <c r="GK77" s="54">
        <f>SUM(GL77:GV77)+SUM(GX77:GZ77)</f>
        <v>0</v>
      </c>
      <c r="GL77" s="46"/>
      <c r="GM77" s="46"/>
      <c r="GN77" s="46"/>
      <c r="GO77" s="46"/>
      <c r="GP77" s="46"/>
      <c r="GQ77" s="46"/>
      <c r="GR77" s="46"/>
      <c r="GS77" s="46"/>
      <c r="GT77" s="46"/>
      <c r="GU77" s="46"/>
      <c r="GV77" s="46"/>
      <c r="GW77" s="46"/>
      <c r="GX77" s="46"/>
      <c r="GY77" s="46"/>
      <c r="GZ77" s="46"/>
      <c r="HA77" s="46"/>
      <c r="HB77" s="46"/>
      <c r="HC77" s="46"/>
      <c r="HD77" s="46"/>
      <c r="HE77" s="224"/>
      <c r="HF77" s="299">
        <f>SUM(HG77:HQ77)+SUM(HS77:HU77)</f>
        <v>0</v>
      </c>
      <c r="HG77" s="46"/>
      <c r="HH77" s="46"/>
      <c r="HI77" s="46"/>
      <c r="HJ77" s="46"/>
      <c r="HK77" s="46"/>
      <c r="HL77" s="46"/>
      <c r="HM77" s="46"/>
      <c r="HN77" s="46"/>
      <c r="HO77" s="46"/>
      <c r="HP77" s="46"/>
      <c r="HQ77" s="46"/>
      <c r="HR77" s="46"/>
      <c r="HS77" s="46"/>
      <c r="HT77" s="46"/>
      <c r="HU77" s="46"/>
      <c r="HV77" s="46"/>
      <c r="HW77" s="46"/>
      <c r="HX77" s="46"/>
      <c r="HY77" s="46"/>
      <c r="HZ77" s="300"/>
      <c r="IA77" s="321" t="s">
        <v>60</v>
      </c>
      <c r="IB77" s="25" t="s">
        <v>123</v>
      </c>
      <c r="IC77" s="25"/>
      <c r="ID77" s="120"/>
      <c r="IE77" s="54">
        <v>2</v>
      </c>
      <c r="IF77" s="385"/>
      <c r="IG77" s="385"/>
      <c r="IH77" s="385"/>
      <c r="II77" s="385"/>
      <c r="IJ77" s="385"/>
      <c r="IK77" s="385"/>
      <c r="IL77" s="385"/>
      <c r="IM77" s="385"/>
      <c r="IN77" s="385"/>
      <c r="IO77" s="385"/>
      <c r="IP77" s="385"/>
      <c r="IQ77" s="385"/>
      <c r="IR77" s="385"/>
      <c r="IS77" s="385"/>
      <c r="IT77" s="385"/>
      <c r="IU77" s="385"/>
      <c r="IV77" s="385"/>
      <c r="IW77" s="385"/>
      <c r="IX77" s="385"/>
      <c r="IY77" s="385"/>
      <c r="IZ77" s="385"/>
      <c r="JA77" s="385"/>
      <c r="JB77" s="385"/>
      <c r="JC77" s="385"/>
      <c r="JD77" s="385"/>
      <c r="JE77" s="385"/>
      <c r="JF77" s="385"/>
      <c r="JG77" s="385"/>
      <c r="JH77" s="385"/>
      <c r="JI77" s="385"/>
      <c r="JJ77" s="385"/>
      <c r="JK77" s="385"/>
      <c r="JL77" s="385"/>
      <c r="JM77" s="385"/>
      <c r="JN77" s="385"/>
      <c r="JO77" s="385"/>
      <c r="JP77" s="385"/>
      <c r="JQ77" s="385"/>
      <c r="JR77" s="385"/>
      <c r="JS77" s="385"/>
      <c r="JT77" s="385"/>
      <c r="JU77" s="385"/>
      <c r="JV77" s="385"/>
      <c r="JW77" s="385"/>
      <c r="JX77" s="385"/>
      <c r="JY77" s="385"/>
      <c r="JZ77" s="385"/>
      <c r="KA77" s="385"/>
      <c r="KB77" s="385"/>
      <c r="KC77" s="385"/>
      <c r="KD77" s="385"/>
      <c r="KE77" s="385"/>
      <c r="KF77" s="385"/>
      <c r="KG77" s="385"/>
      <c r="KH77" s="385"/>
      <c r="KI77" s="385"/>
      <c r="KJ77" s="385"/>
      <c r="KK77" s="385"/>
      <c r="KL77" s="385"/>
      <c r="KM77" s="385"/>
      <c r="KN77" s="385"/>
      <c r="KO77" s="385"/>
    </row>
    <row r="78" spans="1:301" s="378" customFormat="1" ht="15" customHeight="1" x14ac:dyDescent="0.25">
      <c r="A78" s="152"/>
      <c r="B78" s="46"/>
      <c r="C78" s="361" t="s">
        <v>226</v>
      </c>
      <c r="D78" s="54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224"/>
      <c r="V78" s="299"/>
      <c r="W78" s="46"/>
      <c r="X78" s="300"/>
      <c r="Y78" s="54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224"/>
      <c r="AT78" s="299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300"/>
      <c r="BO78" s="54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224"/>
      <c r="CJ78" s="299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300"/>
      <c r="DE78" s="54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224"/>
      <c r="DZ78" s="299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300"/>
      <c r="EU78" s="54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224"/>
      <c r="FP78" s="299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300"/>
      <c r="GK78" s="54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224"/>
      <c r="HF78" s="299"/>
      <c r="HG78" s="46"/>
      <c r="HH78" s="46"/>
      <c r="HI78" s="46"/>
      <c r="HJ78" s="46"/>
      <c r="HK78" s="46"/>
      <c r="HL78" s="46"/>
      <c r="HM78" s="46"/>
      <c r="HN78" s="46"/>
      <c r="HO78" s="46"/>
      <c r="HP78" s="46"/>
      <c r="HQ78" s="46"/>
      <c r="HR78" s="46"/>
      <c r="HS78" s="46"/>
      <c r="HT78" s="46"/>
      <c r="HU78" s="46"/>
      <c r="HV78" s="46"/>
      <c r="HW78" s="46"/>
      <c r="HX78" s="46"/>
      <c r="HY78" s="46"/>
      <c r="HZ78" s="300"/>
      <c r="IA78" s="310"/>
      <c r="IB78" s="25"/>
      <c r="IC78" s="25"/>
      <c r="ID78" s="120"/>
      <c r="IE78" s="54"/>
    </row>
    <row r="79" spans="1:301" s="385" customFormat="1" ht="15" customHeight="1" x14ac:dyDescent="0.25">
      <c r="A79" s="152">
        <v>45</v>
      </c>
      <c r="B79" s="46" t="s">
        <v>174</v>
      </c>
      <c r="C79" s="259" t="s">
        <v>282</v>
      </c>
      <c r="D79" s="236"/>
      <c r="E79" s="48">
        <f>F79/36</f>
        <v>2</v>
      </c>
      <c r="F79" s="48">
        <f>G79+V79+W79+X79</f>
        <v>72</v>
      </c>
      <c r="G79" s="48">
        <f>SUM(H79:U79)</f>
        <v>42</v>
      </c>
      <c r="H79" s="48">
        <f t="shared" ref="H79:P80" si="285">Z79+AU79+BP79+CK79+DF79+EA79+EV79+FQ79+GL79+HG79</f>
        <v>18</v>
      </c>
      <c r="I79" s="48">
        <f t="shared" si="285"/>
        <v>0</v>
      </c>
      <c r="J79" s="48">
        <f t="shared" si="285"/>
        <v>18</v>
      </c>
      <c r="K79" s="48">
        <f t="shared" si="285"/>
        <v>6</v>
      </c>
      <c r="L79" s="48">
        <f t="shared" si="285"/>
        <v>0</v>
      </c>
      <c r="M79" s="48">
        <f t="shared" si="285"/>
        <v>0</v>
      </c>
      <c r="N79" s="48">
        <f t="shared" si="285"/>
        <v>0</v>
      </c>
      <c r="O79" s="48">
        <f t="shared" si="285"/>
        <v>0</v>
      </c>
      <c r="P79" s="48">
        <f t="shared" si="285"/>
        <v>0</v>
      </c>
      <c r="Q79" s="48"/>
      <c r="R79" s="48">
        <f>AJ79+BE79+BZ79+CU79+DP79+EK79+FF79+GA79+GV79+HQ79</f>
        <v>0</v>
      </c>
      <c r="S79" s="48">
        <f t="shared" ref="S79:U79" si="286">AL79+BG79+CB79+CW79+DR79+EM79+FH79+GC79+GX79+HS79</f>
        <v>0</v>
      </c>
      <c r="T79" s="48">
        <f t="shared" si="286"/>
        <v>0</v>
      </c>
      <c r="U79" s="214">
        <f t="shared" si="286"/>
        <v>0</v>
      </c>
      <c r="V79" s="276">
        <f>AS79+BN79+CI79+DD79+DY79+ET79+FO79+GJ79+HE79+HZ79</f>
        <v>24</v>
      </c>
      <c r="W79" s="48">
        <f>AQ79+BL79+CG79+DB79+DW79+ER79+FM79+GH79+HC79+HX79</f>
        <v>6</v>
      </c>
      <c r="X79" s="277">
        <f>AO79+AP79+BJ79+BK79+CE79+CF79+CZ79+DA79+DU79+DV79+EP79+EQ79+FK79+FL79+GF79+GG79+HA79+HB79+HV79+HW79</f>
        <v>0</v>
      </c>
      <c r="Y79" s="54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6"/>
      <c r="AS79" s="224"/>
      <c r="AT79" s="299"/>
      <c r="AU79" s="46"/>
      <c r="AV79" s="46"/>
      <c r="AW79" s="46"/>
      <c r="AX79" s="46"/>
      <c r="AY79" s="46"/>
      <c r="AZ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46"/>
      <c r="BM79" s="46"/>
      <c r="BN79" s="300"/>
      <c r="BO79" s="54"/>
      <c r="BP79" s="46"/>
      <c r="BQ79" s="46"/>
      <c r="BR79" s="46"/>
      <c r="BS79" s="46"/>
      <c r="BT79" s="46"/>
      <c r="BU79" s="46"/>
      <c r="BV79" s="46"/>
      <c r="BW79" s="46"/>
      <c r="BX79" s="46"/>
      <c r="BY79" s="46"/>
      <c r="BZ79" s="46"/>
      <c r="CA79" s="46"/>
      <c r="CB79" s="46"/>
      <c r="CC79" s="46"/>
      <c r="CD79" s="46"/>
      <c r="CE79" s="46"/>
      <c r="CF79" s="46"/>
      <c r="CG79" s="46"/>
      <c r="CH79" s="46"/>
      <c r="CI79" s="224"/>
      <c r="CJ79" s="299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300"/>
      <c r="DE79" s="54"/>
      <c r="DF79" s="46"/>
      <c r="DG79" s="46"/>
      <c r="DH79" s="46"/>
      <c r="DI79" s="46"/>
      <c r="DJ79" s="46"/>
      <c r="DK79" s="46"/>
      <c r="DL79" s="46"/>
      <c r="DM79" s="46"/>
      <c r="DN79" s="46"/>
      <c r="DO79" s="46"/>
      <c r="DP79" s="46"/>
      <c r="DQ79" s="46"/>
      <c r="DR79" s="46"/>
      <c r="DS79" s="46"/>
      <c r="DT79" s="46"/>
      <c r="DU79" s="46"/>
      <c r="DV79" s="46"/>
      <c r="DW79" s="46"/>
      <c r="DX79" s="46"/>
      <c r="DY79" s="224"/>
      <c r="DZ79" s="299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300"/>
      <c r="EU79" s="54">
        <f>SUM(EV79:FF79)+SUM(FH79:FJ79)</f>
        <v>24</v>
      </c>
      <c r="EV79" s="49">
        <v>10</v>
      </c>
      <c r="EW79" s="49"/>
      <c r="EX79" s="49">
        <v>10</v>
      </c>
      <c r="EY79" s="49">
        <v>4</v>
      </c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50"/>
      <c r="FL79" s="51"/>
      <c r="FM79" s="52"/>
      <c r="FN79" s="53">
        <f>(FK79+FL79+FM79+EU79+FO79)/36</f>
        <v>1</v>
      </c>
      <c r="FO79" s="224">
        <v>12</v>
      </c>
      <c r="FP79" s="299">
        <f>SUM(FQ79:GA79)+SUM(GC79:GE79)</f>
        <v>18</v>
      </c>
      <c r="FQ79" s="49">
        <v>8</v>
      </c>
      <c r="FR79" s="49"/>
      <c r="FS79" s="49">
        <v>8</v>
      </c>
      <c r="FT79" s="49">
        <v>2</v>
      </c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50"/>
      <c r="GG79" s="51"/>
      <c r="GH79" s="52">
        <v>6</v>
      </c>
      <c r="GI79" s="53">
        <f>(GF79+GG79+GH79+FP79+GJ79)/36</f>
        <v>1</v>
      </c>
      <c r="GJ79" s="300">
        <v>12</v>
      </c>
      <c r="GK79" s="54"/>
      <c r="GL79" s="46"/>
      <c r="GM79" s="46"/>
      <c r="GN79" s="46"/>
      <c r="GO79" s="46"/>
      <c r="GP79" s="46"/>
      <c r="GQ79" s="46"/>
      <c r="GR79" s="46"/>
      <c r="GS79" s="46"/>
      <c r="GT79" s="46"/>
      <c r="GU79" s="46"/>
      <c r="GV79" s="46"/>
      <c r="GW79" s="46"/>
      <c r="GX79" s="46"/>
      <c r="GY79" s="46"/>
      <c r="GZ79" s="46"/>
      <c r="HA79" s="46"/>
      <c r="HB79" s="46"/>
      <c r="HC79" s="46"/>
      <c r="HD79" s="46"/>
      <c r="HE79" s="224"/>
      <c r="HF79" s="299"/>
      <c r="HG79" s="46"/>
      <c r="HH79" s="46"/>
      <c r="HI79" s="46"/>
      <c r="HJ79" s="46"/>
      <c r="HK79" s="46"/>
      <c r="HL79" s="46"/>
      <c r="HM79" s="46"/>
      <c r="HN79" s="46"/>
      <c r="HO79" s="46"/>
      <c r="HP79" s="46"/>
      <c r="HQ79" s="46"/>
      <c r="HR79" s="46"/>
      <c r="HS79" s="46"/>
      <c r="HT79" s="46"/>
      <c r="HU79" s="46"/>
      <c r="HV79" s="46"/>
      <c r="HW79" s="46"/>
      <c r="HX79" s="46"/>
      <c r="HY79" s="46"/>
      <c r="HZ79" s="300"/>
      <c r="IA79" s="310"/>
      <c r="IB79" s="40" t="s">
        <v>60</v>
      </c>
      <c r="IC79" s="25"/>
      <c r="ID79" s="120"/>
      <c r="IE79" s="54">
        <v>1</v>
      </c>
    </row>
    <row r="80" spans="1:301" s="385" customFormat="1" ht="15" customHeight="1" x14ac:dyDescent="0.25">
      <c r="A80" s="921">
        <v>46</v>
      </c>
      <c r="B80" s="902" t="s">
        <v>175</v>
      </c>
      <c r="C80" s="1015" t="s">
        <v>245</v>
      </c>
      <c r="D80" s="1016"/>
      <c r="E80" s="1017">
        <f>F80/36</f>
        <v>26</v>
      </c>
      <c r="F80" s="1017">
        <f>G80+V80+W80+X80</f>
        <v>936</v>
      </c>
      <c r="G80" s="1017">
        <f>SUM(H80:U80)</f>
        <v>560</v>
      </c>
      <c r="H80" s="1017">
        <f t="shared" si="285"/>
        <v>96</v>
      </c>
      <c r="I80" s="1017">
        <f t="shared" si="285"/>
        <v>10</v>
      </c>
      <c r="J80" s="1017">
        <f t="shared" si="285"/>
        <v>4</v>
      </c>
      <c r="K80" s="1017">
        <f t="shared" si="285"/>
        <v>190</v>
      </c>
      <c r="L80" s="1017">
        <f t="shared" si="285"/>
        <v>0</v>
      </c>
      <c r="M80" s="1017">
        <f t="shared" si="285"/>
        <v>212</v>
      </c>
      <c r="N80" s="1017">
        <f t="shared" si="285"/>
        <v>0</v>
      </c>
      <c r="O80" s="1017">
        <f t="shared" si="285"/>
        <v>0</v>
      </c>
      <c r="P80" s="1017">
        <f t="shared" si="285"/>
        <v>4</v>
      </c>
      <c r="Q80" s="1017"/>
      <c r="R80" s="1017">
        <f>AJ80+BE80+BZ80+CU80+DP80+EK80+FF80+GA80+GV80+HQ80</f>
        <v>0</v>
      </c>
      <c r="S80" s="1017">
        <f>AL80+BG80+CB80+CW80+DR80+EM80+FH80+GC80+GX80+HS80</f>
        <v>0</v>
      </c>
      <c r="T80" s="1017">
        <f>AM80+BH80+CC80+CX80+DS80+EN80+FI80+GD80+GY80+HT80</f>
        <v>44</v>
      </c>
      <c r="U80" s="1020">
        <f>AN80+BI80+CD80+CY80+DT80+EO80+FJ80+GE80+GZ80+HU80</f>
        <v>0</v>
      </c>
      <c r="V80" s="1016">
        <f>AS80+BN80+CI80+DD80+DY80+ET80+FO80+GJ80+HE80+HZ80</f>
        <v>282</v>
      </c>
      <c r="W80" s="1017">
        <f t="shared" ref="W80" si="287">AQ80+BL80+CG80+DB80+DW80+ER80+FM80+GH80+HC80+HX80</f>
        <v>4</v>
      </c>
      <c r="X80" s="1020">
        <v>90</v>
      </c>
      <c r="Y80" s="1018">
        <f>SUM(Z80:AJ80)+SUM(AL80:AN80)</f>
        <v>0</v>
      </c>
      <c r="Z80" s="1019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21"/>
      <c r="AT80" s="1018">
        <f>SUM(AU80:BE80)+SUM(BG80:BI80)</f>
        <v>0</v>
      </c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21"/>
      <c r="BO80" s="1018">
        <f>SUM(BP80:BZ80)+SUM(CB80:CD80)</f>
        <v>0</v>
      </c>
      <c r="BP80" s="1019"/>
      <c r="BQ80" s="1019"/>
      <c r="BR80" s="1019"/>
      <c r="BS80" s="1019"/>
      <c r="BT80" s="1019"/>
      <c r="BU80" s="1019"/>
      <c r="BV80" s="1019"/>
      <c r="BW80" s="1019"/>
      <c r="BX80" s="1019"/>
      <c r="BY80" s="1019"/>
      <c r="BZ80" s="1019"/>
      <c r="CA80" s="1019"/>
      <c r="CB80" s="1019"/>
      <c r="CC80" s="1019"/>
      <c r="CD80" s="1019"/>
      <c r="CE80" s="1019"/>
      <c r="CF80" s="1019"/>
      <c r="CG80" s="1019"/>
      <c r="CH80" s="1019"/>
      <c r="CI80" s="1021"/>
      <c r="CJ80" s="1018">
        <f>SUM(CK80:CU80)+SUM(CW80:CY80)</f>
        <v>0</v>
      </c>
      <c r="CK80" s="1019"/>
      <c r="CL80" s="1019"/>
      <c r="CM80" s="1019"/>
      <c r="CN80" s="1019"/>
      <c r="CO80" s="1019"/>
      <c r="CP80" s="1019"/>
      <c r="CQ80" s="1019"/>
      <c r="CR80" s="1019"/>
      <c r="CS80" s="1019"/>
      <c r="CT80" s="1019"/>
      <c r="CU80" s="1019"/>
      <c r="CV80" s="1019"/>
      <c r="CW80" s="1019"/>
      <c r="CX80" s="1019"/>
      <c r="CY80" s="1019"/>
      <c r="CZ80" s="1019"/>
      <c r="DA80" s="1019"/>
      <c r="DB80" s="1019"/>
      <c r="DC80" s="1019"/>
      <c r="DD80" s="1021"/>
      <c r="DE80" s="1018">
        <f>SUM(DF80:DP80)+SUM(DR80:DT80)</f>
        <v>0</v>
      </c>
      <c r="DF80" s="1019"/>
      <c r="DG80" s="1019"/>
      <c r="DH80" s="1019"/>
      <c r="DI80" s="1019"/>
      <c r="DJ80" s="1019"/>
      <c r="DK80" s="1019"/>
      <c r="DL80" s="1019"/>
      <c r="DM80" s="1019"/>
      <c r="DN80" s="1019"/>
      <c r="DO80" s="1019"/>
      <c r="DP80" s="1019"/>
      <c r="DQ80" s="1019"/>
      <c r="DR80" s="1019"/>
      <c r="DS80" s="1019"/>
      <c r="DT80" s="1019"/>
      <c r="DU80" s="1019"/>
      <c r="DV80" s="1019"/>
      <c r="DW80" s="1019"/>
      <c r="DX80" s="1019"/>
      <c r="DY80" s="1021"/>
      <c r="DZ80" s="1018">
        <f>SUM(EA80:EK80)+SUM(EM80:EO80)</f>
        <v>0</v>
      </c>
      <c r="EA80" s="1019"/>
      <c r="EB80" s="1019"/>
      <c r="EC80" s="1019"/>
      <c r="ED80" s="1019"/>
      <c r="EE80" s="1019"/>
      <c r="EF80" s="1019"/>
      <c r="EG80" s="1019"/>
      <c r="EH80" s="1019"/>
      <c r="EI80" s="1019"/>
      <c r="EJ80" s="1019"/>
      <c r="EK80" s="1019"/>
      <c r="EL80" s="1019"/>
      <c r="EM80" s="1019"/>
      <c r="EN80" s="1019"/>
      <c r="EO80" s="1019"/>
      <c r="EP80" s="1019"/>
      <c r="EQ80" s="1019"/>
      <c r="ER80" s="1019"/>
      <c r="ES80" s="1019"/>
      <c r="ET80" s="1021"/>
      <c r="EU80" s="1018">
        <f t="shared" ref="EU80" si="288">SUM(EV80:FF80)+SUM(FH80:FJ80)</f>
        <v>60</v>
      </c>
      <c r="EV80" s="1022">
        <v>26</v>
      </c>
      <c r="EW80" s="1022">
        <v>10</v>
      </c>
      <c r="EX80" s="1022">
        <v>4</v>
      </c>
      <c r="EY80" s="1022">
        <v>0</v>
      </c>
      <c r="EZ80" s="1022">
        <v>0</v>
      </c>
      <c r="FA80" s="1022">
        <v>20</v>
      </c>
      <c r="FB80" s="1022">
        <v>0</v>
      </c>
      <c r="FC80" s="1022">
        <v>0</v>
      </c>
      <c r="FD80" s="1022">
        <v>0</v>
      </c>
      <c r="FE80" s="1022">
        <v>0</v>
      </c>
      <c r="FF80" s="1022">
        <v>0</v>
      </c>
      <c r="FG80" s="1022">
        <v>0</v>
      </c>
      <c r="FH80" s="1022">
        <v>0</v>
      </c>
      <c r="FI80" s="1022">
        <v>0</v>
      </c>
      <c r="FJ80" s="1022">
        <v>0</v>
      </c>
      <c r="FK80" s="1023">
        <v>0</v>
      </c>
      <c r="FL80" s="1024">
        <v>18</v>
      </c>
      <c r="FM80" s="1025"/>
      <c r="FN80" s="1026">
        <f t="shared" ref="FN80:FN81" si="289">(FK80+FL80+FM80+EU80+FO80)/36</f>
        <v>3</v>
      </c>
      <c r="FO80" s="1021">
        <v>30</v>
      </c>
      <c r="FP80" s="1018">
        <f t="shared" ref="FP80" si="290">SUM(FQ80:GA80)+SUM(GC80:GE80)</f>
        <v>264</v>
      </c>
      <c r="FQ80" s="1022">
        <v>36</v>
      </c>
      <c r="FR80" s="1022">
        <v>0</v>
      </c>
      <c r="FS80" s="1022">
        <v>0</v>
      </c>
      <c r="FT80" s="1022">
        <v>100</v>
      </c>
      <c r="FU80" s="1022">
        <v>0</v>
      </c>
      <c r="FV80" s="1022">
        <v>124</v>
      </c>
      <c r="FW80" s="1022">
        <v>0</v>
      </c>
      <c r="FX80" s="1022">
        <v>0</v>
      </c>
      <c r="FY80" s="1022">
        <v>4</v>
      </c>
      <c r="FZ80" s="1022">
        <v>0</v>
      </c>
      <c r="GA80" s="1022">
        <v>0</v>
      </c>
      <c r="GB80" s="1022">
        <v>0</v>
      </c>
      <c r="GC80" s="1022">
        <v>0</v>
      </c>
      <c r="GD80" s="1022">
        <v>0</v>
      </c>
      <c r="GE80" s="1022">
        <v>0</v>
      </c>
      <c r="GF80" s="1023">
        <v>36</v>
      </c>
      <c r="GG80" s="1024">
        <v>0</v>
      </c>
      <c r="GH80" s="1025">
        <v>0</v>
      </c>
      <c r="GI80" s="1026">
        <f t="shared" ref="GI80:GI81" si="291">(GF80+GG80+GH80+FP80+GJ80)/36</f>
        <v>12</v>
      </c>
      <c r="GJ80" s="1021">
        <v>132</v>
      </c>
      <c r="GK80" s="1018">
        <f>SUM(GL80:GV80)+SUM(GX80:GZ80)</f>
        <v>192</v>
      </c>
      <c r="GL80" s="1022">
        <v>34</v>
      </c>
      <c r="GM80" s="1022"/>
      <c r="GN80" s="1022"/>
      <c r="GO80" s="1022">
        <v>90</v>
      </c>
      <c r="GP80" s="1022"/>
      <c r="GQ80" s="1022">
        <v>68</v>
      </c>
      <c r="GR80" s="1022"/>
      <c r="GS80" s="1022"/>
      <c r="GT80" s="1022"/>
      <c r="GU80" s="1022"/>
      <c r="GV80" s="1022"/>
      <c r="GW80" s="1022"/>
      <c r="GX80" s="1022"/>
      <c r="GY80" s="1022"/>
      <c r="GZ80" s="1022"/>
      <c r="HA80" s="1023">
        <v>36</v>
      </c>
      <c r="HB80" s="1024"/>
      <c r="HC80" s="1025"/>
      <c r="HD80" s="1026">
        <f t="shared" ref="HD80:HD82" si="292">(HA80+HB80+HC80+GK80+HE80)/36</f>
        <v>9</v>
      </c>
      <c r="HE80" s="1021">
        <v>96</v>
      </c>
      <c r="HF80" s="1018">
        <f>SUM(HG80:HQ80)+SUM(HS80:HU80)</f>
        <v>44</v>
      </c>
      <c r="HG80" s="1022"/>
      <c r="HH80" s="1022"/>
      <c r="HI80" s="1022"/>
      <c r="HJ80" s="1022"/>
      <c r="HK80" s="1022"/>
      <c r="HL80" s="1022"/>
      <c r="HM80" s="1022"/>
      <c r="HN80" s="1022"/>
      <c r="HO80" s="1022"/>
      <c r="HP80" s="1022"/>
      <c r="HQ80" s="1022"/>
      <c r="HR80" s="1022"/>
      <c r="HS80" s="1022"/>
      <c r="HT80" s="1022">
        <v>44</v>
      </c>
      <c r="HU80" s="1022"/>
      <c r="HV80" s="1023"/>
      <c r="HW80" s="1024"/>
      <c r="HX80" s="1025">
        <v>4</v>
      </c>
      <c r="HY80" s="1026">
        <f t="shared" ref="HY80:HY81" si="293">(HV80+HW80+HX80+HF80+HZ80)/36</f>
        <v>2</v>
      </c>
      <c r="HZ80" s="1021">
        <v>24</v>
      </c>
      <c r="IA80" s="310" t="s">
        <v>60</v>
      </c>
      <c r="IB80" s="38" t="s">
        <v>123</v>
      </c>
      <c r="IC80" s="38"/>
      <c r="ID80" s="191" t="s">
        <v>54</v>
      </c>
      <c r="IE80" s="54">
        <v>7</v>
      </c>
    </row>
    <row r="81" spans="1:301" s="385" customFormat="1" ht="15" customHeight="1" x14ac:dyDescent="0.25">
      <c r="A81" s="921"/>
      <c r="B81" s="902"/>
      <c r="C81" s="924"/>
      <c r="D81" s="933"/>
      <c r="E81" s="890"/>
      <c r="F81" s="890"/>
      <c r="G81" s="890"/>
      <c r="H81" s="890"/>
      <c r="I81" s="890"/>
      <c r="J81" s="890"/>
      <c r="K81" s="890"/>
      <c r="L81" s="890"/>
      <c r="M81" s="890"/>
      <c r="N81" s="890"/>
      <c r="O81" s="890"/>
      <c r="P81" s="890"/>
      <c r="Q81" s="890"/>
      <c r="R81" s="890"/>
      <c r="S81" s="890"/>
      <c r="T81" s="890"/>
      <c r="U81" s="936"/>
      <c r="V81" s="933"/>
      <c r="W81" s="890"/>
      <c r="X81" s="936"/>
      <c r="Y81" s="956"/>
      <c r="Z81" s="923"/>
      <c r="AA81" s="923"/>
      <c r="AB81" s="923"/>
      <c r="AC81" s="923"/>
      <c r="AD81" s="923"/>
      <c r="AE81" s="923"/>
      <c r="AF81" s="923"/>
      <c r="AG81" s="923"/>
      <c r="AH81" s="923"/>
      <c r="AI81" s="923"/>
      <c r="AJ81" s="923"/>
      <c r="AK81" s="923"/>
      <c r="AL81" s="923"/>
      <c r="AM81" s="923"/>
      <c r="AN81" s="923"/>
      <c r="AO81" s="923"/>
      <c r="AP81" s="923"/>
      <c r="AQ81" s="923"/>
      <c r="AR81" s="923"/>
      <c r="AS81" s="957"/>
      <c r="AT81" s="956"/>
      <c r="AU81" s="923"/>
      <c r="AV81" s="923"/>
      <c r="AW81" s="923"/>
      <c r="AX81" s="923"/>
      <c r="AY81" s="923"/>
      <c r="AZ81" s="923"/>
      <c r="BA81" s="923"/>
      <c r="BB81" s="923"/>
      <c r="BC81" s="923"/>
      <c r="BD81" s="923"/>
      <c r="BE81" s="923"/>
      <c r="BF81" s="923"/>
      <c r="BG81" s="923"/>
      <c r="BH81" s="923"/>
      <c r="BI81" s="923"/>
      <c r="BJ81" s="923"/>
      <c r="BK81" s="923"/>
      <c r="BL81" s="923"/>
      <c r="BM81" s="923"/>
      <c r="BN81" s="957"/>
      <c r="BO81" s="956"/>
      <c r="BP81" s="923"/>
      <c r="BQ81" s="923"/>
      <c r="BR81" s="923"/>
      <c r="BS81" s="923"/>
      <c r="BT81" s="923"/>
      <c r="BU81" s="923"/>
      <c r="BV81" s="923"/>
      <c r="BW81" s="923"/>
      <c r="BX81" s="923"/>
      <c r="BY81" s="923"/>
      <c r="BZ81" s="923"/>
      <c r="CA81" s="923"/>
      <c r="CB81" s="923"/>
      <c r="CC81" s="923"/>
      <c r="CD81" s="923"/>
      <c r="CE81" s="923"/>
      <c r="CF81" s="923"/>
      <c r="CG81" s="923"/>
      <c r="CH81" s="923"/>
      <c r="CI81" s="957"/>
      <c r="CJ81" s="956"/>
      <c r="CK81" s="923"/>
      <c r="CL81" s="923"/>
      <c r="CM81" s="923"/>
      <c r="CN81" s="923"/>
      <c r="CO81" s="923"/>
      <c r="CP81" s="923"/>
      <c r="CQ81" s="923"/>
      <c r="CR81" s="923"/>
      <c r="CS81" s="923"/>
      <c r="CT81" s="923"/>
      <c r="CU81" s="923"/>
      <c r="CV81" s="923"/>
      <c r="CW81" s="923"/>
      <c r="CX81" s="923"/>
      <c r="CY81" s="923"/>
      <c r="CZ81" s="923"/>
      <c r="DA81" s="923"/>
      <c r="DB81" s="923"/>
      <c r="DC81" s="923"/>
      <c r="DD81" s="957"/>
      <c r="DE81" s="956"/>
      <c r="DF81" s="923"/>
      <c r="DG81" s="923"/>
      <c r="DH81" s="923"/>
      <c r="DI81" s="923"/>
      <c r="DJ81" s="923"/>
      <c r="DK81" s="923"/>
      <c r="DL81" s="923"/>
      <c r="DM81" s="923"/>
      <c r="DN81" s="923"/>
      <c r="DO81" s="923"/>
      <c r="DP81" s="923"/>
      <c r="DQ81" s="923"/>
      <c r="DR81" s="923"/>
      <c r="DS81" s="923"/>
      <c r="DT81" s="923"/>
      <c r="DU81" s="923"/>
      <c r="DV81" s="923"/>
      <c r="DW81" s="923"/>
      <c r="DX81" s="923"/>
      <c r="DY81" s="957"/>
      <c r="DZ81" s="956"/>
      <c r="EA81" s="923"/>
      <c r="EB81" s="923"/>
      <c r="EC81" s="923"/>
      <c r="ED81" s="923"/>
      <c r="EE81" s="923"/>
      <c r="EF81" s="923"/>
      <c r="EG81" s="923"/>
      <c r="EH81" s="923"/>
      <c r="EI81" s="923"/>
      <c r="EJ81" s="923"/>
      <c r="EK81" s="923"/>
      <c r="EL81" s="923"/>
      <c r="EM81" s="923"/>
      <c r="EN81" s="923"/>
      <c r="EO81" s="923"/>
      <c r="EP81" s="923"/>
      <c r="EQ81" s="923"/>
      <c r="ER81" s="923"/>
      <c r="ES81" s="923"/>
      <c r="ET81" s="957"/>
      <c r="EU81" s="956"/>
      <c r="EV81" s="940"/>
      <c r="EW81" s="940"/>
      <c r="EX81" s="940"/>
      <c r="EY81" s="940"/>
      <c r="EZ81" s="940"/>
      <c r="FA81" s="940"/>
      <c r="FB81" s="940"/>
      <c r="FC81" s="940"/>
      <c r="FD81" s="940"/>
      <c r="FE81" s="940"/>
      <c r="FF81" s="940"/>
      <c r="FG81" s="940"/>
      <c r="FH81" s="940"/>
      <c r="FI81" s="940"/>
      <c r="FJ81" s="940"/>
      <c r="FK81" s="950"/>
      <c r="FL81" s="953"/>
      <c r="FM81" s="943"/>
      <c r="FN81" s="946">
        <f t="shared" si="289"/>
        <v>0</v>
      </c>
      <c r="FO81" s="957"/>
      <c r="FP81" s="956"/>
      <c r="FQ81" s="940"/>
      <c r="FR81" s="940"/>
      <c r="FS81" s="940"/>
      <c r="FT81" s="940"/>
      <c r="FU81" s="940"/>
      <c r="FV81" s="940"/>
      <c r="FW81" s="940"/>
      <c r="FX81" s="940"/>
      <c r="FY81" s="940"/>
      <c r="FZ81" s="940"/>
      <c r="GA81" s="940"/>
      <c r="GB81" s="940"/>
      <c r="GC81" s="940"/>
      <c r="GD81" s="940"/>
      <c r="GE81" s="940"/>
      <c r="GF81" s="950"/>
      <c r="GG81" s="953"/>
      <c r="GH81" s="943"/>
      <c r="GI81" s="946">
        <f t="shared" si="291"/>
        <v>0</v>
      </c>
      <c r="GJ81" s="957"/>
      <c r="GK81" s="956"/>
      <c r="GL81" s="940"/>
      <c r="GM81" s="940"/>
      <c r="GN81" s="940"/>
      <c r="GO81" s="940"/>
      <c r="GP81" s="940"/>
      <c r="GQ81" s="940"/>
      <c r="GR81" s="940"/>
      <c r="GS81" s="940"/>
      <c r="GT81" s="940"/>
      <c r="GU81" s="940"/>
      <c r="GV81" s="940"/>
      <c r="GW81" s="940"/>
      <c r="GX81" s="940"/>
      <c r="GY81" s="940"/>
      <c r="GZ81" s="940"/>
      <c r="HA81" s="950"/>
      <c r="HB81" s="953"/>
      <c r="HC81" s="943"/>
      <c r="HD81" s="946">
        <f t="shared" si="292"/>
        <v>0</v>
      </c>
      <c r="HE81" s="957"/>
      <c r="HF81" s="956"/>
      <c r="HG81" s="940"/>
      <c r="HH81" s="940"/>
      <c r="HI81" s="940"/>
      <c r="HJ81" s="940"/>
      <c r="HK81" s="940"/>
      <c r="HL81" s="940"/>
      <c r="HM81" s="940"/>
      <c r="HN81" s="940"/>
      <c r="HO81" s="940"/>
      <c r="HP81" s="940"/>
      <c r="HQ81" s="940"/>
      <c r="HR81" s="940"/>
      <c r="HS81" s="940"/>
      <c r="HT81" s="940"/>
      <c r="HU81" s="940"/>
      <c r="HV81" s="950"/>
      <c r="HW81" s="953"/>
      <c r="HX81" s="943"/>
      <c r="HY81" s="946">
        <f t="shared" si="293"/>
        <v>0</v>
      </c>
      <c r="HZ81" s="957"/>
      <c r="IA81" s="321" t="s">
        <v>144</v>
      </c>
      <c r="IB81" s="38"/>
      <c r="IC81" s="38"/>
      <c r="ID81" s="145"/>
      <c r="IE81" s="54">
        <v>7</v>
      </c>
    </row>
    <row r="82" spans="1:301" s="385" customFormat="1" ht="15" customHeight="1" x14ac:dyDescent="0.25">
      <c r="A82" s="152">
        <v>47</v>
      </c>
      <c r="B82" s="46" t="s">
        <v>176</v>
      </c>
      <c r="C82" s="257" t="s">
        <v>242</v>
      </c>
      <c r="D82" s="469"/>
      <c r="E82" s="458">
        <f>F82/36</f>
        <v>6</v>
      </c>
      <c r="F82" s="458">
        <f>G82+V82+W82+X82</f>
        <v>216</v>
      </c>
      <c r="G82" s="458">
        <f>SUM(H82:U82)</f>
        <v>120</v>
      </c>
      <c r="H82" s="458">
        <f t="shared" ref="H82:P82" si="294">Z82+AU82+BP82+CK82+DF82+EA82+EV82+FQ82+GL82+HG82</f>
        <v>36</v>
      </c>
      <c r="I82" s="458">
        <f t="shared" si="294"/>
        <v>0</v>
      </c>
      <c r="J82" s="458">
        <f t="shared" si="294"/>
        <v>62</v>
      </c>
      <c r="K82" s="458">
        <f t="shared" si="294"/>
        <v>0</v>
      </c>
      <c r="L82" s="458">
        <f t="shared" si="294"/>
        <v>0</v>
      </c>
      <c r="M82" s="458">
        <f t="shared" si="294"/>
        <v>0</v>
      </c>
      <c r="N82" s="458">
        <f t="shared" si="294"/>
        <v>2</v>
      </c>
      <c r="O82" s="458">
        <f t="shared" si="294"/>
        <v>0</v>
      </c>
      <c r="P82" s="458">
        <f t="shared" si="294"/>
        <v>6</v>
      </c>
      <c r="Q82" s="458"/>
      <c r="R82" s="458">
        <f>AJ82+BE82+BZ82+CU82+DP82+EK82+FF82+GA82+GV82+HQ82</f>
        <v>0</v>
      </c>
      <c r="S82" s="458">
        <f t="shared" ref="S82:U82" si="295">AL82+BG82+CB82+CW82+DR82+EM82+FH82+GC82+GX82+HS82</f>
        <v>0</v>
      </c>
      <c r="T82" s="458">
        <f t="shared" si="295"/>
        <v>0</v>
      </c>
      <c r="U82" s="460">
        <f t="shared" si="295"/>
        <v>14</v>
      </c>
      <c r="V82" s="462">
        <f>AS82+BN82+CI82+DD82+DY82+ET82+FO82+GJ82+HE82+HZ82</f>
        <v>60</v>
      </c>
      <c r="W82" s="458"/>
      <c r="X82" s="464">
        <v>36</v>
      </c>
      <c r="Y82" s="441">
        <f>SUM(Z82:AJ82)+SUM(AL82:AN82)</f>
        <v>0</v>
      </c>
      <c r="Z82" s="439"/>
      <c r="AA82" s="439"/>
      <c r="AB82" s="439"/>
      <c r="AC82" s="439"/>
      <c r="AD82" s="439"/>
      <c r="AE82" s="439"/>
      <c r="AF82" s="439"/>
      <c r="AG82" s="439"/>
      <c r="AH82" s="439"/>
      <c r="AI82" s="439"/>
      <c r="AJ82" s="439"/>
      <c r="AK82" s="439"/>
      <c r="AL82" s="439"/>
      <c r="AM82" s="439"/>
      <c r="AN82" s="439"/>
      <c r="AO82" s="439"/>
      <c r="AP82" s="439"/>
      <c r="AQ82" s="439"/>
      <c r="AR82" s="439"/>
      <c r="AS82" s="454"/>
      <c r="AT82" s="438">
        <f>SUM(AU82:BE82)+SUM(BG82:BI82)</f>
        <v>0</v>
      </c>
      <c r="AU82" s="439"/>
      <c r="AV82" s="439"/>
      <c r="AW82" s="439"/>
      <c r="AX82" s="439"/>
      <c r="AY82" s="439"/>
      <c r="AZ82" s="439"/>
      <c r="BA82" s="439"/>
      <c r="BB82" s="439"/>
      <c r="BC82" s="439"/>
      <c r="BD82" s="439"/>
      <c r="BE82" s="439"/>
      <c r="BF82" s="439"/>
      <c r="BG82" s="439"/>
      <c r="BH82" s="439"/>
      <c r="BI82" s="439"/>
      <c r="BJ82" s="439"/>
      <c r="BK82" s="439"/>
      <c r="BL82" s="439"/>
      <c r="BM82" s="439"/>
      <c r="BN82" s="440"/>
      <c r="BO82" s="441">
        <f>SUM(BP82:BZ82)+SUM(CB82:CD82)</f>
        <v>0</v>
      </c>
      <c r="BP82" s="439"/>
      <c r="BQ82" s="439"/>
      <c r="BR82" s="439"/>
      <c r="BS82" s="439"/>
      <c r="BT82" s="439"/>
      <c r="BU82" s="439"/>
      <c r="BV82" s="439"/>
      <c r="BW82" s="439"/>
      <c r="BX82" s="439"/>
      <c r="BY82" s="439"/>
      <c r="BZ82" s="439"/>
      <c r="CA82" s="439"/>
      <c r="CB82" s="439"/>
      <c r="CC82" s="439"/>
      <c r="CD82" s="439"/>
      <c r="CE82" s="439"/>
      <c r="CF82" s="439"/>
      <c r="CG82" s="439"/>
      <c r="CH82" s="439"/>
      <c r="CI82" s="454"/>
      <c r="CJ82" s="438">
        <f>SUM(CK82:CU82)+SUM(CW82:CY82)</f>
        <v>0</v>
      </c>
      <c r="CK82" s="439"/>
      <c r="CL82" s="439"/>
      <c r="CM82" s="439"/>
      <c r="CN82" s="439"/>
      <c r="CO82" s="439"/>
      <c r="CP82" s="439"/>
      <c r="CQ82" s="439"/>
      <c r="CR82" s="439"/>
      <c r="CS82" s="439"/>
      <c r="CT82" s="439"/>
      <c r="CU82" s="439"/>
      <c r="CV82" s="439"/>
      <c r="CW82" s="439"/>
      <c r="CX82" s="439"/>
      <c r="CY82" s="439"/>
      <c r="CZ82" s="439"/>
      <c r="DA82" s="439"/>
      <c r="DB82" s="439"/>
      <c r="DC82" s="439"/>
      <c r="DD82" s="440"/>
      <c r="DE82" s="441">
        <f>SUM(DF82:DP82)+SUM(DR82:DT82)</f>
        <v>0</v>
      </c>
      <c r="DF82" s="439"/>
      <c r="DG82" s="439"/>
      <c r="DH82" s="439"/>
      <c r="DI82" s="439"/>
      <c r="DJ82" s="439"/>
      <c r="DK82" s="439"/>
      <c r="DL82" s="439"/>
      <c r="DM82" s="439"/>
      <c r="DN82" s="439"/>
      <c r="DO82" s="439"/>
      <c r="DP82" s="439"/>
      <c r="DQ82" s="439"/>
      <c r="DR82" s="439"/>
      <c r="DS82" s="439"/>
      <c r="DT82" s="439"/>
      <c r="DU82" s="439"/>
      <c r="DV82" s="439"/>
      <c r="DW82" s="439"/>
      <c r="DX82" s="439"/>
      <c r="DY82" s="454"/>
      <c r="DZ82" s="438">
        <f>SUM(EA82:EK82)+SUM(EM82:EO82)</f>
        <v>0</v>
      </c>
      <c r="EA82" s="439"/>
      <c r="EB82" s="439"/>
      <c r="EC82" s="439"/>
      <c r="ED82" s="439"/>
      <c r="EE82" s="439"/>
      <c r="EF82" s="439"/>
      <c r="EG82" s="439"/>
      <c r="EH82" s="439"/>
      <c r="EI82" s="439"/>
      <c r="EJ82" s="439"/>
      <c r="EK82" s="439"/>
      <c r="EL82" s="439"/>
      <c r="EM82" s="439"/>
      <c r="EN82" s="439"/>
      <c r="EO82" s="439"/>
      <c r="EP82" s="439"/>
      <c r="EQ82" s="439"/>
      <c r="ER82" s="439"/>
      <c r="ES82" s="439"/>
      <c r="ET82" s="440"/>
      <c r="EU82" s="441">
        <f>SUM(EV82:FF82)+SUM(FH82:FJ82)</f>
        <v>0</v>
      </c>
      <c r="EV82" s="439"/>
      <c r="EW82" s="439"/>
      <c r="EX82" s="439"/>
      <c r="EY82" s="439"/>
      <c r="EZ82" s="439"/>
      <c r="FA82" s="439"/>
      <c r="FB82" s="439"/>
      <c r="FC82" s="439"/>
      <c r="FD82" s="439"/>
      <c r="FE82" s="439"/>
      <c r="FF82" s="439"/>
      <c r="FG82" s="439"/>
      <c r="FH82" s="439"/>
      <c r="FI82" s="439"/>
      <c r="FJ82" s="439"/>
      <c r="FK82" s="439"/>
      <c r="FL82" s="439"/>
      <c r="FM82" s="439"/>
      <c r="FN82" s="439"/>
      <c r="FO82" s="454"/>
      <c r="FP82" s="438">
        <f>SUM(FQ82:GA82)+SUM(GC82:GE82)</f>
        <v>72</v>
      </c>
      <c r="FQ82" s="443">
        <v>22</v>
      </c>
      <c r="FR82" s="443"/>
      <c r="FS82" s="443">
        <v>44</v>
      </c>
      <c r="FT82" s="443"/>
      <c r="FU82" s="443"/>
      <c r="FV82" s="443"/>
      <c r="FW82" s="443"/>
      <c r="FX82" s="443"/>
      <c r="FY82" s="443">
        <v>4</v>
      </c>
      <c r="FZ82" s="443"/>
      <c r="GA82" s="443"/>
      <c r="GB82" s="443"/>
      <c r="GC82" s="443"/>
      <c r="GD82" s="443"/>
      <c r="GE82" s="443">
        <v>2</v>
      </c>
      <c r="GF82" s="445"/>
      <c r="GG82" s="447"/>
      <c r="GH82" s="449"/>
      <c r="GI82" s="451">
        <f t="shared" ref="GI82" si="296">(GF82+GG82+GH82+FP82+GJ82)/36</f>
        <v>3</v>
      </c>
      <c r="GJ82" s="440">
        <v>36</v>
      </c>
      <c r="GK82" s="441">
        <f>SUM(GL82:GV82)+SUM(GX82:GZ82)</f>
        <v>48</v>
      </c>
      <c r="GL82" s="443">
        <v>14</v>
      </c>
      <c r="GM82" s="443"/>
      <c r="GN82" s="443">
        <v>18</v>
      </c>
      <c r="GO82" s="443"/>
      <c r="GP82" s="443"/>
      <c r="GQ82" s="443"/>
      <c r="GR82" s="443">
        <v>2</v>
      </c>
      <c r="GS82" s="443"/>
      <c r="GT82" s="443">
        <v>2</v>
      </c>
      <c r="GU82" s="443"/>
      <c r="GV82" s="443"/>
      <c r="GW82" s="443"/>
      <c r="GX82" s="443"/>
      <c r="GY82" s="443"/>
      <c r="GZ82" s="443">
        <v>12</v>
      </c>
      <c r="HA82" s="445">
        <v>36</v>
      </c>
      <c r="HB82" s="447"/>
      <c r="HC82" s="449"/>
      <c r="HD82" s="451">
        <f t="shared" si="292"/>
        <v>3</v>
      </c>
      <c r="HE82" s="454">
        <v>24</v>
      </c>
      <c r="HF82" s="438">
        <f>SUM(HG82:HQ82)+SUM(HS82:HU82)</f>
        <v>0</v>
      </c>
      <c r="HG82" s="439"/>
      <c r="HH82" s="439"/>
      <c r="HI82" s="439"/>
      <c r="HJ82" s="439"/>
      <c r="HK82" s="439"/>
      <c r="HL82" s="439"/>
      <c r="HM82" s="439"/>
      <c r="HN82" s="439"/>
      <c r="HO82" s="439"/>
      <c r="HP82" s="439"/>
      <c r="HQ82" s="439"/>
      <c r="HR82" s="439"/>
      <c r="HS82" s="439"/>
      <c r="HT82" s="439"/>
      <c r="HU82" s="439"/>
      <c r="HV82" s="439"/>
      <c r="HW82" s="439"/>
      <c r="HX82" s="439"/>
      <c r="HY82" s="439"/>
      <c r="HZ82" s="440"/>
      <c r="IA82" s="321" t="s">
        <v>144</v>
      </c>
      <c r="IB82" s="25"/>
      <c r="IC82" s="25"/>
      <c r="ID82" s="120"/>
      <c r="IE82" s="54">
        <v>7</v>
      </c>
    </row>
    <row r="83" spans="1:301" s="385" customFormat="1" ht="15" customHeight="1" x14ac:dyDescent="0.25">
      <c r="A83" s="152">
        <v>48</v>
      </c>
      <c r="B83" s="46" t="s">
        <v>177</v>
      </c>
      <c r="C83" s="257" t="s">
        <v>241</v>
      </c>
      <c r="D83" s="236"/>
      <c r="E83" s="48">
        <f>F83/36</f>
        <v>3</v>
      </c>
      <c r="F83" s="48">
        <f>G83+V83+W83+X83</f>
        <v>108</v>
      </c>
      <c r="G83" s="48">
        <f>SUM(H83:U83)</f>
        <v>60</v>
      </c>
      <c r="H83" s="48">
        <f t="shared" ref="H83:P84" si="297">Z83+AU83+BP83+CK83+DF83+EA83+EV83+FQ83+GL83+HG83</f>
        <v>28</v>
      </c>
      <c r="I83" s="48">
        <f t="shared" si="297"/>
        <v>0</v>
      </c>
      <c r="J83" s="48">
        <f t="shared" si="297"/>
        <v>0</v>
      </c>
      <c r="K83" s="48">
        <f t="shared" si="297"/>
        <v>12</v>
      </c>
      <c r="L83" s="48">
        <f t="shared" si="297"/>
        <v>0</v>
      </c>
      <c r="M83" s="48">
        <f t="shared" si="297"/>
        <v>20</v>
      </c>
      <c r="N83" s="48">
        <f t="shared" si="297"/>
        <v>0</v>
      </c>
      <c r="O83" s="48">
        <f t="shared" si="297"/>
        <v>0</v>
      </c>
      <c r="P83" s="48">
        <f t="shared" si="297"/>
        <v>0</v>
      </c>
      <c r="Q83" s="48"/>
      <c r="R83" s="48">
        <f>AJ83+BE83+BZ83+CU83+DP83+EK83+FF83+GA83+GV83+HQ83</f>
        <v>0</v>
      </c>
      <c r="S83" s="48">
        <f t="shared" ref="S83:U84" si="298">AL83+BG83+CB83+CW83+DR83+EM83+FH83+GC83+GX83+HS83</f>
        <v>0</v>
      </c>
      <c r="T83" s="48">
        <f t="shared" si="298"/>
        <v>0</v>
      </c>
      <c r="U83" s="214">
        <f t="shared" si="298"/>
        <v>0</v>
      </c>
      <c r="V83" s="276">
        <f>AS83+BN83+CI83+DD83+DY83+ET83+FO83+GJ83+HE83+HZ83</f>
        <v>30</v>
      </c>
      <c r="W83" s="693">
        <f t="shared" ref="W83:W85" si="299">AQ83+BL83+CG83+DB83+DW83+ER83+FM83+GH83+HC83+HX83</f>
        <v>0</v>
      </c>
      <c r="X83" s="277">
        <f>AO83+AP83+BJ83+BK83+CE83+CF83+CZ83+DA83+DU83+DV83+EP83+EQ83+FK83+FL83+GF83+GG83+HA83+HB83+HV83+HW83</f>
        <v>18</v>
      </c>
      <c r="Y83" s="54">
        <f>SUM(Z83:AJ83)+SUM(AL83:AN83)</f>
        <v>0</v>
      </c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224"/>
      <c r="AT83" s="299">
        <f>SUM(AU83:BE83)+SUM(BG83:BI83)</f>
        <v>0</v>
      </c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300"/>
      <c r="BO83" s="54">
        <f>SUM(BP83:BZ83)+SUM(CB83:CD83)</f>
        <v>0</v>
      </c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224"/>
      <c r="CJ83" s="299">
        <f>SUM(CK83:CU83)+SUM(CW83:CY83)</f>
        <v>0</v>
      </c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300"/>
      <c r="DE83" s="54">
        <f>SUM(DF83:DP83)+SUM(DR83:DT83)</f>
        <v>0</v>
      </c>
      <c r="DF83" s="46"/>
      <c r="DG83" s="46"/>
      <c r="DH83" s="46"/>
      <c r="DI83" s="46"/>
      <c r="DJ83" s="46"/>
      <c r="DK83" s="46"/>
      <c r="DL83" s="46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6"/>
      <c r="DY83" s="224"/>
      <c r="DZ83" s="299">
        <f>SUM(EA83:EK83)+SUM(EM83:EO83)</f>
        <v>0</v>
      </c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300"/>
      <c r="EU83" s="54">
        <f>SUM(EV83:FF83)+SUM(FH83:FJ83)</f>
        <v>0</v>
      </c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224"/>
      <c r="FP83" s="299">
        <f>SUM(FQ83:GA83)+SUM(GC83:GE83)</f>
        <v>60</v>
      </c>
      <c r="FQ83" s="49">
        <v>28</v>
      </c>
      <c r="FR83" s="49"/>
      <c r="FS83" s="49"/>
      <c r="FT83" s="49">
        <v>12</v>
      </c>
      <c r="FU83" s="49"/>
      <c r="FV83" s="49">
        <v>20</v>
      </c>
      <c r="FW83" s="49"/>
      <c r="FX83" s="49"/>
      <c r="FY83" s="49"/>
      <c r="FZ83" s="49"/>
      <c r="GA83" s="49"/>
      <c r="GB83" s="49"/>
      <c r="GC83" s="49"/>
      <c r="GD83" s="49"/>
      <c r="GE83" s="49"/>
      <c r="GF83" s="50"/>
      <c r="GG83" s="51">
        <v>18</v>
      </c>
      <c r="GH83" s="52"/>
      <c r="GI83" s="53">
        <f t="shared" ref="GI83:GI84" si="300">(GF83+GG83+GH83+FP83+GJ83)/36</f>
        <v>3</v>
      </c>
      <c r="GJ83" s="300">
        <v>30</v>
      </c>
      <c r="GK83" s="54">
        <f>SUM(GL83:GV83)+SUM(GX83:GZ83)</f>
        <v>0</v>
      </c>
      <c r="GL83" s="46"/>
      <c r="GM83" s="46"/>
      <c r="GN83" s="46"/>
      <c r="GO83" s="46"/>
      <c r="GP83" s="46"/>
      <c r="GQ83" s="46"/>
      <c r="GR83" s="46"/>
      <c r="GS83" s="46"/>
      <c r="GT83" s="46"/>
      <c r="GU83" s="46"/>
      <c r="GV83" s="46"/>
      <c r="GW83" s="46"/>
      <c r="GX83" s="46"/>
      <c r="GY83" s="46"/>
      <c r="GZ83" s="46"/>
      <c r="HA83" s="46"/>
      <c r="HB83" s="46"/>
      <c r="HC83" s="46"/>
      <c r="HD83" s="46"/>
      <c r="HE83" s="224"/>
      <c r="HF83" s="299">
        <f>SUM(HG83:HQ83)+SUM(HS83:HU83)</f>
        <v>0</v>
      </c>
      <c r="HG83" s="46"/>
      <c r="HH83" s="46"/>
      <c r="HI83" s="46"/>
      <c r="HJ83" s="46"/>
      <c r="HK83" s="46"/>
      <c r="HL83" s="46"/>
      <c r="HM83" s="46"/>
      <c r="HN83" s="46"/>
      <c r="HO83" s="46"/>
      <c r="HP83" s="46"/>
      <c r="HQ83" s="46"/>
      <c r="HR83" s="46"/>
      <c r="HS83" s="46"/>
      <c r="HT83" s="46"/>
      <c r="HU83" s="46"/>
      <c r="HV83" s="46"/>
      <c r="HW83" s="46"/>
      <c r="HX83" s="46"/>
      <c r="HY83" s="46"/>
      <c r="HZ83" s="300"/>
      <c r="IA83" s="310"/>
      <c r="IB83" s="25" t="s">
        <v>60</v>
      </c>
      <c r="IC83" s="25"/>
      <c r="ID83" s="120"/>
      <c r="IE83" s="54">
        <v>7</v>
      </c>
    </row>
    <row r="84" spans="1:301" s="385" customFormat="1" ht="15" customHeight="1" x14ac:dyDescent="0.25">
      <c r="A84" s="152">
        <v>49</v>
      </c>
      <c r="B84" s="46" t="s">
        <v>190</v>
      </c>
      <c r="C84" s="257" t="s">
        <v>240</v>
      </c>
      <c r="D84" s="236"/>
      <c r="E84" s="48">
        <f>F84/36</f>
        <v>9</v>
      </c>
      <c r="F84" s="48">
        <f>G84+V84+W84+X84</f>
        <v>324</v>
      </c>
      <c r="G84" s="48">
        <f>SUM(H84:U84)</f>
        <v>184</v>
      </c>
      <c r="H84" s="48">
        <f t="shared" si="297"/>
        <v>18</v>
      </c>
      <c r="I84" s="48">
        <f t="shared" si="297"/>
        <v>4</v>
      </c>
      <c r="J84" s="48">
        <f t="shared" si="297"/>
        <v>0</v>
      </c>
      <c r="K84" s="48">
        <f t="shared" si="297"/>
        <v>18</v>
      </c>
      <c r="L84" s="48">
        <f t="shared" si="297"/>
        <v>0</v>
      </c>
      <c r="M84" s="48">
        <f t="shared" si="297"/>
        <v>0</v>
      </c>
      <c r="N84" s="48">
        <f t="shared" si="297"/>
        <v>0</v>
      </c>
      <c r="O84" s="48">
        <f t="shared" si="297"/>
        <v>90</v>
      </c>
      <c r="P84" s="48">
        <f t="shared" si="297"/>
        <v>2</v>
      </c>
      <c r="Q84" s="48"/>
      <c r="R84" s="48">
        <f>AJ84+BE84+BZ84+CU84+DP84+EK84+FF84+GA84+GV84+HQ84</f>
        <v>0</v>
      </c>
      <c r="S84" s="48">
        <f t="shared" si="298"/>
        <v>28</v>
      </c>
      <c r="T84" s="48">
        <f t="shared" si="298"/>
        <v>20</v>
      </c>
      <c r="U84" s="214">
        <f t="shared" si="298"/>
        <v>4</v>
      </c>
      <c r="V84" s="276">
        <f>AS84+BN84+CI84+DD84+DY84+ET84+FO84+GJ84+HE84+HZ84</f>
        <v>96</v>
      </c>
      <c r="W84" s="693">
        <f t="shared" si="299"/>
        <v>8</v>
      </c>
      <c r="X84" s="277">
        <v>36</v>
      </c>
      <c r="Y84" s="54">
        <f>SUM(Z84:AJ84)+SUM(AL84:AN84)</f>
        <v>0</v>
      </c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224"/>
      <c r="AT84" s="299">
        <f>SUM(AU84:BE84)+SUM(BG84:BI84)</f>
        <v>0</v>
      </c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300"/>
      <c r="BO84" s="54">
        <f>SUM(BP84:BZ84)+SUM(CB84:CD84)</f>
        <v>0</v>
      </c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224"/>
      <c r="CJ84" s="299">
        <f>SUM(CK84:CU84)+SUM(CW84:CY84)</f>
        <v>0</v>
      </c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300"/>
      <c r="DE84" s="54">
        <f>SUM(DF84:DP84)+SUM(DR84:DT84)</f>
        <v>0</v>
      </c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224"/>
      <c r="DZ84" s="299">
        <f>SUM(EA84:EK84)+SUM(EM84:EO84)</f>
        <v>0</v>
      </c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300"/>
      <c r="EU84" s="54">
        <f>SUM(EV84:FF84)+SUM(FH84:FJ84)</f>
        <v>0</v>
      </c>
      <c r="EV84" s="46"/>
      <c r="EW84" s="46"/>
      <c r="EX84" s="46"/>
      <c r="EY84" s="46"/>
      <c r="EZ84" s="46"/>
      <c r="FA84" s="46"/>
      <c r="FB84" s="46"/>
      <c r="FC84" s="46"/>
      <c r="FD84" s="46"/>
      <c r="FE84" s="46"/>
      <c r="FF84" s="46"/>
      <c r="FG84" s="46"/>
      <c r="FH84" s="46"/>
      <c r="FI84" s="46"/>
      <c r="FJ84" s="46"/>
      <c r="FK84" s="46"/>
      <c r="FL84" s="46"/>
      <c r="FM84" s="46"/>
      <c r="FN84" s="46"/>
      <c r="FO84" s="224"/>
      <c r="FP84" s="299">
        <f>SUM(FQ84:GA84)+SUM(GC84:GE84)</f>
        <v>44</v>
      </c>
      <c r="FQ84" s="49">
        <v>6</v>
      </c>
      <c r="FR84" s="49"/>
      <c r="FS84" s="49"/>
      <c r="FT84" s="49">
        <v>18</v>
      </c>
      <c r="FU84" s="49"/>
      <c r="FV84" s="49"/>
      <c r="FW84" s="49"/>
      <c r="FX84" s="49">
        <v>6</v>
      </c>
      <c r="FY84" s="49"/>
      <c r="FZ84" s="49"/>
      <c r="GA84" s="49"/>
      <c r="GB84" s="49"/>
      <c r="GC84" s="49">
        <v>12</v>
      </c>
      <c r="GD84" s="49"/>
      <c r="GE84" s="49">
        <v>2</v>
      </c>
      <c r="GF84" s="50"/>
      <c r="GG84" s="51"/>
      <c r="GH84" s="52">
        <v>4</v>
      </c>
      <c r="GI84" s="53">
        <f t="shared" si="300"/>
        <v>2</v>
      </c>
      <c r="GJ84" s="300">
        <v>24</v>
      </c>
      <c r="GK84" s="54">
        <f>SUM(GL84:GV84)+SUM(GX84:GZ84)</f>
        <v>116</v>
      </c>
      <c r="GL84" s="49">
        <v>12</v>
      </c>
      <c r="GM84" s="49">
        <v>4</v>
      </c>
      <c r="GN84" s="49"/>
      <c r="GO84" s="49"/>
      <c r="GP84" s="49"/>
      <c r="GQ84" s="49"/>
      <c r="GR84" s="49"/>
      <c r="GS84" s="49">
        <v>60</v>
      </c>
      <c r="GT84" s="49">
        <v>2</v>
      </c>
      <c r="GU84" s="49"/>
      <c r="GV84" s="49"/>
      <c r="GW84" s="49"/>
      <c r="GX84" s="49">
        <v>16</v>
      </c>
      <c r="GY84" s="49">
        <v>20</v>
      </c>
      <c r="GZ84" s="49">
        <v>2</v>
      </c>
      <c r="HA84" s="50">
        <v>36</v>
      </c>
      <c r="HB84" s="51"/>
      <c r="HC84" s="52">
        <v>4</v>
      </c>
      <c r="HD84" s="53">
        <f t="shared" ref="HD84" si="301">(HA84+HB84+HC84+GK84+HE84)/36</f>
        <v>6</v>
      </c>
      <c r="HE84" s="224">
        <v>60</v>
      </c>
      <c r="HF84" s="299">
        <f>SUM(HG84:HQ84)+SUM(HS84:HU84)</f>
        <v>24</v>
      </c>
      <c r="HG84" s="49"/>
      <c r="HH84" s="49"/>
      <c r="HI84" s="49"/>
      <c r="HJ84" s="49"/>
      <c r="HK84" s="49"/>
      <c r="HL84" s="49"/>
      <c r="HM84" s="49"/>
      <c r="HN84" s="49">
        <v>24</v>
      </c>
      <c r="HO84" s="49"/>
      <c r="HP84" s="49"/>
      <c r="HQ84" s="49"/>
      <c r="HR84" s="49"/>
      <c r="HS84" s="49"/>
      <c r="HT84" s="49"/>
      <c r="HU84" s="49"/>
      <c r="HV84" s="50"/>
      <c r="HW84" s="51"/>
      <c r="HX84" s="52"/>
      <c r="HY84" s="53">
        <f t="shared" ref="HY84" si="302">(HV84+HW84+HX84+HF84+HZ84)/36</f>
        <v>1</v>
      </c>
      <c r="HZ84" s="300">
        <v>12</v>
      </c>
      <c r="IA84" s="321" t="s">
        <v>144</v>
      </c>
      <c r="IB84" s="25" t="s">
        <v>60</v>
      </c>
      <c r="IC84" s="25"/>
      <c r="ID84" s="191" t="s">
        <v>144</v>
      </c>
      <c r="IE84" s="54">
        <v>7</v>
      </c>
    </row>
    <row r="85" spans="1:301" s="378" customFormat="1" ht="15" customHeight="1" x14ac:dyDescent="0.25">
      <c r="A85" s="152"/>
      <c r="B85" s="46"/>
      <c r="C85" s="361" t="s">
        <v>227</v>
      </c>
      <c r="D85" s="54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224"/>
      <c r="V85" s="299"/>
      <c r="W85" s="693">
        <f t="shared" si="299"/>
        <v>0</v>
      </c>
      <c r="X85" s="300"/>
      <c r="Y85" s="54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224"/>
      <c r="AT85" s="299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300"/>
      <c r="BO85" s="54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224"/>
      <c r="CJ85" s="299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300"/>
      <c r="DE85" s="54"/>
      <c r="DF85" s="46"/>
      <c r="DG85" s="46"/>
      <c r="DH85" s="46"/>
      <c r="DI85" s="46"/>
      <c r="DJ85" s="46"/>
      <c r="DK85" s="46"/>
      <c r="DL85" s="46"/>
      <c r="DM85" s="46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6"/>
      <c r="DY85" s="224"/>
      <c r="DZ85" s="299"/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300"/>
      <c r="EU85" s="54"/>
      <c r="EV85" s="46"/>
      <c r="EW85" s="46"/>
      <c r="EX85" s="46"/>
      <c r="EY85" s="46"/>
      <c r="EZ85" s="46"/>
      <c r="FA85" s="46"/>
      <c r="FB85" s="46"/>
      <c r="FC85" s="46"/>
      <c r="FD85" s="46"/>
      <c r="FE85" s="46"/>
      <c r="FF85" s="46"/>
      <c r="FG85" s="46"/>
      <c r="FH85" s="46"/>
      <c r="FI85" s="46"/>
      <c r="FJ85" s="46"/>
      <c r="FK85" s="46"/>
      <c r="FL85" s="46"/>
      <c r="FM85" s="46"/>
      <c r="FN85" s="46"/>
      <c r="FO85" s="224"/>
      <c r="FP85" s="299"/>
      <c r="FQ85" s="46"/>
      <c r="FR85" s="46"/>
      <c r="FS85" s="46"/>
      <c r="FT85" s="46"/>
      <c r="FU85" s="46"/>
      <c r="FV85" s="46"/>
      <c r="FW85" s="46"/>
      <c r="FX85" s="46"/>
      <c r="FY85" s="46"/>
      <c r="FZ85" s="46"/>
      <c r="GA85" s="46"/>
      <c r="GB85" s="46"/>
      <c r="GC85" s="46"/>
      <c r="GD85" s="46"/>
      <c r="GE85" s="46"/>
      <c r="GF85" s="46"/>
      <c r="GG85" s="46"/>
      <c r="GH85" s="46"/>
      <c r="GI85" s="46"/>
      <c r="GJ85" s="300"/>
      <c r="GK85" s="54"/>
      <c r="GL85" s="46"/>
      <c r="GM85" s="46"/>
      <c r="GN85" s="46"/>
      <c r="GO85" s="46"/>
      <c r="GP85" s="46"/>
      <c r="GQ85" s="46"/>
      <c r="GR85" s="46"/>
      <c r="GS85" s="46"/>
      <c r="GT85" s="46"/>
      <c r="GU85" s="46"/>
      <c r="GV85" s="46"/>
      <c r="GW85" s="46"/>
      <c r="GX85" s="46"/>
      <c r="GY85" s="46"/>
      <c r="GZ85" s="46"/>
      <c r="HA85" s="46"/>
      <c r="HB85" s="46"/>
      <c r="HC85" s="46"/>
      <c r="HD85" s="46"/>
      <c r="HE85" s="224"/>
      <c r="HF85" s="299"/>
      <c r="HG85" s="46"/>
      <c r="HH85" s="46"/>
      <c r="HI85" s="46"/>
      <c r="HJ85" s="46"/>
      <c r="HK85" s="46"/>
      <c r="HL85" s="46"/>
      <c r="HM85" s="46"/>
      <c r="HN85" s="46"/>
      <c r="HO85" s="46"/>
      <c r="HP85" s="46"/>
      <c r="HQ85" s="46"/>
      <c r="HR85" s="46"/>
      <c r="HS85" s="46"/>
      <c r="HT85" s="46"/>
      <c r="HU85" s="46"/>
      <c r="HV85" s="46"/>
      <c r="HW85" s="46"/>
      <c r="HX85" s="46"/>
      <c r="HY85" s="46"/>
      <c r="HZ85" s="300"/>
      <c r="IA85" s="310"/>
      <c r="IB85" s="25"/>
      <c r="IC85" s="25"/>
      <c r="ID85" s="120"/>
      <c r="IE85" s="54"/>
    </row>
    <row r="86" spans="1:301" s="385" customFormat="1" ht="15" customHeight="1" x14ac:dyDescent="0.25">
      <c r="A86" s="152">
        <v>50</v>
      </c>
      <c r="B86" s="46" t="s">
        <v>191</v>
      </c>
      <c r="C86" s="264" t="s">
        <v>131</v>
      </c>
      <c r="D86" s="236"/>
      <c r="E86" s="48">
        <f>F86/36</f>
        <v>3</v>
      </c>
      <c r="F86" s="48">
        <f>G86+V86+W86+X86</f>
        <v>108</v>
      </c>
      <c r="G86" s="48">
        <f>SUM(H86:U86)</f>
        <v>66</v>
      </c>
      <c r="H86" s="48">
        <f t="shared" ref="H86:P89" si="303">Z86+AU86+BP86+CK86+DF86+EA86+EV86+FQ86+GL86+HG86</f>
        <v>18</v>
      </c>
      <c r="I86" s="48">
        <f t="shared" si="303"/>
        <v>0</v>
      </c>
      <c r="J86" s="48">
        <f t="shared" si="303"/>
        <v>0</v>
      </c>
      <c r="K86" s="48">
        <f t="shared" si="303"/>
        <v>48</v>
      </c>
      <c r="L86" s="48">
        <f t="shared" si="303"/>
        <v>0</v>
      </c>
      <c r="M86" s="48">
        <f t="shared" si="303"/>
        <v>0</v>
      </c>
      <c r="N86" s="48">
        <f t="shared" si="303"/>
        <v>0</v>
      </c>
      <c r="O86" s="48">
        <f t="shared" si="303"/>
        <v>0</v>
      </c>
      <c r="P86" s="48">
        <f t="shared" si="303"/>
        <v>0</v>
      </c>
      <c r="Q86" s="48"/>
      <c r="R86" s="48">
        <f>AJ86+BE86+BZ86+CU86+DP86+EK86+FF86+GA86+GV86+HQ86</f>
        <v>0</v>
      </c>
      <c r="S86" s="48">
        <f t="shared" ref="S86:U89" si="304">AL86+BG86+CB86+CW86+DR86+EM86+FH86+GC86+GX86+HS86</f>
        <v>0</v>
      </c>
      <c r="T86" s="48">
        <f t="shared" si="304"/>
        <v>0</v>
      </c>
      <c r="U86" s="214">
        <f t="shared" si="304"/>
        <v>0</v>
      </c>
      <c r="V86" s="276">
        <f t="shared" ref="V86:V89" si="305">AS86+BN86+CI86+DD86+DY86+ET86+FO86+GJ86+HE86+HZ86</f>
        <v>36</v>
      </c>
      <c r="W86" s="48">
        <f t="shared" ref="W86:W89" si="306">AQ86+BL86+CG86+DB86+DW86+ER86+FM86+GH86+HC86+HX86</f>
        <v>6</v>
      </c>
      <c r="X86" s="277">
        <f t="shared" ref="X86:X89" si="307">AO86+AP86+BJ86+BK86+CE86+CF86+CZ86+DA86+DU86+DV86+EP86+EQ86+FK86+FL86+GF86+GG86+HA86+HB86+HV86+HW86</f>
        <v>0</v>
      </c>
      <c r="Y86" s="54">
        <f>SUM(Z86:AJ86)+SUM(AL86:AN86)</f>
        <v>6</v>
      </c>
      <c r="Z86" s="49">
        <v>2</v>
      </c>
      <c r="AA86" s="49"/>
      <c r="AB86" s="49"/>
      <c r="AC86" s="49">
        <v>4</v>
      </c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50"/>
      <c r="AP86" s="51"/>
      <c r="AQ86" s="52"/>
      <c r="AR86" s="53">
        <f>(AO86+AP86+AQ86+Y86+AS86)/36</f>
        <v>0.25</v>
      </c>
      <c r="AS86" s="224">
        <v>3</v>
      </c>
      <c r="AT86" s="299">
        <f>SUM(AU86:BE86)+SUM(BG86:BI86)</f>
        <v>6</v>
      </c>
      <c r="AU86" s="49">
        <v>2</v>
      </c>
      <c r="AV86" s="49"/>
      <c r="AW86" s="49"/>
      <c r="AX86" s="49">
        <v>4</v>
      </c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50"/>
      <c r="BK86" s="51"/>
      <c r="BL86" s="52"/>
      <c r="BM86" s="53">
        <f>(BJ86+BK86+BL86+AT86+BN86)/36</f>
        <v>0.25</v>
      </c>
      <c r="BN86" s="300">
        <v>3</v>
      </c>
      <c r="BO86" s="54">
        <f>SUM(BP86:BZ86)+SUM(CB86:CD86)</f>
        <v>0</v>
      </c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6"/>
      <c r="CC86" s="46"/>
      <c r="CD86" s="46"/>
      <c r="CE86" s="46"/>
      <c r="CF86" s="46"/>
      <c r="CG86" s="46"/>
      <c r="CH86" s="46">
        <f>(CE86+CF86+CG86+BO86+CI86)/36</f>
        <v>0</v>
      </c>
      <c r="CI86" s="224"/>
      <c r="CJ86" s="360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300"/>
      <c r="DE86" s="54">
        <f>SUM(DF86:DP86)+SUM(DR86:DT86)</f>
        <v>24</v>
      </c>
      <c r="DF86" s="49">
        <v>6</v>
      </c>
      <c r="DG86" s="49"/>
      <c r="DH86" s="49"/>
      <c r="DI86" s="49">
        <v>18</v>
      </c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50"/>
      <c r="DV86" s="51"/>
      <c r="DW86" s="52"/>
      <c r="DX86" s="53">
        <f t="shared" ref="DX86:DX87" si="308">(DU86+DV86+DW86+DE86+DY86)/36</f>
        <v>1</v>
      </c>
      <c r="DY86" s="224">
        <v>12</v>
      </c>
      <c r="DZ86" s="299">
        <f>SUM(EA86:EK86)+SUM(EM86:EO86)</f>
        <v>30</v>
      </c>
      <c r="EA86" s="49">
        <v>8</v>
      </c>
      <c r="EB86" s="49"/>
      <c r="EC86" s="49"/>
      <c r="ED86" s="49">
        <v>22</v>
      </c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50"/>
      <c r="EQ86" s="51"/>
      <c r="ER86" s="52">
        <v>6</v>
      </c>
      <c r="ES86" s="53">
        <f>(EP86+EQ86+ER86+DZ86+ET86)/36</f>
        <v>1.5</v>
      </c>
      <c r="ET86" s="300">
        <v>18</v>
      </c>
      <c r="EU86" s="54">
        <f>SUM(EV86:FF86)+SUM(FH86:FJ86)</f>
        <v>0</v>
      </c>
      <c r="EV86" s="46"/>
      <c r="EW86" s="46"/>
      <c r="EX86" s="46"/>
      <c r="EY86" s="46"/>
      <c r="EZ86" s="46"/>
      <c r="FA86" s="46"/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>
        <f>(FK86+FL86+FM86+EU86+FO86)/36</f>
        <v>0</v>
      </c>
      <c r="FO86" s="224"/>
      <c r="FP86" s="299">
        <f>SUM(FQ86:GA86)+SUM(GC86:GE86)</f>
        <v>0</v>
      </c>
      <c r="FQ86" s="46"/>
      <c r="FR86" s="46"/>
      <c r="FS86" s="46"/>
      <c r="FT86" s="46"/>
      <c r="FU86" s="46"/>
      <c r="FV86" s="46"/>
      <c r="FW86" s="46"/>
      <c r="FX86" s="46"/>
      <c r="FY86" s="46"/>
      <c r="FZ86" s="46"/>
      <c r="GA86" s="46"/>
      <c r="GB86" s="46"/>
      <c r="GC86" s="46"/>
      <c r="GD86" s="46"/>
      <c r="GE86" s="46"/>
      <c r="GF86" s="46"/>
      <c r="GG86" s="46"/>
      <c r="GH86" s="46"/>
      <c r="GI86" s="46">
        <f>(GF86+GG86+GH86+FP86+GJ86)/36</f>
        <v>0</v>
      </c>
      <c r="GJ86" s="300"/>
      <c r="GK86" s="54">
        <f>SUM(GL86:GV86)+SUM(GX86:GZ86)</f>
        <v>0</v>
      </c>
      <c r="GL86" s="46"/>
      <c r="GM86" s="46"/>
      <c r="GN86" s="46"/>
      <c r="GO86" s="46"/>
      <c r="GP86" s="46"/>
      <c r="GQ86" s="46"/>
      <c r="GR86" s="46"/>
      <c r="GS86" s="46"/>
      <c r="GT86" s="46"/>
      <c r="GU86" s="46"/>
      <c r="GV86" s="46"/>
      <c r="GW86" s="46"/>
      <c r="GX86" s="46"/>
      <c r="GY86" s="46"/>
      <c r="GZ86" s="46"/>
      <c r="HA86" s="46"/>
      <c r="HB86" s="46"/>
      <c r="HC86" s="46"/>
      <c r="HD86" s="46">
        <f>(HA86+HB86+HC86+GK86+HE86)/36</f>
        <v>0</v>
      </c>
      <c r="HE86" s="224"/>
      <c r="HF86" s="299">
        <f>SUM(HG86:HQ86)+SUM(HS86:HU86)</f>
        <v>0</v>
      </c>
      <c r="HG86" s="46"/>
      <c r="HH86" s="46"/>
      <c r="HI86" s="46"/>
      <c r="HJ86" s="46"/>
      <c r="HK86" s="46"/>
      <c r="HL86" s="46"/>
      <c r="HM86" s="46"/>
      <c r="HN86" s="46"/>
      <c r="HO86" s="46"/>
      <c r="HP86" s="46"/>
      <c r="HQ86" s="46"/>
      <c r="HR86" s="46"/>
      <c r="HS86" s="46"/>
      <c r="HT86" s="46"/>
      <c r="HU86" s="46"/>
      <c r="HV86" s="46"/>
      <c r="HW86" s="46"/>
      <c r="HX86" s="46"/>
      <c r="HY86" s="46"/>
      <c r="HZ86" s="300"/>
      <c r="IA86" s="310"/>
      <c r="IB86" s="40">
        <v>6</v>
      </c>
      <c r="IC86" s="25"/>
      <c r="ID86" s="120"/>
      <c r="IE86" s="54">
        <v>1</v>
      </c>
    </row>
    <row r="87" spans="1:301" s="390" customFormat="1" ht="15" customHeight="1" thickBot="1" x14ac:dyDescent="0.3">
      <c r="A87" s="152">
        <v>51</v>
      </c>
      <c r="B87" s="46" t="s">
        <v>218</v>
      </c>
      <c r="C87" s="248" t="s">
        <v>128</v>
      </c>
      <c r="D87" s="419"/>
      <c r="E87" s="415">
        <f>F87/36</f>
        <v>8</v>
      </c>
      <c r="F87" s="415">
        <f>G87+V87+W87+X87</f>
        <v>288</v>
      </c>
      <c r="G87" s="415">
        <f>SUM(H87:U87)</f>
        <v>186</v>
      </c>
      <c r="H87" s="415">
        <f t="shared" si="303"/>
        <v>32</v>
      </c>
      <c r="I87" s="415">
        <f t="shared" si="303"/>
        <v>0</v>
      </c>
      <c r="J87" s="415">
        <f t="shared" si="303"/>
        <v>24</v>
      </c>
      <c r="K87" s="415">
        <f t="shared" si="303"/>
        <v>94</v>
      </c>
      <c r="L87" s="415">
        <f t="shared" si="303"/>
        <v>0</v>
      </c>
      <c r="M87" s="415">
        <f t="shared" si="303"/>
        <v>34</v>
      </c>
      <c r="N87" s="415">
        <f t="shared" si="303"/>
        <v>0</v>
      </c>
      <c r="O87" s="415">
        <f t="shared" si="303"/>
        <v>0</v>
      </c>
      <c r="P87" s="415">
        <f t="shared" si="303"/>
        <v>2</v>
      </c>
      <c r="Q87" s="415"/>
      <c r="R87" s="415">
        <f>AJ87+BE87+BZ87+CU87+DP87+EK87+FF87+GA87+GV87+HQ87</f>
        <v>0</v>
      </c>
      <c r="S87" s="415">
        <f t="shared" si="304"/>
        <v>0</v>
      </c>
      <c r="T87" s="415">
        <f t="shared" si="304"/>
        <v>0</v>
      </c>
      <c r="U87" s="416">
        <f t="shared" si="304"/>
        <v>0</v>
      </c>
      <c r="V87" s="417">
        <f t="shared" si="305"/>
        <v>93</v>
      </c>
      <c r="W87" s="415">
        <f t="shared" si="306"/>
        <v>9</v>
      </c>
      <c r="X87" s="418">
        <f t="shared" si="307"/>
        <v>0</v>
      </c>
      <c r="Y87" s="408">
        <f>SUM(Z87:AJ87)+SUM(AL87:AN87)</f>
        <v>0</v>
      </c>
      <c r="Z87" s="406"/>
      <c r="AA87" s="406"/>
      <c r="AB87" s="406"/>
      <c r="AC87" s="406"/>
      <c r="AD87" s="406"/>
      <c r="AE87" s="406"/>
      <c r="AF87" s="406"/>
      <c r="AG87" s="406"/>
      <c r="AH87" s="406"/>
      <c r="AI87" s="406"/>
      <c r="AJ87" s="406"/>
      <c r="AK87" s="406"/>
      <c r="AL87" s="406"/>
      <c r="AM87" s="406"/>
      <c r="AN87" s="406"/>
      <c r="AO87" s="406"/>
      <c r="AP87" s="406"/>
      <c r="AQ87" s="406"/>
      <c r="AR87" s="406">
        <f t="shared" ref="AR87" si="309">(AO87+AP87+AQ87+Y87+AS87)/36</f>
        <v>0</v>
      </c>
      <c r="AS87" s="414"/>
      <c r="AT87" s="405">
        <f>SUM(AU87:BE87)+SUM(BG87:BI87)</f>
        <v>0</v>
      </c>
      <c r="AU87" s="406"/>
      <c r="AV87" s="406"/>
      <c r="AW87" s="406"/>
      <c r="AX87" s="406"/>
      <c r="AY87" s="406"/>
      <c r="AZ87" s="406"/>
      <c r="BA87" s="406"/>
      <c r="BB87" s="406"/>
      <c r="BC87" s="406"/>
      <c r="BD87" s="406"/>
      <c r="BE87" s="406"/>
      <c r="BF87" s="406"/>
      <c r="BG87" s="406"/>
      <c r="BH87" s="406"/>
      <c r="BI87" s="406"/>
      <c r="BJ87" s="406"/>
      <c r="BK87" s="406"/>
      <c r="BL87" s="406"/>
      <c r="BM87" s="406">
        <f t="shared" ref="BM87" si="310">(BJ87+BK87+BL87+AT87+BN87)/36</f>
        <v>0</v>
      </c>
      <c r="BN87" s="407"/>
      <c r="BO87" s="408">
        <f>SUM(BP87:BZ87)+SUM(CB87:CD87)</f>
        <v>0</v>
      </c>
      <c r="BP87" s="406"/>
      <c r="BQ87" s="406"/>
      <c r="BR87" s="406"/>
      <c r="BS87" s="406"/>
      <c r="BT87" s="406"/>
      <c r="BU87" s="406"/>
      <c r="BV87" s="406"/>
      <c r="BW87" s="406"/>
      <c r="BX87" s="406"/>
      <c r="BY87" s="406"/>
      <c r="BZ87" s="406"/>
      <c r="CA87" s="406"/>
      <c r="CB87" s="406"/>
      <c r="CC87" s="406"/>
      <c r="CD87" s="406"/>
      <c r="CE87" s="406"/>
      <c r="CF87" s="406"/>
      <c r="CG87" s="406"/>
      <c r="CH87" s="406">
        <f t="shared" ref="CH87" si="311">(CE87+CF87+CG87+BO87+CI87)/36</f>
        <v>0</v>
      </c>
      <c r="CI87" s="414"/>
      <c r="CJ87" s="405">
        <f>SUM(CK87:CU87)+SUM(CW87:CY87)</f>
        <v>72</v>
      </c>
      <c r="CK87" s="409">
        <v>28</v>
      </c>
      <c r="CL87" s="409"/>
      <c r="CM87" s="409"/>
      <c r="CN87" s="409">
        <v>8</v>
      </c>
      <c r="CO87" s="409"/>
      <c r="CP87" s="409">
        <v>34</v>
      </c>
      <c r="CQ87" s="409"/>
      <c r="CR87" s="409"/>
      <c r="CS87" s="409">
        <v>2</v>
      </c>
      <c r="CT87" s="409"/>
      <c r="CU87" s="409"/>
      <c r="CV87" s="409"/>
      <c r="CW87" s="409"/>
      <c r="CX87" s="409"/>
      <c r="CY87" s="409"/>
      <c r="CZ87" s="410"/>
      <c r="DA87" s="411"/>
      <c r="DB87" s="412"/>
      <c r="DC87" s="413">
        <f t="shared" ref="DC87" si="312">(CZ87+DA87+DB87+CJ87+DD87)/36</f>
        <v>3</v>
      </c>
      <c r="DD87" s="407">
        <v>36</v>
      </c>
      <c r="DE87" s="408">
        <f>SUM(DF87:DP87)+SUM(DR87:DT87)</f>
        <v>72</v>
      </c>
      <c r="DF87" s="409">
        <v>2</v>
      </c>
      <c r="DG87" s="409"/>
      <c r="DH87" s="409">
        <v>22</v>
      </c>
      <c r="DI87" s="409">
        <v>48</v>
      </c>
      <c r="DJ87" s="409"/>
      <c r="DK87" s="409"/>
      <c r="DL87" s="409"/>
      <c r="DM87" s="409"/>
      <c r="DN87" s="409"/>
      <c r="DO87" s="409"/>
      <c r="DP87" s="409"/>
      <c r="DQ87" s="409"/>
      <c r="DR87" s="409"/>
      <c r="DS87" s="409"/>
      <c r="DT87" s="409"/>
      <c r="DU87" s="410"/>
      <c r="DV87" s="411"/>
      <c r="DW87" s="412"/>
      <c r="DX87" s="413">
        <f t="shared" si="308"/>
        <v>3</v>
      </c>
      <c r="DY87" s="414">
        <v>36</v>
      </c>
      <c r="DZ87" s="405">
        <f>SUM(EA87:EK87)+SUM(EM87:EO87)</f>
        <v>42</v>
      </c>
      <c r="EA87" s="409">
        <v>2</v>
      </c>
      <c r="EB87" s="409"/>
      <c r="EC87" s="409">
        <v>2</v>
      </c>
      <c r="ED87" s="409">
        <v>38</v>
      </c>
      <c r="EE87" s="409"/>
      <c r="EF87" s="409"/>
      <c r="EG87" s="409"/>
      <c r="EH87" s="409"/>
      <c r="EI87" s="409"/>
      <c r="EJ87" s="409"/>
      <c r="EK87" s="409"/>
      <c r="EL87" s="409"/>
      <c r="EM87" s="409"/>
      <c r="EN87" s="409"/>
      <c r="EO87" s="409"/>
      <c r="EP87" s="410"/>
      <c r="EQ87" s="411"/>
      <c r="ER87" s="412">
        <v>9</v>
      </c>
      <c r="ES87" s="413">
        <f t="shared" ref="ES87" si="313">(EP87+EQ87+ER87+DZ87+ET87)/36</f>
        <v>2</v>
      </c>
      <c r="ET87" s="407">
        <v>21</v>
      </c>
      <c r="EU87" s="54">
        <f>SUM(EV87:FF87)+SUM(FH87:FJ87)</f>
        <v>0</v>
      </c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>
        <f t="shared" ref="FN87" si="314">(FK87+FL87+FM87+EU87+FO87)/36</f>
        <v>0</v>
      </c>
      <c r="FO87" s="224"/>
      <c r="FP87" s="299">
        <f>SUM(FQ87:GA87)+SUM(GC87:GE87)</f>
        <v>0</v>
      </c>
      <c r="FQ87" s="46"/>
      <c r="FR87" s="46"/>
      <c r="FS87" s="46"/>
      <c r="FT87" s="46"/>
      <c r="FU87" s="46"/>
      <c r="FV87" s="46"/>
      <c r="FW87" s="46"/>
      <c r="FX87" s="46"/>
      <c r="FY87" s="46"/>
      <c r="FZ87" s="46"/>
      <c r="GA87" s="46"/>
      <c r="GB87" s="46"/>
      <c r="GC87" s="46"/>
      <c r="GD87" s="46"/>
      <c r="GE87" s="46"/>
      <c r="GF87" s="46"/>
      <c r="GG87" s="46"/>
      <c r="GH87" s="46"/>
      <c r="GI87" s="46">
        <f t="shared" ref="GI87" si="315">(GF87+GG87+GH87+FP87+GJ87)/36</f>
        <v>0</v>
      </c>
      <c r="GJ87" s="300"/>
      <c r="GK87" s="54">
        <f>SUM(GL87:GV87)+SUM(GX87:GZ87)</f>
        <v>0</v>
      </c>
      <c r="GL87" s="46"/>
      <c r="GM87" s="46"/>
      <c r="GN87" s="46"/>
      <c r="GO87" s="46"/>
      <c r="GP87" s="46"/>
      <c r="GQ87" s="46"/>
      <c r="GR87" s="46"/>
      <c r="GS87" s="46"/>
      <c r="GT87" s="46"/>
      <c r="GU87" s="46"/>
      <c r="GV87" s="46"/>
      <c r="GW87" s="46"/>
      <c r="GX87" s="46"/>
      <c r="GY87" s="46"/>
      <c r="GZ87" s="46"/>
      <c r="HA87" s="46"/>
      <c r="HB87" s="46"/>
      <c r="HC87" s="46"/>
      <c r="HD87" s="46">
        <f t="shared" ref="HD87" si="316">(HA87+HB87+HC87+GK87+HE87)/36</f>
        <v>0</v>
      </c>
      <c r="HE87" s="224"/>
      <c r="HF87" s="299">
        <f>SUM(HG87:HQ87)+SUM(HS87:HU87)</f>
        <v>0</v>
      </c>
      <c r="HG87" s="46"/>
      <c r="HH87" s="46"/>
      <c r="HI87" s="46"/>
      <c r="HJ87" s="46"/>
      <c r="HK87" s="46"/>
      <c r="HL87" s="46"/>
      <c r="HM87" s="46"/>
      <c r="HN87" s="46"/>
      <c r="HO87" s="46"/>
      <c r="HP87" s="46"/>
      <c r="HQ87" s="46"/>
      <c r="HR87" s="46"/>
      <c r="HS87" s="46"/>
      <c r="HT87" s="46"/>
      <c r="HU87" s="46"/>
      <c r="HV87" s="46"/>
      <c r="HW87" s="46"/>
      <c r="HX87" s="46"/>
      <c r="HY87" s="46"/>
      <c r="HZ87" s="300"/>
      <c r="IA87" s="322">
        <v>6</v>
      </c>
      <c r="IB87" s="25"/>
      <c r="IC87" s="25"/>
      <c r="ID87" s="120"/>
      <c r="IE87" s="54">
        <v>1</v>
      </c>
      <c r="IF87" s="385"/>
      <c r="IG87" s="385"/>
      <c r="IH87" s="385"/>
      <c r="II87" s="385"/>
      <c r="IJ87" s="385"/>
      <c r="IK87" s="385"/>
      <c r="IL87" s="385"/>
      <c r="IM87" s="385"/>
      <c r="IN87" s="385"/>
      <c r="IO87" s="385"/>
      <c r="IP87" s="385"/>
      <c r="IQ87" s="385"/>
      <c r="IR87" s="385"/>
      <c r="IS87" s="385"/>
      <c r="IT87" s="385"/>
      <c r="IU87" s="385"/>
      <c r="IV87" s="385"/>
      <c r="IW87" s="385"/>
      <c r="IX87" s="385"/>
      <c r="IY87" s="385"/>
      <c r="IZ87" s="385"/>
      <c r="JA87" s="385"/>
      <c r="JB87" s="385"/>
      <c r="JC87" s="385"/>
      <c r="JD87" s="385"/>
      <c r="JE87" s="385"/>
      <c r="JF87" s="385"/>
      <c r="JG87" s="385"/>
      <c r="JH87" s="385"/>
      <c r="JI87" s="385"/>
      <c r="JJ87" s="385"/>
      <c r="JK87" s="385"/>
      <c r="JL87" s="385"/>
      <c r="JM87" s="385"/>
      <c r="JN87" s="385"/>
      <c r="JO87" s="385"/>
      <c r="JP87" s="385"/>
      <c r="JQ87" s="385"/>
      <c r="JR87" s="385"/>
      <c r="JS87" s="385"/>
      <c r="JT87" s="385"/>
      <c r="JU87" s="385"/>
      <c r="JV87" s="385"/>
      <c r="JW87" s="385"/>
      <c r="JX87" s="385"/>
      <c r="JY87" s="385"/>
      <c r="JZ87" s="385"/>
      <c r="KA87" s="385"/>
      <c r="KB87" s="385"/>
      <c r="KC87" s="385"/>
      <c r="KD87" s="385"/>
      <c r="KE87" s="385"/>
      <c r="KF87" s="385"/>
      <c r="KG87" s="385"/>
      <c r="KH87" s="385"/>
      <c r="KI87" s="385"/>
      <c r="KJ87" s="385"/>
      <c r="KK87" s="385"/>
      <c r="KL87" s="385"/>
      <c r="KM87" s="385"/>
      <c r="KN87" s="385"/>
      <c r="KO87" s="385"/>
    </row>
    <row r="88" spans="1:301" s="385" customFormat="1" ht="15" customHeight="1" x14ac:dyDescent="0.25">
      <c r="A88" s="152">
        <v>52</v>
      </c>
      <c r="B88" s="46" t="s">
        <v>277</v>
      </c>
      <c r="C88" s="248" t="s">
        <v>133</v>
      </c>
      <c r="D88" s="236"/>
      <c r="E88" s="48">
        <f t="shared" ref="E88:E89" si="317">F88/36</f>
        <v>2</v>
      </c>
      <c r="F88" s="48">
        <f>G88+V88+W88+X88</f>
        <v>72</v>
      </c>
      <c r="G88" s="48">
        <f>SUM(H88:U88)</f>
        <v>44</v>
      </c>
      <c r="H88" s="48">
        <f t="shared" si="303"/>
        <v>16</v>
      </c>
      <c r="I88" s="48">
        <f t="shared" si="303"/>
        <v>2</v>
      </c>
      <c r="J88" s="48">
        <f t="shared" si="303"/>
        <v>0</v>
      </c>
      <c r="K88" s="48">
        <f t="shared" si="303"/>
        <v>18</v>
      </c>
      <c r="L88" s="48">
        <f t="shared" si="303"/>
        <v>4</v>
      </c>
      <c r="M88" s="48">
        <f t="shared" si="303"/>
        <v>4</v>
      </c>
      <c r="N88" s="48">
        <f t="shared" si="303"/>
        <v>0</v>
      </c>
      <c r="O88" s="48">
        <f t="shared" si="303"/>
        <v>0</v>
      </c>
      <c r="P88" s="48">
        <f t="shared" si="303"/>
        <v>0</v>
      </c>
      <c r="Q88" s="48"/>
      <c r="R88" s="48">
        <f>AJ88+BE88+BZ88+CU88+DP88+EK88+FF88+GA88+GV88+HQ88</f>
        <v>0</v>
      </c>
      <c r="S88" s="48">
        <f t="shared" si="304"/>
        <v>0</v>
      </c>
      <c r="T88" s="48">
        <f t="shared" si="304"/>
        <v>0</v>
      </c>
      <c r="U88" s="214">
        <f t="shared" si="304"/>
        <v>0</v>
      </c>
      <c r="V88" s="276">
        <f t="shared" si="305"/>
        <v>24</v>
      </c>
      <c r="W88" s="48">
        <f t="shared" si="306"/>
        <v>4</v>
      </c>
      <c r="X88" s="277">
        <f t="shared" si="307"/>
        <v>0</v>
      </c>
      <c r="Y88" s="54">
        <f>SUM(Z88:AJ88)+SUM(AL88:AN88)</f>
        <v>18</v>
      </c>
      <c r="Z88" s="49">
        <v>10</v>
      </c>
      <c r="AA88" s="49">
        <v>2</v>
      </c>
      <c r="AB88" s="49"/>
      <c r="AC88" s="49">
        <v>4</v>
      </c>
      <c r="AD88" s="49"/>
      <c r="AE88" s="49">
        <v>2</v>
      </c>
      <c r="AF88" s="49"/>
      <c r="AG88" s="49"/>
      <c r="AH88" s="49"/>
      <c r="AI88" s="49"/>
      <c r="AJ88" s="49"/>
      <c r="AK88" s="49"/>
      <c r="AL88" s="49"/>
      <c r="AM88" s="49"/>
      <c r="AN88" s="49"/>
      <c r="AO88" s="50"/>
      <c r="AP88" s="51"/>
      <c r="AQ88" s="52"/>
      <c r="AR88" s="53">
        <f>(AO88+AP88+AQ88+Y88+AS88)/36</f>
        <v>0.75</v>
      </c>
      <c r="AS88" s="224">
        <v>9</v>
      </c>
      <c r="AT88" s="299">
        <f>SUM(AU88:BE88)+SUM(BG88:BI88)</f>
        <v>6</v>
      </c>
      <c r="AU88" s="49"/>
      <c r="AV88" s="49"/>
      <c r="AW88" s="49"/>
      <c r="AX88" s="49">
        <v>4</v>
      </c>
      <c r="AY88" s="49"/>
      <c r="AZ88" s="49">
        <v>2</v>
      </c>
      <c r="BA88" s="49"/>
      <c r="BB88" s="49"/>
      <c r="BC88" s="49"/>
      <c r="BD88" s="49"/>
      <c r="BE88" s="49"/>
      <c r="BF88" s="49"/>
      <c r="BG88" s="49"/>
      <c r="BH88" s="49"/>
      <c r="BI88" s="49"/>
      <c r="BJ88" s="50"/>
      <c r="BK88" s="51"/>
      <c r="BL88" s="52"/>
      <c r="BM88" s="53">
        <f>(BJ88+BK88+BL88+AT88+BN88)/36</f>
        <v>0.25</v>
      </c>
      <c r="BN88" s="300">
        <v>3</v>
      </c>
      <c r="BO88" s="54">
        <f>SUM(BP88:BZ88)+SUM(CB88:CD88)</f>
        <v>0</v>
      </c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>
        <f>(CE88+CF88+CG88+BO88+CI88)/36</f>
        <v>0</v>
      </c>
      <c r="CI88" s="224"/>
      <c r="CJ88" s="299">
        <f>SUM(CK88:CU88)+SUM(CW88:CY88)</f>
        <v>20</v>
      </c>
      <c r="CK88" s="49">
        <v>6</v>
      </c>
      <c r="CL88" s="49"/>
      <c r="CM88" s="49"/>
      <c r="CN88" s="49">
        <v>10</v>
      </c>
      <c r="CO88" s="49">
        <v>4</v>
      </c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50"/>
      <c r="DA88" s="51"/>
      <c r="DB88" s="52">
        <v>4</v>
      </c>
      <c r="DC88" s="53">
        <f t="shared" ref="DC88:DC89" si="318">(CZ88+DA88+DB88+CJ88+DD88)/36</f>
        <v>1</v>
      </c>
      <c r="DD88" s="300">
        <v>12</v>
      </c>
      <c r="DE88" s="54">
        <f>SUM(DF88:DP88)+SUM(DR88:DT88)</f>
        <v>0</v>
      </c>
      <c r="DF88" s="46"/>
      <c r="DG88" s="46"/>
      <c r="DH88" s="46"/>
      <c r="DI88" s="46"/>
      <c r="DJ88" s="46"/>
      <c r="DK88" s="46"/>
      <c r="DL88" s="46"/>
      <c r="DM88" s="46"/>
      <c r="DN88" s="46"/>
      <c r="DO88" s="46"/>
      <c r="DP88" s="46"/>
      <c r="DQ88" s="46"/>
      <c r="DR88" s="46"/>
      <c r="DS88" s="46"/>
      <c r="DT88" s="46"/>
      <c r="DU88" s="46"/>
      <c r="DV88" s="46"/>
      <c r="DW88" s="46"/>
      <c r="DX88" s="46">
        <f>(DU88+DV88+DW88+DE88+DY88)/36</f>
        <v>0</v>
      </c>
      <c r="DY88" s="224"/>
      <c r="DZ88" s="299">
        <f>SUM(EA88:EK88)+SUM(EM88:EO88)</f>
        <v>0</v>
      </c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>
        <f>(EP88+EQ88+ER88+DZ88+ET88)/36</f>
        <v>0</v>
      </c>
      <c r="ET88" s="300"/>
      <c r="EU88" s="54"/>
      <c r="EV88" s="46"/>
      <c r="EW88" s="46"/>
      <c r="EX88" s="46"/>
      <c r="EY88" s="46"/>
      <c r="EZ88" s="46"/>
      <c r="FA88" s="46"/>
      <c r="FB88" s="46"/>
      <c r="FC88" s="46"/>
      <c r="FD88" s="46"/>
      <c r="FE88" s="46"/>
      <c r="FF88" s="46"/>
      <c r="FG88" s="46"/>
      <c r="FH88" s="46"/>
      <c r="FI88" s="46"/>
      <c r="FJ88" s="46"/>
      <c r="FK88" s="46"/>
      <c r="FL88" s="46"/>
      <c r="FM88" s="46"/>
      <c r="FN88" s="46">
        <f>(FK88+FL88+FM88+EU88+FO88)/36</f>
        <v>0</v>
      </c>
      <c r="FO88" s="224"/>
      <c r="FP88" s="299">
        <f>SUM(FQ88:GA88)+SUM(GC88:GE88)</f>
        <v>0</v>
      </c>
      <c r="FQ88" s="46"/>
      <c r="FR88" s="46"/>
      <c r="FS88" s="46"/>
      <c r="FT88" s="46"/>
      <c r="FU88" s="46"/>
      <c r="FV88" s="46"/>
      <c r="FW88" s="46"/>
      <c r="FX88" s="46"/>
      <c r="FY88" s="46"/>
      <c r="FZ88" s="46"/>
      <c r="GA88" s="46"/>
      <c r="GB88" s="46"/>
      <c r="GC88" s="46"/>
      <c r="GD88" s="46"/>
      <c r="GE88" s="46"/>
      <c r="GF88" s="46"/>
      <c r="GG88" s="46"/>
      <c r="GH88" s="46"/>
      <c r="GI88" s="46">
        <f>(GF88+GG88+GH88+FP88+GJ88)/36</f>
        <v>0</v>
      </c>
      <c r="GJ88" s="300"/>
      <c r="GK88" s="54">
        <f>SUM(GL88:GV88)+SUM(GX88:GZ88)</f>
        <v>0</v>
      </c>
      <c r="GL88" s="46"/>
      <c r="GM88" s="46"/>
      <c r="GN88" s="46"/>
      <c r="GO88" s="46"/>
      <c r="GP88" s="46"/>
      <c r="GQ88" s="46"/>
      <c r="GR88" s="46"/>
      <c r="GS88" s="46"/>
      <c r="GT88" s="46"/>
      <c r="GU88" s="46"/>
      <c r="GV88" s="46"/>
      <c r="GW88" s="46"/>
      <c r="GX88" s="46"/>
      <c r="GY88" s="46"/>
      <c r="GZ88" s="46"/>
      <c r="HA88" s="46"/>
      <c r="HB88" s="46"/>
      <c r="HC88" s="46"/>
      <c r="HD88" s="46">
        <f>(HA88+HB88+HC88+GK88+HE88)/36</f>
        <v>0</v>
      </c>
      <c r="HE88" s="224"/>
      <c r="HF88" s="299">
        <f>SUM(HG88:HQ88)+SUM(HS88:HU88)</f>
        <v>0</v>
      </c>
      <c r="HG88" s="46"/>
      <c r="HH88" s="46"/>
      <c r="HI88" s="46"/>
      <c r="HJ88" s="46"/>
      <c r="HK88" s="46"/>
      <c r="HL88" s="46"/>
      <c r="HM88" s="46"/>
      <c r="HN88" s="46"/>
      <c r="HO88" s="46"/>
      <c r="HP88" s="46"/>
      <c r="HQ88" s="46"/>
      <c r="HR88" s="46"/>
      <c r="HS88" s="46"/>
      <c r="HT88" s="46"/>
      <c r="HU88" s="46"/>
      <c r="HV88" s="46"/>
      <c r="HW88" s="46"/>
      <c r="HX88" s="46"/>
      <c r="HY88" s="46"/>
      <c r="HZ88" s="300"/>
      <c r="IA88" s="310"/>
      <c r="IB88" s="40">
        <v>4</v>
      </c>
      <c r="IC88" s="25"/>
      <c r="ID88" s="120"/>
      <c r="IE88" s="54">
        <v>1</v>
      </c>
    </row>
    <row r="89" spans="1:301" s="394" customFormat="1" ht="15" customHeight="1" thickBot="1" x14ac:dyDescent="0.3">
      <c r="A89" s="765">
        <v>53</v>
      </c>
      <c r="B89" s="767" t="s">
        <v>278</v>
      </c>
      <c r="C89" s="249" t="s">
        <v>139</v>
      </c>
      <c r="D89" s="769"/>
      <c r="E89" s="761">
        <f t="shared" si="317"/>
        <v>2</v>
      </c>
      <c r="F89" s="761">
        <f>G89+V89+W89+X89</f>
        <v>72</v>
      </c>
      <c r="G89" s="761">
        <f>SUM(H89:U89)</f>
        <v>44</v>
      </c>
      <c r="H89" s="761">
        <f t="shared" si="303"/>
        <v>18</v>
      </c>
      <c r="I89" s="761">
        <f t="shared" si="303"/>
        <v>12</v>
      </c>
      <c r="J89" s="761">
        <f t="shared" si="303"/>
        <v>0</v>
      </c>
      <c r="K89" s="761">
        <f t="shared" si="303"/>
        <v>14</v>
      </c>
      <c r="L89" s="761">
        <f t="shared" si="303"/>
        <v>0</v>
      </c>
      <c r="M89" s="761">
        <f t="shared" si="303"/>
        <v>0</v>
      </c>
      <c r="N89" s="761">
        <f t="shared" si="303"/>
        <v>0</v>
      </c>
      <c r="O89" s="761">
        <f t="shared" si="303"/>
        <v>0</v>
      </c>
      <c r="P89" s="761">
        <f t="shared" si="303"/>
        <v>0</v>
      </c>
      <c r="Q89" s="761"/>
      <c r="R89" s="761">
        <f>AJ89+BE89+BZ89+CU89+DP89+EK89+FF89+GA89+GV89+HQ89</f>
        <v>0</v>
      </c>
      <c r="S89" s="761">
        <f t="shared" si="304"/>
        <v>0</v>
      </c>
      <c r="T89" s="761">
        <f t="shared" si="304"/>
        <v>0</v>
      </c>
      <c r="U89" s="762">
        <f t="shared" si="304"/>
        <v>0</v>
      </c>
      <c r="V89" s="763">
        <f t="shared" si="305"/>
        <v>24</v>
      </c>
      <c r="W89" s="761">
        <f t="shared" si="306"/>
        <v>4</v>
      </c>
      <c r="X89" s="764">
        <f t="shared" si="307"/>
        <v>0</v>
      </c>
      <c r="Y89" s="760">
        <f>SUM(Z89:AJ89)+SUM(AL89:AN89)</f>
        <v>0</v>
      </c>
      <c r="Z89" s="768"/>
      <c r="AA89" s="768"/>
      <c r="AB89" s="768"/>
      <c r="AC89" s="768"/>
      <c r="AD89" s="768"/>
      <c r="AE89" s="768"/>
      <c r="AF89" s="768"/>
      <c r="AG89" s="768"/>
      <c r="AH89" s="768"/>
      <c r="AI89" s="768"/>
      <c r="AJ89" s="768"/>
      <c r="AK89" s="768"/>
      <c r="AL89" s="768"/>
      <c r="AM89" s="768"/>
      <c r="AN89" s="768"/>
      <c r="AO89" s="768"/>
      <c r="AP89" s="768"/>
      <c r="AQ89" s="768"/>
      <c r="AR89" s="768">
        <f t="shared" ref="AR89" si="319">(AO89+AP89+AQ89+Y89+AS89)/36</f>
        <v>0</v>
      </c>
      <c r="AS89" s="758"/>
      <c r="AT89" s="759">
        <f>SUM(AU89:BE89)+SUM(BG89:BI89)</f>
        <v>0</v>
      </c>
      <c r="AU89" s="768"/>
      <c r="AV89" s="768"/>
      <c r="AW89" s="768"/>
      <c r="AX89" s="768"/>
      <c r="AY89" s="768"/>
      <c r="AZ89" s="768"/>
      <c r="BA89" s="768"/>
      <c r="BB89" s="768"/>
      <c r="BC89" s="768"/>
      <c r="BD89" s="768"/>
      <c r="BE89" s="768"/>
      <c r="BF89" s="768"/>
      <c r="BG89" s="768"/>
      <c r="BH89" s="768"/>
      <c r="BI89" s="768"/>
      <c r="BJ89" s="768"/>
      <c r="BK89" s="768"/>
      <c r="BL89" s="768"/>
      <c r="BM89" s="768">
        <f t="shared" ref="BM89" si="320">(BJ89+BK89+BL89+AT89+BN89)/36</f>
        <v>0</v>
      </c>
      <c r="BN89" s="757"/>
      <c r="BO89" s="760">
        <f>SUM(BP89:BZ89)+SUM(CB89:CD89)</f>
        <v>0</v>
      </c>
      <c r="BP89" s="768"/>
      <c r="BQ89" s="768"/>
      <c r="BR89" s="768"/>
      <c r="BS89" s="768"/>
      <c r="BT89" s="768"/>
      <c r="BU89" s="768"/>
      <c r="BV89" s="768"/>
      <c r="BW89" s="768"/>
      <c r="BX89" s="768"/>
      <c r="BY89" s="768"/>
      <c r="BZ89" s="768"/>
      <c r="CA89" s="768"/>
      <c r="CB89" s="768"/>
      <c r="CC89" s="768"/>
      <c r="CD89" s="768"/>
      <c r="CE89" s="768"/>
      <c r="CF89" s="768"/>
      <c r="CG89" s="768"/>
      <c r="CH89" s="768">
        <f t="shared" ref="CH89" si="321">(CE89+CF89+CG89+BO89+CI89)/36</f>
        <v>0</v>
      </c>
      <c r="CI89" s="758"/>
      <c r="CJ89" s="759">
        <f>SUM(CK89:CU89)+SUM(CW89:CY89)</f>
        <v>0</v>
      </c>
      <c r="CK89" s="768"/>
      <c r="CL89" s="768"/>
      <c r="CM89" s="768"/>
      <c r="CN89" s="768"/>
      <c r="CO89" s="768"/>
      <c r="CP89" s="768"/>
      <c r="CQ89" s="768"/>
      <c r="CR89" s="768"/>
      <c r="CS89" s="768"/>
      <c r="CT89" s="768"/>
      <c r="CU89" s="768"/>
      <c r="CV89" s="768"/>
      <c r="CW89" s="768"/>
      <c r="CX89" s="768"/>
      <c r="CY89" s="768"/>
      <c r="CZ89" s="768"/>
      <c r="DA89" s="768"/>
      <c r="DB89" s="768"/>
      <c r="DC89" s="768">
        <f t="shared" si="318"/>
        <v>0</v>
      </c>
      <c r="DD89" s="757"/>
      <c r="DE89" s="760">
        <f>SUM(DF89:DP89)+SUM(DR89:DT89)</f>
        <v>0</v>
      </c>
      <c r="DF89" s="768"/>
      <c r="DG89" s="768"/>
      <c r="DH89" s="768"/>
      <c r="DI89" s="768"/>
      <c r="DJ89" s="768"/>
      <c r="DK89" s="768"/>
      <c r="DL89" s="768"/>
      <c r="DM89" s="768"/>
      <c r="DN89" s="768"/>
      <c r="DO89" s="768"/>
      <c r="DP89" s="768"/>
      <c r="DQ89" s="768"/>
      <c r="DR89" s="768"/>
      <c r="DS89" s="768"/>
      <c r="DT89" s="768"/>
      <c r="DU89" s="768"/>
      <c r="DV89" s="768"/>
      <c r="DW89" s="768"/>
      <c r="DX89" s="768">
        <f t="shared" ref="DX89" si="322">(DU89+DV89+DW89+DE89+DY89)/36</f>
        <v>0</v>
      </c>
      <c r="DY89" s="758"/>
      <c r="DZ89" s="759">
        <f>SUM(EA89:EK89)+SUM(EM89:EO89)</f>
        <v>0</v>
      </c>
      <c r="EA89" s="768"/>
      <c r="EB89" s="768"/>
      <c r="EC89" s="768"/>
      <c r="ED89" s="768"/>
      <c r="EE89" s="768"/>
      <c r="EF89" s="768"/>
      <c r="EG89" s="768"/>
      <c r="EH89" s="768"/>
      <c r="EI89" s="768"/>
      <c r="EJ89" s="768"/>
      <c r="EK89" s="768"/>
      <c r="EL89" s="768"/>
      <c r="EM89" s="768"/>
      <c r="EN89" s="768"/>
      <c r="EO89" s="768"/>
      <c r="EP89" s="768"/>
      <c r="EQ89" s="768"/>
      <c r="ER89" s="768"/>
      <c r="ES89" s="768">
        <f t="shared" ref="ES89" si="323">(EP89+EQ89+ER89+DZ89+ET89)/36</f>
        <v>0</v>
      </c>
      <c r="ET89" s="757"/>
      <c r="EU89" s="760">
        <f>SUM(EV89:FF89)+SUM(FH89:FJ89)</f>
        <v>24</v>
      </c>
      <c r="EV89" s="752">
        <v>12</v>
      </c>
      <c r="EW89" s="752">
        <v>8</v>
      </c>
      <c r="EX89" s="752"/>
      <c r="EY89" s="752">
        <v>4</v>
      </c>
      <c r="EZ89" s="752"/>
      <c r="FA89" s="752"/>
      <c r="FB89" s="752"/>
      <c r="FC89" s="752"/>
      <c r="FD89" s="752"/>
      <c r="FE89" s="752"/>
      <c r="FF89" s="752"/>
      <c r="FG89" s="752"/>
      <c r="FH89" s="752"/>
      <c r="FI89" s="752"/>
      <c r="FJ89" s="752"/>
      <c r="FK89" s="753"/>
      <c r="FL89" s="754"/>
      <c r="FM89" s="755"/>
      <c r="FN89" s="756">
        <f t="shared" ref="FN89" si="324">(FK89+FL89+FM89+EU89+FO89)/36</f>
        <v>1</v>
      </c>
      <c r="FO89" s="758">
        <v>12</v>
      </c>
      <c r="FP89" s="759">
        <f>SUM(FQ89:GA89)+SUM(GC89:GE89)</f>
        <v>20</v>
      </c>
      <c r="FQ89" s="752">
        <v>6</v>
      </c>
      <c r="FR89" s="752">
        <v>4</v>
      </c>
      <c r="FS89" s="752"/>
      <c r="FT89" s="752">
        <v>10</v>
      </c>
      <c r="FU89" s="752"/>
      <c r="FV89" s="752"/>
      <c r="FW89" s="752"/>
      <c r="FX89" s="752"/>
      <c r="FY89" s="752"/>
      <c r="FZ89" s="752"/>
      <c r="GA89" s="752"/>
      <c r="GB89" s="752"/>
      <c r="GC89" s="752"/>
      <c r="GD89" s="752"/>
      <c r="GE89" s="752"/>
      <c r="GF89" s="753"/>
      <c r="GG89" s="754"/>
      <c r="GH89" s="755">
        <v>4</v>
      </c>
      <c r="GI89" s="756">
        <f t="shared" ref="GI89" si="325">(GF89+GG89+GH89+FP89+GJ89)/36</f>
        <v>1</v>
      </c>
      <c r="GJ89" s="757">
        <v>12</v>
      </c>
      <c r="GK89" s="760">
        <f>SUM(GL89:GV89)+SUM(GX89:GZ89)</f>
        <v>0</v>
      </c>
      <c r="GL89" s="768"/>
      <c r="GM89" s="768"/>
      <c r="GN89" s="768"/>
      <c r="GO89" s="768"/>
      <c r="GP89" s="768"/>
      <c r="GQ89" s="768"/>
      <c r="GR89" s="768"/>
      <c r="GS89" s="768"/>
      <c r="GT89" s="768"/>
      <c r="GU89" s="768"/>
      <c r="GV89" s="768"/>
      <c r="GW89" s="768"/>
      <c r="GX89" s="768"/>
      <c r="GY89" s="768"/>
      <c r="GZ89" s="768"/>
      <c r="HA89" s="768"/>
      <c r="HB89" s="768"/>
      <c r="HC89" s="768"/>
      <c r="HD89" s="768">
        <f t="shared" ref="HD89" si="326">(HA89+HB89+HC89+GK89+HE89)/36</f>
        <v>0</v>
      </c>
      <c r="HE89" s="758"/>
      <c r="HF89" s="759">
        <f>SUM(HG89:HQ89)+SUM(HS89:HU89)</f>
        <v>0</v>
      </c>
      <c r="HG89" s="768"/>
      <c r="HH89" s="768"/>
      <c r="HI89" s="768"/>
      <c r="HJ89" s="768"/>
      <c r="HK89" s="768"/>
      <c r="HL89" s="768"/>
      <c r="HM89" s="768"/>
      <c r="HN89" s="768"/>
      <c r="HO89" s="768"/>
      <c r="HP89" s="768"/>
      <c r="HQ89" s="768"/>
      <c r="HR89" s="768"/>
      <c r="HS89" s="768"/>
      <c r="HT89" s="768"/>
      <c r="HU89" s="768"/>
      <c r="HV89" s="768"/>
      <c r="HW89" s="768"/>
      <c r="HX89" s="768"/>
      <c r="HY89" s="768">
        <f t="shared" ref="HY89" si="327">(HV89+HW89+HX89+HF89+HZ89)/36</f>
        <v>0</v>
      </c>
      <c r="HZ89" s="757"/>
      <c r="IA89" s="337"/>
      <c r="IB89" s="192">
        <v>8</v>
      </c>
      <c r="IC89" s="137"/>
      <c r="ID89" s="139"/>
      <c r="IE89" s="751">
        <v>15</v>
      </c>
    </row>
    <row r="90" spans="1:301" s="377" customFormat="1" ht="15" customHeight="1" x14ac:dyDescent="0.25">
      <c r="A90" s="176"/>
      <c r="B90" s="126" t="s">
        <v>228</v>
      </c>
      <c r="C90" s="265" t="s">
        <v>229</v>
      </c>
      <c r="D90" s="238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216"/>
      <c r="V90" s="280"/>
      <c r="W90" s="126"/>
      <c r="X90" s="250"/>
      <c r="Y90" s="238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216"/>
      <c r="AT90" s="280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250"/>
      <c r="BO90" s="238"/>
      <c r="BP90" s="126"/>
      <c r="BQ90" s="126"/>
      <c r="BR90" s="126"/>
      <c r="BS90" s="126"/>
      <c r="BT90" s="126"/>
      <c r="BU90" s="126"/>
      <c r="BV90" s="126"/>
      <c r="BW90" s="126"/>
      <c r="BX90" s="126"/>
      <c r="BY90" s="126"/>
      <c r="BZ90" s="126"/>
      <c r="CA90" s="126"/>
      <c r="CB90" s="126"/>
      <c r="CC90" s="126"/>
      <c r="CD90" s="126"/>
      <c r="CE90" s="126"/>
      <c r="CF90" s="126"/>
      <c r="CG90" s="126"/>
      <c r="CH90" s="126"/>
      <c r="CI90" s="216"/>
      <c r="CJ90" s="280"/>
      <c r="CK90" s="126"/>
      <c r="CL90" s="126"/>
      <c r="CM90" s="126"/>
      <c r="CN90" s="126"/>
      <c r="CO90" s="126"/>
      <c r="CP90" s="126"/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250"/>
      <c r="DE90" s="238"/>
      <c r="DF90" s="126"/>
      <c r="DG90" s="126"/>
      <c r="DH90" s="126"/>
      <c r="DI90" s="126"/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216"/>
      <c r="DZ90" s="280"/>
      <c r="EA90" s="126"/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/>
      <c r="EN90" s="126"/>
      <c r="EO90" s="126"/>
      <c r="EP90" s="126"/>
      <c r="EQ90" s="126"/>
      <c r="ER90" s="126"/>
      <c r="ES90" s="126"/>
      <c r="ET90" s="250"/>
      <c r="EU90" s="238"/>
      <c r="EV90" s="126"/>
      <c r="EW90" s="126"/>
      <c r="EX90" s="126"/>
      <c r="EY90" s="126"/>
      <c r="EZ90" s="126"/>
      <c r="FA90" s="126"/>
      <c r="FB90" s="126"/>
      <c r="FC90" s="126"/>
      <c r="FD90" s="126"/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216"/>
      <c r="FP90" s="280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250"/>
      <c r="GK90" s="238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216"/>
      <c r="HF90" s="280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250"/>
      <c r="IA90" s="332"/>
      <c r="IB90" s="177"/>
      <c r="IC90" s="177"/>
      <c r="ID90" s="178"/>
      <c r="IE90" s="54"/>
      <c r="IF90" s="378"/>
      <c r="IG90" s="378"/>
      <c r="IH90" s="378"/>
      <c r="II90" s="378"/>
      <c r="IJ90" s="378"/>
      <c r="IK90" s="378"/>
      <c r="IL90" s="378"/>
      <c r="IM90" s="378"/>
      <c r="IN90" s="378"/>
      <c r="IO90" s="378"/>
      <c r="IP90" s="378"/>
      <c r="IQ90" s="378"/>
      <c r="IR90" s="378"/>
      <c r="IS90" s="378"/>
      <c r="IT90" s="378"/>
      <c r="IU90" s="378"/>
      <c r="IV90" s="378"/>
      <c r="IW90" s="378"/>
      <c r="IX90" s="378"/>
      <c r="IY90" s="378"/>
      <c r="IZ90" s="378"/>
      <c r="JA90" s="378"/>
      <c r="JB90" s="378"/>
      <c r="JC90" s="378"/>
      <c r="JD90" s="378"/>
      <c r="JE90" s="378"/>
      <c r="JF90" s="378"/>
      <c r="JG90" s="378"/>
      <c r="JH90" s="378"/>
      <c r="JI90" s="378"/>
      <c r="JJ90" s="378"/>
      <c r="JK90" s="378"/>
      <c r="JL90" s="378"/>
      <c r="JM90" s="378"/>
      <c r="JN90" s="378"/>
      <c r="JO90" s="378"/>
      <c r="JP90" s="378"/>
      <c r="JQ90" s="378"/>
      <c r="JR90" s="378"/>
      <c r="JS90" s="378"/>
      <c r="JT90" s="378"/>
      <c r="JU90" s="378"/>
      <c r="JV90" s="378"/>
      <c r="JW90" s="378"/>
      <c r="JX90" s="378"/>
      <c r="JY90" s="378"/>
      <c r="JZ90" s="378"/>
      <c r="KA90" s="378"/>
      <c r="KB90" s="378"/>
      <c r="KC90" s="378"/>
      <c r="KD90" s="378"/>
      <c r="KE90" s="378"/>
      <c r="KF90" s="378"/>
      <c r="KG90" s="378"/>
      <c r="KH90" s="378"/>
      <c r="KI90" s="378"/>
      <c r="KJ90" s="378"/>
      <c r="KK90" s="378"/>
      <c r="KL90" s="378"/>
      <c r="KM90" s="378"/>
      <c r="KN90" s="378"/>
      <c r="KO90" s="378"/>
    </row>
    <row r="91" spans="1:301" s="377" customFormat="1" ht="15" customHeight="1" x14ac:dyDescent="0.25">
      <c r="A91" s="712">
        <v>52</v>
      </c>
      <c r="B91" s="711" t="s">
        <v>183</v>
      </c>
      <c r="C91" s="260" t="s">
        <v>156</v>
      </c>
      <c r="D91" s="231">
        <f>SUM(D92:D94)</f>
        <v>6</v>
      </c>
      <c r="E91" s="64">
        <f t="shared" ref="E91:BP91" si="328">SUM(E92:E94)</f>
        <v>0</v>
      </c>
      <c r="F91" s="64">
        <f t="shared" si="328"/>
        <v>216</v>
      </c>
      <c r="G91" s="64">
        <f t="shared" si="328"/>
        <v>126</v>
      </c>
      <c r="H91" s="64">
        <f t="shared" si="328"/>
        <v>0</v>
      </c>
      <c r="I91" s="64">
        <f t="shared" si="328"/>
        <v>0</v>
      </c>
      <c r="J91" s="64">
        <f t="shared" si="328"/>
        <v>0</v>
      </c>
      <c r="K91" s="64">
        <f t="shared" si="328"/>
        <v>34</v>
      </c>
      <c r="L91" s="64">
        <f t="shared" si="328"/>
        <v>0</v>
      </c>
      <c r="M91" s="64">
        <f t="shared" si="328"/>
        <v>0</v>
      </c>
      <c r="N91" s="64">
        <f t="shared" si="328"/>
        <v>0</v>
      </c>
      <c r="O91" s="64">
        <f t="shared" si="328"/>
        <v>8</v>
      </c>
      <c r="P91" s="64">
        <f t="shared" si="328"/>
        <v>0</v>
      </c>
      <c r="Q91" s="64">
        <f t="shared" si="328"/>
        <v>84</v>
      </c>
      <c r="R91" s="64">
        <f t="shared" si="328"/>
        <v>0</v>
      </c>
      <c r="S91" s="64">
        <f t="shared" si="328"/>
        <v>0</v>
      </c>
      <c r="T91" s="64">
        <f t="shared" si="328"/>
        <v>0</v>
      </c>
      <c r="U91" s="218">
        <f t="shared" si="328"/>
        <v>0</v>
      </c>
      <c r="V91" s="283">
        <f t="shared" si="328"/>
        <v>72</v>
      </c>
      <c r="W91" s="64">
        <f t="shared" si="328"/>
        <v>18</v>
      </c>
      <c r="X91" s="284">
        <f t="shared" si="328"/>
        <v>0</v>
      </c>
      <c r="Y91" s="231">
        <f t="shared" si="328"/>
        <v>0</v>
      </c>
      <c r="Z91" s="64">
        <f t="shared" si="328"/>
        <v>0</v>
      </c>
      <c r="AA91" s="64">
        <f t="shared" si="328"/>
        <v>0</v>
      </c>
      <c r="AB91" s="64">
        <f t="shared" si="328"/>
        <v>0</v>
      </c>
      <c r="AC91" s="64">
        <f t="shared" si="328"/>
        <v>0</v>
      </c>
      <c r="AD91" s="64">
        <f t="shared" si="328"/>
        <v>0</v>
      </c>
      <c r="AE91" s="64">
        <f t="shared" si="328"/>
        <v>0</v>
      </c>
      <c r="AF91" s="64">
        <f t="shared" si="328"/>
        <v>0</v>
      </c>
      <c r="AG91" s="64">
        <f t="shared" si="328"/>
        <v>0</v>
      </c>
      <c r="AH91" s="64">
        <f t="shared" si="328"/>
        <v>0</v>
      </c>
      <c r="AI91" s="64">
        <f t="shared" si="328"/>
        <v>0</v>
      </c>
      <c r="AJ91" s="64">
        <f t="shared" si="328"/>
        <v>0</v>
      </c>
      <c r="AK91" s="64">
        <f t="shared" si="328"/>
        <v>0</v>
      </c>
      <c r="AL91" s="64">
        <f t="shared" si="328"/>
        <v>0</v>
      </c>
      <c r="AM91" s="64">
        <f t="shared" si="328"/>
        <v>0</v>
      </c>
      <c r="AN91" s="64">
        <f t="shared" si="328"/>
        <v>0</v>
      </c>
      <c r="AO91" s="64">
        <f t="shared" si="328"/>
        <v>0</v>
      </c>
      <c r="AP91" s="64">
        <f t="shared" si="328"/>
        <v>0</v>
      </c>
      <c r="AQ91" s="64">
        <f t="shared" si="328"/>
        <v>0</v>
      </c>
      <c r="AR91" s="64">
        <f t="shared" si="328"/>
        <v>0</v>
      </c>
      <c r="AS91" s="218">
        <f t="shared" si="328"/>
        <v>0</v>
      </c>
      <c r="AT91" s="283">
        <f t="shared" si="328"/>
        <v>42</v>
      </c>
      <c r="AU91" s="64">
        <f t="shared" si="328"/>
        <v>0</v>
      </c>
      <c r="AV91" s="64">
        <f t="shared" si="328"/>
        <v>0</v>
      </c>
      <c r="AW91" s="64">
        <f t="shared" si="328"/>
        <v>0</v>
      </c>
      <c r="AX91" s="64">
        <f t="shared" si="328"/>
        <v>34</v>
      </c>
      <c r="AY91" s="64">
        <f t="shared" si="328"/>
        <v>0</v>
      </c>
      <c r="AZ91" s="64">
        <f t="shared" si="328"/>
        <v>0</v>
      </c>
      <c r="BA91" s="64">
        <f t="shared" si="328"/>
        <v>0</v>
      </c>
      <c r="BB91" s="64">
        <f t="shared" si="328"/>
        <v>8</v>
      </c>
      <c r="BC91" s="64">
        <f t="shared" si="328"/>
        <v>0</v>
      </c>
      <c r="BD91" s="64">
        <f t="shared" si="328"/>
        <v>0</v>
      </c>
      <c r="BE91" s="64">
        <f t="shared" si="328"/>
        <v>0</v>
      </c>
      <c r="BF91" s="64">
        <f t="shared" si="328"/>
        <v>0</v>
      </c>
      <c r="BG91" s="64">
        <f t="shared" si="328"/>
        <v>0</v>
      </c>
      <c r="BH91" s="64">
        <f t="shared" si="328"/>
        <v>0</v>
      </c>
      <c r="BI91" s="64">
        <f t="shared" si="328"/>
        <v>0</v>
      </c>
      <c r="BJ91" s="64">
        <f t="shared" si="328"/>
        <v>0</v>
      </c>
      <c r="BK91" s="64">
        <f t="shared" si="328"/>
        <v>0</v>
      </c>
      <c r="BL91" s="64">
        <f t="shared" si="328"/>
        <v>6</v>
      </c>
      <c r="BM91" s="64">
        <f t="shared" si="328"/>
        <v>2</v>
      </c>
      <c r="BN91" s="284">
        <f t="shared" si="328"/>
        <v>24</v>
      </c>
      <c r="BO91" s="231">
        <f t="shared" si="328"/>
        <v>0</v>
      </c>
      <c r="BP91" s="64">
        <f t="shared" si="328"/>
        <v>0</v>
      </c>
      <c r="BQ91" s="64">
        <f t="shared" ref="BQ91:EB91" si="329">SUM(BQ92:BQ94)</f>
        <v>0</v>
      </c>
      <c r="BR91" s="64">
        <f t="shared" si="329"/>
        <v>0</v>
      </c>
      <c r="BS91" s="64">
        <f t="shared" si="329"/>
        <v>0</v>
      </c>
      <c r="BT91" s="64">
        <f t="shared" si="329"/>
        <v>0</v>
      </c>
      <c r="BU91" s="64">
        <f t="shared" si="329"/>
        <v>0</v>
      </c>
      <c r="BV91" s="64">
        <f t="shared" si="329"/>
        <v>0</v>
      </c>
      <c r="BW91" s="64">
        <f t="shared" si="329"/>
        <v>0</v>
      </c>
      <c r="BX91" s="64">
        <f t="shared" si="329"/>
        <v>0</v>
      </c>
      <c r="BY91" s="64">
        <f t="shared" si="329"/>
        <v>0</v>
      </c>
      <c r="BZ91" s="64">
        <f t="shared" si="329"/>
        <v>0</v>
      </c>
      <c r="CA91" s="64">
        <f t="shared" si="329"/>
        <v>0</v>
      </c>
      <c r="CB91" s="64">
        <f t="shared" si="329"/>
        <v>0</v>
      </c>
      <c r="CC91" s="64">
        <f t="shared" si="329"/>
        <v>0</v>
      </c>
      <c r="CD91" s="64">
        <f t="shared" si="329"/>
        <v>0</v>
      </c>
      <c r="CE91" s="64">
        <f t="shared" si="329"/>
        <v>0</v>
      </c>
      <c r="CF91" s="64">
        <f t="shared" si="329"/>
        <v>0</v>
      </c>
      <c r="CG91" s="64">
        <f t="shared" si="329"/>
        <v>0</v>
      </c>
      <c r="CH91" s="64">
        <f t="shared" si="329"/>
        <v>0</v>
      </c>
      <c r="CI91" s="218">
        <f t="shared" si="329"/>
        <v>0</v>
      </c>
      <c r="CJ91" s="283">
        <f t="shared" si="329"/>
        <v>0</v>
      </c>
      <c r="CK91" s="64">
        <f t="shared" si="329"/>
        <v>0</v>
      </c>
      <c r="CL91" s="64">
        <f t="shared" si="329"/>
        <v>0</v>
      </c>
      <c r="CM91" s="64">
        <f t="shared" si="329"/>
        <v>0</v>
      </c>
      <c r="CN91" s="64">
        <f t="shared" si="329"/>
        <v>0</v>
      </c>
      <c r="CO91" s="64">
        <f t="shared" si="329"/>
        <v>0</v>
      </c>
      <c r="CP91" s="64">
        <f t="shared" si="329"/>
        <v>0</v>
      </c>
      <c r="CQ91" s="64">
        <f t="shared" si="329"/>
        <v>0</v>
      </c>
      <c r="CR91" s="64">
        <f t="shared" si="329"/>
        <v>0</v>
      </c>
      <c r="CS91" s="64">
        <f t="shared" si="329"/>
        <v>0</v>
      </c>
      <c r="CT91" s="64">
        <f t="shared" si="329"/>
        <v>0</v>
      </c>
      <c r="CU91" s="64">
        <f t="shared" si="329"/>
        <v>0</v>
      </c>
      <c r="CV91" s="64">
        <f t="shared" si="329"/>
        <v>0</v>
      </c>
      <c r="CW91" s="64">
        <f t="shared" si="329"/>
        <v>0</v>
      </c>
      <c r="CX91" s="64">
        <f t="shared" si="329"/>
        <v>0</v>
      </c>
      <c r="CY91" s="64">
        <f t="shared" si="329"/>
        <v>0</v>
      </c>
      <c r="CZ91" s="64">
        <f t="shared" si="329"/>
        <v>0</v>
      </c>
      <c r="DA91" s="64">
        <f t="shared" si="329"/>
        <v>0</v>
      </c>
      <c r="DB91" s="64">
        <f t="shared" si="329"/>
        <v>0</v>
      </c>
      <c r="DC91" s="64">
        <f t="shared" si="329"/>
        <v>0</v>
      </c>
      <c r="DD91" s="284">
        <f t="shared" si="329"/>
        <v>0</v>
      </c>
      <c r="DE91" s="231">
        <f t="shared" si="329"/>
        <v>0</v>
      </c>
      <c r="DF91" s="64">
        <f t="shared" si="329"/>
        <v>0</v>
      </c>
      <c r="DG91" s="64">
        <f t="shared" si="329"/>
        <v>0</v>
      </c>
      <c r="DH91" s="64">
        <f t="shared" si="329"/>
        <v>0</v>
      </c>
      <c r="DI91" s="64">
        <f t="shared" si="329"/>
        <v>0</v>
      </c>
      <c r="DJ91" s="64">
        <f t="shared" si="329"/>
        <v>0</v>
      </c>
      <c r="DK91" s="64">
        <f t="shared" si="329"/>
        <v>0</v>
      </c>
      <c r="DL91" s="64">
        <f t="shared" si="329"/>
        <v>0</v>
      </c>
      <c r="DM91" s="64">
        <f t="shared" si="329"/>
        <v>0</v>
      </c>
      <c r="DN91" s="64">
        <f t="shared" si="329"/>
        <v>0</v>
      </c>
      <c r="DO91" s="64">
        <f t="shared" si="329"/>
        <v>0</v>
      </c>
      <c r="DP91" s="64">
        <f t="shared" si="329"/>
        <v>0</v>
      </c>
      <c r="DQ91" s="64">
        <f t="shared" si="329"/>
        <v>0</v>
      </c>
      <c r="DR91" s="64">
        <f t="shared" si="329"/>
        <v>0</v>
      </c>
      <c r="DS91" s="64">
        <f t="shared" si="329"/>
        <v>0</v>
      </c>
      <c r="DT91" s="64">
        <f t="shared" si="329"/>
        <v>0</v>
      </c>
      <c r="DU91" s="64">
        <f t="shared" si="329"/>
        <v>0</v>
      </c>
      <c r="DV91" s="64">
        <f t="shared" si="329"/>
        <v>0</v>
      </c>
      <c r="DW91" s="64">
        <f t="shared" si="329"/>
        <v>0</v>
      </c>
      <c r="DX91" s="64">
        <f t="shared" si="329"/>
        <v>0</v>
      </c>
      <c r="DY91" s="218">
        <f t="shared" si="329"/>
        <v>0</v>
      </c>
      <c r="DZ91" s="283">
        <f t="shared" si="329"/>
        <v>42</v>
      </c>
      <c r="EA91" s="64">
        <f t="shared" si="329"/>
        <v>0</v>
      </c>
      <c r="EB91" s="64">
        <f t="shared" si="329"/>
        <v>0</v>
      </c>
      <c r="EC91" s="64">
        <f t="shared" ref="EC91:GN91" si="330">SUM(EC92:EC94)</f>
        <v>0</v>
      </c>
      <c r="ED91" s="64">
        <f t="shared" si="330"/>
        <v>0</v>
      </c>
      <c r="EE91" s="64">
        <f t="shared" si="330"/>
        <v>0</v>
      </c>
      <c r="EF91" s="64">
        <f t="shared" si="330"/>
        <v>0</v>
      </c>
      <c r="EG91" s="64">
        <f t="shared" si="330"/>
        <v>0</v>
      </c>
      <c r="EH91" s="64">
        <f t="shared" si="330"/>
        <v>0</v>
      </c>
      <c r="EI91" s="64">
        <f t="shared" si="330"/>
        <v>0</v>
      </c>
      <c r="EJ91" s="64">
        <f t="shared" si="330"/>
        <v>42</v>
      </c>
      <c r="EK91" s="64">
        <f t="shared" si="330"/>
        <v>0</v>
      </c>
      <c r="EL91" s="64">
        <f t="shared" si="330"/>
        <v>0</v>
      </c>
      <c r="EM91" s="64">
        <f t="shared" si="330"/>
        <v>0</v>
      </c>
      <c r="EN91" s="64">
        <f t="shared" si="330"/>
        <v>0</v>
      </c>
      <c r="EO91" s="64">
        <f t="shared" si="330"/>
        <v>0</v>
      </c>
      <c r="EP91" s="64">
        <f t="shared" si="330"/>
        <v>0</v>
      </c>
      <c r="EQ91" s="64">
        <f t="shared" si="330"/>
        <v>0</v>
      </c>
      <c r="ER91" s="64">
        <f t="shared" si="330"/>
        <v>6</v>
      </c>
      <c r="ES91" s="64">
        <f t="shared" si="330"/>
        <v>2</v>
      </c>
      <c r="ET91" s="284">
        <f t="shared" si="330"/>
        <v>24</v>
      </c>
      <c r="EU91" s="231">
        <f t="shared" si="330"/>
        <v>24</v>
      </c>
      <c r="EV91" s="64">
        <f t="shared" si="330"/>
        <v>0</v>
      </c>
      <c r="EW91" s="64">
        <f t="shared" si="330"/>
        <v>0</v>
      </c>
      <c r="EX91" s="64">
        <f t="shared" si="330"/>
        <v>0</v>
      </c>
      <c r="EY91" s="64">
        <f t="shared" si="330"/>
        <v>0</v>
      </c>
      <c r="EZ91" s="64">
        <f t="shared" si="330"/>
        <v>0</v>
      </c>
      <c r="FA91" s="64">
        <f t="shared" si="330"/>
        <v>0</v>
      </c>
      <c r="FB91" s="64">
        <f t="shared" si="330"/>
        <v>0</v>
      </c>
      <c r="FC91" s="64">
        <f t="shared" si="330"/>
        <v>0</v>
      </c>
      <c r="FD91" s="64">
        <f t="shared" si="330"/>
        <v>0</v>
      </c>
      <c r="FE91" s="64">
        <f t="shared" si="330"/>
        <v>24</v>
      </c>
      <c r="FF91" s="64">
        <f t="shared" si="330"/>
        <v>0</v>
      </c>
      <c r="FG91" s="64">
        <f t="shared" si="330"/>
        <v>0</v>
      </c>
      <c r="FH91" s="64">
        <f t="shared" si="330"/>
        <v>0</v>
      </c>
      <c r="FI91" s="64">
        <f t="shared" si="330"/>
        <v>0</v>
      </c>
      <c r="FJ91" s="64">
        <f t="shared" si="330"/>
        <v>0</v>
      </c>
      <c r="FK91" s="64">
        <f t="shared" si="330"/>
        <v>0</v>
      </c>
      <c r="FL91" s="64">
        <f t="shared" si="330"/>
        <v>0</v>
      </c>
      <c r="FM91" s="64">
        <f t="shared" si="330"/>
        <v>0</v>
      </c>
      <c r="FN91" s="64">
        <f t="shared" si="330"/>
        <v>1</v>
      </c>
      <c r="FO91" s="218">
        <f t="shared" si="330"/>
        <v>12</v>
      </c>
      <c r="FP91" s="283">
        <f t="shared" si="330"/>
        <v>18</v>
      </c>
      <c r="FQ91" s="64">
        <f t="shared" si="330"/>
        <v>0</v>
      </c>
      <c r="FR91" s="64">
        <f t="shared" si="330"/>
        <v>0</v>
      </c>
      <c r="FS91" s="64">
        <f t="shared" si="330"/>
        <v>0</v>
      </c>
      <c r="FT91" s="64">
        <f t="shared" si="330"/>
        <v>0</v>
      </c>
      <c r="FU91" s="64">
        <f t="shared" si="330"/>
        <v>0</v>
      </c>
      <c r="FV91" s="64">
        <f t="shared" si="330"/>
        <v>0</v>
      </c>
      <c r="FW91" s="64">
        <f t="shared" si="330"/>
        <v>0</v>
      </c>
      <c r="FX91" s="64">
        <f t="shared" si="330"/>
        <v>0</v>
      </c>
      <c r="FY91" s="64">
        <f t="shared" si="330"/>
        <v>0</v>
      </c>
      <c r="FZ91" s="64">
        <f t="shared" si="330"/>
        <v>18</v>
      </c>
      <c r="GA91" s="64">
        <f t="shared" si="330"/>
        <v>0</v>
      </c>
      <c r="GB91" s="64">
        <f t="shared" si="330"/>
        <v>0</v>
      </c>
      <c r="GC91" s="64">
        <f t="shared" si="330"/>
        <v>0</v>
      </c>
      <c r="GD91" s="64">
        <f t="shared" si="330"/>
        <v>0</v>
      </c>
      <c r="GE91" s="64">
        <f t="shared" si="330"/>
        <v>0</v>
      </c>
      <c r="GF91" s="64">
        <f t="shared" si="330"/>
        <v>0</v>
      </c>
      <c r="GG91" s="64">
        <f t="shared" si="330"/>
        <v>0</v>
      </c>
      <c r="GH91" s="64">
        <f t="shared" si="330"/>
        <v>6</v>
      </c>
      <c r="GI91" s="64">
        <f t="shared" si="330"/>
        <v>1</v>
      </c>
      <c r="GJ91" s="284">
        <f t="shared" si="330"/>
        <v>12</v>
      </c>
      <c r="GK91" s="231">
        <f t="shared" si="330"/>
        <v>0</v>
      </c>
      <c r="GL91" s="64">
        <f t="shared" si="330"/>
        <v>0</v>
      </c>
      <c r="GM91" s="64">
        <f t="shared" si="330"/>
        <v>0</v>
      </c>
      <c r="GN91" s="64">
        <f t="shared" si="330"/>
        <v>0</v>
      </c>
      <c r="GO91" s="64">
        <f t="shared" ref="GO91:HZ91" si="331">SUM(GO92:GO94)</f>
        <v>0</v>
      </c>
      <c r="GP91" s="64">
        <f t="shared" si="331"/>
        <v>0</v>
      </c>
      <c r="GQ91" s="64">
        <f t="shared" si="331"/>
        <v>0</v>
      </c>
      <c r="GR91" s="64">
        <f t="shared" si="331"/>
        <v>0</v>
      </c>
      <c r="GS91" s="64">
        <f t="shared" si="331"/>
        <v>0</v>
      </c>
      <c r="GT91" s="64">
        <f t="shared" si="331"/>
        <v>0</v>
      </c>
      <c r="GU91" s="64">
        <f t="shared" si="331"/>
        <v>0</v>
      </c>
      <c r="GV91" s="64">
        <f t="shared" si="331"/>
        <v>0</v>
      </c>
      <c r="GW91" s="64">
        <f t="shared" si="331"/>
        <v>0</v>
      </c>
      <c r="GX91" s="64">
        <f t="shared" si="331"/>
        <v>0</v>
      </c>
      <c r="GY91" s="64">
        <f t="shared" si="331"/>
        <v>0</v>
      </c>
      <c r="GZ91" s="64">
        <f t="shared" si="331"/>
        <v>0</v>
      </c>
      <c r="HA91" s="64">
        <f t="shared" si="331"/>
        <v>0</v>
      </c>
      <c r="HB91" s="64">
        <f t="shared" si="331"/>
        <v>0</v>
      </c>
      <c r="HC91" s="64">
        <f t="shared" si="331"/>
        <v>0</v>
      </c>
      <c r="HD91" s="64">
        <f t="shared" si="331"/>
        <v>0</v>
      </c>
      <c r="HE91" s="218">
        <f t="shared" si="331"/>
        <v>0</v>
      </c>
      <c r="HF91" s="283">
        <f t="shared" si="331"/>
        <v>0</v>
      </c>
      <c r="HG91" s="64">
        <f t="shared" si="331"/>
        <v>0</v>
      </c>
      <c r="HH91" s="64">
        <f t="shared" si="331"/>
        <v>0</v>
      </c>
      <c r="HI91" s="64">
        <f t="shared" si="331"/>
        <v>0</v>
      </c>
      <c r="HJ91" s="64">
        <f t="shared" si="331"/>
        <v>0</v>
      </c>
      <c r="HK91" s="64">
        <f t="shared" si="331"/>
        <v>0</v>
      </c>
      <c r="HL91" s="64">
        <f t="shared" si="331"/>
        <v>0</v>
      </c>
      <c r="HM91" s="64">
        <f t="shared" si="331"/>
        <v>0</v>
      </c>
      <c r="HN91" s="64">
        <f t="shared" si="331"/>
        <v>0</v>
      </c>
      <c r="HO91" s="64">
        <f t="shared" si="331"/>
        <v>0</v>
      </c>
      <c r="HP91" s="64">
        <f t="shared" si="331"/>
        <v>0</v>
      </c>
      <c r="HQ91" s="64">
        <f t="shared" si="331"/>
        <v>0</v>
      </c>
      <c r="HR91" s="64">
        <f t="shared" si="331"/>
        <v>0</v>
      </c>
      <c r="HS91" s="64">
        <f t="shared" si="331"/>
        <v>0</v>
      </c>
      <c r="HT91" s="64">
        <f t="shared" si="331"/>
        <v>0</v>
      </c>
      <c r="HU91" s="64">
        <f t="shared" si="331"/>
        <v>0</v>
      </c>
      <c r="HV91" s="64">
        <f t="shared" si="331"/>
        <v>0</v>
      </c>
      <c r="HW91" s="64">
        <f t="shared" si="331"/>
        <v>0</v>
      </c>
      <c r="HX91" s="64">
        <f t="shared" si="331"/>
        <v>0</v>
      </c>
      <c r="HY91" s="64">
        <f t="shared" si="331"/>
        <v>0</v>
      </c>
      <c r="HZ91" s="284">
        <f t="shared" si="331"/>
        <v>0</v>
      </c>
      <c r="IA91" s="338"/>
      <c r="IB91" s="100"/>
      <c r="IC91" s="100"/>
      <c r="ID91" s="179"/>
      <c r="IE91" s="710"/>
      <c r="IF91" s="378"/>
      <c r="IG91" s="378"/>
      <c r="IH91" s="378"/>
      <c r="II91" s="378"/>
      <c r="IJ91" s="378"/>
      <c r="IK91" s="378"/>
      <c r="IL91" s="378"/>
      <c r="IM91" s="378"/>
      <c r="IN91" s="378"/>
      <c r="IO91" s="378"/>
      <c r="IP91" s="378"/>
      <c r="IQ91" s="378"/>
      <c r="IR91" s="378"/>
      <c r="IS91" s="378"/>
      <c r="IT91" s="378"/>
      <c r="IU91" s="378"/>
      <c r="IV91" s="378"/>
      <c r="IW91" s="378"/>
      <c r="IX91" s="378"/>
      <c r="IY91" s="378"/>
      <c r="IZ91" s="378"/>
      <c r="JA91" s="378"/>
      <c r="JB91" s="378"/>
      <c r="JC91" s="378"/>
      <c r="JD91" s="378"/>
      <c r="JE91" s="378"/>
      <c r="JF91" s="378"/>
      <c r="JG91" s="378"/>
      <c r="JH91" s="378"/>
      <c r="JI91" s="378"/>
      <c r="JJ91" s="378"/>
      <c r="JK91" s="378"/>
      <c r="JL91" s="378"/>
      <c r="JM91" s="378"/>
      <c r="JN91" s="378"/>
      <c r="JO91" s="378"/>
      <c r="JP91" s="378"/>
      <c r="JQ91" s="378"/>
      <c r="JR91" s="378"/>
      <c r="JS91" s="378"/>
      <c r="JT91" s="378"/>
      <c r="JU91" s="378"/>
      <c r="JV91" s="378"/>
      <c r="JW91" s="378"/>
      <c r="JX91" s="378"/>
      <c r="JY91" s="378"/>
      <c r="JZ91" s="378"/>
      <c r="KA91" s="378"/>
      <c r="KB91" s="378"/>
      <c r="KC91" s="378"/>
      <c r="KD91" s="378"/>
      <c r="KE91" s="378"/>
      <c r="KF91" s="378"/>
      <c r="KG91" s="378"/>
      <c r="KH91" s="378"/>
      <c r="KI91" s="378"/>
      <c r="KJ91" s="378"/>
      <c r="KK91" s="378"/>
      <c r="KL91" s="378"/>
      <c r="KM91" s="378"/>
      <c r="KN91" s="378"/>
      <c r="KO91" s="378"/>
    </row>
    <row r="92" spans="1:301" s="395" customFormat="1" ht="15" customHeight="1" x14ac:dyDescent="0.25">
      <c r="A92" s="199"/>
      <c r="B92" s="55"/>
      <c r="C92" s="261" t="s">
        <v>154</v>
      </c>
      <c r="D92" s="369">
        <f t="shared" ref="D92" si="332">F92/36</f>
        <v>2</v>
      </c>
      <c r="E92" s="61"/>
      <c r="F92" s="61">
        <f t="shared" ref="F92" si="333">G92+V92+W92+X92</f>
        <v>72</v>
      </c>
      <c r="G92" s="61">
        <f t="shared" ref="G92" si="334">SUM(H92:U92)</f>
        <v>42</v>
      </c>
      <c r="H92" s="61">
        <f t="shared" ref="H92:R92" si="335">Z92+AU92+BP92+CK92+DF92+EA92+EV92+FQ92+GL92+HG92</f>
        <v>0</v>
      </c>
      <c r="I92" s="61">
        <f t="shared" si="335"/>
        <v>0</v>
      </c>
      <c r="J92" s="61">
        <f t="shared" si="335"/>
        <v>0</v>
      </c>
      <c r="K92" s="61">
        <f t="shared" si="335"/>
        <v>34</v>
      </c>
      <c r="L92" s="61">
        <f t="shared" si="335"/>
        <v>0</v>
      </c>
      <c r="M92" s="61">
        <f t="shared" si="335"/>
        <v>0</v>
      </c>
      <c r="N92" s="61">
        <f t="shared" si="335"/>
        <v>0</v>
      </c>
      <c r="O92" s="61">
        <f t="shared" si="335"/>
        <v>8</v>
      </c>
      <c r="P92" s="61">
        <f t="shared" si="335"/>
        <v>0</v>
      </c>
      <c r="Q92" s="61">
        <f t="shared" si="335"/>
        <v>0</v>
      </c>
      <c r="R92" s="61">
        <f t="shared" si="335"/>
        <v>0</v>
      </c>
      <c r="S92" s="61">
        <f t="shared" ref="S92:U92" si="336">AL92+BG92+CB92+CW92+DR92+EM92+FH92+GC92+GX92+HS92</f>
        <v>0</v>
      </c>
      <c r="T92" s="61">
        <f t="shared" si="336"/>
        <v>0</v>
      </c>
      <c r="U92" s="367">
        <f t="shared" si="336"/>
        <v>0</v>
      </c>
      <c r="V92" s="354">
        <f t="shared" ref="V92" si="337">AS92+BN92+CI92+DD92+DY92+ET92+FO92+GJ92+HE92+HZ92</f>
        <v>24</v>
      </c>
      <c r="W92" s="61">
        <f t="shared" ref="W92" si="338">AQ92+BL92+CG92+DB92+DW92+ER92+FM92+GH92+HC92+HX92</f>
        <v>6</v>
      </c>
      <c r="X92" s="355">
        <f t="shared" ref="X92" si="339">AO92+AP92+BJ92+BK92+CE92+CF92+CZ92+DA92+DU92+DV92+EP92+EQ92+FK92+FL92+GF92+GG92+HA92+HB92+HV92+HW92</f>
        <v>0</v>
      </c>
      <c r="Y92" s="346">
        <f t="shared" ref="Y92" si="340">SUM(Z92:AJ92)+SUM(AL92:AN92)</f>
        <v>0</v>
      </c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342"/>
      <c r="AT92" s="360">
        <f t="shared" ref="AT92" si="341">SUM(AU92:BE92)+SUM(BG92:BI92)</f>
        <v>42</v>
      </c>
      <c r="AU92" s="56"/>
      <c r="AV92" s="56"/>
      <c r="AW92" s="56"/>
      <c r="AX92" s="56">
        <v>34</v>
      </c>
      <c r="AY92" s="56"/>
      <c r="AZ92" s="56"/>
      <c r="BA92" s="56"/>
      <c r="BB92" s="56">
        <v>8</v>
      </c>
      <c r="BC92" s="56"/>
      <c r="BD92" s="56"/>
      <c r="BE92" s="56"/>
      <c r="BF92" s="56"/>
      <c r="BG92" s="56"/>
      <c r="BH92" s="56"/>
      <c r="BI92" s="56"/>
      <c r="BJ92" s="60"/>
      <c r="BK92" s="57"/>
      <c r="BL92" s="58">
        <v>6</v>
      </c>
      <c r="BM92" s="59">
        <f t="shared" ref="BM92" si="342">(BJ92+BK92+BL92+AT92+BN92)/36</f>
        <v>2</v>
      </c>
      <c r="BN92" s="361">
        <v>24</v>
      </c>
      <c r="BO92" s="346">
        <f t="shared" ref="BO92" si="343">SUM(BP92:BZ92)+SUM(CB92:CD92)</f>
        <v>0</v>
      </c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342"/>
      <c r="CJ92" s="360">
        <f t="shared" ref="CJ92" si="344">SUM(CK92:CU92)+SUM(CW92:CY92)</f>
        <v>0</v>
      </c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361"/>
      <c r="DE92" s="346">
        <f t="shared" ref="DE92" si="345">SUM(DF92:DP92)+SUM(DR92:DT92)</f>
        <v>0</v>
      </c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342"/>
      <c r="DZ92" s="360">
        <f t="shared" ref="DZ92" si="346">SUM(EA92:EK92)+SUM(EM92:EO92)</f>
        <v>0</v>
      </c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361"/>
      <c r="EU92" s="346">
        <f t="shared" ref="EU92" si="347">SUM(EV92:FF92)+SUM(FH92:FJ92)</f>
        <v>0</v>
      </c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342"/>
      <c r="FP92" s="360">
        <f t="shared" ref="FP92" si="348">SUM(FQ92:GA92)+SUM(GC92:GE92)</f>
        <v>0</v>
      </c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361"/>
      <c r="GK92" s="346">
        <f t="shared" ref="GK92" si="349">SUM(GL92:GV92)+SUM(GX92:GZ92)</f>
        <v>0</v>
      </c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342"/>
      <c r="HF92" s="360">
        <f t="shared" ref="HF92" si="350">SUM(HG92:HQ92)+SUM(HS92:HU92)</f>
        <v>0</v>
      </c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361"/>
      <c r="IA92" s="328"/>
      <c r="IB92" s="27">
        <v>2</v>
      </c>
      <c r="IC92" s="27"/>
      <c r="ID92" s="119"/>
      <c r="IE92" s="346">
        <v>1</v>
      </c>
      <c r="IF92" s="392"/>
      <c r="IG92" s="392"/>
      <c r="IH92" s="392"/>
      <c r="II92" s="392"/>
      <c r="IJ92" s="392"/>
      <c r="IK92" s="392"/>
      <c r="IL92" s="392"/>
      <c r="IM92" s="392"/>
      <c r="IN92" s="392"/>
      <c r="IO92" s="392"/>
      <c r="IP92" s="392"/>
      <c r="IQ92" s="392"/>
      <c r="IR92" s="392"/>
      <c r="IS92" s="392"/>
      <c r="IT92" s="392"/>
      <c r="IU92" s="392"/>
      <c r="IV92" s="392"/>
      <c r="IW92" s="392"/>
      <c r="IX92" s="392"/>
      <c r="IY92" s="392"/>
      <c r="IZ92" s="392"/>
      <c r="JA92" s="392"/>
      <c r="JB92" s="392"/>
      <c r="JC92" s="392"/>
      <c r="JD92" s="392"/>
      <c r="JE92" s="392"/>
      <c r="JF92" s="392"/>
      <c r="JG92" s="392"/>
      <c r="JH92" s="392"/>
      <c r="JI92" s="392"/>
      <c r="JJ92" s="392"/>
      <c r="JK92" s="392"/>
      <c r="JL92" s="392"/>
      <c r="JM92" s="392"/>
      <c r="JN92" s="392"/>
      <c r="JO92" s="392"/>
      <c r="JP92" s="392"/>
      <c r="JQ92" s="392"/>
      <c r="JR92" s="392"/>
      <c r="JS92" s="392"/>
      <c r="JT92" s="392"/>
      <c r="JU92" s="392"/>
      <c r="JV92" s="392"/>
      <c r="JW92" s="392"/>
      <c r="JX92" s="392"/>
      <c r="JY92" s="392"/>
      <c r="JZ92" s="392"/>
      <c r="KA92" s="392"/>
      <c r="KB92" s="392"/>
      <c r="KC92" s="392"/>
      <c r="KD92" s="392"/>
      <c r="KE92" s="392"/>
      <c r="KF92" s="392"/>
      <c r="KG92" s="392"/>
      <c r="KH92" s="392"/>
      <c r="KI92" s="392"/>
      <c r="KJ92" s="392"/>
      <c r="KK92" s="392"/>
      <c r="KL92" s="392"/>
      <c r="KM92" s="392"/>
      <c r="KN92" s="392"/>
      <c r="KO92" s="392"/>
    </row>
    <row r="93" spans="1:301" s="395" customFormat="1" ht="15" customHeight="1" x14ac:dyDescent="0.25">
      <c r="A93" s="199"/>
      <c r="B93" s="55"/>
      <c r="C93" s="261" t="s">
        <v>155</v>
      </c>
      <c r="D93" s="369">
        <f t="shared" ref="D93:D100" si="351">F93/36</f>
        <v>2</v>
      </c>
      <c r="E93" s="61"/>
      <c r="F93" s="61">
        <f t="shared" ref="F93:F100" si="352">G93+V93+W93+X93</f>
        <v>72</v>
      </c>
      <c r="G93" s="61">
        <f t="shared" ref="G93:G100" si="353">SUM(H93:U93)</f>
        <v>42</v>
      </c>
      <c r="H93" s="61">
        <f t="shared" ref="H93:R100" si="354">Z93+AU93+BP93+CK93+DF93+EA93+EV93+FQ93+GL93+HG93</f>
        <v>0</v>
      </c>
      <c r="I93" s="61">
        <f t="shared" si="354"/>
        <v>0</v>
      </c>
      <c r="J93" s="61">
        <f t="shared" si="354"/>
        <v>0</v>
      </c>
      <c r="K93" s="61">
        <f t="shared" si="354"/>
        <v>0</v>
      </c>
      <c r="L93" s="61">
        <f t="shared" si="354"/>
        <v>0</v>
      </c>
      <c r="M93" s="61">
        <f t="shared" si="354"/>
        <v>0</v>
      </c>
      <c r="N93" s="61">
        <f t="shared" si="354"/>
        <v>0</v>
      </c>
      <c r="O93" s="61">
        <f t="shared" si="354"/>
        <v>0</v>
      </c>
      <c r="P93" s="61">
        <f t="shared" si="354"/>
        <v>0</v>
      </c>
      <c r="Q93" s="61">
        <f t="shared" si="354"/>
        <v>42</v>
      </c>
      <c r="R93" s="61">
        <f t="shared" si="354"/>
        <v>0</v>
      </c>
      <c r="S93" s="61">
        <f t="shared" ref="S93:U100" si="355">AL93+BG93+CB93+CW93+DR93+EM93+FH93+GC93+GX93+HS93</f>
        <v>0</v>
      </c>
      <c r="T93" s="61">
        <f t="shared" si="355"/>
        <v>0</v>
      </c>
      <c r="U93" s="367">
        <f t="shared" si="355"/>
        <v>0</v>
      </c>
      <c r="V93" s="354">
        <f t="shared" ref="V93:V94" si="356">AS93+BN93+CI93+DD93+DY93+ET93+FO93+GJ93+HE93+HZ93</f>
        <v>24</v>
      </c>
      <c r="W93" s="61">
        <f t="shared" ref="W93:W94" si="357">AQ93+BL93+CG93+DB93+DW93+ER93+FM93+GH93+HC93+HX93</f>
        <v>6</v>
      </c>
      <c r="X93" s="355">
        <f t="shared" ref="X93:X94" si="358">AO93+AP93+BJ93+BK93+CE93+CF93+CZ93+DA93+DU93+DV93+EP93+EQ93+FK93+FL93+GF93+GG93+HA93+HB93+HV93+HW93</f>
        <v>0</v>
      </c>
      <c r="Y93" s="346">
        <f t="shared" ref="Y93:Y100" si="359">SUM(Z93:AJ93)+SUM(AL93:AN93)</f>
        <v>0</v>
      </c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342"/>
      <c r="AT93" s="360">
        <f t="shared" ref="AT93:AT96" si="360">SUM(AU93:BE93)+SUM(BG93:BI93)</f>
        <v>0</v>
      </c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361"/>
      <c r="BO93" s="346">
        <f t="shared" ref="BO93:BO96" si="361">SUM(BP93:BZ93)+SUM(CB93:CD93)</f>
        <v>0</v>
      </c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342"/>
      <c r="CJ93" s="360">
        <f t="shared" ref="CJ93:CJ96" si="362">SUM(CK93:CU93)+SUM(CW93:CY93)</f>
        <v>0</v>
      </c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361"/>
      <c r="DE93" s="346">
        <f t="shared" ref="DE93:DE96" si="363">SUM(DF93:DP93)+SUM(DR93:DT93)</f>
        <v>0</v>
      </c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342"/>
      <c r="DZ93" s="360">
        <f t="shared" ref="DZ93:DZ96" si="364">SUM(EA93:EK93)+SUM(EM93:EO93)</f>
        <v>0</v>
      </c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361"/>
      <c r="EU93" s="346">
        <f t="shared" ref="EU93:EU96" si="365">SUM(EV93:FF93)+SUM(FH93:FJ93)</f>
        <v>24</v>
      </c>
      <c r="EV93" s="56"/>
      <c r="EW93" s="56"/>
      <c r="EX93" s="56"/>
      <c r="EY93" s="56"/>
      <c r="EZ93" s="56"/>
      <c r="FA93" s="56"/>
      <c r="FB93" s="56"/>
      <c r="FC93" s="56"/>
      <c r="FD93" s="56"/>
      <c r="FE93" s="56">
        <v>24</v>
      </c>
      <c r="FF93" s="56"/>
      <c r="FG93" s="56"/>
      <c r="FH93" s="56"/>
      <c r="FI93" s="56"/>
      <c r="FJ93" s="56"/>
      <c r="FK93" s="60"/>
      <c r="FL93" s="57"/>
      <c r="FM93" s="58"/>
      <c r="FN93" s="59">
        <f t="shared" ref="FN93" si="366">(FK93+FL93+FM93+EU93+FO93)/36</f>
        <v>1</v>
      </c>
      <c r="FO93" s="342">
        <v>12</v>
      </c>
      <c r="FP93" s="360">
        <f t="shared" ref="FP93:FP96" si="367">SUM(FQ93:GA93)+SUM(GC93:GE93)</f>
        <v>18</v>
      </c>
      <c r="FQ93" s="56"/>
      <c r="FR93" s="56"/>
      <c r="FS93" s="56"/>
      <c r="FT93" s="56"/>
      <c r="FU93" s="56"/>
      <c r="FV93" s="56"/>
      <c r="FW93" s="56"/>
      <c r="FX93" s="56"/>
      <c r="FY93" s="56"/>
      <c r="FZ93" s="56">
        <v>18</v>
      </c>
      <c r="GA93" s="56"/>
      <c r="GB93" s="56"/>
      <c r="GC93" s="56"/>
      <c r="GD93" s="56"/>
      <c r="GE93" s="56"/>
      <c r="GF93" s="60"/>
      <c r="GG93" s="57"/>
      <c r="GH93" s="58">
        <v>6</v>
      </c>
      <c r="GI93" s="59">
        <f t="shared" ref="GI93" si="368">(GF93+GG93+GH93+FP93+GJ93)/36</f>
        <v>1</v>
      </c>
      <c r="GJ93" s="361">
        <v>12</v>
      </c>
      <c r="GK93" s="346">
        <f t="shared" ref="GK93:GK100" si="369">SUM(GL93:GV93)+SUM(GX93:GZ93)</f>
        <v>0</v>
      </c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342"/>
      <c r="HF93" s="360">
        <f t="shared" ref="HF93:HF100" si="370">SUM(HG93:HQ93)+SUM(HS93:HU93)</f>
        <v>0</v>
      </c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361"/>
      <c r="IA93" s="328"/>
      <c r="IB93" s="44">
        <v>8</v>
      </c>
      <c r="IC93" s="27"/>
      <c r="ID93" s="119"/>
      <c r="IE93" s="346">
        <v>15</v>
      </c>
      <c r="IF93" s="392"/>
      <c r="IG93" s="392"/>
      <c r="IH93" s="392"/>
      <c r="II93" s="392"/>
      <c r="IJ93" s="392"/>
      <c r="IK93" s="392"/>
      <c r="IL93" s="392"/>
      <c r="IM93" s="392"/>
      <c r="IN93" s="392"/>
      <c r="IO93" s="392"/>
      <c r="IP93" s="392"/>
      <c r="IQ93" s="392"/>
      <c r="IR93" s="392"/>
      <c r="IS93" s="392"/>
      <c r="IT93" s="392"/>
      <c r="IU93" s="392"/>
      <c r="IV93" s="392"/>
      <c r="IW93" s="392"/>
      <c r="IX93" s="392"/>
      <c r="IY93" s="392"/>
      <c r="IZ93" s="392"/>
      <c r="JA93" s="392"/>
      <c r="JB93" s="392"/>
      <c r="JC93" s="392"/>
      <c r="JD93" s="392"/>
      <c r="JE93" s="392"/>
      <c r="JF93" s="392"/>
      <c r="JG93" s="392"/>
      <c r="JH93" s="392"/>
      <c r="JI93" s="392"/>
      <c r="JJ93" s="392"/>
      <c r="JK93" s="392"/>
      <c r="JL93" s="392"/>
      <c r="JM93" s="392"/>
      <c r="JN93" s="392"/>
      <c r="JO93" s="392"/>
      <c r="JP93" s="392"/>
      <c r="JQ93" s="392"/>
      <c r="JR93" s="392"/>
      <c r="JS93" s="392"/>
      <c r="JT93" s="392"/>
      <c r="JU93" s="392"/>
      <c r="JV93" s="392"/>
      <c r="JW93" s="392"/>
      <c r="JX93" s="392"/>
      <c r="JY93" s="392"/>
      <c r="JZ93" s="392"/>
      <c r="KA93" s="392"/>
      <c r="KB93" s="392"/>
      <c r="KC93" s="392"/>
      <c r="KD93" s="392"/>
      <c r="KE93" s="392"/>
      <c r="KF93" s="392"/>
      <c r="KG93" s="392"/>
      <c r="KH93" s="392"/>
      <c r="KI93" s="392"/>
      <c r="KJ93" s="392"/>
      <c r="KK93" s="392"/>
      <c r="KL93" s="392"/>
      <c r="KM93" s="392"/>
      <c r="KN93" s="392"/>
      <c r="KO93" s="392"/>
    </row>
    <row r="94" spans="1:301" s="395" customFormat="1" ht="15" customHeight="1" x14ac:dyDescent="0.25">
      <c r="A94" s="200"/>
      <c r="B94" s="102"/>
      <c r="C94" s="262" t="s">
        <v>230</v>
      </c>
      <c r="D94" s="370">
        <f t="shared" si="351"/>
        <v>2</v>
      </c>
      <c r="E94" s="103"/>
      <c r="F94" s="103">
        <f t="shared" si="352"/>
        <v>72</v>
      </c>
      <c r="G94" s="103">
        <f t="shared" si="353"/>
        <v>42</v>
      </c>
      <c r="H94" s="103">
        <f t="shared" si="354"/>
        <v>0</v>
      </c>
      <c r="I94" s="103">
        <f t="shared" si="354"/>
        <v>0</v>
      </c>
      <c r="J94" s="103">
        <f t="shared" si="354"/>
        <v>0</v>
      </c>
      <c r="K94" s="103">
        <f t="shared" si="354"/>
        <v>0</v>
      </c>
      <c r="L94" s="103">
        <f t="shared" si="354"/>
        <v>0</v>
      </c>
      <c r="M94" s="103">
        <f t="shared" si="354"/>
        <v>0</v>
      </c>
      <c r="N94" s="103">
        <f t="shared" si="354"/>
        <v>0</v>
      </c>
      <c r="O94" s="103">
        <f t="shared" si="354"/>
        <v>0</v>
      </c>
      <c r="P94" s="103">
        <f t="shared" si="354"/>
        <v>0</v>
      </c>
      <c r="Q94" s="103">
        <f t="shared" si="354"/>
        <v>42</v>
      </c>
      <c r="R94" s="103">
        <f t="shared" si="354"/>
        <v>0</v>
      </c>
      <c r="S94" s="103">
        <f t="shared" si="355"/>
        <v>0</v>
      </c>
      <c r="T94" s="103">
        <f t="shared" si="355"/>
        <v>0</v>
      </c>
      <c r="U94" s="368">
        <f t="shared" si="355"/>
        <v>0</v>
      </c>
      <c r="V94" s="372">
        <f t="shared" si="356"/>
        <v>24</v>
      </c>
      <c r="W94" s="103">
        <f t="shared" si="357"/>
        <v>6</v>
      </c>
      <c r="X94" s="373">
        <f t="shared" si="358"/>
        <v>0</v>
      </c>
      <c r="Y94" s="371">
        <f t="shared" si="359"/>
        <v>0</v>
      </c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374"/>
      <c r="AT94" s="375">
        <f t="shared" si="360"/>
        <v>0</v>
      </c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376"/>
      <c r="BO94" s="371">
        <f t="shared" si="361"/>
        <v>0</v>
      </c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2"/>
      <c r="CB94" s="102"/>
      <c r="CC94" s="102"/>
      <c r="CD94" s="102"/>
      <c r="CE94" s="102"/>
      <c r="CF94" s="102"/>
      <c r="CG94" s="102"/>
      <c r="CH94" s="102"/>
      <c r="CI94" s="374"/>
      <c r="CJ94" s="375">
        <f t="shared" si="362"/>
        <v>0</v>
      </c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376"/>
      <c r="DE94" s="371">
        <f t="shared" si="363"/>
        <v>0</v>
      </c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374"/>
      <c r="DZ94" s="375">
        <f t="shared" si="364"/>
        <v>42</v>
      </c>
      <c r="EA94" s="82"/>
      <c r="EB94" s="82"/>
      <c r="EC94" s="82"/>
      <c r="ED94" s="82"/>
      <c r="EE94" s="82"/>
      <c r="EF94" s="82"/>
      <c r="EG94" s="82"/>
      <c r="EH94" s="82"/>
      <c r="EI94" s="82"/>
      <c r="EJ94" s="82">
        <v>42</v>
      </c>
      <c r="EK94" s="82"/>
      <c r="EL94" s="82"/>
      <c r="EM94" s="82"/>
      <c r="EN94" s="82"/>
      <c r="EO94" s="82"/>
      <c r="EP94" s="83"/>
      <c r="EQ94" s="84"/>
      <c r="ER94" s="85">
        <v>6</v>
      </c>
      <c r="ES94" s="86">
        <f t="shared" ref="ES94" si="371">(EP94+EQ94+ER94+DZ94+ET94)/36</f>
        <v>2</v>
      </c>
      <c r="ET94" s="376">
        <v>24</v>
      </c>
      <c r="EU94" s="371">
        <f t="shared" si="365"/>
        <v>0</v>
      </c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374"/>
      <c r="FP94" s="375">
        <f t="shared" si="367"/>
        <v>0</v>
      </c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376"/>
      <c r="GK94" s="371">
        <f t="shared" si="369"/>
        <v>0</v>
      </c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374"/>
      <c r="HF94" s="375">
        <f t="shared" si="370"/>
        <v>0</v>
      </c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376"/>
      <c r="IA94" s="326"/>
      <c r="IB94" s="87">
        <v>6</v>
      </c>
      <c r="IC94" s="87"/>
      <c r="ID94" s="148"/>
      <c r="IE94" s="346">
        <v>3</v>
      </c>
      <c r="IF94" s="392"/>
      <c r="IG94" s="392"/>
      <c r="IH94" s="392"/>
      <c r="II94" s="392"/>
      <c r="IJ94" s="392"/>
      <c r="IK94" s="392"/>
      <c r="IL94" s="392"/>
      <c r="IM94" s="392"/>
      <c r="IN94" s="392"/>
      <c r="IO94" s="392"/>
      <c r="IP94" s="392"/>
      <c r="IQ94" s="392"/>
      <c r="IR94" s="392"/>
      <c r="IS94" s="392"/>
      <c r="IT94" s="392"/>
      <c r="IU94" s="392"/>
      <c r="IV94" s="392"/>
      <c r="IW94" s="392"/>
      <c r="IX94" s="392"/>
      <c r="IY94" s="392"/>
      <c r="IZ94" s="392"/>
      <c r="JA94" s="392"/>
      <c r="JB94" s="392"/>
      <c r="JC94" s="392"/>
      <c r="JD94" s="392"/>
      <c r="JE94" s="392"/>
      <c r="JF94" s="392"/>
      <c r="JG94" s="392"/>
      <c r="JH94" s="392"/>
      <c r="JI94" s="392"/>
      <c r="JJ94" s="392"/>
      <c r="JK94" s="392"/>
      <c r="JL94" s="392"/>
      <c r="JM94" s="392"/>
      <c r="JN94" s="392"/>
      <c r="JO94" s="392"/>
      <c r="JP94" s="392"/>
      <c r="JQ94" s="392"/>
      <c r="JR94" s="392"/>
      <c r="JS94" s="392"/>
      <c r="JT94" s="392"/>
      <c r="JU94" s="392"/>
      <c r="JV94" s="392"/>
      <c r="JW94" s="392"/>
      <c r="JX94" s="392"/>
      <c r="JY94" s="392"/>
      <c r="JZ94" s="392"/>
      <c r="KA94" s="392"/>
      <c r="KB94" s="392"/>
      <c r="KC94" s="392"/>
      <c r="KD94" s="392"/>
      <c r="KE94" s="392"/>
      <c r="KF94" s="392"/>
      <c r="KG94" s="392"/>
      <c r="KH94" s="392"/>
      <c r="KI94" s="392"/>
      <c r="KJ94" s="392"/>
      <c r="KK94" s="392"/>
      <c r="KL94" s="392"/>
      <c r="KM94" s="392"/>
      <c r="KN94" s="392"/>
      <c r="KO94" s="392"/>
    </row>
    <row r="95" spans="1:301" s="377" customFormat="1" ht="15" customHeight="1" x14ac:dyDescent="0.25">
      <c r="A95" s="712">
        <v>53</v>
      </c>
      <c r="B95" s="711" t="s">
        <v>184</v>
      </c>
      <c r="C95" s="260" t="s">
        <v>231</v>
      </c>
      <c r="D95" s="231">
        <f>SUM(D96:D100)</f>
        <v>27</v>
      </c>
      <c r="E95" s="64">
        <f t="shared" ref="E95:BP95" si="372">SUM(E96:E100)</f>
        <v>0</v>
      </c>
      <c r="F95" s="64">
        <f t="shared" si="372"/>
        <v>972</v>
      </c>
      <c r="G95" s="64">
        <f t="shared" si="372"/>
        <v>612</v>
      </c>
      <c r="H95" s="64">
        <f t="shared" si="372"/>
        <v>0</v>
      </c>
      <c r="I95" s="64">
        <f t="shared" si="372"/>
        <v>0</v>
      </c>
      <c r="J95" s="64">
        <f t="shared" si="372"/>
        <v>0</v>
      </c>
      <c r="K95" s="64">
        <f t="shared" si="372"/>
        <v>0</v>
      </c>
      <c r="L95" s="64">
        <f t="shared" si="372"/>
        <v>0</v>
      </c>
      <c r="M95" s="64">
        <f t="shared" si="372"/>
        <v>0</v>
      </c>
      <c r="N95" s="64">
        <f t="shared" si="372"/>
        <v>0</v>
      </c>
      <c r="O95" s="64">
        <f t="shared" si="372"/>
        <v>0</v>
      </c>
      <c r="P95" s="64">
        <f t="shared" si="372"/>
        <v>0</v>
      </c>
      <c r="Q95" s="64">
        <f t="shared" si="372"/>
        <v>612</v>
      </c>
      <c r="R95" s="64">
        <f t="shared" si="372"/>
        <v>0</v>
      </c>
      <c r="S95" s="64">
        <f t="shared" si="372"/>
        <v>0</v>
      </c>
      <c r="T95" s="64">
        <f t="shared" si="372"/>
        <v>0</v>
      </c>
      <c r="U95" s="218">
        <f t="shared" si="372"/>
        <v>0</v>
      </c>
      <c r="V95" s="283">
        <f t="shared" si="372"/>
        <v>324</v>
      </c>
      <c r="W95" s="64">
        <f t="shared" si="372"/>
        <v>36</v>
      </c>
      <c r="X95" s="284">
        <f t="shared" si="372"/>
        <v>0</v>
      </c>
      <c r="Y95" s="231">
        <f t="shared" si="372"/>
        <v>0</v>
      </c>
      <c r="Z95" s="64">
        <f t="shared" si="372"/>
        <v>0</v>
      </c>
      <c r="AA95" s="64">
        <f t="shared" si="372"/>
        <v>0</v>
      </c>
      <c r="AB95" s="64">
        <f t="shared" si="372"/>
        <v>0</v>
      </c>
      <c r="AC95" s="64">
        <f t="shared" si="372"/>
        <v>0</v>
      </c>
      <c r="AD95" s="64">
        <f t="shared" si="372"/>
        <v>0</v>
      </c>
      <c r="AE95" s="64">
        <f t="shared" si="372"/>
        <v>0</v>
      </c>
      <c r="AF95" s="64">
        <f t="shared" si="372"/>
        <v>0</v>
      </c>
      <c r="AG95" s="64">
        <f t="shared" si="372"/>
        <v>0</v>
      </c>
      <c r="AH95" s="64">
        <f t="shared" si="372"/>
        <v>0</v>
      </c>
      <c r="AI95" s="64">
        <f t="shared" si="372"/>
        <v>0</v>
      </c>
      <c r="AJ95" s="64">
        <f t="shared" si="372"/>
        <v>0</v>
      </c>
      <c r="AK95" s="64">
        <f t="shared" si="372"/>
        <v>0</v>
      </c>
      <c r="AL95" s="64">
        <f t="shared" si="372"/>
        <v>0</v>
      </c>
      <c r="AM95" s="64">
        <f t="shared" si="372"/>
        <v>0</v>
      </c>
      <c r="AN95" s="64">
        <f t="shared" si="372"/>
        <v>0</v>
      </c>
      <c r="AO95" s="64">
        <f t="shared" si="372"/>
        <v>0</v>
      </c>
      <c r="AP95" s="64">
        <f t="shared" si="372"/>
        <v>0</v>
      </c>
      <c r="AQ95" s="64">
        <f t="shared" si="372"/>
        <v>0</v>
      </c>
      <c r="AR95" s="64">
        <f t="shared" si="372"/>
        <v>0</v>
      </c>
      <c r="AS95" s="218">
        <f t="shared" si="372"/>
        <v>0</v>
      </c>
      <c r="AT95" s="283">
        <f t="shared" si="372"/>
        <v>0</v>
      </c>
      <c r="AU95" s="64">
        <f t="shared" si="372"/>
        <v>0</v>
      </c>
      <c r="AV95" s="64">
        <f t="shared" si="372"/>
        <v>0</v>
      </c>
      <c r="AW95" s="64">
        <f t="shared" si="372"/>
        <v>0</v>
      </c>
      <c r="AX95" s="64">
        <f t="shared" si="372"/>
        <v>0</v>
      </c>
      <c r="AY95" s="64">
        <f t="shared" si="372"/>
        <v>0</v>
      </c>
      <c r="AZ95" s="64">
        <f t="shared" si="372"/>
        <v>0</v>
      </c>
      <c r="BA95" s="64">
        <f t="shared" si="372"/>
        <v>0</v>
      </c>
      <c r="BB95" s="64">
        <f t="shared" si="372"/>
        <v>0</v>
      </c>
      <c r="BC95" s="64">
        <f t="shared" si="372"/>
        <v>0</v>
      </c>
      <c r="BD95" s="64">
        <f t="shared" si="372"/>
        <v>0</v>
      </c>
      <c r="BE95" s="64">
        <f t="shared" si="372"/>
        <v>0</v>
      </c>
      <c r="BF95" s="64">
        <f t="shared" si="372"/>
        <v>0</v>
      </c>
      <c r="BG95" s="64">
        <f t="shared" si="372"/>
        <v>0</v>
      </c>
      <c r="BH95" s="64">
        <f t="shared" si="372"/>
        <v>0</v>
      </c>
      <c r="BI95" s="64">
        <f t="shared" si="372"/>
        <v>0</v>
      </c>
      <c r="BJ95" s="64">
        <f t="shared" si="372"/>
        <v>0</v>
      </c>
      <c r="BK95" s="64">
        <f t="shared" si="372"/>
        <v>0</v>
      </c>
      <c r="BL95" s="64">
        <f t="shared" si="372"/>
        <v>0</v>
      </c>
      <c r="BM95" s="64">
        <f t="shared" si="372"/>
        <v>0</v>
      </c>
      <c r="BN95" s="284">
        <f t="shared" si="372"/>
        <v>0</v>
      </c>
      <c r="BO95" s="231">
        <f t="shared" si="372"/>
        <v>0</v>
      </c>
      <c r="BP95" s="64">
        <f t="shared" si="372"/>
        <v>0</v>
      </c>
      <c r="BQ95" s="64">
        <f t="shared" ref="BQ95:EB95" si="373">SUM(BQ96:BQ100)</f>
        <v>0</v>
      </c>
      <c r="BR95" s="64">
        <f t="shared" si="373"/>
        <v>0</v>
      </c>
      <c r="BS95" s="64">
        <f t="shared" si="373"/>
        <v>0</v>
      </c>
      <c r="BT95" s="64">
        <f t="shared" si="373"/>
        <v>0</v>
      </c>
      <c r="BU95" s="64">
        <f t="shared" si="373"/>
        <v>0</v>
      </c>
      <c r="BV95" s="64">
        <f t="shared" si="373"/>
        <v>0</v>
      </c>
      <c r="BW95" s="64">
        <f t="shared" si="373"/>
        <v>0</v>
      </c>
      <c r="BX95" s="64">
        <f t="shared" si="373"/>
        <v>0</v>
      </c>
      <c r="BY95" s="64">
        <f t="shared" si="373"/>
        <v>0</v>
      </c>
      <c r="BZ95" s="64">
        <f t="shared" si="373"/>
        <v>0</v>
      </c>
      <c r="CA95" s="64">
        <f t="shared" si="373"/>
        <v>0</v>
      </c>
      <c r="CB95" s="64">
        <f t="shared" si="373"/>
        <v>0</v>
      </c>
      <c r="CC95" s="64">
        <f t="shared" si="373"/>
        <v>0</v>
      </c>
      <c r="CD95" s="64">
        <f t="shared" si="373"/>
        <v>0</v>
      </c>
      <c r="CE95" s="64">
        <f t="shared" si="373"/>
        <v>0</v>
      </c>
      <c r="CF95" s="64">
        <f t="shared" si="373"/>
        <v>0</v>
      </c>
      <c r="CG95" s="64">
        <f t="shared" si="373"/>
        <v>0</v>
      </c>
      <c r="CH95" s="64">
        <f t="shared" si="373"/>
        <v>0</v>
      </c>
      <c r="CI95" s="218">
        <f t="shared" si="373"/>
        <v>0</v>
      </c>
      <c r="CJ95" s="283">
        <f t="shared" si="373"/>
        <v>0</v>
      </c>
      <c r="CK95" s="64">
        <f t="shared" si="373"/>
        <v>0</v>
      </c>
      <c r="CL95" s="64">
        <f t="shared" si="373"/>
        <v>0</v>
      </c>
      <c r="CM95" s="64">
        <f t="shared" si="373"/>
        <v>0</v>
      </c>
      <c r="CN95" s="64">
        <f t="shared" si="373"/>
        <v>0</v>
      </c>
      <c r="CO95" s="64">
        <f t="shared" si="373"/>
        <v>0</v>
      </c>
      <c r="CP95" s="64">
        <f t="shared" si="373"/>
        <v>0</v>
      </c>
      <c r="CQ95" s="64">
        <f t="shared" si="373"/>
        <v>0</v>
      </c>
      <c r="CR95" s="64">
        <f t="shared" si="373"/>
        <v>0</v>
      </c>
      <c r="CS95" s="64">
        <f t="shared" si="373"/>
        <v>0</v>
      </c>
      <c r="CT95" s="64">
        <f t="shared" si="373"/>
        <v>0</v>
      </c>
      <c r="CU95" s="64">
        <f t="shared" si="373"/>
        <v>0</v>
      </c>
      <c r="CV95" s="64">
        <f t="shared" si="373"/>
        <v>0</v>
      </c>
      <c r="CW95" s="64">
        <f t="shared" si="373"/>
        <v>0</v>
      </c>
      <c r="CX95" s="64">
        <f t="shared" si="373"/>
        <v>0</v>
      </c>
      <c r="CY95" s="64">
        <f t="shared" si="373"/>
        <v>0</v>
      </c>
      <c r="CZ95" s="64">
        <f t="shared" si="373"/>
        <v>0</v>
      </c>
      <c r="DA95" s="64">
        <f t="shared" si="373"/>
        <v>0</v>
      </c>
      <c r="DB95" s="64">
        <f t="shared" si="373"/>
        <v>0</v>
      </c>
      <c r="DC95" s="64">
        <f t="shared" si="373"/>
        <v>0</v>
      </c>
      <c r="DD95" s="284">
        <f t="shared" si="373"/>
        <v>0</v>
      </c>
      <c r="DE95" s="231">
        <f t="shared" si="373"/>
        <v>0</v>
      </c>
      <c r="DF95" s="64">
        <f t="shared" si="373"/>
        <v>0</v>
      </c>
      <c r="DG95" s="64">
        <f t="shared" si="373"/>
        <v>0</v>
      </c>
      <c r="DH95" s="64">
        <f t="shared" si="373"/>
        <v>0</v>
      </c>
      <c r="DI95" s="64">
        <f t="shared" si="373"/>
        <v>0</v>
      </c>
      <c r="DJ95" s="64">
        <f t="shared" si="373"/>
        <v>0</v>
      </c>
      <c r="DK95" s="64">
        <f t="shared" si="373"/>
        <v>0</v>
      </c>
      <c r="DL95" s="64">
        <f t="shared" si="373"/>
        <v>0</v>
      </c>
      <c r="DM95" s="64">
        <f t="shared" si="373"/>
        <v>0</v>
      </c>
      <c r="DN95" s="64">
        <f t="shared" si="373"/>
        <v>0</v>
      </c>
      <c r="DO95" s="64">
        <f t="shared" si="373"/>
        <v>0</v>
      </c>
      <c r="DP95" s="64">
        <f t="shared" si="373"/>
        <v>0</v>
      </c>
      <c r="DQ95" s="64">
        <f t="shared" si="373"/>
        <v>0</v>
      </c>
      <c r="DR95" s="64">
        <f t="shared" si="373"/>
        <v>0</v>
      </c>
      <c r="DS95" s="64">
        <f t="shared" si="373"/>
        <v>0</v>
      </c>
      <c r="DT95" s="64">
        <f t="shared" si="373"/>
        <v>0</v>
      </c>
      <c r="DU95" s="64">
        <f t="shared" si="373"/>
        <v>0</v>
      </c>
      <c r="DV95" s="64">
        <f t="shared" si="373"/>
        <v>0</v>
      </c>
      <c r="DW95" s="64">
        <f t="shared" si="373"/>
        <v>0</v>
      </c>
      <c r="DX95" s="64">
        <f t="shared" si="373"/>
        <v>0</v>
      </c>
      <c r="DY95" s="218">
        <f t="shared" si="373"/>
        <v>0</v>
      </c>
      <c r="DZ95" s="283">
        <f t="shared" si="373"/>
        <v>0</v>
      </c>
      <c r="EA95" s="64">
        <f t="shared" si="373"/>
        <v>0</v>
      </c>
      <c r="EB95" s="64">
        <f t="shared" si="373"/>
        <v>0</v>
      </c>
      <c r="EC95" s="64">
        <f t="shared" ref="EC95:GN95" si="374">SUM(EC96:EC100)</f>
        <v>0</v>
      </c>
      <c r="ED95" s="64">
        <f t="shared" si="374"/>
        <v>0</v>
      </c>
      <c r="EE95" s="64">
        <f t="shared" si="374"/>
        <v>0</v>
      </c>
      <c r="EF95" s="64">
        <f t="shared" si="374"/>
        <v>0</v>
      </c>
      <c r="EG95" s="64">
        <f t="shared" si="374"/>
        <v>0</v>
      </c>
      <c r="EH95" s="64">
        <f t="shared" si="374"/>
        <v>0</v>
      </c>
      <c r="EI95" s="64">
        <f t="shared" si="374"/>
        <v>0</v>
      </c>
      <c r="EJ95" s="64">
        <f t="shared" si="374"/>
        <v>0</v>
      </c>
      <c r="EK95" s="64">
        <f t="shared" si="374"/>
        <v>0</v>
      </c>
      <c r="EL95" s="64">
        <f t="shared" si="374"/>
        <v>0</v>
      </c>
      <c r="EM95" s="64">
        <f t="shared" si="374"/>
        <v>0</v>
      </c>
      <c r="EN95" s="64">
        <f t="shared" si="374"/>
        <v>0</v>
      </c>
      <c r="EO95" s="64">
        <f t="shared" si="374"/>
        <v>0</v>
      </c>
      <c r="EP95" s="64">
        <f t="shared" si="374"/>
        <v>0</v>
      </c>
      <c r="EQ95" s="64">
        <f t="shared" si="374"/>
        <v>0</v>
      </c>
      <c r="ER95" s="64">
        <f t="shared" si="374"/>
        <v>0</v>
      </c>
      <c r="ES95" s="64">
        <f t="shared" si="374"/>
        <v>0</v>
      </c>
      <c r="ET95" s="284">
        <f t="shared" si="374"/>
        <v>0</v>
      </c>
      <c r="EU95" s="231">
        <f t="shared" si="374"/>
        <v>0</v>
      </c>
      <c r="EV95" s="64">
        <f t="shared" si="374"/>
        <v>0</v>
      </c>
      <c r="EW95" s="64">
        <f t="shared" si="374"/>
        <v>0</v>
      </c>
      <c r="EX95" s="64">
        <f t="shared" si="374"/>
        <v>0</v>
      </c>
      <c r="EY95" s="64">
        <f t="shared" si="374"/>
        <v>0</v>
      </c>
      <c r="EZ95" s="64">
        <f t="shared" si="374"/>
        <v>0</v>
      </c>
      <c r="FA95" s="64">
        <f t="shared" si="374"/>
        <v>0</v>
      </c>
      <c r="FB95" s="64">
        <f t="shared" si="374"/>
        <v>0</v>
      </c>
      <c r="FC95" s="64">
        <f t="shared" si="374"/>
        <v>0</v>
      </c>
      <c r="FD95" s="64">
        <f t="shared" si="374"/>
        <v>0</v>
      </c>
      <c r="FE95" s="64">
        <f t="shared" si="374"/>
        <v>0</v>
      </c>
      <c r="FF95" s="64">
        <f t="shared" si="374"/>
        <v>0</v>
      </c>
      <c r="FG95" s="64">
        <f t="shared" si="374"/>
        <v>0</v>
      </c>
      <c r="FH95" s="64">
        <f t="shared" si="374"/>
        <v>0</v>
      </c>
      <c r="FI95" s="64">
        <f t="shared" si="374"/>
        <v>0</v>
      </c>
      <c r="FJ95" s="64">
        <f t="shared" si="374"/>
        <v>0</v>
      </c>
      <c r="FK95" s="64">
        <f t="shared" si="374"/>
        <v>0</v>
      </c>
      <c r="FL95" s="64">
        <f t="shared" si="374"/>
        <v>0</v>
      </c>
      <c r="FM95" s="64">
        <f t="shared" si="374"/>
        <v>0</v>
      </c>
      <c r="FN95" s="64">
        <f t="shared" si="374"/>
        <v>0</v>
      </c>
      <c r="FO95" s="218">
        <f t="shared" si="374"/>
        <v>0</v>
      </c>
      <c r="FP95" s="283">
        <f t="shared" si="374"/>
        <v>24</v>
      </c>
      <c r="FQ95" s="64">
        <f t="shared" si="374"/>
        <v>0</v>
      </c>
      <c r="FR95" s="64">
        <f t="shared" si="374"/>
        <v>0</v>
      </c>
      <c r="FS95" s="64">
        <f t="shared" si="374"/>
        <v>0</v>
      </c>
      <c r="FT95" s="64">
        <f t="shared" si="374"/>
        <v>0</v>
      </c>
      <c r="FU95" s="64">
        <f t="shared" si="374"/>
        <v>0</v>
      </c>
      <c r="FV95" s="64">
        <f t="shared" si="374"/>
        <v>0</v>
      </c>
      <c r="FW95" s="64">
        <f t="shared" si="374"/>
        <v>0</v>
      </c>
      <c r="FX95" s="64">
        <f t="shared" si="374"/>
        <v>0</v>
      </c>
      <c r="FY95" s="64">
        <f t="shared" si="374"/>
        <v>0</v>
      </c>
      <c r="FZ95" s="64">
        <f t="shared" si="374"/>
        <v>24</v>
      </c>
      <c r="GA95" s="64">
        <f t="shared" si="374"/>
        <v>0</v>
      </c>
      <c r="GB95" s="64">
        <f t="shared" si="374"/>
        <v>0</v>
      </c>
      <c r="GC95" s="64">
        <f t="shared" si="374"/>
        <v>0</v>
      </c>
      <c r="GD95" s="64">
        <f t="shared" si="374"/>
        <v>0</v>
      </c>
      <c r="GE95" s="64">
        <f t="shared" si="374"/>
        <v>0</v>
      </c>
      <c r="GF95" s="64">
        <f t="shared" si="374"/>
        <v>0</v>
      </c>
      <c r="GG95" s="64">
        <f t="shared" si="374"/>
        <v>0</v>
      </c>
      <c r="GH95" s="64">
        <f t="shared" si="374"/>
        <v>0</v>
      </c>
      <c r="GI95" s="64">
        <f t="shared" si="374"/>
        <v>1</v>
      </c>
      <c r="GJ95" s="284">
        <f t="shared" si="374"/>
        <v>12</v>
      </c>
      <c r="GK95" s="231">
        <f t="shared" si="374"/>
        <v>60</v>
      </c>
      <c r="GL95" s="64">
        <f t="shared" si="374"/>
        <v>0</v>
      </c>
      <c r="GM95" s="64">
        <f t="shared" si="374"/>
        <v>0</v>
      </c>
      <c r="GN95" s="64">
        <f t="shared" si="374"/>
        <v>0</v>
      </c>
      <c r="GO95" s="64">
        <f t="shared" ref="GO95:HZ95" si="375">SUM(GO96:GO100)</f>
        <v>0</v>
      </c>
      <c r="GP95" s="64">
        <f t="shared" si="375"/>
        <v>0</v>
      </c>
      <c r="GQ95" s="64">
        <f t="shared" si="375"/>
        <v>0</v>
      </c>
      <c r="GR95" s="64">
        <f t="shared" si="375"/>
        <v>0</v>
      </c>
      <c r="GS95" s="64">
        <f t="shared" si="375"/>
        <v>0</v>
      </c>
      <c r="GT95" s="64">
        <f t="shared" si="375"/>
        <v>0</v>
      </c>
      <c r="GU95" s="64">
        <f t="shared" si="375"/>
        <v>60</v>
      </c>
      <c r="GV95" s="64">
        <f t="shared" si="375"/>
        <v>0</v>
      </c>
      <c r="GW95" s="64">
        <f t="shared" si="375"/>
        <v>0</v>
      </c>
      <c r="GX95" s="64">
        <f t="shared" si="375"/>
        <v>0</v>
      </c>
      <c r="GY95" s="64">
        <f t="shared" si="375"/>
        <v>0</v>
      </c>
      <c r="GZ95" s="64">
        <f t="shared" si="375"/>
        <v>0</v>
      </c>
      <c r="HA95" s="64">
        <f t="shared" si="375"/>
        <v>0</v>
      </c>
      <c r="HB95" s="64">
        <f t="shared" si="375"/>
        <v>0</v>
      </c>
      <c r="HC95" s="64">
        <f t="shared" si="375"/>
        <v>12</v>
      </c>
      <c r="HD95" s="64">
        <f t="shared" si="375"/>
        <v>3</v>
      </c>
      <c r="HE95" s="218">
        <f t="shared" si="375"/>
        <v>36</v>
      </c>
      <c r="HF95" s="283">
        <f t="shared" si="375"/>
        <v>528</v>
      </c>
      <c r="HG95" s="64">
        <f t="shared" si="375"/>
        <v>0</v>
      </c>
      <c r="HH95" s="64">
        <f t="shared" si="375"/>
        <v>0</v>
      </c>
      <c r="HI95" s="64">
        <f t="shared" si="375"/>
        <v>0</v>
      </c>
      <c r="HJ95" s="64">
        <f t="shared" si="375"/>
        <v>0</v>
      </c>
      <c r="HK95" s="64">
        <f t="shared" si="375"/>
        <v>0</v>
      </c>
      <c r="HL95" s="64">
        <f t="shared" si="375"/>
        <v>0</v>
      </c>
      <c r="HM95" s="64">
        <f t="shared" si="375"/>
        <v>0</v>
      </c>
      <c r="HN95" s="64">
        <f t="shared" si="375"/>
        <v>0</v>
      </c>
      <c r="HO95" s="64">
        <f t="shared" si="375"/>
        <v>0</v>
      </c>
      <c r="HP95" s="64">
        <f t="shared" si="375"/>
        <v>528</v>
      </c>
      <c r="HQ95" s="64">
        <f t="shared" si="375"/>
        <v>0</v>
      </c>
      <c r="HR95" s="64">
        <f t="shared" si="375"/>
        <v>0</v>
      </c>
      <c r="HS95" s="64">
        <f t="shared" si="375"/>
        <v>0</v>
      </c>
      <c r="HT95" s="64">
        <f t="shared" si="375"/>
        <v>0</v>
      </c>
      <c r="HU95" s="64">
        <f t="shared" si="375"/>
        <v>0</v>
      </c>
      <c r="HV95" s="64">
        <f t="shared" si="375"/>
        <v>0</v>
      </c>
      <c r="HW95" s="64">
        <f t="shared" si="375"/>
        <v>0</v>
      </c>
      <c r="HX95" s="64">
        <f t="shared" si="375"/>
        <v>24</v>
      </c>
      <c r="HY95" s="64">
        <f t="shared" si="375"/>
        <v>23</v>
      </c>
      <c r="HZ95" s="284">
        <f t="shared" si="375"/>
        <v>276</v>
      </c>
      <c r="IA95" s="338"/>
      <c r="IB95" s="70"/>
      <c r="IC95" s="100"/>
      <c r="ID95" s="179"/>
      <c r="IE95" s="710"/>
      <c r="IF95" s="378"/>
      <c r="IG95" s="378"/>
      <c r="IH95" s="378"/>
      <c r="II95" s="378"/>
      <c r="IJ95" s="378"/>
      <c r="IK95" s="378"/>
      <c r="IL95" s="378"/>
      <c r="IM95" s="378"/>
      <c r="IN95" s="378"/>
      <c r="IO95" s="378"/>
      <c r="IP95" s="378"/>
      <c r="IQ95" s="378"/>
      <c r="IR95" s="378"/>
      <c r="IS95" s="378"/>
      <c r="IT95" s="378"/>
      <c r="IU95" s="378"/>
      <c r="IV95" s="378"/>
      <c r="IW95" s="378"/>
      <c r="IX95" s="378"/>
      <c r="IY95" s="378"/>
      <c r="IZ95" s="378"/>
      <c r="JA95" s="378"/>
      <c r="JB95" s="378"/>
      <c r="JC95" s="378"/>
      <c r="JD95" s="378"/>
      <c r="JE95" s="378"/>
      <c r="JF95" s="378"/>
      <c r="JG95" s="378"/>
      <c r="JH95" s="378"/>
      <c r="JI95" s="378"/>
      <c r="JJ95" s="378"/>
      <c r="JK95" s="378"/>
      <c r="JL95" s="378"/>
      <c r="JM95" s="378"/>
      <c r="JN95" s="378"/>
      <c r="JO95" s="378"/>
      <c r="JP95" s="378"/>
      <c r="JQ95" s="378"/>
      <c r="JR95" s="378"/>
      <c r="JS95" s="378"/>
      <c r="JT95" s="378"/>
      <c r="JU95" s="378"/>
      <c r="JV95" s="378"/>
      <c r="JW95" s="378"/>
      <c r="JX95" s="378"/>
      <c r="JY95" s="378"/>
      <c r="JZ95" s="378"/>
      <c r="KA95" s="378"/>
      <c r="KB95" s="378"/>
      <c r="KC95" s="378"/>
      <c r="KD95" s="378"/>
      <c r="KE95" s="378"/>
      <c r="KF95" s="378"/>
      <c r="KG95" s="378"/>
      <c r="KH95" s="378"/>
      <c r="KI95" s="378"/>
      <c r="KJ95" s="378"/>
      <c r="KK95" s="378"/>
      <c r="KL95" s="378"/>
      <c r="KM95" s="378"/>
      <c r="KN95" s="378"/>
      <c r="KO95" s="378"/>
    </row>
    <row r="96" spans="1:301" s="395" customFormat="1" ht="15" customHeight="1" x14ac:dyDescent="0.25">
      <c r="A96" s="199"/>
      <c r="B96" s="55"/>
      <c r="C96" s="261" t="s">
        <v>157</v>
      </c>
      <c r="D96" s="369">
        <f t="shared" si="351"/>
        <v>2</v>
      </c>
      <c r="E96" s="61"/>
      <c r="F96" s="61">
        <f t="shared" si="352"/>
        <v>72</v>
      </c>
      <c r="G96" s="61">
        <f t="shared" si="353"/>
        <v>42</v>
      </c>
      <c r="H96" s="61">
        <f t="shared" si="354"/>
        <v>0</v>
      </c>
      <c r="I96" s="61">
        <f t="shared" si="354"/>
        <v>0</v>
      </c>
      <c r="J96" s="61">
        <f t="shared" si="354"/>
        <v>0</v>
      </c>
      <c r="K96" s="61">
        <f t="shared" si="354"/>
        <v>0</v>
      </c>
      <c r="L96" s="61">
        <f t="shared" si="354"/>
        <v>0</v>
      </c>
      <c r="M96" s="61">
        <f t="shared" si="354"/>
        <v>0</v>
      </c>
      <c r="N96" s="61">
        <f t="shared" si="354"/>
        <v>0</v>
      </c>
      <c r="O96" s="61">
        <f t="shared" si="354"/>
        <v>0</v>
      </c>
      <c r="P96" s="61">
        <f t="shared" si="354"/>
        <v>0</v>
      </c>
      <c r="Q96" s="61">
        <f t="shared" si="354"/>
        <v>42</v>
      </c>
      <c r="R96" s="61">
        <f t="shared" si="354"/>
        <v>0</v>
      </c>
      <c r="S96" s="61">
        <f t="shared" si="355"/>
        <v>0</v>
      </c>
      <c r="T96" s="61">
        <f t="shared" si="355"/>
        <v>0</v>
      </c>
      <c r="U96" s="367">
        <f t="shared" si="355"/>
        <v>0</v>
      </c>
      <c r="V96" s="354">
        <f t="shared" ref="V96:V100" si="376">AS96+BN96+CI96+DD96+DY96+ET96+FO96+GJ96+HE96+HZ96</f>
        <v>24</v>
      </c>
      <c r="W96" s="61">
        <f t="shared" ref="W96:W100" si="377">AQ96+BL96+CG96+DB96+DW96+ER96+FM96+GH96+HC96+HX96</f>
        <v>6</v>
      </c>
      <c r="X96" s="355">
        <f t="shared" ref="X96:X100" si="378">AO96+AP96+BJ96+BK96+CE96+CF96+CZ96+DA96+DU96+DV96+EP96+EQ96+FK96+FL96+GF96+GG96+HA96+HB96+HV96+HW96</f>
        <v>0</v>
      </c>
      <c r="Y96" s="346">
        <f t="shared" si="359"/>
        <v>0</v>
      </c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342"/>
      <c r="AT96" s="360">
        <f t="shared" si="360"/>
        <v>0</v>
      </c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361"/>
      <c r="BO96" s="346">
        <f t="shared" si="361"/>
        <v>0</v>
      </c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342"/>
      <c r="CJ96" s="360">
        <f t="shared" si="362"/>
        <v>0</v>
      </c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361"/>
      <c r="DE96" s="346">
        <f t="shared" si="363"/>
        <v>0</v>
      </c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342"/>
      <c r="DZ96" s="360">
        <f t="shared" si="364"/>
        <v>0</v>
      </c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361"/>
      <c r="EU96" s="346">
        <f t="shared" si="365"/>
        <v>0</v>
      </c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342"/>
      <c r="FP96" s="360">
        <f t="shared" si="367"/>
        <v>24</v>
      </c>
      <c r="FQ96" s="56"/>
      <c r="FR96" s="56"/>
      <c r="FS96" s="56"/>
      <c r="FT96" s="56"/>
      <c r="FU96" s="56"/>
      <c r="FV96" s="56"/>
      <c r="FW96" s="56"/>
      <c r="FX96" s="56"/>
      <c r="FY96" s="56"/>
      <c r="FZ96" s="56">
        <v>24</v>
      </c>
      <c r="GA96" s="56"/>
      <c r="GB96" s="56"/>
      <c r="GC96" s="56"/>
      <c r="GD96" s="56"/>
      <c r="GE96" s="56"/>
      <c r="GF96" s="60"/>
      <c r="GG96" s="57"/>
      <c r="GH96" s="58"/>
      <c r="GI96" s="59">
        <f t="shared" ref="GI96" si="379">(GF96+GG96+GH96+FP96+GJ96)/36</f>
        <v>1</v>
      </c>
      <c r="GJ96" s="361">
        <v>12</v>
      </c>
      <c r="GK96" s="346">
        <f t="shared" ref="GK96" si="380">SUM(GL96:GV96)+SUM(GX96:GZ96)</f>
        <v>18</v>
      </c>
      <c r="GL96" s="56"/>
      <c r="GM96" s="56"/>
      <c r="GN96" s="56"/>
      <c r="GO96" s="56"/>
      <c r="GP96" s="56"/>
      <c r="GQ96" s="56"/>
      <c r="GR96" s="56"/>
      <c r="GS96" s="56"/>
      <c r="GT96" s="56"/>
      <c r="GU96" s="56">
        <v>18</v>
      </c>
      <c r="GV96" s="56"/>
      <c r="GW96" s="56"/>
      <c r="GX96" s="56"/>
      <c r="GY96" s="56"/>
      <c r="GZ96" s="56"/>
      <c r="HA96" s="60"/>
      <c r="HB96" s="57"/>
      <c r="HC96" s="58">
        <v>6</v>
      </c>
      <c r="HD96" s="59">
        <f t="shared" ref="HD96:HD97" si="381">(HA96+HB96+HC96+GK96+HE96)/36</f>
        <v>1</v>
      </c>
      <c r="HE96" s="342">
        <v>12</v>
      </c>
      <c r="HF96" s="360">
        <f t="shared" si="370"/>
        <v>0</v>
      </c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361"/>
      <c r="IA96" s="328"/>
      <c r="IB96" s="27">
        <v>9</v>
      </c>
      <c r="IC96" s="27"/>
      <c r="ID96" s="119"/>
      <c r="IE96" s="346">
        <v>7</v>
      </c>
      <c r="IF96" s="392"/>
      <c r="IG96" s="392"/>
      <c r="IH96" s="392"/>
      <c r="II96" s="392"/>
      <c r="IJ96" s="392"/>
      <c r="IK96" s="392"/>
      <c r="IL96" s="392"/>
      <c r="IM96" s="392"/>
      <c r="IN96" s="392"/>
      <c r="IO96" s="392"/>
      <c r="IP96" s="392"/>
      <c r="IQ96" s="392"/>
      <c r="IR96" s="392"/>
      <c r="IS96" s="392"/>
      <c r="IT96" s="392"/>
      <c r="IU96" s="392"/>
      <c r="IV96" s="392"/>
      <c r="IW96" s="392"/>
      <c r="IX96" s="392"/>
      <c r="IY96" s="392"/>
      <c r="IZ96" s="392"/>
      <c r="JA96" s="392"/>
      <c r="JB96" s="392"/>
      <c r="JC96" s="392"/>
      <c r="JD96" s="392"/>
      <c r="JE96" s="392"/>
      <c r="JF96" s="392"/>
      <c r="JG96" s="392"/>
      <c r="JH96" s="392"/>
      <c r="JI96" s="392"/>
      <c r="JJ96" s="392"/>
      <c r="JK96" s="392"/>
      <c r="JL96" s="392"/>
      <c r="JM96" s="392"/>
      <c r="JN96" s="392"/>
      <c r="JO96" s="392"/>
      <c r="JP96" s="392"/>
      <c r="JQ96" s="392"/>
      <c r="JR96" s="392"/>
      <c r="JS96" s="392"/>
      <c r="JT96" s="392"/>
      <c r="JU96" s="392"/>
      <c r="JV96" s="392"/>
      <c r="JW96" s="392"/>
      <c r="JX96" s="392"/>
      <c r="JY96" s="392"/>
      <c r="JZ96" s="392"/>
      <c r="KA96" s="392"/>
      <c r="KB96" s="392"/>
      <c r="KC96" s="392"/>
      <c r="KD96" s="392"/>
      <c r="KE96" s="392"/>
      <c r="KF96" s="392"/>
      <c r="KG96" s="392"/>
      <c r="KH96" s="392"/>
      <c r="KI96" s="392"/>
      <c r="KJ96" s="392"/>
      <c r="KK96" s="392"/>
      <c r="KL96" s="392"/>
      <c r="KM96" s="392"/>
      <c r="KN96" s="392"/>
      <c r="KO96" s="392"/>
    </row>
    <row r="97" spans="1:301" s="395" customFormat="1" ht="15" customHeight="1" x14ac:dyDescent="0.25">
      <c r="A97" s="199"/>
      <c r="B97" s="55"/>
      <c r="C97" s="261" t="s">
        <v>158</v>
      </c>
      <c r="D97" s="369">
        <f t="shared" si="351"/>
        <v>2</v>
      </c>
      <c r="E97" s="61"/>
      <c r="F97" s="61">
        <f t="shared" si="352"/>
        <v>72</v>
      </c>
      <c r="G97" s="61">
        <f t="shared" si="353"/>
        <v>42</v>
      </c>
      <c r="H97" s="61">
        <f t="shared" si="354"/>
        <v>0</v>
      </c>
      <c r="I97" s="61">
        <f t="shared" si="354"/>
        <v>0</v>
      </c>
      <c r="J97" s="61">
        <f t="shared" si="354"/>
        <v>0</v>
      </c>
      <c r="K97" s="61">
        <f t="shared" si="354"/>
        <v>0</v>
      </c>
      <c r="L97" s="61">
        <f t="shared" si="354"/>
        <v>0</v>
      </c>
      <c r="M97" s="61">
        <f t="shared" si="354"/>
        <v>0</v>
      </c>
      <c r="N97" s="61">
        <f t="shared" si="354"/>
        <v>0</v>
      </c>
      <c r="O97" s="61">
        <f t="shared" si="354"/>
        <v>0</v>
      </c>
      <c r="P97" s="61">
        <f t="shared" si="354"/>
        <v>0</v>
      </c>
      <c r="Q97" s="61">
        <f t="shared" si="354"/>
        <v>42</v>
      </c>
      <c r="R97" s="61">
        <f t="shared" si="354"/>
        <v>0</v>
      </c>
      <c r="S97" s="61">
        <f t="shared" si="355"/>
        <v>0</v>
      </c>
      <c r="T97" s="61">
        <f t="shared" si="355"/>
        <v>0</v>
      </c>
      <c r="U97" s="367">
        <f t="shared" si="355"/>
        <v>0</v>
      </c>
      <c r="V97" s="354">
        <f t="shared" si="376"/>
        <v>24</v>
      </c>
      <c r="W97" s="61">
        <f t="shared" si="377"/>
        <v>6</v>
      </c>
      <c r="X97" s="355">
        <f t="shared" si="378"/>
        <v>0</v>
      </c>
      <c r="Y97" s="346">
        <f t="shared" si="359"/>
        <v>0</v>
      </c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342"/>
      <c r="AT97" s="360">
        <f>SUM(AU97:BE97)+SUM(BG97:BI97)</f>
        <v>0</v>
      </c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361"/>
      <c r="BO97" s="346">
        <f>SUM(BP97:BZ97)+SUM(CB97:CD97)</f>
        <v>0</v>
      </c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342"/>
      <c r="CJ97" s="360">
        <f>SUM(CK97:CU97)+SUM(CW97:CY97)</f>
        <v>0</v>
      </c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361"/>
      <c r="DE97" s="346">
        <f>SUM(DF97:DP97)+SUM(DR97:DT97)</f>
        <v>0</v>
      </c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342"/>
      <c r="DZ97" s="360">
        <f>SUM(EA97:EK97)+SUM(EM97:EO97)</f>
        <v>0</v>
      </c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361"/>
      <c r="EU97" s="346">
        <f>SUM(EV97:FF97)+SUM(FH97:FJ97)</f>
        <v>0</v>
      </c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342"/>
      <c r="FP97" s="360">
        <f>SUM(FQ97:GA97)+SUM(GC97:GE97)</f>
        <v>0</v>
      </c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361"/>
      <c r="GK97" s="346">
        <f t="shared" si="369"/>
        <v>42</v>
      </c>
      <c r="GL97" s="56"/>
      <c r="GM97" s="56"/>
      <c r="GN97" s="56"/>
      <c r="GO97" s="56"/>
      <c r="GP97" s="56"/>
      <c r="GQ97" s="56"/>
      <c r="GR97" s="56"/>
      <c r="GS97" s="56"/>
      <c r="GT97" s="56"/>
      <c r="GU97" s="56">
        <v>42</v>
      </c>
      <c r="GV97" s="56"/>
      <c r="GW97" s="56"/>
      <c r="GX97" s="56"/>
      <c r="GY97" s="56"/>
      <c r="GZ97" s="56"/>
      <c r="HA97" s="60"/>
      <c r="HB97" s="57"/>
      <c r="HC97" s="58">
        <v>6</v>
      </c>
      <c r="HD97" s="59">
        <f t="shared" si="381"/>
        <v>2</v>
      </c>
      <c r="HE97" s="342">
        <v>24</v>
      </c>
      <c r="HF97" s="360">
        <f t="shared" si="370"/>
        <v>0</v>
      </c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361"/>
      <c r="IA97" s="328"/>
      <c r="IB97" s="27">
        <v>9</v>
      </c>
      <c r="IC97" s="27"/>
      <c r="ID97" s="119"/>
      <c r="IE97" s="346">
        <v>7</v>
      </c>
      <c r="IF97" s="392"/>
      <c r="IG97" s="392"/>
      <c r="IH97" s="392"/>
      <c r="II97" s="392"/>
      <c r="IJ97" s="392"/>
      <c r="IK97" s="392"/>
      <c r="IL97" s="392"/>
      <c r="IM97" s="392"/>
      <c r="IN97" s="392"/>
      <c r="IO97" s="392"/>
      <c r="IP97" s="392"/>
      <c r="IQ97" s="392"/>
      <c r="IR97" s="392"/>
      <c r="IS97" s="392"/>
      <c r="IT97" s="392"/>
      <c r="IU97" s="392"/>
      <c r="IV97" s="392"/>
      <c r="IW97" s="392"/>
      <c r="IX97" s="392"/>
      <c r="IY97" s="392"/>
      <c r="IZ97" s="392"/>
      <c r="JA97" s="392"/>
      <c r="JB97" s="392"/>
      <c r="JC97" s="392"/>
      <c r="JD97" s="392"/>
      <c r="JE97" s="392"/>
      <c r="JF97" s="392"/>
      <c r="JG97" s="392"/>
      <c r="JH97" s="392"/>
      <c r="JI97" s="392"/>
      <c r="JJ97" s="392"/>
      <c r="JK97" s="392"/>
      <c r="JL97" s="392"/>
      <c r="JM97" s="392"/>
      <c r="JN97" s="392"/>
      <c r="JO97" s="392"/>
      <c r="JP97" s="392"/>
      <c r="JQ97" s="392"/>
      <c r="JR97" s="392"/>
      <c r="JS97" s="392"/>
      <c r="JT97" s="392"/>
      <c r="JU97" s="392"/>
      <c r="JV97" s="392"/>
      <c r="JW97" s="392"/>
      <c r="JX97" s="392"/>
      <c r="JY97" s="392"/>
      <c r="JZ97" s="392"/>
      <c r="KA97" s="392"/>
      <c r="KB97" s="392"/>
      <c r="KC97" s="392"/>
      <c r="KD97" s="392"/>
      <c r="KE97" s="392"/>
      <c r="KF97" s="392"/>
      <c r="KG97" s="392"/>
      <c r="KH97" s="392"/>
      <c r="KI97" s="392"/>
      <c r="KJ97" s="392"/>
      <c r="KK97" s="392"/>
      <c r="KL97" s="392"/>
      <c r="KM97" s="392"/>
      <c r="KN97" s="392"/>
      <c r="KO97" s="392"/>
    </row>
    <row r="98" spans="1:301" s="395" customFormat="1" ht="15" customHeight="1" x14ac:dyDescent="0.25">
      <c r="A98" s="199"/>
      <c r="B98" s="55"/>
      <c r="C98" s="261" t="s">
        <v>159</v>
      </c>
      <c r="D98" s="369">
        <f t="shared" si="351"/>
        <v>6</v>
      </c>
      <c r="E98" s="61"/>
      <c r="F98" s="61">
        <f t="shared" si="352"/>
        <v>216</v>
      </c>
      <c r="G98" s="61">
        <f t="shared" si="353"/>
        <v>138</v>
      </c>
      <c r="H98" s="61">
        <f t="shared" si="354"/>
        <v>0</v>
      </c>
      <c r="I98" s="61">
        <f t="shared" si="354"/>
        <v>0</v>
      </c>
      <c r="J98" s="61">
        <f t="shared" si="354"/>
        <v>0</v>
      </c>
      <c r="K98" s="61">
        <f t="shared" si="354"/>
        <v>0</v>
      </c>
      <c r="L98" s="61">
        <f t="shared" si="354"/>
        <v>0</v>
      </c>
      <c r="M98" s="61">
        <f t="shared" si="354"/>
        <v>0</v>
      </c>
      <c r="N98" s="61">
        <f t="shared" si="354"/>
        <v>0</v>
      </c>
      <c r="O98" s="61">
        <f t="shared" si="354"/>
        <v>0</v>
      </c>
      <c r="P98" s="61">
        <f t="shared" si="354"/>
        <v>0</v>
      </c>
      <c r="Q98" s="61">
        <f t="shared" si="354"/>
        <v>138</v>
      </c>
      <c r="R98" s="61">
        <f t="shared" si="354"/>
        <v>0</v>
      </c>
      <c r="S98" s="61">
        <f t="shared" si="355"/>
        <v>0</v>
      </c>
      <c r="T98" s="61">
        <f t="shared" si="355"/>
        <v>0</v>
      </c>
      <c r="U98" s="367">
        <f t="shared" si="355"/>
        <v>0</v>
      </c>
      <c r="V98" s="354">
        <f t="shared" si="376"/>
        <v>72</v>
      </c>
      <c r="W98" s="61">
        <f t="shared" si="377"/>
        <v>6</v>
      </c>
      <c r="X98" s="355">
        <f t="shared" si="378"/>
        <v>0</v>
      </c>
      <c r="Y98" s="346">
        <f t="shared" si="359"/>
        <v>0</v>
      </c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342"/>
      <c r="AT98" s="360">
        <f>SUM(AU98:BE98)+SUM(BG98:BI98)</f>
        <v>0</v>
      </c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361"/>
      <c r="BO98" s="346">
        <f>SUM(BP98:BZ98)+SUM(CB98:CD98)</f>
        <v>0</v>
      </c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342"/>
      <c r="CJ98" s="360">
        <f>SUM(CK98:CU98)+SUM(CW98:CY98)</f>
        <v>0</v>
      </c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361"/>
      <c r="DE98" s="346">
        <f>SUM(DF98:DP98)+SUM(DR98:DT98)</f>
        <v>0</v>
      </c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342"/>
      <c r="DZ98" s="360">
        <f>SUM(EA98:EK98)+SUM(EM98:EO98)</f>
        <v>0</v>
      </c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361"/>
      <c r="EU98" s="346">
        <f>SUM(EV98:FF98)+SUM(FH98:FJ98)</f>
        <v>0</v>
      </c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342"/>
      <c r="FP98" s="360">
        <f>SUM(FQ98:GA98)+SUM(GC98:GE98)</f>
        <v>0</v>
      </c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361"/>
      <c r="GK98" s="346">
        <f t="shared" si="369"/>
        <v>0</v>
      </c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342"/>
      <c r="HF98" s="360">
        <f t="shared" si="370"/>
        <v>138</v>
      </c>
      <c r="HG98" s="56"/>
      <c r="HH98" s="56"/>
      <c r="HI98" s="56"/>
      <c r="HJ98" s="56"/>
      <c r="HK98" s="56"/>
      <c r="HL98" s="56"/>
      <c r="HM98" s="56"/>
      <c r="HN98" s="56"/>
      <c r="HO98" s="56"/>
      <c r="HP98" s="56">
        <v>138</v>
      </c>
      <c r="HQ98" s="56"/>
      <c r="HR98" s="56"/>
      <c r="HS98" s="56"/>
      <c r="HT98" s="56"/>
      <c r="HU98" s="56"/>
      <c r="HV98" s="60"/>
      <c r="HW98" s="57"/>
      <c r="HX98" s="58">
        <v>6</v>
      </c>
      <c r="HY98" s="59">
        <f t="shared" ref="HY98:HY100" si="382">(HV98+HW98+HX98+HF98+HZ98)/36</f>
        <v>6</v>
      </c>
      <c r="HZ98" s="361">
        <v>72</v>
      </c>
      <c r="IA98" s="328"/>
      <c r="IB98" s="44">
        <v>10</v>
      </c>
      <c r="IC98" s="27"/>
      <c r="ID98" s="119"/>
      <c r="IE98" s="346">
        <v>15</v>
      </c>
      <c r="IF98" s="392"/>
      <c r="IG98" s="392"/>
      <c r="IH98" s="392"/>
      <c r="II98" s="392"/>
      <c r="IJ98" s="392"/>
      <c r="IK98" s="392"/>
      <c r="IL98" s="392"/>
      <c r="IM98" s="392"/>
      <c r="IN98" s="392"/>
      <c r="IO98" s="392"/>
      <c r="IP98" s="392"/>
      <c r="IQ98" s="392"/>
      <c r="IR98" s="392"/>
      <c r="IS98" s="392"/>
      <c r="IT98" s="392"/>
      <c r="IU98" s="392"/>
      <c r="IV98" s="392"/>
      <c r="IW98" s="392"/>
      <c r="IX98" s="392"/>
      <c r="IY98" s="392"/>
      <c r="IZ98" s="392"/>
      <c r="JA98" s="392"/>
      <c r="JB98" s="392"/>
      <c r="JC98" s="392"/>
      <c r="JD98" s="392"/>
      <c r="JE98" s="392"/>
      <c r="JF98" s="392"/>
      <c r="JG98" s="392"/>
      <c r="JH98" s="392"/>
      <c r="JI98" s="392"/>
      <c r="JJ98" s="392"/>
      <c r="JK98" s="392"/>
      <c r="JL98" s="392"/>
      <c r="JM98" s="392"/>
      <c r="JN98" s="392"/>
      <c r="JO98" s="392"/>
      <c r="JP98" s="392"/>
      <c r="JQ98" s="392"/>
      <c r="JR98" s="392"/>
      <c r="JS98" s="392"/>
      <c r="JT98" s="392"/>
      <c r="JU98" s="392"/>
      <c r="JV98" s="392"/>
      <c r="JW98" s="392"/>
      <c r="JX98" s="392"/>
      <c r="JY98" s="392"/>
      <c r="JZ98" s="392"/>
      <c r="KA98" s="392"/>
      <c r="KB98" s="392"/>
      <c r="KC98" s="392"/>
      <c r="KD98" s="392"/>
      <c r="KE98" s="392"/>
      <c r="KF98" s="392"/>
      <c r="KG98" s="392"/>
      <c r="KH98" s="392"/>
      <c r="KI98" s="392"/>
      <c r="KJ98" s="392"/>
      <c r="KK98" s="392"/>
      <c r="KL98" s="392"/>
      <c r="KM98" s="392"/>
      <c r="KN98" s="392"/>
      <c r="KO98" s="392"/>
    </row>
    <row r="99" spans="1:301" s="395" customFormat="1" ht="15" customHeight="1" x14ac:dyDescent="0.25">
      <c r="A99" s="199"/>
      <c r="B99" s="55"/>
      <c r="C99" s="261" t="s">
        <v>160</v>
      </c>
      <c r="D99" s="369">
        <f t="shared" si="351"/>
        <v>2</v>
      </c>
      <c r="E99" s="61"/>
      <c r="F99" s="61">
        <f t="shared" si="352"/>
        <v>72</v>
      </c>
      <c r="G99" s="61">
        <f t="shared" si="353"/>
        <v>42</v>
      </c>
      <c r="H99" s="61">
        <f t="shared" si="354"/>
        <v>0</v>
      </c>
      <c r="I99" s="61">
        <f t="shared" si="354"/>
        <v>0</v>
      </c>
      <c r="J99" s="61">
        <f t="shared" si="354"/>
        <v>0</v>
      </c>
      <c r="K99" s="61">
        <f t="shared" si="354"/>
        <v>0</v>
      </c>
      <c r="L99" s="61">
        <f t="shared" si="354"/>
        <v>0</v>
      </c>
      <c r="M99" s="61">
        <f t="shared" si="354"/>
        <v>0</v>
      </c>
      <c r="N99" s="61">
        <f t="shared" si="354"/>
        <v>0</v>
      </c>
      <c r="O99" s="61">
        <f t="shared" si="354"/>
        <v>0</v>
      </c>
      <c r="P99" s="61">
        <f t="shared" si="354"/>
        <v>0</v>
      </c>
      <c r="Q99" s="61">
        <f t="shared" si="354"/>
        <v>42</v>
      </c>
      <c r="R99" s="61">
        <f t="shared" si="354"/>
        <v>0</v>
      </c>
      <c r="S99" s="61">
        <f t="shared" si="355"/>
        <v>0</v>
      </c>
      <c r="T99" s="61">
        <f t="shared" si="355"/>
        <v>0</v>
      </c>
      <c r="U99" s="367">
        <f t="shared" si="355"/>
        <v>0</v>
      </c>
      <c r="V99" s="354">
        <f t="shared" si="376"/>
        <v>24</v>
      </c>
      <c r="W99" s="61">
        <f t="shared" si="377"/>
        <v>6</v>
      </c>
      <c r="X99" s="355">
        <f t="shared" si="378"/>
        <v>0</v>
      </c>
      <c r="Y99" s="346">
        <f t="shared" si="359"/>
        <v>0</v>
      </c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342"/>
      <c r="AT99" s="360">
        <f>SUM(AU99:BE99)+SUM(BG99:BI99)</f>
        <v>0</v>
      </c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361"/>
      <c r="BO99" s="346">
        <f>SUM(BP99:BZ99)+SUM(CB99:CD99)</f>
        <v>0</v>
      </c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342"/>
      <c r="CJ99" s="360">
        <f>SUM(CK99:CU99)+SUM(CW99:CY99)</f>
        <v>0</v>
      </c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361"/>
      <c r="DE99" s="346">
        <f>SUM(DF99:DP99)+SUM(DR99:DT99)</f>
        <v>0</v>
      </c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342"/>
      <c r="DZ99" s="360">
        <f>SUM(EA99:EK99)+SUM(EM99:EO99)</f>
        <v>0</v>
      </c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361"/>
      <c r="EU99" s="346">
        <f>SUM(EV99:FF99)+SUM(FH99:FJ99)</f>
        <v>0</v>
      </c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342"/>
      <c r="FP99" s="360">
        <f>SUM(FQ99:GA99)+SUM(GC99:GE99)</f>
        <v>0</v>
      </c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361"/>
      <c r="GK99" s="346">
        <f t="shared" si="369"/>
        <v>0</v>
      </c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342"/>
      <c r="HF99" s="360">
        <f>SUBTOTAL(9,HG99:HU99)</f>
        <v>42</v>
      </c>
      <c r="HG99" s="56"/>
      <c r="HH99" s="56"/>
      <c r="HI99" s="56"/>
      <c r="HJ99" s="56"/>
      <c r="HK99" s="56"/>
      <c r="HL99" s="56"/>
      <c r="HM99" s="56"/>
      <c r="HN99" s="56"/>
      <c r="HO99" s="56"/>
      <c r="HP99" s="56">
        <v>42</v>
      </c>
      <c r="HQ99" s="56"/>
      <c r="HR99" s="56"/>
      <c r="HS99" s="56"/>
      <c r="HT99" s="56"/>
      <c r="HU99" s="56"/>
      <c r="HV99" s="60"/>
      <c r="HW99" s="57"/>
      <c r="HX99" s="58">
        <v>6</v>
      </c>
      <c r="HY99" s="59">
        <f t="shared" si="382"/>
        <v>2</v>
      </c>
      <c r="HZ99" s="361">
        <v>24</v>
      </c>
      <c r="IA99" s="328"/>
      <c r="IB99" s="27"/>
      <c r="IC99" s="27" t="s">
        <v>54</v>
      </c>
      <c r="ID99" s="119"/>
      <c r="IE99" s="346">
        <v>2</v>
      </c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2"/>
      <c r="JE99" s="392"/>
      <c r="JF99" s="392"/>
      <c r="JG99" s="392"/>
      <c r="JH99" s="392"/>
      <c r="JI99" s="392"/>
      <c r="JJ99" s="392"/>
      <c r="JK99" s="392"/>
      <c r="JL99" s="392"/>
      <c r="JM99" s="392"/>
      <c r="JN99" s="392"/>
      <c r="JO99" s="392"/>
      <c r="JP99" s="392"/>
      <c r="JQ99" s="392"/>
      <c r="JR99" s="392"/>
      <c r="JS99" s="392"/>
      <c r="JT99" s="392"/>
      <c r="JU99" s="392"/>
      <c r="JV99" s="392"/>
      <c r="JW99" s="392"/>
      <c r="JX99" s="392"/>
      <c r="JY99" s="392"/>
      <c r="JZ99" s="392"/>
      <c r="KA99" s="392"/>
      <c r="KB99" s="392"/>
      <c r="KC99" s="392"/>
      <c r="KD99" s="392"/>
      <c r="KE99" s="392"/>
      <c r="KF99" s="392"/>
      <c r="KG99" s="392"/>
      <c r="KH99" s="392"/>
      <c r="KI99" s="392"/>
      <c r="KJ99" s="392"/>
      <c r="KK99" s="392"/>
      <c r="KL99" s="392"/>
      <c r="KM99" s="392"/>
      <c r="KN99" s="392"/>
      <c r="KO99" s="392"/>
    </row>
    <row r="100" spans="1:301" s="395" customFormat="1" ht="15" customHeight="1" thickBot="1" x14ac:dyDescent="0.3">
      <c r="A100" s="180"/>
      <c r="B100" s="181"/>
      <c r="C100" s="786" t="s">
        <v>161</v>
      </c>
      <c r="D100" s="240">
        <f t="shared" si="351"/>
        <v>15</v>
      </c>
      <c r="E100" s="182"/>
      <c r="F100" s="182">
        <f t="shared" si="352"/>
        <v>540</v>
      </c>
      <c r="G100" s="182">
        <f t="shared" si="353"/>
        <v>348</v>
      </c>
      <c r="H100" s="182">
        <f t="shared" si="354"/>
        <v>0</v>
      </c>
      <c r="I100" s="182">
        <f t="shared" si="354"/>
        <v>0</v>
      </c>
      <c r="J100" s="182">
        <f t="shared" si="354"/>
        <v>0</v>
      </c>
      <c r="K100" s="182">
        <f t="shared" si="354"/>
        <v>0</v>
      </c>
      <c r="L100" s="182">
        <f t="shared" si="354"/>
        <v>0</v>
      </c>
      <c r="M100" s="182">
        <f t="shared" si="354"/>
        <v>0</v>
      </c>
      <c r="N100" s="182">
        <f t="shared" si="354"/>
        <v>0</v>
      </c>
      <c r="O100" s="182">
        <f t="shared" si="354"/>
        <v>0</v>
      </c>
      <c r="P100" s="182">
        <f t="shared" si="354"/>
        <v>0</v>
      </c>
      <c r="Q100" s="182">
        <f t="shared" si="354"/>
        <v>348</v>
      </c>
      <c r="R100" s="182">
        <f t="shared" si="354"/>
        <v>0</v>
      </c>
      <c r="S100" s="182">
        <f t="shared" si="355"/>
        <v>0</v>
      </c>
      <c r="T100" s="182">
        <f t="shared" si="355"/>
        <v>0</v>
      </c>
      <c r="U100" s="219">
        <f t="shared" si="355"/>
        <v>0</v>
      </c>
      <c r="V100" s="289">
        <f t="shared" si="376"/>
        <v>180</v>
      </c>
      <c r="W100" s="182">
        <f t="shared" si="377"/>
        <v>12</v>
      </c>
      <c r="X100" s="290">
        <f t="shared" si="378"/>
        <v>0</v>
      </c>
      <c r="Y100" s="245">
        <f t="shared" si="359"/>
        <v>0</v>
      </c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226"/>
      <c r="AT100" s="303">
        <f>SUM(AU100:BE100)+SUM(BG100:BI100)</f>
        <v>0</v>
      </c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304"/>
      <c r="BO100" s="245">
        <f>SUM(BP100:BZ100)+SUM(CB100:CD100)</f>
        <v>0</v>
      </c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226"/>
      <c r="CJ100" s="303">
        <f>SUM(CK100:CU100)+SUM(CW100:CY100)</f>
        <v>0</v>
      </c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304"/>
      <c r="DE100" s="245">
        <f>SUM(DF100:DP100)+SUM(DR100:DT100)</f>
        <v>0</v>
      </c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226"/>
      <c r="DZ100" s="303">
        <f>SUM(EA100:EK100)+SUM(EM100:EO100)</f>
        <v>0</v>
      </c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304"/>
      <c r="EU100" s="245">
        <f>SUM(EV100:FF100)+SUM(FH100:FJ100)</f>
        <v>0</v>
      </c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226"/>
      <c r="FP100" s="303">
        <f>SUM(FQ100:GA100)+SUM(GC100:GE100)</f>
        <v>0</v>
      </c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304"/>
      <c r="GK100" s="245">
        <f t="shared" si="369"/>
        <v>0</v>
      </c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226"/>
      <c r="HF100" s="303">
        <f t="shared" si="370"/>
        <v>348</v>
      </c>
      <c r="HG100" s="183"/>
      <c r="HH100" s="183"/>
      <c r="HI100" s="183"/>
      <c r="HJ100" s="183"/>
      <c r="HK100" s="183"/>
      <c r="HL100" s="183"/>
      <c r="HM100" s="183"/>
      <c r="HN100" s="183"/>
      <c r="HO100" s="183"/>
      <c r="HP100" s="183">
        <v>348</v>
      </c>
      <c r="HQ100" s="183"/>
      <c r="HR100" s="183"/>
      <c r="HS100" s="183"/>
      <c r="HT100" s="183"/>
      <c r="HU100" s="183"/>
      <c r="HV100" s="184"/>
      <c r="HW100" s="185"/>
      <c r="HX100" s="186">
        <v>12</v>
      </c>
      <c r="HY100" s="187">
        <f t="shared" si="382"/>
        <v>15</v>
      </c>
      <c r="HZ100" s="304">
        <v>180</v>
      </c>
      <c r="IA100" s="339"/>
      <c r="IB100" s="188"/>
      <c r="IC100" s="188">
        <v>10</v>
      </c>
      <c r="ID100" s="189"/>
      <c r="IE100" s="346">
        <v>7</v>
      </c>
      <c r="IF100" s="392"/>
      <c r="IG100" s="392"/>
      <c r="IH100" s="392"/>
      <c r="II100" s="392"/>
      <c r="IJ100" s="392"/>
      <c r="IK100" s="392"/>
      <c r="IL100" s="392"/>
      <c r="IM100" s="392"/>
      <c r="IN100" s="392"/>
      <c r="IO100" s="392"/>
      <c r="IP100" s="392"/>
      <c r="IQ100" s="392"/>
      <c r="IR100" s="392"/>
      <c r="IS100" s="392"/>
      <c r="IT100" s="392"/>
      <c r="IU100" s="392"/>
      <c r="IV100" s="392"/>
      <c r="IW100" s="392"/>
      <c r="IX100" s="392"/>
      <c r="IY100" s="392"/>
      <c r="IZ100" s="392"/>
      <c r="JA100" s="392"/>
      <c r="JB100" s="392"/>
      <c r="JC100" s="392"/>
      <c r="JD100" s="392"/>
      <c r="JE100" s="392"/>
      <c r="JF100" s="392"/>
      <c r="JG100" s="392"/>
      <c r="JH100" s="392"/>
      <c r="JI100" s="392"/>
      <c r="JJ100" s="392"/>
      <c r="JK100" s="392"/>
      <c r="JL100" s="392"/>
      <c r="JM100" s="392"/>
      <c r="JN100" s="392"/>
      <c r="JO100" s="392"/>
      <c r="JP100" s="392"/>
      <c r="JQ100" s="392"/>
      <c r="JR100" s="392"/>
      <c r="JS100" s="392"/>
      <c r="JT100" s="392"/>
      <c r="JU100" s="392"/>
      <c r="JV100" s="392"/>
      <c r="JW100" s="392"/>
      <c r="JX100" s="392"/>
      <c r="JY100" s="392"/>
      <c r="JZ100" s="392"/>
      <c r="KA100" s="392"/>
      <c r="KB100" s="392"/>
      <c r="KC100" s="392"/>
      <c r="KD100" s="392"/>
      <c r="KE100" s="392"/>
      <c r="KF100" s="392"/>
      <c r="KG100" s="392"/>
      <c r="KH100" s="392"/>
      <c r="KI100" s="392"/>
      <c r="KJ100" s="392"/>
      <c r="KK100" s="392"/>
      <c r="KL100" s="392"/>
      <c r="KM100" s="392"/>
      <c r="KN100" s="392"/>
      <c r="KO100" s="392"/>
    </row>
    <row r="101" spans="1:301" s="377" customFormat="1" ht="15" customHeight="1" x14ac:dyDescent="0.25">
      <c r="A101" s="114"/>
      <c r="B101" s="115" t="s">
        <v>232</v>
      </c>
      <c r="C101" s="266" t="s">
        <v>233</v>
      </c>
      <c r="D101" s="228"/>
      <c r="E101" s="115"/>
      <c r="F101" s="115"/>
      <c r="G101" s="115"/>
      <c r="H101" s="115"/>
      <c r="I101" s="115"/>
      <c r="J101" s="115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207"/>
      <c r="V101" s="267"/>
      <c r="W101" s="115"/>
      <c r="X101" s="247"/>
      <c r="Y101" s="228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207"/>
      <c r="AT101" s="267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5"/>
      <c r="BH101" s="115"/>
      <c r="BI101" s="115"/>
      <c r="BJ101" s="115"/>
      <c r="BK101" s="115"/>
      <c r="BL101" s="115"/>
      <c r="BM101" s="115"/>
      <c r="BN101" s="247"/>
      <c r="BO101" s="228"/>
      <c r="BP101" s="115"/>
      <c r="BQ101" s="115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  <c r="CB101" s="115"/>
      <c r="CC101" s="115"/>
      <c r="CD101" s="115"/>
      <c r="CE101" s="115"/>
      <c r="CF101" s="115"/>
      <c r="CG101" s="115"/>
      <c r="CH101" s="115"/>
      <c r="CI101" s="207"/>
      <c r="CJ101" s="267"/>
      <c r="CK101" s="115"/>
      <c r="CL101" s="115"/>
      <c r="CM101" s="115"/>
      <c r="CN101" s="115"/>
      <c r="CO101" s="115"/>
      <c r="CP101" s="115"/>
      <c r="CQ101" s="115"/>
      <c r="CR101" s="115"/>
      <c r="CS101" s="115"/>
      <c r="CT101" s="115"/>
      <c r="CU101" s="115"/>
      <c r="CV101" s="115"/>
      <c r="CW101" s="115"/>
      <c r="CX101" s="115"/>
      <c r="CY101" s="115"/>
      <c r="CZ101" s="115"/>
      <c r="DA101" s="115"/>
      <c r="DB101" s="115"/>
      <c r="DC101" s="115"/>
      <c r="DD101" s="247"/>
      <c r="DE101" s="228"/>
      <c r="DF101" s="115"/>
      <c r="DG101" s="115"/>
      <c r="DH101" s="115"/>
      <c r="DI101" s="115"/>
      <c r="DJ101" s="115"/>
      <c r="DK101" s="115"/>
      <c r="DL101" s="115"/>
      <c r="DM101" s="115"/>
      <c r="DN101" s="115"/>
      <c r="DO101" s="115"/>
      <c r="DP101" s="115"/>
      <c r="DQ101" s="115"/>
      <c r="DR101" s="115"/>
      <c r="DS101" s="115"/>
      <c r="DT101" s="115"/>
      <c r="DU101" s="115"/>
      <c r="DV101" s="115"/>
      <c r="DW101" s="115"/>
      <c r="DX101" s="115"/>
      <c r="DY101" s="207"/>
      <c r="DZ101" s="267"/>
      <c r="EA101" s="115"/>
      <c r="EB101" s="115"/>
      <c r="EC101" s="115"/>
      <c r="ED101" s="115"/>
      <c r="EE101" s="115"/>
      <c r="EF101" s="115"/>
      <c r="EG101" s="115"/>
      <c r="EH101" s="115"/>
      <c r="EI101" s="115"/>
      <c r="EJ101" s="115"/>
      <c r="EK101" s="115"/>
      <c r="EL101" s="115"/>
      <c r="EM101" s="115"/>
      <c r="EN101" s="115"/>
      <c r="EO101" s="115"/>
      <c r="EP101" s="115"/>
      <c r="EQ101" s="115"/>
      <c r="ER101" s="115"/>
      <c r="ES101" s="115"/>
      <c r="ET101" s="247"/>
      <c r="EU101" s="228"/>
      <c r="EV101" s="115"/>
      <c r="EW101" s="115"/>
      <c r="EX101" s="115"/>
      <c r="EY101" s="115"/>
      <c r="EZ101" s="115"/>
      <c r="FA101" s="115"/>
      <c r="FB101" s="115"/>
      <c r="FC101" s="115"/>
      <c r="FD101" s="115"/>
      <c r="FE101" s="115"/>
      <c r="FF101" s="115"/>
      <c r="FG101" s="115"/>
      <c r="FH101" s="115"/>
      <c r="FI101" s="115"/>
      <c r="FJ101" s="115"/>
      <c r="FK101" s="115"/>
      <c r="FL101" s="115"/>
      <c r="FM101" s="115"/>
      <c r="FN101" s="115"/>
      <c r="FO101" s="207"/>
      <c r="FP101" s="267"/>
      <c r="FQ101" s="115"/>
      <c r="FR101" s="115"/>
      <c r="FS101" s="115"/>
      <c r="FT101" s="115"/>
      <c r="FU101" s="115"/>
      <c r="FV101" s="115"/>
      <c r="FW101" s="115"/>
      <c r="FX101" s="115"/>
      <c r="FY101" s="115"/>
      <c r="FZ101" s="115"/>
      <c r="GA101" s="115"/>
      <c r="GB101" s="115"/>
      <c r="GC101" s="115"/>
      <c r="GD101" s="115"/>
      <c r="GE101" s="115"/>
      <c r="GF101" s="115"/>
      <c r="GG101" s="115"/>
      <c r="GH101" s="115"/>
      <c r="GI101" s="115"/>
      <c r="GJ101" s="247"/>
      <c r="GK101" s="228"/>
      <c r="GL101" s="115"/>
      <c r="GM101" s="115"/>
      <c r="GN101" s="115"/>
      <c r="GO101" s="115"/>
      <c r="GP101" s="115"/>
      <c r="GQ101" s="115"/>
      <c r="GR101" s="115"/>
      <c r="GS101" s="115"/>
      <c r="GT101" s="115"/>
      <c r="GU101" s="115"/>
      <c r="GV101" s="115"/>
      <c r="GW101" s="115"/>
      <c r="GX101" s="115"/>
      <c r="GY101" s="115"/>
      <c r="GZ101" s="115"/>
      <c r="HA101" s="115"/>
      <c r="HB101" s="115"/>
      <c r="HC101" s="115"/>
      <c r="HD101" s="115"/>
      <c r="HE101" s="207"/>
      <c r="HF101" s="267"/>
      <c r="HG101" s="115"/>
      <c r="HH101" s="115"/>
      <c r="HI101" s="115"/>
      <c r="HJ101" s="115"/>
      <c r="HK101" s="115"/>
      <c r="HL101" s="115"/>
      <c r="HM101" s="115"/>
      <c r="HN101" s="115"/>
      <c r="HO101" s="115"/>
      <c r="HP101" s="115"/>
      <c r="HQ101" s="115"/>
      <c r="HR101" s="115"/>
      <c r="HS101" s="115"/>
      <c r="HT101" s="115"/>
      <c r="HU101" s="115"/>
      <c r="HV101" s="115"/>
      <c r="HW101" s="115"/>
      <c r="HX101" s="115"/>
      <c r="HY101" s="115"/>
      <c r="HZ101" s="247"/>
      <c r="IA101" s="340"/>
      <c r="IB101" s="174"/>
      <c r="IC101" s="174"/>
      <c r="ID101" s="175"/>
      <c r="IE101" s="54"/>
      <c r="IF101" s="378"/>
      <c r="IG101" s="378"/>
      <c r="IH101" s="378"/>
      <c r="II101" s="378"/>
      <c r="IJ101" s="378"/>
      <c r="IK101" s="378"/>
      <c r="IL101" s="378"/>
      <c r="IM101" s="378"/>
      <c r="IN101" s="378"/>
      <c r="IO101" s="378"/>
      <c r="IP101" s="378"/>
      <c r="IQ101" s="378"/>
      <c r="IR101" s="378"/>
      <c r="IS101" s="378"/>
      <c r="IT101" s="378"/>
      <c r="IU101" s="378"/>
      <c r="IV101" s="378"/>
      <c r="IW101" s="378"/>
      <c r="IX101" s="378"/>
      <c r="IY101" s="378"/>
      <c r="IZ101" s="378"/>
      <c r="JA101" s="378"/>
      <c r="JB101" s="378"/>
      <c r="JC101" s="378"/>
      <c r="JD101" s="378"/>
      <c r="JE101" s="378"/>
      <c r="JF101" s="378"/>
      <c r="JG101" s="378"/>
      <c r="JH101" s="378"/>
      <c r="JI101" s="378"/>
      <c r="JJ101" s="378"/>
      <c r="JK101" s="378"/>
      <c r="JL101" s="378"/>
      <c r="JM101" s="378"/>
      <c r="JN101" s="378"/>
      <c r="JO101" s="378"/>
      <c r="JP101" s="378"/>
      <c r="JQ101" s="378"/>
      <c r="JR101" s="378"/>
      <c r="JS101" s="378"/>
      <c r="JT101" s="378"/>
      <c r="JU101" s="378"/>
      <c r="JV101" s="378"/>
      <c r="JW101" s="378"/>
      <c r="JX101" s="378"/>
      <c r="JY101" s="378"/>
      <c r="JZ101" s="378"/>
      <c r="KA101" s="378"/>
      <c r="KB101" s="378"/>
      <c r="KC101" s="378"/>
      <c r="KD101" s="378"/>
      <c r="KE101" s="378"/>
      <c r="KF101" s="378"/>
      <c r="KG101" s="378"/>
      <c r="KH101" s="378"/>
      <c r="KI101" s="378"/>
      <c r="KJ101" s="378"/>
      <c r="KK101" s="378"/>
      <c r="KL101" s="378"/>
      <c r="KM101" s="378"/>
      <c r="KN101" s="378"/>
      <c r="KO101" s="378"/>
    </row>
    <row r="102" spans="1:301" ht="15" customHeight="1" x14ac:dyDescent="0.25">
      <c r="A102" s="152">
        <v>56</v>
      </c>
      <c r="B102" s="46" t="s">
        <v>185</v>
      </c>
      <c r="C102" s="257" t="s">
        <v>162</v>
      </c>
      <c r="D102" s="236">
        <f t="shared" ref="D102:D104" si="383">F102/36</f>
        <v>1</v>
      </c>
      <c r="E102" s="48"/>
      <c r="F102" s="48">
        <v>36</v>
      </c>
      <c r="G102" s="48">
        <f t="shared" ref="G102:G104" si="384">SUM(H102:U102)</f>
        <v>0</v>
      </c>
      <c r="H102" s="48">
        <f t="shared" ref="H102:P104" si="385">Z102+AU102+BP102+CK102+DF102+EA102+EV102+FQ102+GL102+HG102</f>
        <v>0</v>
      </c>
      <c r="I102" s="48">
        <f t="shared" si="385"/>
        <v>0</v>
      </c>
      <c r="J102" s="48">
        <f t="shared" si="385"/>
        <v>0</v>
      </c>
      <c r="K102" s="48">
        <f t="shared" si="385"/>
        <v>0</v>
      </c>
      <c r="L102" s="48">
        <f t="shared" si="385"/>
        <v>0</v>
      </c>
      <c r="M102" s="48">
        <f t="shared" si="385"/>
        <v>0</v>
      </c>
      <c r="N102" s="48">
        <f t="shared" si="385"/>
        <v>0</v>
      </c>
      <c r="O102" s="48">
        <f t="shared" si="385"/>
        <v>0</v>
      </c>
      <c r="P102" s="48">
        <f t="shared" si="385"/>
        <v>0</v>
      </c>
      <c r="Q102" s="48"/>
      <c r="R102" s="48">
        <f>AJ102+BE102+BZ102+CU102+DP102+EK102+FF102+GA102+GV102+HQ102</f>
        <v>0</v>
      </c>
      <c r="S102" s="48">
        <f t="shared" ref="S102:U104" si="386">AL102+BG102+CB102+CW102+DR102+EM102+FH102+GC102+GX102+HS102</f>
        <v>0</v>
      </c>
      <c r="T102" s="48">
        <f t="shared" si="386"/>
        <v>0</v>
      </c>
      <c r="U102" s="214">
        <f t="shared" si="386"/>
        <v>0</v>
      </c>
      <c r="V102" s="276">
        <f>AS102+BN102+CI102+DD102+DY102+ET102+FO102+GJ102+HE102+HZ102</f>
        <v>0</v>
      </c>
      <c r="W102" s="48"/>
      <c r="X102" s="277"/>
      <c r="Y102" s="54">
        <f>SUM(Z102:AJ102)+SUM(AL102:AN102)</f>
        <v>0</v>
      </c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224"/>
      <c r="AT102" s="299">
        <f>SUM(AU102:BE102)+SUM(BG102:BI102)</f>
        <v>0</v>
      </c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300"/>
      <c r="BO102" s="54">
        <f>SUM(BP102:BZ102)+SUM(CB102:CD102)</f>
        <v>0</v>
      </c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6"/>
      <c r="CC102" s="46"/>
      <c r="CD102" s="46"/>
      <c r="CE102" s="46"/>
      <c r="CF102" s="46"/>
      <c r="CG102" s="46"/>
      <c r="CH102" s="46"/>
      <c r="CI102" s="224"/>
      <c r="CJ102" s="299">
        <f>SUM(CK102:CU102)+SUM(CW102:CY102)</f>
        <v>0</v>
      </c>
      <c r="CK102" s="46"/>
      <c r="CL102" s="46"/>
      <c r="CM102" s="46"/>
      <c r="CN102" s="46"/>
      <c r="CO102" s="46"/>
      <c r="CP102" s="46"/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300"/>
      <c r="DE102" s="54">
        <f>SUM(DF102:DP102)+SUM(DR102:DT102)</f>
        <v>0</v>
      </c>
      <c r="DF102" s="46"/>
      <c r="DG102" s="46"/>
      <c r="DH102" s="46"/>
      <c r="DI102" s="46"/>
      <c r="DJ102" s="46"/>
      <c r="DK102" s="46"/>
      <c r="DL102" s="46"/>
      <c r="DM102" s="46"/>
      <c r="DN102" s="46"/>
      <c r="DO102" s="46"/>
      <c r="DP102" s="46"/>
      <c r="DQ102" s="46"/>
      <c r="DR102" s="46"/>
      <c r="DS102" s="46"/>
      <c r="DT102" s="46"/>
      <c r="DU102" s="46"/>
      <c r="DV102" s="46"/>
      <c r="DW102" s="46"/>
      <c r="DX102" s="46"/>
      <c r="DY102" s="224"/>
      <c r="DZ102" s="299">
        <f>SUM(EA102:EK102)+SUM(EM102:EO102)</f>
        <v>0</v>
      </c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/>
      <c r="ET102" s="300"/>
      <c r="EU102" s="54">
        <f>SUM(EV102:FF102)+SUM(FH102:FJ102)</f>
        <v>0</v>
      </c>
      <c r="EV102" s="46"/>
      <c r="EW102" s="46"/>
      <c r="EX102" s="46"/>
      <c r="EY102" s="46"/>
      <c r="EZ102" s="46"/>
      <c r="FA102" s="46"/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224"/>
      <c r="FP102" s="299">
        <f>SUM(FQ102:GA102)+SUM(GC102:GE102)</f>
        <v>0</v>
      </c>
      <c r="FQ102" s="46"/>
      <c r="FR102" s="46"/>
      <c r="FS102" s="46"/>
      <c r="FT102" s="46"/>
      <c r="FU102" s="46"/>
      <c r="FV102" s="46"/>
      <c r="FW102" s="46"/>
      <c r="FX102" s="46"/>
      <c r="FY102" s="46"/>
      <c r="FZ102" s="46"/>
      <c r="GA102" s="46"/>
      <c r="GB102" s="46"/>
      <c r="GC102" s="46"/>
      <c r="GD102" s="46"/>
      <c r="GE102" s="46"/>
      <c r="GF102" s="46"/>
      <c r="GG102" s="46"/>
      <c r="GH102" s="46"/>
      <c r="GI102" s="46"/>
      <c r="GJ102" s="300"/>
      <c r="GK102" s="54">
        <f>SUM(GL102:GV102)+SUM(GX102:GZ102)</f>
        <v>0</v>
      </c>
      <c r="GL102" s="46"/>
      <c r="GM102" s="46"/>
      <c r="GN102" s="46"/>
      <c r="GO102" s="46"/>
      <c r="GP102" s="46"/>
      <c r="GQ102" s="46"/>
      <c r="GR102" s="46"/>
      <c r="GS102" s="46"/>
      <c r="GT102" s="46"/>
      <c r="GU102" s="46"/>
      <c r="GV102" s="46"/>
      <c r="GW102" s="46"/>
      <c r="GX102" s="46"/>
      <c r="GY102" s="46"/>
      <c r="GZ102" s="46"/>
      <c r="HA102" s="46"/>
      <c r="HB102" s="46"/>
      <c r="HC102" s="46"/>
      <c r="HD102" s="46"/>
      <c r="HE102" s="224"/>
      <c r="HF102" s="299">
        <f>SUM(HG102:HQ102)+SUM(HS102:HU102)</f>
        <v>0</v>
      </c>
      <c r="HG102" s="49"/>
      <c r="HH102" s="49"/>
      <c r="HI102" s="49"/>
      <c r="HJ102" s="49"/>
      <c r="HK102" s="49"/>
      <c r="HL102" s="49"/>
      <c r="HM102" s="49"/>
      <c r="HN102" s="49"/>
      <c r="HO102" s="49"/>
      <c r="HP102" s="49"/>
      <c r="HQ102" s="49"/>
      <c r="HR102" s="49"/>
      <c r="HS102" s="49"/>
      <c r="HT102" s="49"/>
      <c r="HU102" s="49"/>
      <c r="HV102" s="50"/>
      <c r="HW102" s="51"/>
      <c r="HX102" s="52"/>
      <c r="HY102" s="53">
        <f>D102</f>
        <v>1</v>
      </c>
      <c r="HZ102" s="300"/>
      <c r="IA102" s="322" t="s">
        <v>54</v>
      </c>
      <c r="IB102" s="25"/>
      <c r="IC102" s="25"/>
      <c r="ID102" s="120"/>
      <c r="IE102" s="54">
        <v>7</v>
      </c>
    </row>
    <row r="103" spans="1:301" ht="15" customHeight="1" x14ac:dyDescent="0.25">
      <c r="A103" s="152">
        <v>57</v>
      </c>
      <c r="B103" s="46" t="s">
        <v>186</v>
      </c>
      <c r="C103" s="257" t="s">
        <v>163</v>
      </c>
      <c r="D103" s="236">
        <f t="shared" si="383"/>
        <v>1</v>
      </c>
      <c r="E103" s="48"/>
      <c r="F103" s="48">
        <v>36</v>
      </c>
      <c r="G103" s="48">
        <f t="shared" si="384"/>
        <v>0</v>
      </c>
      <c r="H103" s="48">
        <f t="shared" si="385"/>
        <v>0</v>
      </c>
      <c r="I103" s="48">
        <f t="shared" si="385"/>
        <v>0</v>
      </c>
      <c r="J103" s="48">
        <f t="shared" si="385"/>
        <v>0</v>
      </c>
      <c r="K103" s="48">
        <f t="shared" si="385"/>
        <v>0</v>
      </c>
      <c r="L103" s="48">
        <f t="shared" si="385"/>
        <v>0</v>
      </c>
      <c r="M103" s="48">
        <f t="shared" si="385"/>
        <v>0</v>
      </c>
      <c r="N103" s="48">
        <f t="shared" si="385"/>
        <v>0</v>
      </c>
      <c r="O103" s="48">
        <f t="shared" si="385"/>
        <v>0</v>
      </c>
      <c r="P103" s="48">
        <f t="shared" si="385"/>
        <v>0</v>
      </c>
      <c r="Q103" s="48"/>
      <c r="R103" s="48">
        <f>AJ103+BE103+BZ103+CU103+DP103+EK103+FF103+GA103+GV103+HQ103</f>
        <v>0</v>
      </c>
      <c r="S103" s="48">
        <f t="shared" si="386"/>
        <v>0</v>
      </c>
      <c r="T103" s="48">
        <f t="shared" si="386"/>
        <v>0</v>
      </c>
      <c r="U103" s="214">
        <f t="shared" si="386"/>
        <v>0</v>
      </c>
      <c r="V103" s="276">
        <f>AS103+BN103+CI103+DD103+DY103+ET103+FO103+GJ103+HE103+HZ103</f>
        <v>0</v>
      </c>
      <c r="W103" s="48"/>
      <c r="X103" s="277"/>
      <c r="Y103" s="54">
        <f>SUM(Z103:AJ103)+SUM(AL103:AN103)</f>
        <v>0</v>
      </c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6"/>
      <c r="AS103" s="224"/>
      <c r="AT103" s="299">
        <f>SUM(AU103:BE103)+SUM(BG103:BI103)</f>
        <v>0</v>
      </c>
      <c r="AU103" s="46"/>
      <c r="AV103" s="46"/>
      <c r="AW103" s="46"/>
      <c r="AX103" s="46"/>
      <c r="AY103" s="46"/>
      <c r="AZ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K103" s="46"/>
      <c r="BL103" s="46"/>
      <c r="BM103" s="46"/>
      <c r="BN103" s="300"/>
      <c r="BO103" s="54">
        <f>SUM(BP103:BZ103)+SUM(CB103:CD103)</f>
        <v>0</v>
      </c>
      <c r="BP103" s="46"/>
      <c r="BQ103" s="46"/>
      <c r="BR103" s="46"/>
      <c r="BS103" s="46"/>
      <c r="BT103" s="46"/>
      <c r="BU103" s="46"/>
      <c r="BV103" s="46"/>
      <c r="BW103" s="46"/>
      <c r="BX103" s="46"/>
      <c r="BY103" s="46"/>
      <c r="BZ103" s="46"/>
      <c r="CA103" s="46"/>
      <c r="CB103" s="46"/>
      <c r="CC103" s="46"/>
      <c r="CD103" s="46"/>
      <c r="CE103" s="46"/>
      <c r="CF103" s="46"/>
      <c r="CG103" s="46"/>
      <c r="CH103" s="46"/>
      <c r="CI103" s="224"/>
      <c r="CJ103" s="299">
        <f>SUM(CK103:CU103)+SUM(CW103:CY103)</f>
        <v>0</v>
      </c>
      <c r="CK103" s="46"/>
      <c r="CL103" s="46"/>
      <c r="CM103" s="46"/>
      <c r="CN103" s="46"/>
      <c r="CO103" s="46"/>
      <c r="CP103" s="46"/>
      <c r="CQ103" s="46"/>
      <c r="CR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300"/>
      <c r="DE103" s="54">
        <f>SUM(DF103:DP103)+SUM(DR103:DT103)</f>
        <v>0</v>
      </c>
      <c r="DF103" s="46"/>
      <c r="DG103" s="46"/>
      <c r="DH103" s="46"/>
      <c r="DI103" s="46"/>
      <c r="DJ103" s="46"/>
      <c r="DK103" s="46"/>
      <c r="DL103" s="46"/>
      <c r="DM103" s="46"/>
      <c r="DN103" s="46"/>
      <c r="DO103" s="46"/>
      <c r="DP103" s="46"/>
      <c r="DQ103" s="46"/>
      <c r="DR103" s="46"/>
      <c r="DS103" s="46"/>
      <c r="DT103" s="46"/>
      <c r="DU103" s="46"/>
      <c r="DV103" s="46"/>
      <c r="DW103" s="46"/>
      <c r="DX103" s="46"/>
      <c r="DY103" s="224"/>
      <c r="DZ103" s="299">
        <f>SUM(EA103:EK103)+SUM(EM103:EO103)</f>
        <v>0</v>
      </c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300"/>
      <c r="EU103" s="54">
        <f>SUM(EV103:FF103)+SUM(FH103:FJ103)</f>
        <v>0</v>
      </c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224"/>
      <c r="FP103" s="299">
        <f>SUM(FQ103:GA103)+SUM(GC103:GE103)</f>
        <v>0</v>
      </c>
      <c r="FQ103" s="46"/>
      <c r="FR103" s="46"/>
      <c r="FS103" s="46"/>
      <c r="FT103" s="46"/>
      <c r="FU103" s="46"/>
      <c r="FV103" s="46"/>
      <c r="FW103" s="46"/>
      <c r="FX103" s="46"/>
      <c r="FY103" s="46"/>
      <c r="FZ103" s="46"/>
      <c r="GA103" s="46"/>
      <c r="GB103" s="46"/>
      <c r="GC103" s="46"/>
      <c r="GD103" s="46"/>
      <c r="GE103" s="46"/>
      <c r="GF103" s="46"/>
      <c r="GG103" s="46"/>
      <c r="GH103" s="46"/>
      <c r="GI103" s="46"/>
      <c r="GJ103" s="300"/>
      <c r="GK103" s="54">
        <f>SUM(GL103:GV103)+SUM(GX103:GZ103)</f>
        <v>0</v>
      </c>
      <c r="GL103" s="46"/>
      <c r="GM103" s="46"/>
      <c r="GN103" s="46"/>
      <c r="GO103" s="46"/>
      <c r="GP103" s="46"/>
      <c r="GQ103" s="46"/>
      <c r="GR103" s="46"/>
      <c r="GS103" s="46"/>
      <c r="GT103" s="46"/>
      <c r="GU103" s="46"/>
      <c r="GV103" s="46"/>
      <c r="GW103" s="46"/>
      <c r="GX103" s="46"/>
      <c r="GY103" s="46"/>
      <c r="GZ103" s="46"/>
      <c r="HA103" s="46"/>
      <c r="HB103" s="46"/>
      <c r="HC103" s="46"/>
      <c r="HD103" s="46"/>
      <c r="HE103" s="224"/>
      <c r="HF103" s="299">
        <f>SUM(HG103:HQ103)+SUM(HS103:HU103)</f>
        <v>0</v>
      </c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50"/>
      <c r="HW103" s="51"/>
      <c r="HX103" s="52"/>
      <c r="HY103" s="53">
        <f t="shared" ref="HY103" si="387">D103</f>
        <v>1</v>
      </c>
      <c r="HZ103" s="300"/>
      <c r="IA103" s="322" t="s">
        <v>54</v>
      </c>
      <c r="IB103" s="25"/>
      <c r="IC103" s="25"/>
      <c r="ID103" s="120"/>
      <c r="IE103" s="54">
        <v>11</v>
      </c>
    </row>
    <row r="104" spans="1:301" ht="15" customHeight="1" thickBot="1" x14ac:dyDescent="0.3">
      <c r="A104" s="153">
        <v>58</v>
      </c>
      <c r="B104" s="154" t="s">
        <v>187</v>
      </c>
      <c r="C104" s="258" t="s">
        <v>164</v>
      </c>
      <c r="D104" s="345">
        <f t="shared" si="383"/>
        <v>4</v>
      </c>
      <c r="E104" s="155"/>
      <c r="F104" s="155">
        <v>144</v>
      </c>
      <c r="G104" s="155">
        <f t="shared" si="384"/>
        <v>0</v>
      </c>
      <c r="H104" s="155">
        <f t="shared" si="385"/>
        <v>0</v>
      </c>
      <c r="I104" s="155">
        <f t="shared" si="385"/>
        <v>0</v>
      </c>
      <c r="J104" s="155">
        <f t="shared" si="385"/>
        <v>0</v>
      </c>
      <c r="K104" s="155">
        <f t="shared" si="385"/>
        <v>0</v>
      </c>
      <c r="L104" s="155">
        <f t="shared" si="385"/>
        <v>0</v>
      </c>
      <c r="M104" s="155">
        <f t="shared" si="385"/>
        <v>0</v>
      </c>
      <c r="N104" s="155">
        <f t="shared" si="385"/>
        <v>0</v>
      </c>
      <c r="O104" s="155">
        <f t="shared" si="385"/>
        <v>0</v>
      </c>
      <c r="P104" s="155">
        <f t="shared" si="385"/>
        <v>0</v>
      </c>
      <c r="Q104" s="155"/>
      <c r="R104" s="155">
        <f>AJ104+BE104+BZ104+CU104+DP104+EK104+FF104+GA104+GV104+HQ104</f>
        <v>0</v>
      </c>
      <c r="S104" s="155">
        <f t="shared" si="386"/>
        <v>0</v>
      </c>
      <c r="T104" s="155">
        <f t="shared" si="386"/>
        <v>0</v>
      </c>
      <c r="U104" s="341">
        <f t="shared" si="386"/>
        <v>0</v>
      </c>
      <c r="V104" s="352">
        <f>AS104+BN104+CI104+DD104+DY104+ET104+FO104+GJ104+HE104+HZ104</f>
        <v>0</v>
      </c>
      <c r="W104" s="155"/>
      <c r="X104" s="353"/>
      <c r="Y104" s="348">
        <f>SUM(Z104:AJ104)+SUM(AL104:AN104)</f>
        <v>0</v>
      </c>
      <c r="Z104" s="154"/>
      <c r="AA104" s="154"/>
      <c r="AB104" s="154"/>
      <c r="AC104" s="154"/>
      <c r="AD104" s="154"/>
      <c r="AE104" s="154"/>
      <c r="AF104" s="154"/>
      <c r="AG104" s="154"/>
      <c r="AH104" s="154"/>
      <c r="AI104" s="154"/>
      <c r="AJ104" s="154"/>
      <c r="AK104" s="154"/>
      <c r="AL104" s="154"/>
      <c r="AM104" s="154"/>
      <c r="AN104" s="154"/>
      <c r="AO104" s="154"/>
      <c r="AP104" s="154"/>
      <c r="AQ104" s="154"/>
      <c r="AR104" s="154"/>
      <c r="AS104" s="344"/>
      <c r="AT104" s="358">
        <f>SUM(AU104:BE104)+SUM(BG104:BI104)</f>
        <v>0</v>
      </c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359"/>
      <c r="BO104" s="348">
        <f>SUM(BP104:BZ104)+SUM(CB104:CD104)</f>
        <v>0</v>
      </c>
      <c r="BP104" s="154"/>
      <c r="BQ104" s="154"/>
      <c r="BR104" s="154"/>
      <c r="BS104" s="154"/>
      <c r="BT104" s="154"/>
      <c r="BU104" s="154"/>
      <c r="BV104" s="154"/>
      <c r="BW104" s="154"/>
      <c r="BX104" s="154"/>
      <c r="BY104" s="154"/>
      <c r="BZ104" s="154"/>
      <c r="CA104" s="154"/>
      <c r="CB104" s="154"/>
      <c r="CC104" s="154"/>
      <c r="CD104" s="154"/>
      <c r="CE104" s="154"/>
      <c r="CF104" s="154"/>
      <c r="CG104" s="154"/>
      <c r="CH104" s="154"/>
      <c r="CI104" s="344"/>
      <c r="CJ104" s="358">
        <f>SUM(CK104:CU104)+SUM(CW104:CY104)</f>
        <v>0</v>
      </c>
      <c r="CK104" s="154"/>
      <c r="CL104" s="154"/>
      <c r="CM104" s="154"/>
      <c r="CN104" s="154"/>
      <c r="CO104" s="154"/>
      <c r="CP104" s="154"/>
      <c r="CQ104" s="154"/>
      <c r="CR104" s="154"/>
      <c r="CS104" s="154"/>
      <c r="CT104" s="154"/>
      <c r="CU104" s="154"/>
      <c r="CV104" s="154"/>
      <c r="CW104" s="154"/>
      <c r="CX104" s="154"/>
      <c r="CY104" s="154"/>
      <c r="CZ104" s="154"/>
      <c r="DA104" s="154"/>
      <c r="DB104" s="154"/>
      <c r="DC104" s="154"/>
      <c r="DD104" s="359"/>
      <c r="DE104" s="348">
        <f>SUM(DF104:DP104)+SUM(DR104:DT104)</f>
        <v>0</v>
      </c>
      <c r="DF104" s="154"/>
      <c r="DG104" s="154"/>
      <c r="DH104" s="154"/>
      <c r="DI104" s="154"/>
      <c r="DJ104" s="154"/>
      <c r="DK104" s="154"/>
      <c r="DL104" s="154"/>
      <c r="DM104" s="154"/>
      <c r="DN104" s="154"/>
      <c r="DO104" s="154"/>
      <c r="DP104" s="154"/>
      <c r="DQ104" s="154"/>
      <c r="DR104" s="154"/>
      <c r="DS104" s="154"/>
      <c r="DT104" s="154"/>
      <c r="DU104" s="154"/>
      <c r="DV104" s="154"/>
      <c r="DW104" s="154"/>
      <c r="DX104" s="154"/>
      <c r="DY104" s="344"/>
      <c r="DZ104" s="358">
        <f>SUM(EA104:EK104)+SUM(EM104:EO104)</f>
        <v>0</v>
      </c>
      <c r="EA104" s="154"/>
      <c r="EB104" s="154"/>
      <c r="EC104" s="154"/>
      <c r="ED104" s="154"/>
      <c r="EE104" s="154"/>
      <c r="EF104" s="154"/>
      <c r="EG104" s="154"/>
      <c r="EH104" s="154"/>
      <c r="EI104" s="154"/>
      <c r="EJ104" s="154"/>
      <c r="EK104" s="154"/>
      <c r="EL104" s="154"/>
      <c r="EM104" s="154"/>
      <c r="EN104" s="154"/>
      <c r="EO104" s="154"/>
      <c r="EP104" s="154"/>
      <c r="EQ104" s="154"/>
      <c r="ER104" s="154"/>
      <c r="ES104" s="154"/>
      <c r="ET104" s="359"/>
      <c r="EU104" s="348">
        <f>SUM(EV104:FF104)+SUM(FH104:FJ104)</f>
        <v>0</v>
      </c>
      <c r="EV104" s="154"/>
      <c r="EW104" s="154"/>
      <c r="EX104" s="154"/>
      <c r="EY104" s="154"/>
      <c r="EZ104" s="154"/>
      <c r="FA104" s="154"/>
      <c r="FB104" s="154"/>
      <c r="FC104" s="154"/>
      <c r="FD104" s="154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344"/>
      <c r="FP104" s="358">
        <f>SUM(FQ104:GA104)+SUM(GC104:GE104)</f>
        <v>0</v>
      </c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359"/>
      <c r="GK104" s="348">
        <f>SUM(GL104:GV104)+SUM(GX104:GZ104)</f>
        <v>0</v>
      </c>
      <c r="GL104" s="154"/>
      <c r="GM104" s="154"/>
      <c r="GN104" s="154"/>
      <c r="GO104" s="154"/>
      <c r="GP104" s="154"/>
      <c r="GQ104" s="154"/>
      <c r="GR104" s="154"/>
      <c r="GS104" s="154"/>
      <c r="GT104" s="154"/>
      <c r="GU104" s="154"/>
      <c r="GV104" s="154"/>
      <c r="GW104" s="154"/>
      <c r="GX104" s="154"/>
      <c r="GY104" s="154"/>
      <c r="GZ104" s="154"/>
      <c r="HA104" s="154"/>
      <c r="HB104" s="154"/>
      <c r="HC104" s="154"/>
      <c r="HD104" s="154"/>
      <c r="HE104" s="344"/>
      <c r="HF104" s="358">
        <f>SUM(HG104:HQ104)+SUM(HS104:HU104)</f>
        <v>0</v>
      </c>
      <c r="HG104" s="156"/>
      <c r="HH104" s="156"/>
      <c r="HI104" s="156"/>
      <c r="HJ104" s="156"/>
      <c r="HK104" s="156"/>
      <c r="HL104" s="156"/>
      <c r="HM104" s="156"/>
      <c r="HN104" s="156"/>
      <c r="HO104" s="156"/>
      <c r="HP104" s="156"/>
      <c r="HQ104" s="156"/>
      <c r="HR104" s="156"/>
      <c r="HS104" s="156"/>
      <c r="HT104" s="156"/>
      <c r="HU104" s="156"/>
      <c r="HV104" s="157"/>
      <c r="HW104" s="158"/>
      <c r="HX104" s="159"/>
      <c r="HY104" s="160">
        <v>4</v>
      </c>
      <c r="HZ104" s="359"/>
      <c r="IA104" s="331" t="s">
        <v>54</v>
      </c>
      <c r="IB104" s="137"/>
      <c r="IC104" s="137"/>
      <c r="ID104" s="139"/>
      <c r="IE104" s="54">
        <v>7</v>
      </c>
    </row>
    <row r="105" spans="1:301" s="385" customFormat="1" ht="15" customHeight="1" thickBot="1" x14ac:dyDescent="0.3">
      <c r="A105" s="971" t="s">
        <v>165</v>
      </c>
      <c r="B105" s="972"/>
      <c r="C105" s="973"/>
      <c r="D105" s="347">
        <f t="shared" ref="D105:BO105" si="388">D11+D12+D13+D14+D15+D16+D17+D18+D20+D26+D27+D28+D30+D31+D32+D33+D34+D35+D36+D37+D38+D39+D40+D41+D42+D43+D44+D45+D46+D47+D48+D49+D50+D53+D59+D65+D66+D67+D68+D69+D70+D73+D74+D77+D79+D80+D82+D83+D84+D86+D87+D88+D89+D91+D95+D102+D103+D104</f>
        <v>225</v>
      </c>
      <c r="E105" s="171">
        <f t="shared" si="388"/>
        <v>75</v>
      </c>
      <c r="F105" s="171">
        <f t="shared" si="388"/>
        <v>10800</v>
      </c>
      <c r="G105" s="171">
        <f t="shared" si="388"/>
        <v>6062</v>
      </c>
      <c r="H105" s="171">
        <f t="shared" si="388"/>
        <v>1908</v>
      </c>
      <c r="I105" s="171">
        <f t="shared" si="388"/>
        <v>450</v>
      </c>
      <c r="J105" s="171">
        <f t="shared" si="388"/>
        <v>228</v>
      </c>
      <c r="K105" s="171">
        <f t="shared" si="388"/>
        <v>1792</v>
      </c>
      <c r="L105" s="171">
        <f t="shared" si="388"/>
        <v>56</v>
      </c>
      <c r="M105" s="171">
        <f t="shared" si="388"/>
        <v>288</v>
      </c>
      <c r="N105" s="171">
        <f t="shared" si="388"/>
        <v>60</v>
      </c>
      <c r="O105" s="171">
        <f t="shared" si="388"/>
        <v>98</v>
      </c>
      <c r="P105" s="171">
        <f t="shared" si="388"/>
        <v>96</v>
      </c>
      <c r="Q105" s="171">
        <f t="shared" si="388"/>
        <v>696</v>
      </c>
      <c r="R105" s="171">
        <f t="shared" si="388"/>
        <v>196</v>
      </c>
      <c r="S105" s="171">
        <f t="shared" si="388"/>
        <v>60</v>
      </c>
      <c r="T105" s="171">
        <f t="shared" si="388"/>
        <v>90</v>
      </c>
      <c r="U105" s="343">
        <f t="shared" si="388"/>
        <v>44</v>
      </c>
      <c r="V105" s="356">
        <f t="shared" si="388"/>
        <v>3144</v>
      </c>
      <c r="W105" s="171">
        <f t="shared" si="388"/>
        <v>316</v>
      </c>
      <c r="X105" s="357">
        <f t="shared" si="388"/>
        <v>1062</v>
      </c>
      <c r="Y105" s="347">
        <f t="shared" si="388"/>
        <v>546</v>
      </c>
      <c r="Z105" s="171">
        <f t="shared" si="388"/>
        <v>224</v>
      </c>
      <c r="AA105" s="171">
        <f t="shared" si="388"/>
        <v>42</v>
      </c>
      <c r="AB105" s="171">
        <f t="shared" si="388"/>
        <v>2</v>
      </c>
      <c r="AC105" s="171">
        <f t="shared" si="388"/>
        <v>234</v>
      </c>
      <c r="AD105" s="171">
        <f t="shared" si="388"/>
        <v>0</v>
      </c>
      <c r="AE105" s="171">
        <f t="shared" si="388"/>
        <v>10</v>
      </c>
      <c r="AF105" s="171">
        <f t="shared" si="388"/>
        <v>4</v>
      </c>
      <c r="AG105" s="171">
        <f t="shared" si="388"/>
        <v>0</v>
      </c>
      <c r="AH105" s="171">
        <f t="shared" si="388"/>
        <v>18</v>
      </c>
      <c r="AI105" s="171">
        <f t="shared" si="388"/>
        <v>0</v>
      </c>
      <c r="AJ105" s="171">
        <f t="shared" si="388"/>
        <v>10</v>
      </c>
      <c r="AK105" s="171">
        <f t="shared" si="388"/>
        <v>5</v>
      </c>
      <c r="AL105" s="171">
        <f t="shared" si="388"/>
        <v>0</v>
      </c>
      <c r="AM105" s="171">
        <f t="shared" si="388"/>
        <v>0</v>
      </c>
      <c r="AN105" s="171">
        <f t="shared" si="388"/>
        <v>2</v>
      </c>
      <c r="AO105" s="171">
        <f t="shared" si="388"/>
        <v>0</v>
      </c>
      <c r="AP105" s="171">
        <f t="shared" si="388"/>
        <v>0</v>
      </c>
      <c r="AQ105" s="171">
        <f t="shared" si="388"/>
        <v>30</v>
      </c>
      <c r="AR105" s="171">
        <f t="shared" si="388"/>
        <v>24</v>
      </c>
      <c r="AS105" s="343">
        <f t="shared" si="388"/>
        <v>288</v>
      </c>
      <c r="AT105" s="356">
        <f t="shared" si="388"/>
        <v>724</v>
      </c>
      <c r="AU105" s="171">
        <f t="shared" si="388"/>
        <v>244</v>
      </c>
      <c r="AV105" s="171">
        <f t="shared" si="388"/>
        <v>38</v>
      </c>
      <c r="AW105" s="171">
        <f t="shared" si="388"/>
        <v>18</v>
      </c>
      <c r="AX105" s="171">
        <f t="shared" si="388"/>
        <v>344</v>
      </c>
      <c r="AY105" s="171">
        <f t="shared" si="388"/>
        <v>8</v>
      </c>
      <c r="AZ105" s="171">
        <f t="shared" si="388"/>
        <v>4</v>
      </c>
      <c r="BA105" s="171">
        <f t="shared" si="388"/>
        <v>16</v>
      </c>
      <c r="BB105" s="171">
        <f t="shared" si="388"/>
        <v>8</v>
      </c>
      <c r="BC105" s="171">
        <f t="shared" si="388"/>
        <v>18</v>
      </c>
      <c r="BD105" s="171">
        <f t="shared" si="388"/>
        <v>0</v>
      </c>
      <c r="BE105" s="171">
        <f t="shared" si="388"/>
        <v>20</v>
      </c>
      <c r="BF105" s="171">
        <f t="shared" si="388"/>
        <v>10</v>
      </c>
      <c r="BG105" s="171">
        <f t="shared" si="388"/>
        <v>0</v>
      </c>
      <c r="BH105" s="171">
        <f t="shared" si="388"/>
        <v>6</v>
      </c>
      <c r="BI105" s="171">
        <f t="shared" si="388"/>
        <v>0</v>
      </c>
      <c r="BJ105" s="171">
        <f t="shared" si="388"/>
        <v>144</v>
      </c>
      <c r="BK105" s="171">
        <f t="shared" si="388"/>
        <v>36</v>
      </c>
      <c r="BL105" s="171">
        <f t="shared" si="388"/>
        <v>23</v>
      </c>
      <c r="BM105" s="171">
        <f t="shared" si="388"/>
        <v>36</v>
      </c>
      <c r="BN105" s="357">
        <f t="shared" si="388"/>
        <v>369</v>
      </c>
      <c r="BO105" s="347">
        <f t="shared" si="388"/>
        <v>494</v>
      </c>
      <c r="BP105" s="171">
        <f t="shared" ref="BP105:EA105" si="389">BP11+BP12+BP13+BP14+BP15+BP16+BP17+BP18+BP20+BP26+BP27+BP28+BP30+BP31+BP32+BP33+BP34+BP35+BP36+BP37+BP38+BP39+BP40+BP41+BP42+BP43+BP44+BP45+BP46+BP47+BP48+BP49+BP50+BP53+BP59+BP65+BP66+BP67+BP68+BP69+BP70+BP73+BP74+BP77+BP79+BP80+BP82+BP83+BP84+BP86+BP87+BP88+BP89+BP91+BP95+BP102+BP103+BP104</f>
        <v>194</v>
      </c>
      <c r="BQ105" s="171">
        <f t="shared" si="389"/>
        <v>30</v>
      </c>
      <c r="BR105" s="171">
        <f t="shared" si="389"/>
        <v>22</v>
      </c>
      <c r="BS105" s="171">
        <f t="shared" si="389"/>
        <v>188</v>
      </c>
      <c r="BT105" s="171">
        <f t="shared" si="389"/>
        <v>2</v>
      </c>
      <c r="BU105" s="171">
        <f t="shared" si="389"/>
        <v>0</v>
      </c>
      <c r="BV105" s="171">
        <f t="shared" si="389"/>
        <v>22</v>
      </c>
      <c r="BW105" s="171">
        <f t="shared" si="389"/>
        <v>0</v>
      </c>
      <c r="BX105" s="171">
        <f t="shared" si="389"/>
        <v>16</v>
      </c>
      <c r="BY105" s="171">
        <f t="shared" si="389"/>
        <v>0</v>
      </c>
      <c r="BZ105" s="171">
        <f t="shared" si="389"/>
        <v>20</v>
      </c>
      <c r="CA105" s="171">
        <f t="shared" si="389"/>
        <v>10</v>
      </c>
      <c r="CB105" s="171">
        <f t="shared" si="389"/>
        <v>0</v>
      </c>
      <c r="CC105" s="171">
        <f t="shared" si="389"/>
        <v>0</v>
      </c>
      <c r="CD105" s="171">
        <f t="shared" si="389"/>
        <v>0</v>
      </c>
      <c r="CE105" s="171">
        <f t="shared" si="389"/>
        <v>36</v>
      </c>
      <c r="CF105" s="171">
        <f t="shared" si="389"/>
        <v>54</v>
      </c>
      <c r="CG105" s="171">
        <f t="shared" si="389"/>
        <v>22</v>
      </c>
      <c r="CH105" s="171">
        <f t="shared" si="389"/>
        <v>24</v>
      </c>
      <c r="CI105" s="343">
        <f t="shared" si="389"/>
        <v>258</v>
      </c>
      <c r="CJ105" s="356">
        <f t="shared" si="389"/>
        <v>752</v>
      </c>
      <c r="CK105" s="171">
        <f t="shared" si="389"/>
        <v>288</v>
      </c>
      <c r="CL105" s="171">
        <f t="shared" si="389"/>
        <v>100</v>
      </c>
      <c r="CM105" s="171">
        <f t="shared" si="389"/>
        <v>22</v>
      </c>
      <c r="CN105" s="171">
        <f t="shared" si="389"/>
        <v>244</v>
      </c>
      <c r="CO105" s="171">
        <f t="shared" si="389"/>
        <v>8</v>
      </c>
      <c r="CP105" s="171">
        <f t="shared" si="389"/>
        <v>42</v>
      </c>
      <c r="CQ105" s="171">
        <f t="shared" si="389"/>
        <v>0</v>
      </c>
      <c r="CR105" s="171">
        <f t="shared" si="389"/>
        <v>0</v>
      </c>
      <c r="CS105" s="171">
        <f t="shared" si="389"/>
        <v>6</v>
      </c>
      <c r="CT105" s="171">
        <f t="shared" si="389"/>
        <v>0</v>
      </c>
      <c r="CU105" s="171">
        <f t="shared" si="389"/>
        <v>42</v>
      </c>
      <c r="CV105" s="171">
        <f t="shared" si="389"/>
        <v>20</v>
      </c>
      <c r="CW105" s="171">
        <f t="shared" si="389"/>
        <v>0</v>
      </c>
      <c r="CX105" s="171">
        <f t="shared" si="389"/>
        <v>0</v>
      </c>
      <c r="CY105" s="171">
        <f t="shared" si="389"/>
        <v>0</v>
      </c>
      <c r="CZ105" s="171">
        <f t="shared" si="389"/>
        <v>108</v>
      </c>
      <c r="DA105" s="171">
        <f t="shared" si="389"/>
        <v>18</v>
      </c>
      <c r="DB105" s="171">
        <f t="shared" si="389"/>
        <v>31</v>
      </c>
      <c r="DC105" s="171">
        <f t="shared" si="389"/>
        <v>36</v>
      </c>
      <c r="DD105" s="357">
        <f t="shared" si="389"/>
        <v>387</v>
      </c>
      <c r="DE105" s="347">
        <f t="shared" si="389"/>
        <v>462</v>
      </c>
      <c r="DF105" s="171">
        <f t="shared" si="389"/>
        <v>166</v>
      </c>
      <c r="DG105" s="171">
        <f t="shared" si="389"/>
        <v>44</v>
      </c>
      <c r="DH105" s="171">
        <f t="shared" si="389"/>
        <v>48</v>
      </c>
      <c r="DI105" s="171">
        <f t="shared" si="389"/>
        <v>142</v>
      </c>
      <c r="DJ105" s="171">
        <f t="shared" si="389"/>
        <v>0</v>
      </c>
      <c r="DK105" s="171">
        <f t="shared" si="389"/>
        <v>0</v>
      </c>
      <c r="DL105" s="171">
        <f t="shared" si="389"/>
        <v>0</v>
      </c>
      <c r="DM105" s="171">
        <f t="shared" si="389"/>
        <v>0</v>
      </c>
      <c r="DN105" s="171">
        <f t="shared" si="389"/>
        <v>2</v>
      </c>
      <c r="DO105" s="171">
        <f t="shared" si="389"/>
        <v>0</v>
      </c>
      <c r="DP105" s="171">
        <f t="shared" si="389"/>
        <v>34</v>
      </c>
      <c r="DQ105" s="171">
        <f t="shared" si="389"/>
        <v>15</v>
      </c>
      <c r="DR105" s="171">
        <f t="shared" si="389"/>
        <v>0</v>
      </c>
      <c r="DS105" s="171">
        <f t="shared" si="389"/>
        <v>20</v>
      </c>
      <c r="DT105" s="171">
        <f t="shared" si="389"/>
        <v>6</v>
      </c>
      <c r="DU105" s="171">
        <f t="shared" si="389"/>
        <v>108</v>
      </c>
      <c r="DV105" s="171">
        <f t="shared" si="389"/>
        <v>36</v>
      </c>
      <c r="DW105" s="171">
        <f t="shared" si="389"/>
        <v>18</v>
      </c>
      <c r="DX105" s="171">
        <f t="shared" si="389"/>
        <v>24</v>
      </c>
      <c r="DY105" s="343">
        <f t="shared" si="389"/>
        <v>240</v>
      </c>
      <c r="DZ105" s="356">
        <f t="shared" si="389"/>
        <v>702</v>
      </c>
      <c r="EA105" s="171">
        <f t="shared" si="389"/>
        <v>296</v>
      </c>
      <c r="EB105" s="171">
        <f t="shared" ref="EB105:GM105" si="390">EB11+EB12+EB13+EB14+EB15+EB16+EB17+EB18+EB20+EB26+EB27+EB28+EB30+EB31+EB32+EB33+EB34+EB35+EB36+EB37+EB38+EB39+EB40+EB41+EB42+EB43+EB44+EB45+EB46+EB47+EB48+EB49+EB50+EB53+EB59+EB65+EB66+EB67+EB68+EB69+EB70+EB73+EB74+EB77+EB79+EB80+EB82+EB83+EB84+EB86+EB87+EB88+EB89+EB91+EB95+EB102+EB103+EB104</f>
        <v>64</v>
      </c>
      <c r="EC105" s="171">
        <f t="shared" si="390"/>
        <v>26</v>
      </c>
      <c r="ED105" s="171">
        <f t="shared" si="390"/>
        <v>184</v>
      </c>
      <c r="EE105" s="171">
        <f t="shared" si="390"/>
        <v>4</v>
      </c>
      <c r="EF105" s="171">
        <f t="shared" si="390"/>
        <v>0</v>
      </c>
      <c r="EG105" s="171">
        <f t="shared" si="390"/>
        <v>4</v>
      </c>
      <c r="EH105" s="171">
        <f t="shared" si="390"/>
        <v>0</v>
      </c>
      <c r="EI105" s="171">
        <f t="shared" si="390"/>
        <v>12</v>
      </c>
      <c r="EJ105" s="171">
        <f t="shared" si="390"/>
        <v>42</v>
      </c>
      <c r="EK105" s="171">
        <f t="shared" si="390"/>
        <v>56</v>
      </c>
      <c r="EL105" s="171">
        <f t="shared" si="390"/>
        <v>18</v>
      </c>
      <c r="EM105" s="171">
        <f t="shared" si="390"/>
        <v>0</v>
      </c>
      <c r="EN105" s="171">
        <f t="shared" si="390"/>
        <v>0</v>
      </c>
      <c r="EO105" s="171">
        <f t="shared" si="390"/>
        <v>14</v>
      </c>
      <c r="EP105" s="171">
        <f t="shared" si="390"/>
        <v>144</v>
      </c>
      <c r="EQ105" s="171">
        <f t="shared" si="390"/>
        <v>0</v>
      </c>
      <c r="ER105" s="171">
        <f t="shared" si="390"/>
        <v>84</v>
      </c>
      <c r="ES105" s="171">
        <f t="shared" si="390"/>
        <v>36</v>
      </c>
      <c r="ET105" s="357">
        <f t="shared" si="390"/>
        <v>366</v>
      </c>
      <c r="EU105" s="347">
        <f t="shared" si="390"/>
        <v>472</v>
      </c>
      <c r="EV105" s="171">
        <f t="shared" si="390"/>
        <v>222</v>
      </c>
      <c r="EW105" s="171">
        <f t="shared" si="390"/>
        <v>72</v>
      </c>
      <c r="EX105" s="171">
        <f t="shared" si="390"/>
        <v>18</v>
      </c>
      <c r="EY105" s="171">
        <f t="shared" si="390"/>
        <v>80</v>
      </c>
      <c r="EZ105" s="171">
        <f t="shared" si="390"/>
        <v>0</v>
      </c>
      <c r="FA105" s="171">
        <f t="shared" si="390"/>
        <v>20</v>
      </c>
      <c r="FB105" s="171">
        <f t="shared" si="390"/>
        <v>8</v>
      </c>
      <c r="FC105" s="171">
        <f t="shared" si="390"/>
        <v>0</v>
      </c>
      <c r="FD105" s="171">
        <f t="shared" si="390"/>
        <v>6</v>
      </c>
      <c r="FE105" s="171">
        <f t="shared" si="390"/>
        <v>24</v>
      </c>
      <c r="FF105" s="171">
        <f t="shared" si="390"/>
        <v>14</v>
      </c>
      <c r="FG105" s="171">
        <f t="shared" si="390"/>
        <v>5</v>
      </c>
      <c r="FH105" s="171">
        <f t="shared" si="390"/>
        <v>4</v>
      </c>
      <c r="FI105" s="171">
        <f t="shared" si="390"/>
        <v>0</v>
      </c>
      <c r="FJ105" s="171">
        <f t="shared" si="390"/>
        <v>4</v>
      </c>
      <c r="FK105" s="171">
        <f t="shared" si="390"/>
        <v>108</v>
      </c>
      <c r="FL105" s="171">
        <f t="shared" si="390"/>
        <v>36</v>
      </c>
      <c r="FM105" s="171">
        <f t="shared" si="390"/>
        <v>8</v>
      </c>
      <c r="FN105" s="171">
        <f t="shared" si="390"/>
        <v>24</v>
      </c>
      <c r="FO105" s="343">
        <f t="shared" si="390"/>
        <v>240</v>
      </c>
      <c r="FP105" s="356">
        <f t="shared" si="390"/>
        <v>772</v>
      </c>
      <c r="FQ105" s="171">
        <f t="shared" si="390"/>
        <v>184</v>
      </c>
      <c r="FR105" s="171">
        <f t="shared" si="390"/>
        <v>42</v>
      </c>
      <c r="FS105" s="171">
        <f t="shared" si="390"/>
        <v>52</v>
      </c>
      <c r="FT105" s="171">
        <f t="shared" si="390"/>
        <v>208</v>
      </c>
      <c r="FU105" s="171">
        <f t="shared" si="390"/>
        <v>34</v>
      </c>
      <c r="FV105" s="171">
        <f t="shared" si="390"/>
        <v>144</v>
      </c>
      <c r="FW105" s="171">
        <f t="shared" si="390"/>
        <v>4</v>
      </c>
      <c r="FX105" s="171">
        <f t="shared" si="390"/>
        <v>6</v>
      </c>
      <c r="FY105" s="171">
        <f t="shared" si="390"/>
        <v>12</v>
      </c>
      <c r="FZ105" s="171">
        <f t="shared" si="390"/>
        <v>42</v>
      </c>
      <c r="GA105" s="171">
        <f t="shared" si="390"/>
        <v>0</v>
      </c>
      <c r="GB105" s="171">
        <f t="shared" si="390"/>
        <v>0</v>
      </c>
      <c r="GC105" s="171">
        <f t="shared" si="390"/>
        <v>40</v>
      </c>
      <c r="GD105" s="171">
        <f t="shared" si="390"/>
        <v>0</v>
      </c>
      <c r="GE105" s="171">
        <f t="shared" si="390"/>
        <v>4</v>
      </c>
      <c r="GF105" s="171">
        <f t="shared" si="390"/>
        <v>72</v>
      </c>
      <c r="GG105" s="171">
        <f t="shared" si="390"/>
        <v>18</v>
      </c>
      <c r="GH105" s="171">
        <f t="shared" si="390"/>
        <v>35</v>
      </c>
      <c r="GI105" s="171">
        <f t="shared" si="390"/>
        <v>36</v>
      </c>
      <c r="GJ105" s="357">
        <f t="shared" si="390"/>
        <v>399</v>
      </c>
      <c r="GK105" s="347">
        <f t="shared" si="390"/>
        <v>458</v>
      </c>
      <c r="GL105" s="171">
        <f t="shared" si="390"/>
        <v>70</v>
      </c>
      <c r="GM105" s="171">
        <f t="shared" si="390"/>
        <v>10</v>
      </c>
      <c r="GN105" s="171">
        <f t="shared" ref="GN105:HZ105" si="391">GN11+GN12+GN13+GN14+GN15+GN16+GN17+GN18+GN20+GN26+GN27+GN28+GN30+GN31+GN32+GN33+GN34+GN35+GN36+GN37+GN38+GN39+GN40+GN41+GN42+GN43+GN44+GN45+GN46+GN47+GN48+GN49+GN50+GN53+GN59+GN65+GN66+GN67+GN68+GN69+GN70+GN73+GN74+GN77+GN79+GN80+GN82+GN83+GN84+GN86+GN87+GN88+GN89+GN91+GN95+GN102+GN103+GN104</f>
        <v>20</v>
      </c>
      <c r="GO105" s="171">
        <f t="shared" si="391"/>
        <v>114</v>
      </c>
      <c r="GP105" s="171">
        <f t="shared" si="391"/>
        <v>0</v>
      </c>
      <c r="GQ105" s="171">
        <f t="shared" si="391"/>
        <v>68</v>
      </c>
      <c r="GR105" s="171">
        <f t="shared" si="391"/>
        <v>2</v>
      </c>
      <c r="GS105" s="171">
        <f t="shared" si="391"/>
        <v>60</v>
      </c>
      <c r="GT105" s="171">
        <f t="shared" si="391"/>
        <v>4</v>
      </c>
      <c r="GU105" s="171">
        <f t="shared" si="391"/>
        <v>60</v>
      </c>
      <c r="GV105" s="171">
        <f t="shared" si="391"/>
        <v>0</v>
      </c>
      <c r="GW105" s="171">
        <f t="shared" si="391"/>
        <v>0</v>
      </c>
      <c r="GX105" s="171">
        <f t="shared" si="391"/>
        <v>16</v>
      </c>
      <c r="GY105" s="171">
        <f t="shared" si="391"/>
        <v>20</v>
      </c>
      <c r="GZ105" s="171">
        <f t="shared" si="391"/>
        <v>14</v>
      </c>
      <c r="HA105" s="171">
        <f t="shared" si="391"/>
        <v>144</v>
      </c>
      <c r="HB105" s="171">
        <f t="shared" si="391"/>
        <v>0</v>
      </c>
      <c r="HC105" s="171">
        <f t="shared" si="391"/>
        <v>22</v>
      </c>
      <c r="HD105" s="171">
        <f t="shared" si="391"/>
        <v>24</v>
      </c>
      <c r="HE105" s="343">
        <f t="shared" si="391"/>
        <v>240</v>
      </c>
      <c r="HF105" s="356">
        <f t="shared" si="391"/>
        <v>680</v>
      </c>
      <c r="HG105" s="171">
        <f t="shared" si="391"/>
        <v>20</v>
      </c>
      <c r="HH105" s="171">
        <f t="shared" si="391"/>
        <v>8</v>
      </c>
      <c r="HI105" s="171">
        <f t="shared" si="391"/>
        <v>0</v>
      </c>
      <c r="HJ105" s="171">
        <f t="shared" si="391"/>
        <v>54</v>
      </c>
      <c r="HK105" s="171">
        <f t="shared" si="391"/>
        <v>0</v>
      </c>
      <c r="HL105" s="171">
        <f t="shared" si="391"/>
        <v>0</v>
      </c>
      <c r="HM105" s="171">
        <f t="shared" si="391"/>
        <v>0</v>
      </c>
      <c r="HN105" s="171">
        <f t="shared" si="391"/>
        <v>24</v>
      </c>
      <c r="HO105" s="171">
        <f t="shared" si="391"/>
        <v>2</v>
      </c>
      <c r="HP105" s="171">
        <f t="shared" si="391"/>
        <v>528</v>
      </c>
      <c r="HQ105" s="171">
        <f t="shared" si="391"/>
        <v>0</v>
      </c>
      <c r="HR105" s="171">
        <f t="shared" si="391"/>
        <v>0</v>
      </c>
      <c r="HS105" s="171">
        <f t="shared" si="391"/>
        <v>0</v>
      </c>
      <c r="HT105" s="171">
        <f t="shared" si="391"/>
        <v>44</v>
      </c>
      <c r="HU105" s="171">
        <f t="shared" si="391"/>
        <v>0</v>
      </c>
      <c r="HV105" s="171">
        <f t="shared" si="391"/>
        <v>0</v>
      </c>
      <c r="HW105" s="171">
        <f t="shared" si="391"/>
        <v>0</v>
      </c>
      <c r="HX105" s="171">
        <f t="shared" si="391"/>
        <v>43</v>
      </c>
      <c r="HY105" s="171">
        <f t="shared" si="391"/>
        <v>36</v>
      </c>
      <c r="HZ105" s="357">
        <f t="shared" si="391"/>
        <v>357</v>
      </c>
      <c r="IA105" s="365"/>
      <c r="IB105" s="172"/>
      <c r="IC105" s="172"/>
      <c r="ID105" s="173"/>
      <c r="IE105" s="11"/>
    </row>
    <row r="106" spans="1:301" s="378" customFormat="1" ht="15" customHeight="1" thickBot="1" x14ac:dyDescent="0.3">
      <c r="A106" s="893" t="s">
        <v>50</v>
      </c>
      <c r="B106" s="893"/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  <c r="R106" s="893"/>
      <c r="S106" s="893"/>
      <c r="T106" s="893"/>
      <c r="U106" s="893"/>
      <c r="V106" s="893"/>
      <c r="W106" s="893"/>
      <c r="X106" s="893"/>
      <c r="Y106" s="893"/>
      <c r="Z106" s="893"/>
      <c r="AA106" s="893"/>
      <c r="AB106" s="893"/>
      <c r="AC106" s="893"/>
      <c r="AD106" s="893"/>
      <c r="AE106" s="893"/>
      <c r="AF106" s="893"/>
      <c r="AG106" s="893"/>
      <c r="AH106" s="893"/>
      <c r="AI106" s="893"/>
      <c r="AJ106" s="893"/>
      <c r="AK106" s="893"/>
      <c r="AL106" s="893"/>
      <c r="AM106" s="893"/>
      <c r="AN106" s="893"/>
      <c r="AO106" s="893"/>
      <c r="AP106" s="893"/>
      <c r="AQ106" s="893"/>
      <c r="AR106" s="893"/>
      <c r="AS106" s="893"/>
      <c r="AT106" s="893"/>
      <c r="AU106" s="893"/>
      <c r="AV106" s="893"/>
      <c r="AW106" s="893"/>
      <c r="AX106" s="893"/>
      <c r="AY106" s="893"/>
      <c r="AZ106" s="893"/>
      <c r="BA106" s="893"/>
      <c r="BB106" s="893"/>
      <c r="BC106" s="893"/>
      <c r="BD106" s="893"/>
      <c r="BE106" s="893"/>
      <c r="BF106" s="893"/>
      <c r="BG106" s="893"/>
      <c r="BH106" s="893"/>
      <c r="BI106" s="893"/>
      <c r="BJ106" s="893"/>
      <c r="BK106" s="893"/>
      <c r="BL106" s="893"/>
      <c r="BM106" s="893"/>
      <c r="BN106" s="893"/>
      <c r="BO106" s="893"/>
      <c r="BP106" s="893"/>
      <c r="BQ106" s="893"/>
      <c r="BR106" s="893"/>
      <c r="BS106" s="893"/>
      <c r="BT106" s="893"/>
      <c r="BU106" s="893"/>
      <c r="BV106" s="893"/>
      <c r="BW106" s="893"/>
      <c r="BX106" s="893"/>
      <c r="BY106" s="893"/>
      <c r="BZ106" s="893"/>
      <c r="CA106" s="893"/>
      <c r="CB106" s="893"/>
      <c r="CC106" s="893"/>
      <c r="CD106" s="893"/>
      <c r="CE106" s="893"/>
      <c r="CF106" s="893"/>
      <c r="CG106" s="893"/>
      <c r="CH106" s="893"/>
      <c r="CI106" s="893"/>
      <c r="CJ106" s="893"/>
      <c r="CK106" s="893"/>
      <c r="CL106" s="893"/>
      <c r="CM106" s="893"/>
      <c r="CN106" s="893"/>
      <c r="CO106" s="893"/>
      <c r="CP106" s="893"/>
      <c r="CQ106" s="893"/>
      <c r="CR106" s="893"/>
      <c r="CS106" s="893"/>
      <c r="CT106" s="893"/>
      <c r="CU106" s="893"/>
      <c r="CV106" s="893"/>
      <c r="CW106" s="893"/>
      <c r="CX106" s="893"/>
      <c r="CY106" s="893"/>
      <c r="CZ106" s="893"/>
      <c r="DA106" s="893"/>
      <c r="DB106" s="893"/>
      <c r="DC106" s="893"/>
      <c r="DD106" s="893"/>
      <c r="DE106" s="893"/>
      <c r="DF106" s="893"/>
      <c r="DG106" s="893"/>
      <c r="DH106" s="893"/>
      <c r="DI106" s="893"/>
      <c r="DJ106" s="893"/>
      <c r="DK106" s="893"/>
      <c r="DL106" s="893"/>
      <c r="DM106" s="893"/>
      <c r="DN106" s="893"/>
      <c r="DO106" s="893"/>
      <c r="DP106" s="893"/>
      <c r="DQ106" s="893"/>
      <c r="DR106" s="893"/>
      <c r="DS106" s="893"/>
      <c r="DT106" s="893"/>
      <c r="DU106" s="893"/>
      <c r="DV106" s="893"/>
      <c r="DW106" s="893"/>
      <c r="DX106" s="893"/>
      <c r="DY106" s="893"/>
      <c r="DZ106" s="893"/>
      <c r="EA106" s="893"/>
      <c r="EB106" s="893"/>
      <c r="EC106" s="893"/>
      <c r="ED106" s="893"/>
      <c r="EE106" s="893"/>
      <c r="EF106" s="893"/>
      <c r="EG106" s="893"/>
      <c r="EH106" s="893"/>
      <c r="EI106" s="893"/>
      <c r="EJ106" s="893"/>
      <c r="EK106" s="893"/>
      <c r="EL106" s="893"/>
      <c r="EM106" s="893"/>
      <c r="EN106" s="893"/>
      <c r="EO106" s="893"/>
      <c r="EP106" s="893"/>
      <c r="EQ106" s="893"/>
      <c r="ER106" s="893"/>
      <c r="ES106" s="893"/>
      <c r="ET106" s="893"/>
      <c r="EU106" s="893"/>
      <c r="EV106" s="893"/>
      <c r="EW106" s="893"/>
      <c r="EX106" s="893"/>
      <c r="EY106" s="893"/>
      <c r="EZ106" s="893"/>
      <c r="FA106" s="893"/>
      <c r="FB106" s="893"/>
      <c r="FC106" s="893"/>
      <c r="FD106" s="893"/>
      <c r="FE106" s="893"/>
      <c r="FF106" s="893"/>
      <c r="FG106" s="893"/>
      <c r="FH106" s="893"/>
      <c r="FI106" s="893"/>
      <c r="FJ106" s="893"/>
      <c r="FK106" s="893"/>
      <c r="FL106" s="893"/>
      <c r="FM106" s="893"/>
      <c r="FN106" s="893"/>
      <c r="FO106" s="893"/>
      <c r="FP106" s="893"/>
      <c r="FQ106" s="893"/>
      <c r="FR106" s="893"/>
      <c r="FS106" s="893"/>
      <c r="FT106" s="893"/>
      <c r="FU106" s="893"/>
      <c r="FV106" s="893"/>
      <c r="FW106" s="893"/>
      <c r="FX106" s="893"/>
      <c r="FY106" s="893"/>
      <c r="FZ106" s="893"/>
      <c r="GA106" s="893"/>
      <c r="GB106" s="893"/>
      <c r="GC106" s="893"/>
      <c r="GD106" s="893"/>
      <c r="GE106" s="893"/>
      <c r="GF106" s="893"/>
      <c r="GG106" s="893"/>
      <c r="GH106" s="893"/>
      <c r="GI106" s="893"/>
      <c r="GJ106" s="893"/>
      <c r="GK106" s="893"/>
      <c r="GL106" s="893"/>
      <c r="GM106" s="893"/>
      <c r="GN106" s="893"/>
      <c r="GO106" s="893"/>
      <c r="GP106" s="893"/>
      <c r="GQ106" s="893"/>
      <c r="GR106" s="893"/>
      <c r="GS106" s="893"/>
      <c r="GT106" s="893"/>
      <c r="GU106" s="893"/>
      <c r="GV106" s="893"/>
      <c r="GW106" s="893"/>
      <c r="GX106" s="893"/>
      <c r="GY106" s="893"/>
      <c r="GZ106" s="893"/>
      <c r="HA106" s="893"/>
      <c r="HB106" s="893"/>
      <c r="HC106" s="893"/>
      <c r="HD106" s="893"/>
      <c r="HE106" s="893"/>
      <c r="HF106" s="893"/>
      <c r="HG106" s="893"/>
      <c r="HH106" s="893"/>
      <c r="HI106" s="893"/>
      <c r="HJ106" s="893"/>
      <c r="HK106" s="893"/>
      <c r="HL106" s="893"/>
      <c r="HM106" s="893"/>
      <c r="HN106" s="893"/>
      <c r="HO106" s="893"/>
      <c r="HP106" s="893"/>
      <c r="HQ106" s="893"/>
      <c r="HR106" s="893"/>
      <c r="HS106" s="893"/>
      <c r="HT106" s="893"/>
      <c r="HU106" s="893"/>
      <c r="HV106" s="893"/>
      <c r="HW106" s="893"/>
      <c r="HX106" s="893"/>
      <c r="HY106" s="893"/>
      <c r="HZ106" s="893"/>
      <c r="IA106" s="893"/>
      <c r="IB106" s="893"/>
      <c r="IC106" s="893"/>
      <c r="ID106" s="893"/>
    </row>
    <row r="107" spans="1:301" s="378" customFormat="1" ht="15" customHeight="1" x14ac:dyDescent="0.25">
      <c r="A107" s="915" t="s">
        <v>166</v>
      </c>
      <c r="B107" s="916"/>
      <c r="C107" s="917"/>
      <c r="D107" s="910">
        <f>COUNT(F26:F50)+COUNT(F11:F20)+COUNT(F53)+COUNT(F59:F89)</f>
        <v>53</v>
      </c>
      <c r="E107" s="911"/>
      <c r="F107" s="911"/>
      <c r="G107" s="911"/>
      <c r="H107" s="911"/>
      <c r="I107" s="911"/>
      <c r="J107" s="911"/>
      <c r="K107" s="911"/>
      <c r="L107" s="911"/>
      <c r="M107" s="911"/>
      <c r="N107" s="911"/>
      <c r="O107" s="911"/>
      <c r="P107" s="911"/>
      <c r="Q107" s="911"/>
      <c r="R107" s="911"/>
      <c r="S107" s="911"/>
      <c r="T107" s="911"/>
      <c r="U107" s="911"/>
      <c r="V107" s="911"/>
      <c r="W107" s="911"/>
      <c r="X107" s="912"/>
      <c r="Y107" s="918">
        <f>COUNT(AS26:AS50)+COUNT(AS11:AS20)+COUNT(AS53)+COUNT(AS59:AS89)</f>
        <v>11</v>
      </c>
      <c r="Z107" s="911"/>
      <c r="AA107" s="911"/>
      <c r="AB107" s="911"/>
      <c r="AC107" s="911"/>
      <c r="AD107" s="911"/>
      <c r="AE107" s="911"/>
      <c r="AF107" s="911"/>
      <c r="AG107" s="911"/>
      <c r="AH107" s="911"/>
      <c r="AI107" s="911"/>
      <c r="AJ107" s="911"/>
      <c r="AK107" s="911"/>
      <c r="AL107" s="911"/>
      <c r="AM107" s="911"/>
      <c r="AN107" s="911"/>
      <c r="AO107" s="911"/>
      <c r="AP107" s="911"/>
      <c r="AQ107" s="911"/>
      <c r="AR107" s="911"/>
      <c r="AS107" s="911"/>
      <c r="AT107" s="918">
        <f t="shared" ref="AT107" si="392">COUNT(BN26:BN50)+COUNT(BN11:BN20)+COUNT(BN53)+COUNT(BN59:BN89)</f>
        <v>12</v>
      </c>
      <c r="AU107" s="911"/>
      <c r="AV107" s="911"/>
      <c r="AW107" s="911"/>
      <c r="AX107" s="911"/>
      <c r="AY107" s="911"/>
      <c r="AZ107" s="911"/>
      <c r="BA107" s="911"/>
      <c r="BB107" s="911"/>
      <c r="BC107" s="911"/>
      <c r="BD107" s="911"/>
      <c r="BE107" s="911"/>
      <c r="BF107" s="911"/>
      <c r="BG107" s="911"/>
      <c r="BH107" s="911"/>
      <c r="BI107" s="911"/>
      <c r="BJ107" s="911"/>
      <c r="BK107" s="911"/>
      <c r="BL107" s="911"/>
      <c r="BM107" s="911"/>
      <c r="BN107" s="911"/>
      <c r="BO107" s="918">
        <f t="shared" ref="BO107" si="393">COUNT(CI26:CI50)+COUNT(CI11:CI20)+COUNT(CI53)+COUNT(CI59:CI89)</f>
        <v>10</v>
      </c>
      <c r="BP107" s="911"/>
      <c r="BQ107" s="911"/>
      <c r="BR107" s="911"/>
      <c r="BS107" s="911"/>
      <c r="BT107" s="911"/>
      <c r="BU107" s="911"/>
      <c r="BV107" s="911"/>
      <c r="BW107" s="911"/>
      <c r="BX107" s="911"/>
      <c r="BY107" s="911"/>
      <c r="BZ107" s="911"/>
      <c r="CA107" s="911"/>
      <c r="CB107" s="911"/>
      <c r="CC107" s="911"/>
      <c r="CD107" s="911"/>
      <c r="CE107" s="911"/>
      <c r="CF107" s="911"/>
      <c r="CG107" s="911"/>
      <c r="CH107" s="911"/>
      <c r="CI107" s="911"/>
      <c r="CJ107" s="918">
        <f t="shared" ref="CJ107" si="394">COUNT(DD26:DD50)+COUNT(DD11:DD20)+COUNT(DD53)+COUNT(DD59:DD89)</f>
        <v>15</v>
      </c>
      <c r="CK107" s="911"/>
      <c r="CL107" s="911"/>
      <c r="CM107" s="911"/>
      <c r="CN107" s="911"/>
      <c r="CO107" s="911"/>
      <c r="CP107" s="911"/>
      <c r="CQ107" s="911"/>
      <c r="CR107" s="911"/>
      <c r="CS107" s="911"/>
      <c r="CT107" s="911"/>
      <c r="CU107" s="911"/>
      <c r="CV107" s="911"/>
      <c r="CW107" s="911"/>
      <c r="CX107" s="911"/>
      <c r="CY107" s="911"/>
      <c r="CZ107" s="911"/>
      <c r="DA107" s="911"/>
      <c r="DB107" s="911"/>
      <c r="DC107" s="911"/>
      <c r="DD107" s="911"/>
      <c r="DE107" s="918">
        <f t="shared" ref="DE107" si="395">COUNT(DY26:DY50)+COUNT(DY11:DY20)+COUNT(DY53)+COUNT(DY59:DY89)</f>
        <v>11</v>
      </c>
      <c r="DF107" s="911"/>
      <c r="DG107" s="911"/>
      <c r="DH107" s="911"/>
      <c r="DI107" s="911"/>
      <c r="DJ107" s="911"/>
      <c r="DK107" s="911"/>
      <c r="DL107" s="911"/>
      <c r="DM107" s="911"/>
      <c r="DN107" s="911"/>
      <c r="DO107" s="911"/>
      <c r="DP107" s="911"/>
      <c r="DQ107" s="911"/>
      <c r="DR107" s="911"/>
      <c r="DS107" s="911"/>
      <c r="DT107" s="911"/>
      <c r="DU107" s="911"/>
      <c r="DV107" s="911"/>
      <c r="DW107" s="911"/>
      <c r="DX107" s="911"/>
      <c r="DY107" s="911"/>
      <c r="DZ107" s="918">
        <f t="shared" ref="DZ107" si="396">COUNT(ET26:ET50)+COUNT(ET11:ET20)+COUNT(ET53)+COUNT(ET59:ET89)</f>
        <v>13</v>
      </c>
      <c r="EA107" s="911"/>
      <c r="EB107" s="911"/>
      <c r="EC107" s="911"/>
      <c r="ED107" s="911"/>
      <c r="EE107" s="911"/>
      <c r="EF107" s="911"/>
      <c r="EG107" s="911"/>
      <c r="EH107" s="911"/>
      <c r="EI107" s="911"/>
      <c r="EJ107" s="911"/>
      <c r="EK107" s="911"/>
      <c r="EL107" s="911"/>
      <c r="EM107" s="911"/>
      <c r="EN107" s="911"/>
      <c r="EO107" s="911"/>
      <c r="EP107" s="911"/>
      <c r="EQ107" s="911"/>
      <c r="ER107" s="911"/>
      <c r="ES107" s="911"/>
      <c r="ET107" s="911"/>
      <c r="EU107" s="918">
        <f t="shared" ref="EU107" si="397">COUNT(FO26:FO50)+COUNT(FO11:FO20)+COUNT(FO53)+COUNT(FO59:FO89)</f>
        <v>12</v>
      </c>
      <c r="EV107" s="911"/>
      <c r="EW107" s="911"/>
      <c r="EX107" s="911"/>
      <c r="EY107" s="911"/>
      <c r="EZ107" s="911"/>
      <c r="FA107" s="911"/>
      <c r="FB107" s="911"/>
      <c r="FC107" s="911"/>
      <c r="FD107" s="911"/>
      <c r="FE107" s="911"/>
      <c r="FF107" s="911"/>
      <c r="FG107" s="911"/>
      <c r="FH107" s="911"/>
      <c r="FI107" s="911"/>
      <c r="FJ107" s="911"/>
      <c r="FK107" s="911"/>
      <c r="FL107" s="911"/>
      <c r="FM107" s="911"/>
      <c r="FN107" s="911"/>
      <c r="FO107" s="911"/>
      <c r="FP107" s="918">
        <f t="shared" ref="FP107" si="398">COUNT(GJ26:GJ50)+COUNT(GJ11:GJ20)+COUNT(GJ53)+COUNT(GJ59:GJ89)</f>
        <v>11</v>
      </c>
      <c r="FQ107" s="911"/>
      <c r="FR107" s="911"/>
      <c r="FS107" s="911"/>
      <c r="FT107" s="911"/>
      <c r="FU107" s="911"/>
      <c r="FV107" s="911"/>
      <c r="FW107" s="911"/>
      <c r="FX107" s="911"/>
      <c r="FY107" s="911"/>
      <c r="FZ107" s="911"/>
      <c r="GA107" s="911"/>
      <c r="GB107" s="911"/>
      <c r="GC107" s="911"/>
      <c r="GD107" s="911"/>
      <c r="GE107" s="911"/>
      <c r="GF107" s="911"/>
      <c r="GG107" s="911"/>
      <c r="GH107" s="911"/>
      <c r="GI107" s="911"/>
      <c r="GJ107" s="911"/>
      <c r="GK107" s="918">
        <f t="shared" ref="GK107" si="399">COUNT(HE26:HE50)+COUNT(HE11:HE20)+COUNT(HE53)+COUNT(HE59:HE89)</f>
        <v>6</v>
      </c>
      <c r="GL107" s="911"/>
      <c r="GM107" s="911"/>
      <c r="GN107" s="911"/>
      <c r="GO107" s="911"/>
      <c r="GP107" s="911"/>
      <c r="GQ107" s="911"/>
      <c r="GR107" s="911"/>
      <c r="GS107" s="911"/>
      <c r="GT107" s="911"/>
      <c r="GU107" s="911"/>
      <c r="GV107" s="911"/>
      <c r="GW107" s="911"/>
      <c r="GX107" s="911"/>
      <c r="GY107" s="911"/>
      <c r="GZ107" s="911"/>
      <c r="HA107" s="911"/>
      <c r="HB107" s="911"/>
      <c r="HC107" s="911"/>
      <c r="HD107" s="911"/>
      <c r="HE107" s="911"/>
      <c r="HF107" s="918">
        <f t="shared" ref="HF107" si="400">COUNT(HZ26:HZ50)+COUNT(HZ11:HZ20)+COUNT(HZ53)+COUNT(HZ59:HZ89)</f>
        <v>6</v>
      </c>
      <c r="HG107" s="911"/>
      <c r="HH107" s="911"/>
      <c r="HI107" s="911"/>
      <c r="HJ107" s="911"/>
      <c r="HK107" s="911"/>
      <c r="HL107" s="911"/>
      <c r="HM107" s="911"/>
      <c r="HN107" s="911"/>
      <c r="HO107" s="911"/>
      <c r="HP107" s="911"/>
      <c r="HQ107" s="911"/>
      <c r="HR107" s="911"/>
      <c r="HS107" s="911"/>
      <c r="HT107" s="911"/>
      <c r="HU107" s="911"/>
      <c r="HV107" s="911"/>
      <c r="HW107" s="911"/>
      <c r="HX107" s="911"/>
      <c r="HY107" s="911"/>
      <c r="HZ107" s="919"/>
      <c r="IA107" s="910" t="s">
        <v>168</v>
      </c>
      <c r="IB107" s="911"/>
      <c r="IC107" s="911"/>
      <c r="ID107" s="912"/>
    </row>
    <row r="108" spans="1:301" s="378" customFormat="1" ht="15" customHeight="1" x14ac:dyDescent="0.25">
      <c r="A108" s="894" t="s">
        <v>167</v>
      </c>
      <c r="B108" s="895"/>
      <c r="C108" s="896"/>
      <c r="D108" s="908">
        <f>SUM(Y108:HZ108)</f>
        <v>34</v>
      </c>
      <c r="E108" s="902"/>
      <c r="F108" s="902"/>
      <c r="G108" s="902"/>
      <c r="H108" s="902"/>
      <c r="I108" s="902"/>
      <c r="J108" s="902"/>
      <c r="K108" s="902"/>
      <c r="L108" s="902"/>
      <c r="M108" s="902"/>
      <c r="N108" s="902"/>
      <c r="O108" s="902"/>
      <c r="P108" s="902"/>
      <c r="Q108" s="902"/>
      <c r="R108" s="902"/>
      <c r="S108" s="902"/>
      <c r="T108" s="902"/>
      <c r="U108" s="902"/>
      <c r="V108" s="902"/>
      <c r="W108" s="902"/>
      <c r="X108" s="909"/>
      <c r="Y108" s="914">
        <f>COUNTIF(IA5:IA104,1)</f>
        <v>0</v>
      </c>
      <c r="Z108" s="902"/>
      <c r="AA108" s="902"/>
      <c r="AB108" s="902"/>
      <c r="AC108" s="902"/>
      <c r="AD108" s="902"/>
      <c r="AE108" s="902"/>
      <c r="AF108" s="902"/>
      <c r="AG108" s="902"/>
      <c r="AH108" s="902"/>
      <c r="AI108" s="902"/>
      <c r="AJ108" s="902"/>
      <c r="AK108" s="902"/>
      <c r="AL108" s="902"/>
      <c r="AM108" s="902"/>
      <c r="AN108" s="902"/>
      <c r="AO108" s="902"/>
      <c r="AP108" s="902"/>
      <c r="AQ108" s="902"/>
      <c r="AR108" s="902"/>
      <c r="AS108" s="902"/>
      <c r="AT108" s="902">
        <f>COUNTIF(IA5:IA104,2)</f>
        <v>5</v>
      </c>
      <c r="AU108" s="902"/>
      <c r="AV108" s="902"/>
      <c r="AW108" s="902"/>
      <c r="AX108" s="902"/>
      <c r="AY108" s="902"/>
      <c r="AZ108" s="902"/>
      <c r="BA108" s="902"/>
      <c r="BB108" s="902"/>
      <c r="BC108" s="902"/>
      <c r="BD108" s="902"/>
      <c r="BE108" s="902"/>
      <c r="BF108" s="902"/>
      <c r="BG108" s="902"/>
      <c r="BH108" s="902"/>
      <c r="BI108" s="902"/>
      <c r="BJ108" s="902"/>
      <c r="BK108" s="902"/>
      <c r="BL108" s="902"/>
      <c r="BM108" s="902"/>
      <c r="BN108" s="902"/>
      <c r="BO108" s="902">
        <f>COUNTIF(IA5:IA104,3)</f>
        <v>1</v>
      </c>
      <c r="BP108" s="902"/>
      <c r="BQ108" s="902"/>
      <c r="BR108" s="902"/>
      <c r="BS108" s="902"/>
      <c r="BT108" s="902"/>
      <c r="BU108" s="902"/>
      <c r="BV108" s="902"/>
      <c r="BW108" s="902"/>
      <c r="BX108" s="902"/>
      <c r="BY108" s="902"/>
      <c r="BZ108" s="902"/>
      <c r="CA108" s="902"/>
      <c r="CB108" s="902"/>
      <c r="CC108" s="902"/>
      <c r="CD108" s="902"/>
      <c r="CE108" s="902"/>
      <c r="CF108" s="902"/>
      <c r="CG108" s="902"/>
      <c r="CH108" s="902"/>
      <c r="CI108" s="902"/>
      <c r="CJ108" s="902">
        <f>COUNTIF(IA5:IA104,4)</f>
        <v>4</v>
      </c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2"/>
      <c r="CU108" s="902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>
        <f>COUNTIF(IA5:IA104,5)</f>
        <v>3</v>
      </c>
      <c r="DF108" s="902"/>
      <c r="DG108" s="902"/>
      <c r="DH108" s="902"/>
      <c r="DI108" s="902"/>
      <c r="DJ108" s="902"/>
      <c r="DK108" s="902"/>
      <c r="DL108" s="902"/>
      <c r="DM108" s="902"/>
      <c r="DN108" s="902"/>
      <c r="DO108" s="902"/>
      <c r="DP108" s="902"/>
      <c r="DQ108" s="902"/>
      <c r="DR108" s="902"/>
      <c r="DS108" s="902"/>
      <c r="DT108" s="902"/>
      <c r="DU108" s="902"/>
      <c r="DV108" s="902"/>
      <c r="DW108" s="902"/>
      <c r="DX108" s="902"/>
      <c r="DY108" s="902"/>
      <c r="DZ108" s="902">
        <f>COUNTIF(IA5:IA104,6)</f>
        <v>7</v>
      </c>
      <c r="EA108" s="902"/>
      <c r="EB108" s="902"/>
      <c r="EC108" s="902"/>
      <c r="ED108" s="902"/>
      <c r="EE108" s="902"/>
      <c r="EF108" s="902"/>
      <c r="EG108" s="902"/>
      <c r="EH108" s="902"/>
      <c r="EI108" s="902"/>
      <c r="EJ108" s="902"/>
      <c r="EK108" s="902"/>
      <c r="EL108" s="902"/>
      <c r="EM108" s="902"/>
      <c r="EN108" s="902"/>
      <c r="EO108" s="902"/>
      <c r="EP108" s="902"/>
      <c r="EQ108" s="902"/>
      <c r="ER108" s="902"/>
      <c r="ES108" s="902"/>
      <c r="ET108" s="902"/>
      <c r="EU108" s="902">
        <f>COUNTIF(IA5:IA104,7)</f>
        <v>3</v>
      </c>
      <c r="EV108" s="902"/>
      <c r="EW108" s="902"/>
      <c r="EX108" s="902"/>
      <c r="EY108" s="902"/>
      <c r="EZ108" s="902"/>
      <c r="FA108" s="902"/>
      <c r="FB108" s="902"/>
      <c r="FC108" s="902"/>
      <c r="FD108" s="902"/>
      <c r="FE108" s="902"/>
      <c r="FF108" s="902"/>
      <c r="FG108" s="902"/>
      <c r="FH108" s="902"/>
      <c r="FI108" s="902"/>
      <c r="FJ108" s="902"/>
      <c r="FK108" s="902"/>
      <c r="FL108" s="902"/>
      <c r="FM108" s="902"/>
      <c r="FN108" s="902"/>
      <c r="FO108" s="902"/>
      <c r="FP108" s="902">
        <f>COUNTIF(IA5:IA104,8)</f>
        <v>3</v>
      </c>
      <c r="FQ108" s="902"/>
      <c r="FR108" s="902"/>
      <c r="FS108" s="902"/>
      <c r="FT108" s="902"/>
      <c r="FU108" s="902"/>
      <c r="FV108" s="902"/>
      <c r="FW108" s="902"/>
      <c r="FX108" s="902"/>
      <c r="FY108" s="902"/>
      <c r="FZ108" s="902"/>
      <c r="GA108" s="902"/>
      <c r="GB108" s="902"/>
      <c r="GC108" s="902"/>
      <c r="GD108" s="902"/>
      <c r="GE108" s="902"/>
      <c r="GF108" s="902"/>
      <c r="GG108" s="902"/>
      <c r="GH108" s="902"/>
      <c r="GI108" s="902"/>
      <c r="GJ108" s="902"/>
      <c r="GK108" s="902">
        <f>COUNTIF(IA5:IA104,9)</f>
        <v>4</v>
      </c>
      <c r="GL108" s="902"/>
      <c r="GM108" s="902"/>
      <c r="GN108" s="902"/>
      <c r="GO108" s="902"/>
      <c r="GP108" s="902"/>
      <c r="GQ108" s="902"/>
      <c r="GR108" s="902"/>
      <c r="GS108" s="902"/>
      <c r="GT108" s="902"/>
      <c r="GU108" s="902"/>
      <c r="GV108" s="902"/>
      <c r="GW108" s="902"/>
      <c r="GX108" s="902"/>
      <c r="GY108" s="902"/>
      <c r="GZ108" s="902"/>
      <c r="HA108" s="902"/>
      <c r="HB108" s="902"/>
      <c r="HC108" s="902"/>
      <c r="HD108" s="902"/>
      <c r="HE108" s="902"/>
      <c r="HF108" s="902">
        <f>COUNTIF(IA5:IA104,10)</f>
        <v>4</v>
      </c>
      <c r="HG108" s="902"/>
      <c r="HH108" s="902"/>
      <c r="HI108" s="902"/>
      <c r="HJ108" s="902"/>
      <c r="HK108" s="902"/>
      <c r="HL108" s="902"/>
      <c r="HM108" s="902"/>
      <c r="HN108" s="902"/>
      <c r="HO108" s="902"/>
      <c r="HP108" s="902"/>
      <c r="HQ108" s="902"/>
      <c r="HR108" s="902"/>
      <c r="HS108" s="902"/>
      <c r="HT108" s="902"/>
      <c r="HU108" s="902"/>
      <c r="HV108" s="902"/>
      <c r="HW108" s="902"/>
      <c r="HX108" s="902"/>
      <c r="HY108" s="902"/>
      <c r="HZ108" s="904"/>
      <c r="IA108" s="908"/>
      <c r="IB108" s="902"/>
      <c r="IC108" s="902"/>
      <c r="ID108" s="909"/>
    </row>
    <row r="109" spans="1:301" s="378" customFormat="1" ht="15" customHeight="1" x14ac:dyDescent="0.25">
      <c r="A109" s="894" t="s">
        <v>169</v>
      </c>
      <c r="B109" s="895"/>
      <c r="C109" s="896"/>
      <c r="D109" s="908">
        <f>SUM(Y109:HZ109)</f>
        <v>47</v>
      </c>
      <c r="E109" s="902"/>
      <c r="F109" s="902"/>
      <c r="G109" s="902"/>
      <c r="H109" s="902"/>
      <c r="I109" s="902"/>
      <c r="J109" s="902"/>
      <c r="K109" s="902"/>
      <c r="L109" s="902"/>
      <c r="M109" s="902"/>
      <c r="N109" s="902"/>
      <c r="O109" s="902"/>
      <c r="P109" s="902"/>
      <c r="Q109" s="902"/>
      <c r="R109" s="902"/>
      <c r="S109" s="902"/>
      <c r="T109" s="902"/>
      <c r="U109" s="902"/>
      <c r="V109" s="902"/>
      <c r="W109" s="902"/>
      <c r="X109" s="909"/>
      <c r="Y109" s="914">
        <f>COUNTIF(IB5:IB104,1)</f>
        <v>5</v>
      </c>
      <c r="Z109" s="902"/>
      <c r="AA109" s="902"/>
      <c r="AB109" s="902"/>
      <c r="AC109" s="902"/>
      <c r="AD109" s="902"/>
      <c r="AE109" s="902"/>
      <c r="AF109" s="902"/>
      <c r="AG109" s="902"/>
      <c r="AH109" s="902"/>
      <c r="AI109" s="902"/>
      <c r="AJ109" s="902"/>
      <c r="AK109" s="902"/>
      <c r="AL109" s="902"/>
      <c r="AM109" s="902"/>
      <c r="AN109" s="902"/>
      <c r="AO109" s="902"/>
      <c r="AP109" s="902"/>
      <c r="AQ109" s="902"/>
      <c r="AR109" s="902"/>
      <c r="AS109" s="902"/>
      <c r="AT109" s="902">
        <f>COUNTIF(IB5:IB104,2)</f>
        <v>5</v>
      </c>
      <c r="AU109" s="902"/>
      <c r="AV109" s="902"/>
      <c r="AW109" s="902"/>
      <c r="AX109" s="902"/>
      <c r="AY109" s="902"/>
      <c r="AZ109" s="902"/>
      <c r="BA109" s="902"/>
      <c r="BB109" s="902"/>
      <c r="BC109" s="902"/>
      <c r="BD109" s="902"/>
      <c r="BE109" s="902"/>
      <c r="BF109" s="902"/>
      <c r="BG109" s="902"/>
      <c r="BH109" s="902"/>
      <c r="BI109" s="902"/>
      <c r="BJ109" s="902"/>
      <c r="BK109" s="902"/>
      <c r="BL109" s="902"/>
      <c r="BM109" s="902"/>
      <c r="BN109" s="902"/>
      <c r="BO109" s="902">
        <f>COUNTIF(IB5:IB104,3)</f>
        <v>6</v>
      </c>
      <c r="BP109" s="902"/>
      <c r="BQ109" s="902"/>
      <c r="BR109" s="902"/>
      <c r="BS109" s="902"/>
      <c r="BT109" s="902"/>
      <c r="BU109" s="902"/>
      <c r="BV109" s="902"/>
      <c r="BW109" s="902"/>
      <c r="BX109" s="902"/>
      <c r="BY109" s="902"/>
      <c r="BZ109" s="902"/>
      <c r="CA109" s="902"/>
      <c r="CB109" s="902"/>
      <c r="CC109" s="902"/>
      <c r="CD109" s="902"/>
      <c r="CE109" s="902"/>
      <c r="CF109" s="902"/>
      <c r="CG109" s="902"/>
      <c r="CH109" s="902"/>
      <c r="CI109" s="902"/>
      <c r="CJ109" s="902">
        <f>COUNTIF(IB5:IB104,4)</f>
        <v>6</v>
      </c>
      <c r="CK109" s="902"/>
      <c r="CL109" s="902"/>
      <c r="CM109" s="902"/>
      <c r="CN109" s="902"/>
      <c r="CO109" s="902"/>
      <c r="CP109" s="902"/>
      <c r="CQ109" s="902"/>
      <c r="CR109" s="902"/>
      <c r="CS109" s="902"/>
      <c r="CT109" s="902"/>
      <c r="CU109" s="902"/>
      <c r="CV109" s="902"/>
      <c r="CW109" s="902"/>
      <c r="CX109" s="902"/>
      <c r="CY109" s="902"/>
      <c r="CZ109" s="902"/>
      <c r="DA109" s="902"/>
      <c r="DB109" s="902"/>
      <c r="DC109" s="902"/>
      <c r="DD109" s="902"/>
      <c r="DE109" s="902">
        <f>COUNTIF(IB5:IB104,5)</f>
        <v>4</v>
      </c>
      <c r="DF109" s="902"/>
      <c r="DG109" s="902"/>
      <c r="DH109" s="902"/>
      <c r="DI109" s="902"/>
      <c r="DJ109" s="902"/>
      <c r="DK109" s="902"/>
      <c r="DL109" s="902"/>
      <c r="DM109" s="902"/>
      <c r="DN109" s="902"/>
      <c r="DO109" s="902"/>
      <c r="DP109" s="902"/>
      <c r="DQ109" s="902"/>
      <c r="DR109" s="902"/>
      <c r="DS109" s="902"/>
      <c r="DT109" s="902"/>
      <c r="DU109" s="902"/>
      <c r="DV109" s="902"/>
      <c r="DW109" s="902"/>
      <c r="DX109" s="902"/>
      <c r="DY109" s="902"/>
      <c r="DZ109" s="902">
        <f>COUNTIF(IB5:IB104,6)</f>
        <v>6</v>
      </c>
      <c r="EA109" s="902"/>
      <c r="EB109" s="902"/>
      <c r="EC109" s="902"/>
      <c r="ED109" s="902"/>
      <c r="EE109" s="902"/>
      <c r="EF109" s="902"/>
      <c r="EG109" s="902"/>
      <c r="EH109" s="902"/>
      <c r="EI109" s="902"/>
      <c r="EJ109" s="902"/>
      <c r="EK109" s="902"/>
      <c r="EL109" s="902"/>
      <c r="EM109" s="902"/>
      <c r="EN109" s="902"/>
      <c r="EO109" s="902"/>
      <c r="EP109" s="902"/>
      <c r="EQ109" s="902"/>
      <c r="ER109" s="902"/>
      <c r="ES109" s="902"/>
      <c r="ET109" s="902"/>
      <c r="EU109" s="902">
        <f>COUNTIF(IB5:IB104,7)</f>
        <v>4</v>
      </c>
      <c r="EV109" s="902"/>
      <c r="EW109" s="902"/>
      <c r="EX109" s="902"/>
      <c r="EY109" s="902"/>
      <c r="EZ109" s="902"/>
      <c r="FA109" s="902"/>
      <c r="FB109" s="902"/>
      <c r="FC109" s="902"/>
      <c r="FD109" s="902"/>
      <c r="FE109" s="902"/>
      <c r="FF109" s="902"/>
      <c r="FG109" s="902"/>
      <c r="FH109" s="902"/>
      <c r="FI109" s="902"/>
      <c r="FJ109" s="902"/>
      <c r="FK109" s="902"/>
      <c r="FL109" s="902"/>
      <c r="FM109" s="902"/>
      <c r="FN109" s="902"/>
      <c r="FO109" s="902"/>
      <c r="FP109" s="902">
        <f>COUNTIF(IB5:IB104,8)</f>
        <v>6</v>
      </c>
      <c r="FQ109" s="902"/>
      <c r="FR109" s="902"/>
      <c r="FS109" s="902"/>
      <c r="FT109" s="902"/>
      <c r="FU109" s="902"/>
      <c r="FV109" s="902"/>
      <c r="FW109" s="902"/>
      <c r="FX109" s="902"/>
      <c r="FY109" s="902"/>
      <c r="FZ109" s="902"/>
      <c r="GA109" s="902"/>
      <c r="GB109" s="902"/>
      <c r="GC109" s="902"/>
      <c r="GD109" s="902"/>
      <c r="GE109" s="902"/>
      <c r="GF109" s="902"/>
      <c r="GG109" s="902"/>
      <c r="GH109" s="902"/>
      <c r="GI109" s="902"/>
      <c r="GJ109" s="902"/>
      <c r="GK109" s="902">
        <f>COUNTIF(IB5:IB104,9)</f>
        <v>3</v>
      </c>
      <c r="GL109" s="902"/>
      <c r="GM109" s="902"/>
      <c r="GN109" s="902"/>
      <c r="GO109" s="902"/>
      <c r="GP109" s="902"/>
      <c r="GQ109" s="902"/>
      <c r="GR109" s="902"/>
      <c r="GS109" s="902"/>
      <c r="GT109" s="902"/>
      <c r="GU109" s="902"/>
      <c r="GV109" s="902"/>
      <c r="GW109" s="902"/>
      <c r="GX109" s="902"/>
      <c r="GY109" s="902"/>
      <c r="GZ109" s="902"/>
      <c r="HA109" s="902"/>
      <c r="HB109" s="902"/>
      <c r="HC109" s="902"/>
      <c r="HD109" s="902"/>
      <c r="HE109" s="902"/>
      <c r="HF109" s="902">
        <f>COUNTIF(IB5:IB104,10)</f>
        <v>2</v>
      </c>
      <c r="HG109" s="902"/>
      <c r="HH109" s="902"/>
      <c r="HI109" s="902"/>
      <c r="HJ109" s="902"/>
      <c r="HK109" s="902"/>
      <c r="HL109" s="902"/>
      <c r="HM109" s="902"/>
      <c r="HN109" s="902"/>
      <c r="HO109" s="902"/>
      <c r="HP109" s="902"/>
      <c r="HQ109" s="902"/>
      <c r="HR109" s="902"/>
      <c r="HS109" s="902"/>
      <c r="HT109" s="902"/>
      <c r="HU109" s="902"/>
      <c r="HV109" s="902"/>
      <c r="HW109" s="902"/>
      <c r="HX109" s="902"/>
      <c r="HY109" s="902"/>
      <c r="HZ109" s="904"/>
      <c r="IA109" s="908"/>
      <c r="IB109" s="902"/>
      <c r="IC109" s="902"/>
      <c r="ID109" s="909"/>
    </row>
    <row r="110" spans="1:301" s="378" customFormat="1" ht="15" customHeight="1" thickBot="1" x14ac:dyDescent="0.3">
      <c r="A110" s="897" t="s">
        <v>170</v>
      </c>
      <c r="B110" s="898"/>
      <c r="C110" s="899"/>
      <c r="D110" s="906">
        <f>SUM(Y110:HZ110)</f>
        <v>5</v>
      </c>
      <c r="E110" s="903"/>
      <c r="F110" s="903"/>
      <c r="G110" s="903"/>
      <c r="H110" s="903"/>
      <c r="I110" s="903"/>
      <c r="J110" s="903"/>
      <c r="K110" s="903"/>
      <c r="L110" s="903"/>
      <c r="M110" s="903"/>
      <c r="N110" s="903"/>
      <c r="O110" s="903"/>
      <c r="P110" s="903"/>
      <c r="Q110" s="903"/>
      <c r="R110" s="903"/>
      <c r="S110" s="903"/>
      <c r="T110" s="903"/>
      <c r="U110" s="903"/>
      <c r="V110" s="903"/>
      <c r="W110" s="903"/>
      <c r="X110" s="907"/>
      <c r="Y110" s="913">
        <f>COUNTIF(IC5:IC104,1)</f>
        <v>1</v>
      </c>
      <c r="Z110" s="903"/>
      <c r="AA110" s="903"/>
      <c r="AB110" s="903"/>
      <c r="AC110" s="903"/>
      <c r="AD110" s="903"/>
      <c r="AE110" s="903"/>
      <c r="AF110" s="903"/>
      <c r="AG110" s="903"/>
      <c r="AH110" s="903"/>
      <c r="AI110" s="903"/>
      <c r="AJ110" s="903"/>
      <c r="AK110" s="903"/>
      <c r="AL110" s="903"/>
      <c r="AM110" s="903"/>
      <c r="AN110" s="903"/>
      <c r="AO110" s="903"/>
      <c r="AP110" s="903"/>
      <c r="AQ110" s="903"/>
      <c r="AR110" s="903"/>
      <c r="AS110" s="903"/>
      <c r="AT110" s="903">
        <f>COUNTIF(IC7:IC104,2)</f>
        <v>0</v>
      </c>
      <c r="AU110" s="903"/>
      <c r="AV110" s="903"/>
      <c r="AW110" s="903"/>
      <c r="AX110" s="903"/>
      <c r="AY110" s="903"/>
      <c r="AZ110" s="903"/>
      <c r="BA110" s="903"/>
      <c r="BB110" s="903"/>
      <c r="BC110" s="903"/>
      <c r="BD110" s="903"/>
      <c r="BE110" s="903"/>
      <c r="BF110" s="903"/>
      <c r="BG110" s="903"/>
      <c r="BH110" s="903"/>
      <c r="BI110" s="903"/>
      <c r="BJ110" s="903"/>
      <c r="BK110" s="903"/>
      <c r="BL110" s="903"/>
      <c r="BM110" s="903"/>
      <c r="BN110" s="903"/>
      <c r="BO110" s="903">
        <f>COUNTIF(IC5:IC104,3)</f>
        <v>1</v>
      </c>
      <c r="BP110" s="903"/>
      <c r="BQ110" s="903"/>
      <c r="BR110" s="903"/>
      <c r="BS110" s="903"/>
      <c r="BT110" s="903"/>
      <c r="BU110" s="903"/>
      <c r="BV110" s="903"/>
      <c r="BW110" s="903"/>
      <c r="BX110" s="903"/>
      <c r="BY110" s="903"/>
      <c r="BZ110" s="903"/>
      <c r="CA110" s="903"/>
      <c r="CB110" s="903"/>
      <c r="CC110" s="903"/>
      <c r="CD110" s="903"/>
      <c r="CE110" s="903"/>
      <c r="CF110" s="903"/>
      <c r="CG110" s="903"/>
      <c r="CH110" s="903"/>
      <c r="CI110" s="903"/>
      <c r="CJ110" s="903">
        <f>COUNTIF(IC5:IC104,4)</f>
        <v>0</v>
      </c>
      <c r="CK110" s="903"/>
      <c r="CL110" s="903"/>
      <c r="CM110" s="903"/>
      <c r="CN110" s="903"/>
      <c r="CO110" s="903"/>
      <c r="CP110" s="903"/>
      <c r="CQ110" s="903"/>
      <c r="CR110" s="903"/>
      <c r="CS110" s="903"/>
      <c r="CT110" s="903"/>
      <c r="CU110" s="903"/>
      <c r="CV110" s="903"/>
      <c r="CW110" s="903"/>
      <c r="CX110" s="903"/>
      <c r="CY110" s="903"/>
      <c r="CZ110" s="903"/>
      <c r="DA110" s="903"/>
      <c r="DB110" s="903"/>
      <c r="DC110" s="903"/>
      <c r="DD110" s="903"/>
      <c r="DE110" s="903">
        <f>COUNTIF(IC5:IC104,5)</f>
        <v>1</v>
      </c>
      <c r="DF110" s="903"/>
      <c r="DG110" s="903"/>
      <c r="DH110" s="903"/>
      <c r="DI110" s="903"/>
      <c r="DJ110" s="903"/>
      <c r="DK110" s="903"/>
      <c r="DL110" s="903"/>
      <c r="DM110" s="903"/>
      <c r="DN110" s="903"/>
      <c r="DO110" s="903"/>
      <c r="DP110" s="903"/>
      <c r="DQ110" s="903"/>
      <c r="DR110" s="903"/>
      <c r="DS110" s="903"/>
      <c r="DT110" s="903"/>
      <c r="DU110" s="903"/>
      <c r="DV110" s="903"/>
      <c r="DW110" s="903"/>
      <c r="DX110" s="903"/>
      <c r="DY110" s="903"/>
      <c r="DZ110" s="903">
        <f>COUNTIF(IC5:IC104,6)</f>
        <v>0</v>
      </c>
      <c r="EA110" s="903"/>
      <c r="EB110" s="903"/>
      <c r="EC110" s="903"/>
      <c r="ED110" s="903"/>
      <c r="EE110" s="903"/>
      <c r="EF110" s="903"/>
      <c r="EG110" s="903"/>
      <c r="EH110" s="903"/>
      <c r="EI110" s="903"/>
      <c r="EJ110" s="903"/>
      <c r="EK110" s="903"/>
      <c r="EL110" s="903"/>
      <c r="EM110" s="903"/>
      <c r="EN110" s="903"/>
      <c r="EO110" s="903"/>
      <c r="EP110" s="903"/>
      <c r="EQ110" s="903"/>
      <c r="ER110" s="903"/>
      <c r="ES110" s="903"/>
      <c r="ET110" s="903"/>
      <c r="EU110" s="903">
        <f>COUNTIF(IC5:IC104,7)</f>
        <v>0</v>
      </c>
      <c r="EV110" s="903"/>
      <c r="EW110" s="903"/>
      <c r="EX110" s="903"/>
      <c r="EY110" s="903"/>
      <c r="EZ110" s="903"/>
      <c r="FA110" s="903"/>
      <c r="FB110" s="903"/>
      <c r="FC110" s="903"/>
      <c r="FD110" s="903"/>
      <c r="FE110" s="903"/>
      <c r="FF110" s="903"/>
      <c r="FG110" s="903"/>
      <c r="FH110" s="903"/>
      <c r="FI110" s="903"/>
      <c r="FJ110" s="903"/>
      <c r="FK110" s="903"/>
      <c r="FL110" s="903"/>
      <c r="FM110" s="903"/>
      <c r="FN110" s="903"/>
      <c r="FO110" s="903"/>
      <c r="FP110" s="903">
        <f>COUNTIF(IC5:IC104,8)</f>
        <v>0</v>
      </c>
      <c r="FQ110" s="903"/>
      <c r="FR110" s="903"/>
      <c r="FS110" s="903"/>
      <c r="FT110" s="903"/>
      <c r="FU110" s="903"/>
      <c r="FV110" s="903"/>
      <c r="FW110" s="903"/>
      <c r="FX110" s="903"/>
      <c r="FY110" s="903"/>
      <c r="FZ110" s="903"/>
      <c r="GA110" s="903"/>
      <c r="GB110" s="903"/>
      <c r="GC110" s="903"/>
      <c r="GD110" s="903"/>
      <c r="GE110" s="903"/>
      <c r="GF110" s="903"/>
      <c r="GG110" s="903"/>
      <c r="GH110" s="903"/>
      <c r="GI110" s="903"/>
      <c r="GJ110" s="903"/>
      <c r="GK110" s="903">
        <f>COUNTIF(IC5:IC104,9)</f>
        <v>0</v>
      </c>
      <c r="GL110" s="903"/>
      <c r="GM110" s="903"/>
      <c r="GN110" s="903"/>
      <c r="GO110" s="903"/>
      <c r="GP110" s="903"/>
      <c r="GQ110" s="903"/>
      <c r="GR110" s="903"/>
      <c r="GS110" s="903"/>
      <c r="GT110" s="903"/>
      <c r="GU110" s="903"/>
      <c r="GV110" s="903"/>
      <c r="GW110" s="903"/>
      <c r="GX110" s="903"/>
      <c r="GY110" s="903"/>
      <c r="GZ110" s="903"/>
      <c r="HA110" s="903"/>
      <c r="HB110" s="903"/>
      <c r="HC110" s="903"/>
      <c r="HD110" s="903"/>
      <c r="HE110" s="903"/>
      <c r="HF110" s="903">
        <f>COUNTIF(IC5:IC104,10)</f>
        <v>2</v>
      </c>
      <c r="HG110" s="903"/>
      <c r="HH110" s="903"/>
      <c r="HI110" s="903"/>
      <c r="HJ110" s="903"/>
      <c r="HK110" s="903"/>
      <c r="HL110" s="903"/>
      <c r="HM110" s="903"/>
      <c r="HN110" s="903"/>
      <c r="HO110" s="903"/>
      <c r="HP110" s="903"/>
      <c r="HQ110" s="903"/>
      <c r="HR110" s="903"/>
      <c r="HS110" s="903"/>
      <c r="HT110" s="903"/>
      <c r="HU110" s="903"/>
      <c r="HV110" s="903"/>
      <c r="HW110" s="903"/>
      <c r="HX110" s="903"/>
      <c r="HY110" s="903"/>
      <c r="HZ110" s="905"/>
      <c r="IA110" s="906"/>
      <c r="IB110" s="903"/>
      <c r="IC110" s="903"/>
      <c r="ID110" s="907"/>
    </row>
    <row r="111" spans="1:301" s="377" customFormat="1" ht="15" customHeight="1" x14ac:dyDescent="0.25">
      <c r="A111" s="30"/>
      <c r="B111" s="31"/>
      <c r="C111" s="42"/>
      <c r="D111" s="378"/>
      <c r="E111" s="378"/>
      <c r="F111" s="378"/>
      <c r="G111" s="378"/>
      <c r="H111" s="378"/>
      <c r="I111" s="378"/>
      <c r="J111" s="378"/>
      <c r="K111" s="378"/>
      <c r="L111" s="378"/>
      <c r="M111" s="378"/>
      <c r="N111" s="378"/>
      <c r="O111" s="378"/>
      <c r="P111" s="378"/>
      <c r="Q111" s="378"/>
      <c r="R111" s="378"/>
      <c r="S111" s="378"/>
      <c r="T111" s="378"/>
      <c r="U111" s="378"/>
      <c r="V111" s="378"/>
      <c r="W111" s="378"/>
      <c r="X111" s="378"/>
      <c r="Y111" s="378"/>
      <c r="Z111" s="378"/>
      <c r="AA111" s="378"/>
      <c r="AB111" s="378"/>
      <c r="AC111" s="378"/>
      <c r="AD111" s="378"/>
      <c r="AE111" s="378"/>
      <c r="AF111" s="378"/>
      <c r="AG111" s="378"/>
      <c r="AH111" s="378"/>
      <c r="AI111" s="378"/>
      <c r="AJ111" s="378"/>
      <c r="AK111" s="378"/>
      <c r="AL111" s="378"/>
      <c r="AM111" s="378"/>
      <c r="AN111" s="378"/>
      <c r="AO111" s="378"/>
      <c r="AP111" s="378"/>
      <c r="AQ111" s="378"/>
      <c r="AR111" s="378"/>
      <c r="AS111" s="378"/>
      <c r="AT111" s="378"/>
      <c r="AU111" s="378"/>
      <c r="AV111" s="378"/>
      <c r="AW111" s="378"/>
      <c r="AX111" s="378"/>
      <c r="AY111" s="378"/>
      <c r="AZ111" s="378"/>
      <c r="BA111" s="378"/>
      <c r="BB111" s="378"/>
      <c r="BC111" s="378"/>
      <c r="BD111" s="378"/>
      <c r="BE111" s="378"/>
      <c r="BF111" s="378"/>
      <c r="BG111" s="378"/>
      <c r="BH111" s="378"/>
      <c r="BI111" s="378"/>
      <c r="BJ111" s="378"/>
      <c r="BK111" s="378"/>
      <c r="BL111" s="378"/>
      <c r="BM111" s="378"/>
      <c r="BN111" s="378"/>
      <c r="BO111" s="378"/>
      <c r="BP111" s="378"/>
      <c r="BQ111" s="378"/>
      <c r="BR111" s="378"/>
      <c r="BS111" s="378"/>
      <c r="BT111" s="378"/>
      <c r="BU111" s="378"/>
      <c r="BV111" s="378"/>
      <c r="BW111" s="378"/>
      <c r="BX111" s="378"/>
      <c r="BY111" s="378"/>
      <c r="BZ111" s="378"/>
      <c r="CA111" s="378"/>
      <c r="CB111" s="378"/>
      <c r="CC111" s="378"/>
      <c r="CD111" s="378"/>
      <c r="CE111" s="378"/>
      <c r="CF111" s="378"/>
      <c r="CG111" s="378"/>
      <c r="CH111" s="378"/>
      <c r="CI111" s="378"/>
      <c r="CJ111" s="378"/>
      <c r="CK111" s="378"/>
      <c r="CL111" s="378"/>
      <c r="CM111" s="378"/>
      <c r="CN111" s="378"/>
      <c r="CO111" s="378"/>
      <c r="CP111" s="378"/>
      <c r="CQ111" s="378"/>
      <c r="CR111" s="378"/>
      <c r="CS111" s="378"/>
      <c r="CT111" s="378"/>
      <c r="CU111" s="378"/>
      <c r="CV111" s="378"/>
      <c r="CW111" s="378"/>
      <c r="CX111" s="378"/>
      <c r="CY111" s="378"/>
      <c r="CZ111" s="378"/>
      <c r="DA111" s="378"/>
      <c r="DB111" s="378"/>
      <c r="DC111" s="378"/>
      <c r="DD111" s="378"/>
      <c r="DE111" s="378"/>
      <c r="DF111" s="378"/>
      <c r="DG111" s="378"/>
      <c r="DH111" s="378"/>
      <c r="DI111" s="378"/>
      <c r="DJ111" s="378"/>
      <c r="DK111" s="378"/>
      <c r="DL111" s="378"/>
      <c r="DM111" s="378"/>
      <c r="DN111" s="378"/>
      <c r="DO111" s="378"/>
      <c r="DP111" s="378"/>
      <c r="DQ111" s="378"/>
      <c r="DR111" s="378"/>
      <c r="DS111" s="378"/>
      <c r="DT111" s="378"/>
      <c r="DU111" s="378"/>
      <c r="DV111" s="378"/>
      <c r="DW111" s="378"/>
      <c r="DX111" s="378"/>
      <c r="DY111" s="378"/>
      <c r="DZ111" s="378"/>
      <c r="EA111" s="378"/>
      <c r="EB111" s="378"/>
      <c r="EC111" s="378"/>
      <c r="ED111" s="378"/>
      <c r="EE111" s="378"/>
      <c r="EF111" s="378"/>
      <c r="EG111" s="378"/>
      <c r="EH111" s="378"/>
      <c r="EI111" s="378"/>
      <c r="EJ111" s="378"/>
      <c r="EK111" s="378"/>
      <c r="EL111" s="378"/>
      <c r="EM111" s="378"/>
      <c r="EN111" s="378"/>
      <c r="EO111" s="378"/>
      <c r="EP111" s="378"/>
      <c r="EQ111" s="378"/>
      <c r="ER111" s="378"/>
      <c r="ES111" s="378"/>
      <c r="ET111" s="378"/>
      <c r="EU111" s="378"/>
      <c r="EV111" s="378"/>
      <c r="EW111" s="378"/>
      <c r="EX111" s="378"/>
      <c r="EY111" s="378"/>
      <c r="EZ111" s="378"/>
      <c r="FA111" s="378"/>
      <c r="FB111" s="378"/>
      <c r="FC111" s="378"/>
      <c r="FD111" s="378"/>
      <c r="FE111" s="378"/>
      <c r="FF111" s="378"/>
      <c r="FG111" s="378"/>
      <c r="FH111" s="378"/>
      <c r="FI111" s="378"/>
      <c r="FJ111" s="378"/>
      <c r="FK111" s="378"/>
      <c r="FL111" s="378"/>
      <c r="FM111" s="378"/>
      <c r="FN111" s="378"/>
      <c r="FO111" s="378"/>
      <c r="FP111" s="378"/>
      <c r="FQ111" s="378"/>
      <c r="FR111" s="378"/>
      <c r="FS111" s="378"/>
      <c r="FT111" s="378"/>
      <c r="FU111" s="378"/>
      <c r="FV111" s="378"/>
      <c r="FW111" s="378"/>
      <c r="FX111" s="378"/>
      <c r="FY111" s="378"/>
      <c r="FZ111" s="378"/>
      <c r="GA111" s="378"/>
      <c r="GB111" s="378"/>
      <c r="GC111" s="378"/>
      <c r="GD111" s="378"/>
      <c r="GE111" s="378"/>
      <c r="GF111" s="378"/>
      <c r="GG111" s="378"/>
      <c r="GH111" s="378"/>
      <c r="GI111" s="378"/>
      <c r="GJ111" s="378"/>
      <c r="GK111" s="378"/>
      <c r="GL111" s="378"/>
      <c r="GM111" s="378"/>
      <c r="GN111" s="378"/>
      <c r="GO111" s="378"/>
      <c r="GP111" s="378"/>
      <c r="GQ111" s="378"/>
      <c r="GR111" s="378"/>
      <c r="GS111" s="378"/>
      <c r="GT111" s="378"/>
      <c r="GU111" s="378"/>
      <c r="GV111" s="378"/>
      <c r="GW111" s="378"/>
      <c r="GX111" s="378"/>
      <c r="GY111" s="378"/>
      <c r="GZ111" s="378"/>
      <c r="HA111" s="378"/>
      <c r="HB111" s="378"/>
      <c r="HC111" s="378"/>
      <c r="HD111" s="378"/>
      <c r="HE111" s="378"/>
      <c r="HF111" s="378"/>
      <c r="HG111" s="378"/>
      <c r="HH111" s="378"/>
      <c r="HI111" s="378"/>
      <c r="HJ111" s="378"/>
      <c r="HK111" s="378"/>
      <c r="HL111" s="378"/>
      <c r="HM111" s="378"/>
      <c r="HN111" s="378"/>
      <c r="HO111" s="378"/>
      <c r="HP111" s="378"/>
      <c r="HQ111" s="378"/>
      <c r="HR111" s="378"/>
      <c r="HS111" s="378"/>
      <c r="HT111" s="378"/>
      <c r="HU111" s="378"/>
      <c r="HV111" s="378"/>
      <c r="HW111" s="378"/>
      <c r="HX111" s="378"/>
      <c r="HY111" s="378"/>
      <c r="HZ111" s="378"/>
      <c r="IA111" s="378"/>
      <c r="IB111" s="378"/>
      <c r="IC111" s="378"/>
      <c r="ID111" s="378"/>
      <c r="IF111" s="378"/>
      <c r="IG111" s="378"/>
      <c r="IH111" s="378"/>
      <c r="II111" s="378"/>
      <c r="IJ111" s="378"/>
      <c r="IK111" s="378"/>
      <c r="IL111" s="378"/>
      <c r="IM111" s="378"/>
      <c r="IN111" s="378"/>
      <c r="IO111" s="378"/>
      <c r="IP111" s="378"/>
      <c r="IQ111" s="378"/>
      <c r="IR111" s="378"/>
      <c r="IS111" s="378"/>
      <c r="IT111" s="378"/>
      <c r="IU111" s="378"/>
      <c r="IV111" s="378"/>
      <c r="IW111" s="378"/>
      <c r="IX111" s="378"/>
      <c r="IY111" s="378"/>
      <c r="IZ111" s="378"/>
      <c r="JA111" s="378"/>
      <c r="JB111" s="378"/>
      <c r="JC111" s="378"/>
      <c r="JD111" s="378"/>
      <c r="JE111" s="378"/>
      <c r="JF111" s="378"/>
      <c r="JG111" s="378"/>
      <c r="JH111" s="378"/>
      <c r="JI111" s="378"/>
      <c r="JJ111" s="378"/>
      <c r="JK111" s="378"/>
      <c r="JL111" s="378"/>
      <c r="JM111" s="378"/>
      <c r="JN111" s="378"/>
      <c r="JO111" s="378"/>
      <c r="JP111" s="378"/>
      <c r="JQ111" s="378"/>
      <c r="JR111" s="378"/>
      <c r="JS111" s="378"/>
      <c r="JT111" s="378"/>
      <c r="JU111" s="378"/>
      <c r="JV111" s="378"/>
      <c r="JW111" s="378"/>
      <c r="JX111" s="378"/>
      <c r="JY111" s="378"/>
      <c r="JZ111" s="378"/>
      <c r="KA111" s="378"/>
      <c r="KB111" s="378"/>
      <c r="KC111" s="378"/>
      <c r="KD111" s="378"/>
      <c r="KE111" s="378"/>
      <c r="KF111" s="378"/>
      <c r="KG111" s="378"/>
      <c r="KH111" s="378"/>
      <c r="KI111" s="378"/>
      <c r="KJ111" s="378"/>
      <c r="KK111" s="378"/>
      <c r="KL111" s="378"/>
      <c r="KM111" s="378"/>
      <c r="KN111" s="378"/>
      <c r="KO111" s="378"/>
    </row>
    <row r="112" spans="1:301" s="377" customFormat="1" ht="15" customHeight="1" x14ac:dyDescent="0.25">
      <c r="A112" s="900" t="s">
        <v>261</v>
      </c>
      <c r="B112" s="900"/>
      <c r="C112" s="900"/>
      <c r="D112" s="900"/>
      <c r="E112" s="900"/>
      <c r="F112" s="900"/>
      <c r="G112" s="900"/>
      <c r="H112" s="900"/>
      <c r="I112" s="900"/>
      <c r="J112" s="900"/>
      <c r="K112" s="900"/>
      <c r="L112" s="900"/>
      <c r="M112" s="900"/>
      <c r="N112" s="900"/>
      <c r="O112" s="900"/>
      <c r="P112" s="900"/>
      <c r="Q112" s="900"/>
      <c r="R112" s="900"/>
      <c r="S112" s="900"/>
      <c r="T112" s="900"/>
      <c r="U112" s="900"/>
      <c r="V112" s="900"/>
      <c r="W112" s="900"/>
      <c r="X112" s="900"/>
      <c r="Y112" s="900"/>
      <c r="Z112" s="900"/>
      <c r="AA112" s="900"/>
      <c r="AB112" s="900"/>
      <c r="AC112" s="900"/>
      <c r="AD112" s="900"/>
      <c r="AE112" s="900"/>
      <c r="AF112" s="900"/>
      <c r="AG112" s="900"/>
      <c r="AH112" s="900"/>
      <c r="AI112" s="900"/>
      <c r="AJ112" s="900"/>
      <c r="AK112" s="900"/>
      <c r="AL112" s="900"/>
      <c r="AM112" s="900"/>
      <c r="AN112" s="900"/>
      <c r="AO112" s="900"/>
      <c r="AP112" s="900"/>
      <c r="AQ112" s="900"/>
      <c r="AR112" s="900"/>
      <c r="AS112" s="900"/>
      <c r="AT112" s="900"/>
      <c r="AU112" s="900"/>
      <c r="AV112" s="900"/>
      <c r="AW112" s="900"/>
      <c r="AX112" s="900"/>
      <c r="AY112" s="900"/>
      <c r="AZ112" s="900"/>
      <c r="BA112" s="900"/>
      <c r="BB112" s="900"/>
      <c r="BC112" s="900"/>
      <c r="BD112" s="900"/>
      <c r="BE112" s="900"/>
      <c r="BF112" s="900"/>
      <c r="BG112" s="900"/>
      <c r="BH112" s="900"/>
      <c r="BI112" s="900"/>
      <c r="BJ112" s="900"/>
      <c r="BK112" s="900"/>
      <c r="BL112" s="900"/>
      <c r="BM112" s="900"/>
      <c r="BN112" s="900"/>
      <c r="BO112" s="900"/>
      <c r="BP112" s="900"/>
      <c r="BQ112" s="900"/>
      <c r="BR112" s="900"/>
      <c r="BS112" s="900"/>
      <c r="BT112" s="900"/>
      <c r="BU112" s="900"/>
      <c r="BV112" s="900"/>
      <c r="BW112" s="900"/>
      <c r="BX112" s="900"/>
      <c r="BY112" s="900"/>
      <c r="BZ112" s="900"/>
      <c r="CA112" s="900"/>
      <c r="CB112" s="900"/>
      <c r="CC112" s="900"/>
      <c r="CD112" s="900"/>
      <c r="CE112" s="900"/>
      <c r="CF112" s="900"/>
      <c r="CG112" s="900"/>
      <c r="CH112" s="900"/>
      <c r="CI112" s="900"/>
      <c r="CJ112" s="900"/>
      <c r="CK112" s="900"/>
      <c r="CL112" s="900"/>
      <c r="CM112" s="900"/>
      <c r="CN112" s="900"/>
      <c r="CO112" s="900"/>
      <c r="CP112" s="900"/>
      <c r="CQ112" s="900"/>
      <c r="CR112" s="900"/>
      <c r="CS112" s="900"/>
      <c r="CT112" s="900"/>
      <c r="CU112" s="900"/>
      <c r="CV112" s="900"/>
      <c r="CW112" s="900"/>
      <c r="CX112" s="900"/>
      <c r="CY112" s="900"/>
      <c r="CZ112" s="900"/>
      <c r="DA112" s="900"/>
      <c r="DB112" s="900"/>
      <c r="DC112" s="900"/>
      <c r="DD112" s="900"/>
      <c r="DE112" s="900"/>
      <c r="DF112" s="900"/>
      <c r="DG112" s="900"/>
      <c r="DH112" s="900"/>
      <c r="DI112" s="900"/>
      <c r="DJ112" s="900"/>
      <c r="DK112" s="900"/>
      <c r="DL112" s="900"/>
      <c r="DM112" s="900"/>
      <c r="DN112" s="900"/>
      <c r="DO112" s="900"/>
      <c r="DP112" s="900"/>
      <c r="DQ112" s="900"/>
      <c r="DR112" s="900"/>
      <c r="DS112" s="900"/>
      <c r="DT112" s="900"/>
      <c r="DU112" s="900"/>
      <c r="DV112" s="900"/>
      <c r="DW112" s="900"/>
      <c r="DX112" s="900"/>
      <c r="DY112" s="900"/>
      <c r="DZ112" s="900"/>
      <c r="EA112" s="900"/>
      <c r="EB112" s="900"/>
      <c r="EC112" s="900"/>
      <c r="ED112" s="900"/>
      <c r="EE112" s="900"/>
      <c r="EF112" s="900"/>
      <c r="EG112" s="900"/>
      <c r="EH112" s="900"/>
      <c r="EI112" s="900"/>
      <c r="EJ112" s="900"/>
      <c r="EK112" s="900"/>
      <c r="EL112" s="900"/>
      <c r="EM112" s="900"/>
      <c r="EN112" s="900"/>
      <c r="EO112" s="900"/>
      <c r="EP112" s="900"/>
      <c r="EQ112" s="900"/>
      <c r="ER112" s="900"/>
      <c r="ES112" s="900"/>
      <c r="ET112" s="900"/>
      <c r="EU112" s="900"/>
      <c r="EV112" s="900"/>
      <c r="EW112" s="900"/>
      <c r="EX112" s="900"/>
      <c r="EY112" s="900"/>
      <c r="EZ112" s="900"/>
      <c r="FA112" s="900"/>
      <c r="FB112" s="900"/>
      <c r="FC112" s="900"/>
      <c r="FD112" s="900"/>
      <c r="FE112" s="900"/>
      <c r="FF112" s="900"/>
      <c r="FG112" s="900"/>
      <c r="FH112" s="900"/>
      <c r="FI112" s="900"/>
      <c r="FJ112" s="900"/>
      <c r="FK112" s="900"/>
      <c r="FL112" s="900"/>
      <c r="FM112" s="900"/>
      <c r="FN112" s="900"/>
      <c r="FO112" s="900"/>
      <c r="FP112" s="900"/>
      <c r="FQ112" s="900"/>
      <c r="FR112" s="900"/>
      <c r="FS112" s="900"/>
      <c r="FT112" s="900"/>
      <c r="FU112" s="900"/>
      <c r="FV112" s="900"/>
      <c r="FW112" s="900"/>
      <c r="FX112" s="900"/>
      <c r="FY112" s="900"/>
      <c r="FZ112" s="900"/>
      <c r="GA112" s="900"/>
      <c r="GB112" s="900"/>
      <c r="GC112" s="900"/>
      <c r="GD112" s="900"/>
      <c r="GE112" s="900"/>
      <c r="GF112" s="900"/>
      <c r="GG112" s="900"/>
      <c r="GH112" s="900"/>
      <c r="GI112" s="900"/>
      <c r="GJ112" s="900"/>
      <c r="GK112" s="900"/>
      <c r="GL112" s="900"/>
      <c r="GM112" s="900"/>
      <c r="GN112" s="900"/>
      <c r="GO112" s="900"/>
      <c r="GP112" s="900"/>
      <c r="GQ112" s="900"/>
      <c r="GR112" s="900"/>
      <c r="GS112" s="900"/>
      <c r="GT112" s="900"/>
      <c r="GU112" s="900"/>
      <c r="GV112" s="900"/>
      <c r="GW112" s="900"/>
      <c r="GX112" s="900"/>
      <c r="GY112" s="900"/>
      <c r="GZ112" s="900"/>
      <c r="HA112" s="900"/>
      <c r="HB112" s="900"/>
      <c r="HC112" s="900"/>
      <c r="HD112" s="900"/>
      <c r="HE112" s="900"/>
      <c r="HF112" s="900"/>
      <c r="HG112" s="900"/>
      <c r="HH112" s="900"/>
      <c r="HI112" s="900"/>
      <c r="HJ112" s="900"/>
      <c r="HK112" s="900"/>
      <c r="HL112" s="900"/>
      <c r="HM112" s="900"/>
      <c r="HN112" s="900"/>
      <c r="HO112" s="900"/>
      <c r="HP112" s="900"/>
      <c r="HQ112" s="900"/>
      <c r="HR112" s="900"/>
      <c r="HS112" s="900"/>
      <c r="HT112" s="900"/>
      <c r="HU112" s="900"/>
      <c r="HV112" s="900"/>
      <c r="HW112" s="900"/>
      <c r="HX112" s="900"/>
      <c r="HY112" s="900"/>
      <c r="HZ112" s="900"/>
      <c r="IA112" s="900"/>
      <c r="IB112" s="900"/>
      <c r="IC112" s="900"/>
      <c r="ID112" s="900"/>
      <c r="IF112" s="378"/>
      <c r="IG112" s="378"/>
      <c r="IH112" s="378"/>
      <c r="II112" s="378"/>
      <c r="IJ112" s="378"/>
      <c r="IK112" s="378"/>
      <c r="IL112" s="378"/>
      <c r="IM112" s="378"/>
      <c r="IN112" s="378"/>
      <c r="IO112" s="378"/>
      <c r="IP112" s="378"/>
      <c r="IQ112" s="378"/>
      <c r="IR112" s="378"/>
      <c r="IS112" s="378"/>
      <c r="IT112" s="378"/>
      <c r="IU112" s="378"/>
      <c r="IV112" s="378"/>
      <c r="IW112" s="378"/>
      <c r="IX112" s="378"/>
      <c r="IY112" s="378"/>
      <c r="IZ112" s="378"/>
      <c r="JA112" s="378"/>
      <c r="JB112" s="378"/>
      <c r="JC112" s="378"/>
      <c r="JD112" s="378"/>
      <c r="JE112" s="378"/>
      <c r="JF112" s="378"/>
      <c r="JG112" s="378"/>
      <c r="JH112" s="378"/>
      <c r="JI112" s="378"/>
      <c r="JJ112" s="378"/>
      <c r="JK112" s="378"/>
      <c r="JL112" s="378"/>
      <c r="JM112" s="378"/>
      <c r="JN112" s="378"/>
      <c r="JO112" s="378"/>
      <c r="JP112" s="378"/>
      <c r="JQ112" s="378"/>
      <c r="JR112" s="378"/>
      <c r="JS112" s="378"/>
      <c r="JT112" s="378"/>
      <c r="JU112" s="378"/>
      <c r="JV112" s="378"/>
      <c r="JW112" s="378"/>
      <c r="JX112" s="378"/>
      <c r="JY112" s="378"/>
      <c r="JZ112" s="378"/>
      <c r="KA112" s="378"/>
      <c r="KB112" s="378"/>
      <c r="KC112" s="378"/>
      <c r="KD112" s="378"/>
      <c r="KE112" s="378"/>
      <c r="KF112" s="378"/>
      <c r="KG112" s="378"/>
      <c r="KH112" s="378"/>
      <c r="KI112" s="378"/>
      <c r="KJ112" s="378"/>
      <c r="KK112" s="378"/>
      <c r="KL112" s="378"/>
      <c r="KM112" s="378"/>
      <c r="KN112" s="378"/>
      <c r="KO112" s="378"/>
    </row>
    <row r="113" spans="1:301" s="377" customFormat="1" ht="18.75" x14ac:dyDescent="0.25">
      <c r="A113" s="901" t="s">
        <v>306</v>
      </c>
      <c r="B113" s="901"/>
      <c r="C113" s="901"/>
      <c r="D113" s="901"/>
      <c r="E113" s="901"/>
      <c r="F113" s="901"/>
      <c r="G113" s="901"/>
      <c r="H113" s="901"/>
      <c r="I113" s="901"/>
      <c r="J113" s="901"/>
      <c r="K113" s="901"/>
      <c r="L113" s="901"/>
      <c r="M113" s="901"/>
      <c r="N113" s="901"/>
      <c r="O113" s="901"/>
      <c r="P113" s="901"/>
      <c r="Q113" s="901"/>
      <c r="R113" s="901"/>
      <c r="S113" s="901"/>
      <c r="T113" s="901"/>
      <c r="U113" s="901"/>
      <c r="V113" s="901"/>
      <c r="W113" s="901"/>
      <c r="X113" s="901"/>
      <c r="Y113" s="901"/>
      <c r="Z113" s="901"/>
      <c r="AA113" s="901"/>
      <c r="AB113" s="901"/>
      <c r="AC113" s="901"/>
      <c r="AD113" s="901"/>
      <c r="AE113" s="901"/>
      <c r="AF113" s="901"/>
      <c r="AG113" s="901"/>
      <c r="AH113" s="901"/>
      <c r="AI113" s="901"/>
      <c r="AJ113" s="901"/>
      <c r="AK113" s="901"/>
      <c r="AL113" s="901"/>
      <c r="AM113" s="901"/>
      <c r="AN113" s="901"/>
      <c r="AO113" s="901"/>
      <c r="AP113" s="901"/>
      <c r="AQ113" s="901"/>
      <c r="AR113" s="901"/>
      <c r="AS113" s="901"/>
      <c r="AT113" s="901"/>
      <c r="AU113" s="901"/>
      <c r="AV113" s="901"/>
      <c r="AW113" s="901"/>
      <c r="AX113" s="901"/>
      <c r="AY113" s="901"/>
      <c r="AZ113" s="901"/>
      <c r="BA113" s="901"/>
      <c r="BB113" s="901"/>
      <c r="BC113" s="901"/>
      <c r="BD113" s="901"/>
      <c r="BE113" s="901"/>
      <c r="BF113" s="901"/>
      <c r="BG113" s="901"/>
      <c r="BH113" s="901"/>
      <c r="BI113" s="901"/>
      <c r="BJ113" s="901"/>
      <c r="BK113" s="901"/>
      <c r="BL113" s="901"/>
      <c r="BM113" s="901"/>
      <c r="BN113" s="901"/>
      <c r="BO113" s="901"/>
      <c r="BP113" s="901"/>
      <c r="BQ113" s="901"/>
      <c r="BR113" s="901"/>
      <c r="BS113" s="901"/>
      <c r="BT113" s="901"/>
      <c r="BU113" s="901"/>
      <c r="BV113" s="901"/>
      <c r="BW113" s="901"/>
      <c r="BX113" s="901"/>
      <c r="BY113" s="901"/>
      <c r="BZ113" s="901"/>
      <c r="CA113" s="901"/>
      <c r="CB113" s="901"/>
      <c r="CC113" s="901"/>
      <c r="CD113" s="901"/>
      <c r="CE113" s="901"/>
      <c r="CF113" s="901"/>
      <c r="CG113" s="901"/>
      <c r="CH113" s="901"/>
      <c r="CI113" s="901"/>
      <c r="CJ113" s="901"/>
      <c r="CK113" s="901"/>
      <c r="CL113" s="901"/>
      <c r="CM113" s="901"/>
      <c r="CN113" s="901"/>
      <c r="CO113" s="901"/>
      <c r="CP113" s="901"/>
      <c r="CQ113" s="901"/>
      <c r="CR113" s="901"/>
      <c r="CS113" s="901"/>
      <c r="CT113" s="901"/>
      <c r="CU113" s="901"/>
      <c r="CV113" s="901"/>
      <c r="CW113" s="901"/>
      <c r="CX113" s="901"/>
      <c r="CY113" s="901"/>
      <c r="CZ113" s="901"/>
      <c r="DA113" s="901"/>
      <c r="DB113" s="901"/>
      <c r="DC113" s="901"/>
      <c r="DD113" s="901"/>
      <c r="DE113" s="901"/>
      <c r="DF113" s="901"/>
      <c r="DG113" s="901"/>
      <c r="DH113" s="901"/>
      <c r="DI113" s="901"/>
      <c r="DJ113" s="901"/>
      <c r="DK113" s="901"/>
      <c r="DL113" s="901"/>
      <c r="DM113" s="901"/>
      <c r="DN113" s="901"/>
      <c r="DO113" s="901"/>
      <c r="DP113" s="901"/>
      <c r="DQ113" s="901"/>
      <c r="DR113" s="901"/>
      <c r="DS113" s="901"/>
      <c r="DT113" s="901"/>
      <c r="DU113" s="901"/>
      <c r="DV113" s="901"/>
      <c r="DW113" s="901"/>
      <c r="DX113" s="901"/>
      <c r="DY113" s="901"/>
      <c r="DZ113" s="901"/>
      <c r="EA113" s="901"/>
      <c r="EB113" s="901"/>
      <c r="EC113" s="901"/>
      <c r="ED113" s="901"/>
      <c r="EE113" s="901"/>
      <c r="EF113" s="901"/>
      <c r="EG113" s="901"/>
      <c r="EH113" s="901"/>
      <c r="EI113" s="901"/>
      <c r="EJ113" s="901"/>
      <c r="EK113" s="901"/>
      <c r="EL113" s="901"/>
      <c r="EM113" s="901"/>
      <c r="EN113" s="901"/>
      <c r="EO113" s="901"/>
      <c r="EP113" s="901"/>
      <c r="EQ113" s="901"/>
      <c r="ER113" s="901"/>
      <c r="ES113" s="901"/>
      <c r="ET113" s="901"/>
      <c r="EU113" s="901"/>
      <c r="EV113" s="901"/>
      <c r="EW113" s="901"/>
      <c r="EX113" s="901"/>
      <c r="EY113" s="901"/>
      <c r="EZ113" s="901"/>
      <c r="FA113" s="901"/>
      <c r="FB113" s="901"/>
      <c r="FC113" s="901"/>
      <c r="FD113" s="901"/>
      <c r="FE113" s="901"/>
      <c r="FF113" s="901"/>
      <c r="FG113" s="901"/>
      <c r="FH113" s="901"/>
      <c r="FI113" s="901"/>
      <c r="FJ113" s="901"/>
      <c r="FK113" s="901"/>
      <c r="FL113" s="901"/>
      <c r="FM113" s="901"/>
      <c r="FN113" s="901"/>
      <c r="FO113" s="901"/>
      <c r="FP113" s="901"/>
      <c r="FQ113" s="901"/>
      <c r="FR113" s="901"/>
      <c r="FS113" s="901"/>
      <c r="FT113" s="901"/>
      <c r="FU113" s="901"/>
      <c r="FV113" s="901"/>
      <c r="FW113" s="901"/>
      <c r="FX113" s="901"/>
      <c r="FY113" s="901"/>
      <c r="FZ113" s="901"/>
      <c r="GA113" s="901"/>
      <c r="GB113" s="901"/>
      <c r="GC113" s="901"/>
      <c r="GD113" s="901"/>
      <c r="GE113" s="901"/>
      <c r="GF113" s="901"/>
      <c r="GG113" s="901"/>
      <c r="GH113" s="901"/>
      <c r="GI113" s="901"/>
      <c r="GJ113" s="901"/>
      <c r="GK113" s="901"/>
      <c r="GL113" s="901"/>
      <c r="GM113" s="901"/>
      <c r="GN113" s="901"/>
      <c r="GO113" s="901"/>
      <c r="GP113" s="901"/>
      <c r="GQ113" s="901"/>
      <c r="GR113" s="901"/>
      <c r="GS113" s="901"/>
      <c r="GT113" s="901"/>
      <c r="GU113" s="901"/>
      <c r="GV113" s="901"/>
      <c r="GW113" s="901"/>
      <c r="GX113" s="901"/>
      <c r="GY113" s="901"/>
      <c r="GZ113" s="901"/>
      <c r="HA113" s="901"/>
      <c r="HB113" s="901"/>
      <c r="HC113" s="901"/>
      <c r="HD113" s="901"/>
      <c r="HE113" s="901"/>
      <c r="HF113" s="901"/>
      <c r="HG113" s="901"/>
      <c r="HH113" s="901"/>
      <c r="HI113" s="901"/>
      <c r="HJ113" s="901"/>
      <c r="HK113" s="901"/>
      <c r="HL113" s="901"/>
      <c r="HM113" s="901"/>
      <c r="HN113" s="901"/>
      <c r="HO113" s="901"/>
      <c r="HP113" s="901"/>
      <c r="HQ113" s="901"/>
      <c r="HR113" s="901"/>
      <c r="HS113" s="901"/>
      <c r="HT113" s="901"/>
      <c r="HU113" s="901"/>
      <c r="HV113" s="901"/>
      <c r="HW113" s="901"/>
      <c r="HX113" s="901"/>
      <c r="HY113" s="901"/>
      <c r="HZ113" s="901"/>
      <c r="IA113" s="901"/>
      <c r="IB113" s="901"/>
      <c r="IC113" s="901"/>
      <c r="ID113" s="901"/>
      <c r="IF113" s="378"/>
      <c r="IG113" s="378"/>
      <c r="IH113" s="378"/>
      <c r="II113" s="378"/>
      <c r="IJ113" s="378"/>
      <c r="IK113" s="378"/>
      <c r="IL113" s="378"/>
      <c r="IM113" s="378"/>
      <c r="IN113" s="378"/>
      <c r="IO113" s="378"/>
      <c r="IP113" s="378"/>
      <c r="IQ113" s="378"/>
      <c r="IR113" s="378"/>
      <c r="IS113" s="378"/>
      <c r="IT113" s="378"/>
      <c r="IU113" s="378"/>
      <c r="IV113" s="378"/>
      <c r="IW113" s="378"/>
      <c r="IX113" s="378"/>
      <c r="IY113" s="378"/>
      <c r="IZ113" s="378"/>
      <c r="JA113" s="378"/>
      <c r="JB113" s="378"/>
      <c r="JC113" s="378"/>
      <c r="JD113" s="378"/>
      <c r="JE113" s="378"/>
      <c r="JF113" s="378"/>
      <c r="JG113" s="378"/>
      <c r="JH113" s="378"/>
      <c r="JI113" s="378"/>
      <c r="JJ113" s="378"/>
      <c r="JK113" s="378"/>
      <c r="JL113" s="378"/>
      <c r="JM113" s="378"/>
      <c r="JN113" s="378"/>
      <c r="JO113" s="378"/>
      <c r="JP113" s="378"/>
      <c r="JQ113" s="378"/>
      <c r="JR113" s="378"/>
      <c r="JS113" s="378"/>
      <c r="JT113" s="378"/>
      <c r="JU113" s="378"/>
      <c r="JV113" s="378"/>
      <c r="JW113" s="378"/>
      <c r="JX113" s="378"/>
      <c r="JY113" s="378"/>
      <c r="JZ113" s="378"/>
      <c r="KA113" s="378"/>
      <c r="KB113" s="378"/>
      <c r="KC113" s="378"/>
      <c r="KD113" s="378"/>
      <c r="KE113" s="378"/>
      <c r="KF113" s="378"/>
      <c r="KG113" s="378"/>
      <c r="KH113" s="378"/>
      <c r="KI113" s="378"/>
      <c r="KJ113" s="378"/>
      <c r="KK113" s="378"/>
      <c r="KL113" s="378"/>
      <c r="KM113" s="378"/>
      <c r="KN113" s="378"/>
      <c r="KO113" s="378"/>
    </row>
    <row r="114" spans="1:301" s="377" customFormat="1" ht="18.75" x14ac:dyDescent="0.25">
      <c r="A114" s="901" t="s">
        <v>307</v>
      </c>
      <c r="B114" s="901"/>
      <c r="C114" s="901"/>
      <c r="D114" s="901"/>
      <c r="E114" s="901"/>
      <c r="F114" s="901"/>
      <c r="G114" s="901"/>
      <c r="H114" s="901"/>
      <c r="I114" s="901"/>
      <c r="J114" s="901"/>
      <c r="K114" s="901"/>
      <c r="L114" s="901"/>
      <c r="M114" s="901"/>
      <c r="N114" s="901"/>
      <c r="O114" s="901"/>
      <c r="P114" s="901"/>
      <c r="Q114" s="901"/>
      <c r="R114" s="901"/>
      <c r="S114" s="901"/>
      <c r="T114" s="901"/>
      <c r="U114" s="901"/>
      <c r="V114" s="901"/>
      <c r="W114" s="901"/>
      <c r="X114" s="901"/>
      <c r="Y114" s="901"/>
      <c r="Z114" s="901"/>
      <c r="AA114" s="901"/>
      <c r="AB114" s="901"/>
      <c r="AC114" s="901"/>
      <c r="AD114" s="901"/>
      <c r="AE114" s="901"/>
      <c r="AF114" s="901"/>
      <c r="AG114" s="901"/>
      <c r="AH114" s="901"/>
      <c r="AI114" s="901"/>
      <c r="AJ114" s="901"/>
      <c r="AK114" s="901"/>
      <c r="AL114" s="901"/>
      <c r="AM114" s="901"/>
      <c r="AN114" s="901"/>
      <c r="AO114" s="901"/>
      <c r="AP114" s="901"/>
      <c r="AQ114" s="901"/>
      <c r="AR114" s="901"/>
      <c r="AS114" s="901"/>
      <c r="AT114" s="901"/>
      <c r="AU114" s="901"/>
      <c r="AV114" s="901"/>
      <c r="AW114" s="901"/>
      <c r="AX114" s="901"/>
      <c r="AY114" s="901"/>
      <c r="AZ114" s="901"/>
      <c r="BA114" s="901"/>
      <c r="BB114" s="901"/>
      <c r="BC114" s="901"/>
      <c r="BD114" s="901"/>
      <c r="BE114" s="901"/>
      <c r="BF114" s="901"/>
      <c r="BG114" s="901"/>
      <c r="BH114" s="901"/>
      <c r="BI114" s="901"/>
      <c r="BJ114" s="901"/>
      <c r="BK114" s="901"/>
      <c r="BL114" s="901"/>
      <c r="BM114" s="901"/>
      <c r="BN114" s="901"/>
      <c r="BO114" s="901"/>
      <c r="BP114" s="901"/>
      <c r="BQ114" s="901"/>
      <c r="BR114" s="901"/>
      <c r="BS114" s="901"/>
      <c r="BT114" s="901"/>
      <c r="BU114" s="901"/>
      <c r="BV114" s="901"/>
      <c r="BW114" s="901"/>
      <c r="BX114" s="901"/>
      <c r="BY114" s="901"/>
      <c r="BZ114" s="901"/>
      <c r="CA114" s="901"/>
      <c r="CB114" s="901"/>
      <c r="CC114" s="901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1"/>
      <c r="CU114" s="901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1"/>
      <c r="DM114" s="901"/>
      <c r="DN114" s="901"/>
      <c r="DO114" s="901"/>
      <c r="DP114" s="901"/>
      <c r="DQ114" s="901"/>
      <c r="DR114" s="901"/>
      <c r="DS114" s="901"/>
      <c r="DT114" s="901"/>
      <c r="DU114" s="901"/>
      <c r="DV114" s="901"/>
      <c r="DW114" s="901"/>
      <c r="DX114" s="901"/>
      <c r="DY114" s="901"/>
      <c r="DZ114" s="901"/>
      <c r="EA114" s="901"/>
      <c r="EB114" s="901"/>
      <c r="EC114" s="901"/>
      <c r="ED114" s="901"/>
      <c r="EE114" s="901"/>
      <c r="EF114" s="901"/>
      <c r="EG114" s="901"/>
      <c r="EH114" s="901"/>
      <c r="EI114" s="901"/>
      <c r="EJ114" s="901"/>
      <c r="EK114" s="901"/>
      <c r="EL114" s="901"/>
      <c r="EM114" s="901"/>
      <c r="EN114" s="901"/>
      <c r="EO114" s="901"/>
      <c r="EP114" s="901"/>
      <c r="EQ114" s="901"/>
      <c r="ER114" s="901"/>
      <c r="ES114" s="901"/>
      <c r="ET114" s="901"/>
      <c r="EU114" s="901"/>
      <c r="EV114" s="901"/>
      <c r="EW114" s="901"/>
      <c r="EX114" s="901"/>
      <c r="EY114" s="901"/>
      <c r="EZ114" s="901"/>
      <c r="FA114" s="901"/>
      <c r="FB114" s="901"/>
      <c r="FC114" s="901"/>
      <c r="FD114" s="901"/>
      <c r="FE114" s="901"/>
      <c r="FF114" s="901"/>
      <c r="FG114" s="901"/>
      <c r="FH114" s="901"/>
      <c r="FI114" s="901"/>
      <c r="FJ114" s="901"/>
      <c r="FK114" s="901"/>
      <c r="FL114" s="901"/>
      <c r="FM114" s="901"/>
      <c r="FN114" s="901"/>
      <c r="FO114" s="901"/>
      <c r="FP114" s="901"/>
      <c r="FQ114" s="901"/>
      <c r="FR114" s="901"/>
      <c r="FS114" s="901"/>
      <c r="FT114" s="901"/>
      <c r="FU114" s="901"/>
      <c r="FV114" s="901"/>
      <c r="FW114" s="901"/>
      <c r="FX114" s="901"/>
      <c r="FY114" s="901"/>
      <c r="FZ114" s="901"/>
      <c r="GA114" s="901"/>
      <c r="GB114" s="901"/>
      <c r="GC114" s="901"/>
      <c r="GD114" s="901"/>
      <c r="GE114" s="901"/>
      <c r="GF114" s="901"/>
      <c r="GG114" s="901"/>
      <c r="GH114" s="901"/>
      <c r="GI114" s="901"/>
      <c r="GJ114" s="901"/>
      <c r="GK114" s="901"/>
      <c r="GL114" s="901"/>
      <c r="GM114" s="901"/>
      <c r="GN114" s="901"/>
      <c r="GO114" s="901"/>
      <c r="GP114" s="901"/>
      <c r="GQ114" s="901"/>
      <c r="GR114" s="901"/>
      <c r="GS114" s="901"/>
      <c r="GT114" s="901"/>
      <c r="GU114" s="901"/>
      <c r="GV114" s="901"/>
      <c r="GW114" s="901"/>
      <c r="GX114" s="901"/>
      <c r="GY114" s="901"/>
      <c r="GZ114" s="901"/>
      <c r="HA114" s="901"/>
      <c r="HB114" s="901"/>
      <c r="HC114" s="901"/>
      <c r="HD114" s="901"/>
      <c r="HE114" s="901"/>
      <c r="HF114" s="901"/>
      <c r="HG114" s="901"/>
      <c r="HH114" s="901"/>
      <c r="HI114" s="901"/>
      <c r="HJ114" s="901"/>
      <c r="HK114" s="901"/>
      <c r="HL114" s="901"/>
      <c r="HM114" s="901"/>
      <c r="HN114" s="901"/>
      <c r="HO114" s="901"/>
      <c r="HP114" s="901"/>
      <c r="HQ114" s="901"/>
      <c r="HR114" s="901"/>
      <c r="HS114" s="901"/>
      <c r="HT114" s="901"/>
      <c r="HU114" s="901"/>
      <c r="HV114" s="901"/>
      <c r="HW114" s="901"/>
      <c r="HX114" s="901"/>
      <c r="HY114" s="901"/>
      <c r="HZ114" s="901"/>
      <c r="IA114" s="901"/>
      <c r="IB114" s="901"/>
      <c r="IC114" s="901"/>
      <c r="ID114" s="901"/>
      <c r="IF114" s="378"/>
      <c r="IG114" s="378"/>
      <c r="IH114" s="378"/>
      <c r="II114" s="378"/>
      <c r="IJ114" s="378"/>
      <c r="IK114" s="378"/>
      <c r="IL114" s="378"/>
      <c r="IM114" s="378"/>
      <c r="IN114" s="378"/>
      <c r="IO114" s="378"/>
      <c r="IP114" s="378"/>
      <c r="IQ114" s="378"/>
      <c r="IR114" s="378"/>
      <c r="IS114" s="378"/>
      <c r="IT114" s="378"/>
      <c r="IU114" s="378"/>
      <c r="IV114" s="378"/>
      <c r="IW114" s="378"/>
      <c r="IX114" s="378"/>
      <c r="IY114" s="378"/>
      <c r="IZ114" s="378"/>
      <c r="JA114" s="378"/>
      <c r="JB114" s="378"/>
      <c r="JC114" s="378"/>
      <c r="JD114" s="378"/>
      <c r="JE114" s="378"/>
      <c r="JF114" s="378"/>
      <c r="JG114" s="378"/>
      <c r="JH114" s="378"/>
      <c r="JI114" s="378"/>
      <c r="JJ114" s="378"/>
      <c r="JK114" s="378"/>
      <c r="JL114" s="378"/>
      <c r="JM114" s="378"/>
      <c r="JN114" s="378"/>
      <c r="JO114" s="378"/>
      <c r="JP114" s="378"/>
      <c r="JQ114" s="378"/>
      <c r="JR114" s="378"/>
      <c r="JS114" s="378"/>
      <c r="JT114" s="378"/>
      <c r="JU114" s="378"/>
      <c r="JV114" s="378"/>
      <c r="JW114" s="378"/>
      <c r="JX114" s="378"/>
      <c r="JY114" s="378"/>
      <c r="JZ114" s="378"/>
      <c r="KA114" s="378"/>
      <c r="KB114" s="378"/>
      <c r="KC114" s="378"/>
      <c r="KD114" s="378"/>
      <c r="KE114" s="378"/>
      <c r="KF114" s="378"/>
      <c r="KG114" s="378"/>
      <c r="KH114" s="378"/>
      <c r="KI114" s="378"/>
      <c r="KJ114" s="378"/>
      <c r="KK114" s="378"/>
      <c r="KL114" s="378"/>
      <c r="KM114" s="378"/>
      <c r="KN114" s="378"/>
      <c r="KO114" s="378"/>
    </row>
    <row r="115" spans="1:301" s="377" customFormat="1" ht="15" customHeight="1" x14ac:dyDescent="0.25">
      <c r="A115" s="30"/>
      <c r="B115" s="31"/>
      <c r="C115" s="403"/>
      <c r="D115" s="378"/>
      <c r="E115" s="378"/>
      <c r="F115" s="32"/>
      <c r="G115" s="32" t="s">
        <v>211</v>
      </c>
      <c r="H115" s="32" t="s">
        <v>212</v>
      </c>
      <c r="I115" s="32" t="s">
        <v>213</v>
      </c>
      <c r="J115" s="32" t="s">
        <v>214</v>
      </c>
      <c r="K115" s="32" t="s">
        <v>201</v>
      </c>
      <c r="IF115" s="378"/>
      <c r="IG115" s="378"/>
      <c r="IH115" s="378"/>
      <c r="II115" s="378"/>
      <c r="IJ115" s="378"/>
      <c r="IK115" s="378"/>
      <c r="IL115" s="378"/>
      <c r="IM115" s="378"/>
      <c r="IN115" s="378"/>
      <c r="IO115" s="378"/>
      <c r="IP115" s="378"/>
      <c r="IQ115" s="378"/>
      <c r="IR115" s="378"/>
      <c r="IS115" s="378"/>
      <c r="IT115" s="378"/>
      <c r="IU115" s="378"/>
      <c r="IV115" s="378"/>
      <c r="IW115" s="378"/>
      <c r="IX115" s="378"/>
      <c r="IY115" s="378"/>
      <c r="IZ115" s="378"/>
      <c r="JA115" s="378"/>
      <c r="JB115" s="378"/>
      <c r="JC115" s="378"/>
      <c r="JD115" s="378"/>
      <c r="JE115" s="378"/>
      <c r="JF115" s="378"/>
      <c r="JG115" s="378"/>
      <c r="JH115" s="378"/>
      <c r="JI115" s="378"/>
      <c r="JJ115" s="378"/>
      <c r="JK115" s="378"/>
      <c r="JL115" s="378"/>
      <c r="JM115" s="378"/>
      <c r="JN115" s="378"/>
      <c r="JO115" s="378"/>
      <c r="JP115" s="378"/>
      <c r="JQ115" s="378"/>
      <c r="JR115" s="378"/>
      <c r="JS115" s="378"/>
      <c r="JT115" s="378"/>
      <c r="JU115" s="378"/>
      <c r="JV115" s="378"/>
      <c r="JW115" s="378"/>
      <c r="JX115" s="378"/>
      <c r="JY115" s="378"/>
      <c r="JZ115" s="378"/>
      <c r="KA115" s="378"/>
      <c r="KB115" s="378"/>
      <c r="KC115" s="378"/>
      <c r="KD115" s="378"/>
      <c r="KE115" s="378"/>
      <c r="KF115" s="378"/>
      <c r="KG115" s="378"/>
      <c r="KH115" s="378"/>
      <c r="KI115" s="378"/>
      <c r="KJ115" s="378"/>
      <c r="KK115" s="378"/>
      <c r="KL115" s="378"/>
      <c r="KM115" s="378"/>
      <c r="KN115" s="378"/>
      <c r="KO115" s="378"/>
    </row>
    <row r="116" spans="1:301" s="377" customFormat="1" ht="15" customHeight="1" x14ac:dyDescent="0.25">
      <c r="A116" s="30"/>
      <c r="B116" s="31"/>
      <c r="C116" s="403"/>
      <c r="D116" s="378"/>
      <c r="E116" s="378"/>
      <c r="F116" s="32" t="s">
        <v>26</v>
      </c>
      <c r="G116" s="32">
        <f>K116*36-H116-I116-J116</f>
        <v>1908</v>
      </c>
      <c r="H116" s="32">
        <f>AP105+AO105+BK105+BJ105</f>
        <v>180</v>
      </c>
      <c r="I116" s="32">
        <f>(AR91+AR95+BM91+BM95)*36</f>
        <v>72</v>
      </c>
      <c r="J116" s="32"/>
      <c r="K116" s="32">
        <f>AR105+BM105</f>
        <v>60</v>
      </c>
      <c r="IF116" s="378"/>
      <c r="IG116" s="378"/>
      <c r="IH116" s="378"/>
      <c r="II116" s="378"/>
      <c r="IJ116" s="378"/>
      <c r="IK116" s="378"/>
      <c r="IL116" s="378"/>
      <c r="IM116" s="378"/>
      <c r="IN116" s="378"/>
      <c r="IO116" s="378"/>
      <c r="IP116" s="378"/>
      <c r="IQ116" s="378"/>
      <c r="IR116" s="378"/>
      <c r="IS116" s="378"/>
      <c r="IT116" s="378"/>
      <c r="IU116" s="378"/>
      <c r="IV116" s="378"/>
      <c r="IW116" s="378"/>
      <c r="IX116" s="378"/>
      <c r="IY116" s="378"/>
      <c r="IZ116" s="378"/>
      <c r="JA116" s="378"/>
      <c r="JB116" s="378"/>
      <c r="JC116" s="378"/>
      <c r="JD116" s="378"/>
      <c r="JE116" s="378"/>
      <c r="JF116" s="378"/>
      <c r="JG116" s="378"/>
      <c r="JH116" s="378"/>
      <c r="JI116" s="378"/>
      <c r="JJ116" s="378"/>
      <c r="JK116" s="378"/>
      <c r="JL116" s="378"/>
      <c r="JM116" s="378"/>
      <c r="JN116" s="378"/>
      <c r="JO116" s="378"/>
      <c r="JP116" s="378"/>
      <c r="JQ116" s="378"/>
      <c r="JR116" s="378"/>
      <c r="JS116" s="378"/>
      <c r="JT116" s="378"/>
      <c r="JU116" s="378"/>
      <c r="JV116" s="378"/>
      <c r="JW116" s="378"/>
      <c r="JX116" s="378"/>
      <c r="JY116" s="378"/>
      <c r="JZ116" s="378"/>
      <c r="KA116" s="378"/>
      <c r="KB116" s="378"/>
      <c r="KC116" s="378"/>
      <c r="KD116" s="378"/>
      <c r="KE116" s="378"/>
      <c r="KF116" s="378"/>
      <c r="KG116" s="378"/>
      <c r="KH116" s="378"/>
      <c r="KI116" s="378"/>
      <c r="KJ116" s="378"/>
      <c r="KK116" s="378"/>
      <c r="KL116" s="378"/>
      <c r="KM116" s="378"/>
      <c r="KN116" s="378"/>
      <c r="KO116" s="378"/>
    </row>
    <row r="117" spans="1:301" s="377" customFormat="1" ht="15" customHeight="1" x14ac:dyDescent="0.25">
      <c r="A117" s="30"/>
      <c r="B117" s="31"/>
      <c r="C117" s="403"/>
      <c r="D117" s="378"/>
      <c r="E117" s="378"/>
      <c r="F117" s="32" t="s">
        <v>27</v>
      </c>
      <c r="G117" s="32">
        <f>K117*36-H117-I117-J117</f>
        <v>1944</v>
      </c>
      <c r="H117" s="32">
        <f>CE105+CF105+CZ105+DA105</f>
        <v>216</v>
      </c>
      <c r="I117" s="32">
        <f>(CH91+CH95+DC91+DC95)*36</f>
        <v>0</v>
      </c>
      <c r="J117" s="32"/>
      <c r="K117" s="32">
        <f>CH105+DC105</f>
        <v>60</v>
      </c>
      <c r="IF117" s="378"/>
      <c r="IG117" s="378"/>
      <c r="IH117" s="378"/>
      <c r="II117" s="378"/>
      <c r="IJ117" s="378"/>
      <c r="IK117" s="378"/>
      <c r="IL117" s="378"/>
      <c r="IM117" s="378"/>
      <c r="IN117" s="378"/>
      <c r="IO117" s="378"/>
      <c r="IP117" s="378"/>
      <c r="IQ117" s="378"/>
      <c r="IR117" s="378"/>
      <c r="IS117" s="378"/>
      <c r="IT117" s="378"/>
      <c r="IU117" s="378"/>
      <c r="IV117" s="378"/>
      <c r="IW117" s="378"/>
      <c r="IX117" s="378"/>
      <c r="IY117" s="378"/>
      <c r="IZ117" s="378"/>
      <c r="JA117" s="378"/>
      <c r="JB117" s="378"/>
      <c r="JC117" s="378"/>
      <c r="JD117" s="378"/>
      <c r="JE117" s="378"/>
      <c r="JF117" s="378"/>
      <c r="JG117" s="378"/>
      <c r="JH117" s="378"/>
      <c r="JI117" s="378"/>
      <c r="JJ117" s="378"/>
      <c r="JK117" s="378"/>
      <c r="JL117" s="378"/>
      <c r="JM117" s="378"/>
      <c r="JN117" s="378"/>
      <c r="JO117" s="378"/>
      <c r="JP117" s="378"/>
      <c r="JQ117" s="378"/>
      <c r="JR117" s="378"/>
      <c r="JS117" s="378"/>
      <c r="JT117" s="378"/>
      <c r="JU117" s="378"/>
      <c r="JV117" s="378"/>
      <c r="JW117" s="378"/>
      <c r="JX117" s="378"/>
      <c r="JY117" s="378"/>
      <c r="JZ117" s="378"/>
      <c r="KA117" s="378"/>
      <c r="KB117" s="378"/>
      <c r="KC117" s="378"/>
      <c r="KD117" s="378"/>
      <c r="KE117" s="378"/>
      <c r="KF117" s="378"/>
      <c r="KG117" s="378"/>
      <c r="KH117" s="378"/>
      <c r="KI117" s="378"/>
      <c r="KJ117" s="378"/>
      <c r="KK117" s="378"/>
      <c r="KL117" s="378"/>
      <c r="KM117" s="378"/>
      <c r="KN117" s="378"/>
      <c r="KO117" s="378"/>
    </row>
    <row r="118" spans="1:301" s="377" customFormat="1" ht="15" customHeight="1" x14ac:dyDescent="0.25">
      <c r="A118" s="30"/>
      <c r="B118" s="31"/>
      <c r="C118" s="403"/>
      <c r="D118" s="378"/>
      <c r="E118" s="378"/>
      <c r="F118" s="32" t="s">
        <v>28</v>
      </c>
      <c r="G118" s="32">
        <f>K118*36-H118-I118-J118</f>
        <v>1800</v>
      </c>
      <c r="H118" s="32">
        <f>DU105+DV105+EP105+EQ105</f>
        <v>288</v>
      </c>
      <c r="I118" s="32">
        <f>(DX91+DX95+ES91+ES95)*36</f>
        <v>72</v>
      </c>
      <c r="J118" s="32"/>
      <c r="K118" s="32">
        <f>DX105+ES105</f>
        <v>60</v>
      </c>
      <c r="IF118" s="378"/>
      <c r="IG118" s="378"/>
      <c r="IH118" s="378"/>
      <c r="II118" s="378"/>
      <c r="IJ118" s="378"/>
      <c r="IK118" s="378"/>
      <c r="IL118" s="378"/>
      <c r="IM118" s="378"/>
      <c r="IN118" s="378"/>
      <c r="IO118" s="378"/>
      <c r="IP118" s="378"/>
      <c r="IQ118" s="378"/>
      <c r="IR118" s="378"/>
      <c r="IS118" s="378"/>
      <c r="IT118" s="378"/>
      <c r="IU118" s="378"/>
      <c r="IV118" s="378"/>
      <c r="IW118" s="378"/>
      <c r="IX118" s="378"/>
      <c r="IY118" s="378"/>
      <c r="IZ118" s="378"/>
      <c r="JA118" s="378"/>
      <c r="JB118" s="378"/>
      <c r="JC118" s="378"/>
      <c r="JD118" s="378"/>
      <c r="JE118" s="378"/>
      <c r="JF118" s="378"/>
      <c r="JG118" s="378"/>
      <c r="JH118" s="378"/>
      <c r="JI118" s="378"/>
      <c r="JJ118" s="378"/>
      <c r="JK118" s="378"/>
      <c r="JL118" s="378"/>
      <c r="JM118" s="378"/>
      <c r="JN118" s="378"/>
      <c r="JO118" s="378"/>
      <c r="JP118" s="378"/>
      <c r="JQ118" s="378"/>
      <c r="JR118" s="378"/>
      <c r="JS118" s="378"/>
      <c r="JT118" s="378"/>
      <c r="JU118" s="378"/>
      <c r="JV118" s="378"/>
      <c r="JW118" s="378"/>
      <c r="JX118" s="378"/>
      <c r="JY118" s="378"/>
      <c r="JZ118" s="378"/>
      <c r="KA118" s="378"/>
      <c r="KB118" s="378"/>
      <c r="KC118" s="378"/>
      <c r="KD118" s="378"/>
      <c r="KE118" s="378"/>
      <c r="KF118" s="378"/>
      <c r="KG118" s="378"/>
      <c r="KH118" s="378"/>
      <c r="KI118" s="378"/>
      <c r="KJ118" s="378"/>
      <c r="KK118" s="378"/>
      <c r="KL118" s="378"/>
      <c r="KM118" s="378"/>
      <c r="KN118" s="378"/>
      <c r="KO118" s="378"/>
    </row>
    <row r="119" spans="1:301" s="377" customFormat="1" ht="15" customHeight="1" thickBot="1" x14ac:dyDescent="0.3">
      <c r="A119" s="30"/>
      <c r="B119" s="31"/>
      <c r="C119" s="403"/>
      <c r="D119" s="378"/>
      <c r="E119" s="378"/>
      <c r="F119" s="32" t="s">
        <v>29</v>
      </c>
      <c r="G119" s="32">
        <f>K119*36-H119-I119-J119</f>
        <v>1818</v>
      </c>
      <c r="H119" s="32">
        <f>FK105+FL105+GF105+GG105</f>
        <v>234</v>
      </c>
      <c r="I119" s="32">
        <f>(FN91+FN95+GI91+GI95)*36</f>
        <v>108</v>
      </c>
      <c r="J119" s="32"/>
      <c r="K119" s="32">
        <f>FN105+GI105</f>
        <v>60</v>
      </c>
      <c r="IF119" s="378"/>
      <c r="IG119" s="378"/>
      <c r="IH119" s="378"/>
      <c r="II119" s="378"/>
      <c r="IJ119" s="378"/>
      <c r="IK119" s="378"/>
      <c r="IL119" s="378"/>
      <c r="IM119" s="378"/>
      <c r="IN119" s="378"/>
      <c r="IO119" s="378"/>
      <c r="IP119" s="378"/>
      <c r="IQ119" s="378"/>
      <c r="IR119" s="378"/>
      <c r="IS119" s="378"/>
      <c r="IT119" s="378"/>
      <c r="IU119" s="378"/>
      <c r="IV119" s="378"/>
      <c r="IW119" s="378"/>
      <c r="IX119" s="378"/>
      <c r="IY119" s="378"/>
      <c r="IZ119" s="378"/>
      <c r="JA119" s="378"/>
      <c r="JB119" s="378"/>
      <c r="JC119" s="378"/>
      <c r="JD119" s="378"/>
      <c r="JE119" s="378"/>
      <c r="JF119" s="378"/>
      <c r="JG119" s="378"/>
      <c r="JH119" s="378"/>
      <c r="JI119" s="378"/>
      <c r="JJ119" s="378"/>
      <c r="JK119" s="378"/>
      <c r="JL119" s="378"/>
      <c r="JM119" s="378"/>
      <c r="JN119" s="378"/>
      <c r="JO119" s="378"/>
      <c r="JP119" s="378"/>
      <c r="JQ119" s="378"/>
      <c r="JR119" s="378"/>
      <c r="JS119" s="378"/>
      <c r="JT119" s="378"/>
      <c r="JU119" s="378"/>
      <c r="JV119" s="378"/>
      <c r="JW119" s="378"/>
      <c r="JX119" s="378"/>
      <c r="JY119" s="378"/>
      <c r="JZ119" s="378"/>
      <c r="KA119" s="378"/>
      <c r="KB119" s="378"/>
      <c r="KC119" s="378"/>
      <c r="KD119" s="378"/>
      <c r="KE119" s="378"/>
      <c r="KF119" s="378"/>
      <c r="KG119" s="378"/>
      <c r="KH119" s="378"/>
      <c r="KI119" s="378"/>
      <c r="KJ119" s="378"/>
      <c r="KK119" s="378"/>
      <c r="KL119" s="378"/>
      <c r="KM119" s="378"/>
      <c r="KN119" s="378"/>
      <c r="KO119" s="378"/>
    </row>
    <row r="120" spans="1:301" ht="15" customHeight="1" thickBot="1" x14ac:dyDescent="0.3">
      <c r="A120" s="30"/>
      <c r="B120" s="31"/>
      <c r="C120" s="403"/>
      <c r="D120" s="385"/>
      <c r="F120" s="33" t="s">
        <v>30</v>
      </c>
      <c r="G120" s="33">
        <f>K120*36-H120-I120-J120</f>
        <v>864</v>
      </c>
      <c r="H120" s="33">
        <f>HA105+HB105+HV105+HW105</f>
        <v>144</v>
      </c>
      <c r="I120" s="33">
        <f>(HD91+HD95+HY91+HY95)*36</f>
        <v>936</v>
      </c>
      <c r="J120" s="33">
        <f>F102+F103+F104</f>
        <v>216</v>
      </c>
      <c r="K120" s="33">
        <f>HD105+HY105</f>
        <v>60</v>
      </c>
      <c r="GM120" s="12">
        <v>108</v>
      </c>
      <c r="GN120" s="13">
        <v>78</v>
      </c>
      <c r="GO120" s="13">
        <v>24</v>
      </c>
      <c r="GP120" s="13">
        <v>16</v>
      </c>
      <c r="GQ120" s="13">
        <v>12</v>
      </c>
      <c r="GR120" s="13">
        <v>22</v>
      </c>
      <c r="GS120" s="13">
        <v>4</v>
      </c>
      <c r="GT120" s="13">
        <v>30</v>
      </c>
      <c r="GU120" s="13">
        <v>18</v>
      </c>
    </row>
    <row r="121" spans="1:301" ht="15" customHeight="1" x14ac:dyDescent="0.25">
      <c r="A121" s="30"/>
      <c r="B121" s="31"/>
      <c r="C121" s="403"/>
      <c r="D121" s="385"/>
      <c r="F121" s="385"/>
      <c r="G121" s="385"/>
      <c r="H121" s="385"/>
    </row>
    <row r="122" spans="1:301" ht="15" customHeight="1" x14ac:dyDescent="0.25">
      <c r="A122" s="30"/>
      <c r="B122" s="31"/>
      <c r="C122" s="403"/>
      <c r="D122" s="385"/>
      <c r="F122" s="385"/>
      <c r="G122" s="385"/>
      <c r="H122" s="385"/>
    </row>
    <row r="123" spans="1:301" ht="15" customHeight="1" x14ac:dyDescent="0.25">
      <c r="A123" s="30"/>
      <c r="B123" s="31"/>
      <c r="C123" s="403"/>
      <c r="D123" s="385"/>
      <c r="F123" s="385"/>
      <c r="G123" s="385"/>
      <c r="H123" s="385"/>
    </row>
    <row r="124" spans="1:301" ht="15" customHeight="1" x14ac:dyDescent="0.25">
      <c r="A124" s="30"/>
      <c r="B124" s="31"/>
      <c r="C124" s="403"/>
      <c r="D124" s="385"/>
      <c r="F124" s="385"/>
      <c r="G124" s="385"/>
      <c r="H124" s="385"/>
    </row>
    <row r="125" spans="1:301" ht="15" customHeight="1" x14ac:dyDescent="0.25">
      <c r="A125" s="30"/>
      <c r="B125" s="31"/>
      <c r="C125" s="403"/>
      <c r="D125" s="385"/>
      <c r="F125" s="385"/>
      <c r="G125" s="385"/>
      <c r="H125" s="385"/>
    </row>
    <row r="126" spans="1:301" ht="15" customHeight="1" x14ac:dyDescent="0.25">
      <c r="A126" s="30"/>
      <c r="B126" s="31"/>
      <c r="C126" s="403"/>
      <c r="D126" s="385"/>
      <c r="F126" s="385"/>
      <c r="G126" s="385"/>
      <c r="H126" s="385"/>
    </row>
    <row r="127" spans="1:301" ht="15" customHeight="1" x14ac:dyDescent="0.25">
      <c r="A127" s="30"/>
      <c r="B127" s="31"/>
      <c r="C127" s="403"/>
      <c r="D127" s="385"/>
      <c r="F127" s="385"/>
      <c r="G127" s="385"/>
      <c r="H127" s="385"/>
    </row>
    <row r="128" spans="1:301" ht="15" customHeight="1" x14ac:dyDescent="0.25">
      <c r="A128" s="30"/>
      <c r="B128" s="31"/>
      <c r="C128" s="403"/>
      <c r="D128" s="385"/>
      <c r="F128" s="385"/>
      <c r="G128" s="385"/>
      <c r="H128" s="385"/>
    </row>
    <row r="129" spans="1:8" ht="15" customHeight="1" x14ac:dyDescent="0.25">
      <c r="A129" s="30"/>
      <c r="B129" s="31"/>
      <c r="C129" s="403"/>
      <c r="D129" s="385"/>
      <c r="F129" s="385"/>
      <c r="G129" s="385"/>
      <c r="H129" s="385"/>
    </row>
    <row r="130" spans="1:8" ht="15" customHeight="1" x14ac:dyDescent="0.25">
      <c r="A130" s="30"/>
      <c r="B130" s="31"/>
      <c r="C130" s="403"/>
      <c r="D130" s="385"/>
      <c r="F130" s="385"/>
      <c r="G130" s="385"/>
      <c r="H130" s="385"/>
    </row>
    <row r="131" spans="1:8" ht="15" customHeight="1" x14ac:dyDescent="0.25">
      <c r="A131" s="30"/>
      <c r="B131" s="31"/>
      <c r="C131" s="403"/>
      <c r="D131" s="385"/>
      <c r="F131" s="385"/>
      <c r="G131" s="385"/>
      <c r="H131" s="385"/>
    </row>
    <row r="132" spans="1:8" ht="15" customHeight="1" x14ac:dyDescent="0.25">
      <c r="A132" s="30"/>
      <c r="B132" s="31"/>
      <c r="C132" s="403"/>
      <c r="D132" s="385"/>
      <c r="F132" s="385"/>
      <c r="G132" s="385"/>
      <c r="H132" s="385"/>
    </row>
    <row r="133" spans="1:8" ht="15" customHeight="1" x14ac:dyDescent="0.25">
      <c r="A133" s="30"/>
      <c r="B133" s="31"/>
      <c r="C133" s="403"/>
      <c r="D133" s="385"/>
      <c r="F133" s="385"/>
      <c r="G133" s="385"/>
      <c r="H133" s="385"/>
    </row>
    <row r="134" spans="1:8" ht="15" customHeight="1" x14ac:dyDescent="0.25">
      <c r="A134" s="30"/>
      <c r="B134" s="31"/>
      <c r="C134" s="403"/>
      <c r="D134" s="385"/>
      <c r="F134" s="385"/>
      <c r="G134" s="385"/>
      <c r="H134" s="385"/>
    </row>
    <row r="135" spans="1:8" ht="15" customHeight="1" x14ac:dyDescent="0.25">
      <c r="A135" s="30"/>
      <c r="B135" s="31"/>
      <c r="C135" s="403"/>
      <c r="D135" s="385"/>
      <c r="F135" s="385"/>
      <c r="G135" s="385"/>
      <c r="H135" s="385"/>
    </row>
    <row r="136" spans="1:8" ht="15" customHeight="1" x14ac:dyDescent="0.25">
      <c r="A136" s="30"/>
      <c r="B136" s="31"/>
      <c r="C136" s="403"/>
      <c r="D136" s="385"/>
      <c r="F136" s="385"/>
      <c r="G136" s="385"/>
      <c r="H136" s="385"/>
    </row>
    <row r="137" spans="1:8" ht="15" customHeight="1" x14ac:dyDescent="0.25">
      <c r="A137" s="30"/>
      <c r="B137" s="31"/>
      <c r="C137" s="403"/>
      <c r="D137" s="385"/>
      <c r="F137" s="385"/>
      <c r="G137" s="385"/>
      <c r="H137" s="385"/>
    </row>
    <row r="138" spans="1:8" ht="15" customHeight="1" x14ac:dyDescent="0.25">
      <c r="A138" s="30"/>
      <c r="B138" s="31"/>
      <c r="C138" s="403"/>
      <c r="D138" s="385"/>
      <c r="F138" s="385"/>
      <c r="G138" s="385"/>
      <c r="H138" s="385"/>
    </row>
    <row r="139" spans="1:8" ht="15" customHeight="1" x14ac:dyDescent="0.25">
      <c r="A139" s="30"/>
      <c r="B139" s="31"/>
      <c r="C139" s="403"/>
      <c r="D139" s="385"/>
      <c r="F139" s="385"/>
      <c r="G139" s="385"/>
      <c r="H139" s="385"/>
    </row>
    <row r="140" spans="1:8" ht="15" customHeight="1" x14ac:dyDescent="0.25">
      <c r="A140" s="30"/>
      <c r="B140" s="31"/>
      <c r="C140" s="403"/>
      <c r="D140" s="385"/>
      <c r="F140" s="385"/>
      <c r="G140" s="385"/>
      <c r="H140" s="385"/>
    </row>
    <row r="141" spans="1:8" ht="15" customHeight="1" x14ac:dyDescent="0.25">
      <c r="A141" s="30"/>
      <c r="B141" s="31"/>
      <c r="C141" s="403"/>
      <c r="D141" s="385"/>
      <c r="F141" s="385"/>
      <c r="G141" s="385"/>
      <c r="H141" s="385"/>
    </row>
    <row r="142" spans="1:8" ht="15" customHeight="1" x14ac:dyDescent="0.25">
      <c r="A142" s="30"/>
      <c r="B142" s="31"/>
      <c r="C142" s="403"/>
      <c r="D142" s="385"/>
      <c r="F142" s="385"/>
      <c r="G142" s="385"/>
      <c r="H142" s="385"/>
    </row>
    <row r="143" spans="1:8" ht="15" customHeight="1" x14ac:dyDescent="0.25">
      <c r="A143" s="30"/>
      <c r="B143" s="31"/>
      <c r="C143" s="403"/>
      <c r="D143" s="385"/>
      <c r="F143" s="385"/>
      <c r="G143" s="385"/>
      <c r="H143" s="385"/>
    </row>
    <row r="144" spans="1:8" ht="15" customHeight="1" x14ac:dyDescent="0.25">
      <c r="A144" s="30"/>
      <c r="B144" s="31"/>
      <c r="C144" s="403"/>
      <c r="D144" s="385"/>
      <c r="F144" s="385"/>
      <c r="G144" s="385"/>
      <c r="H144" s="385"/>
    </row>
    <row r="145" spans="1:8" ht="15" customHeight="1" x14ac:dyDescent="0.25">
      <c r="A145" s="30"/>
      <c r="B145" s="31"/>
      <c r="C145" s="403"/>
      <c r="D145" s="385"/>
      <c r="F145" s="385"/>
      <c r="G145" s="385"/>
      <c r="H145" s="385"/>
    </row>
    <row r="146" spans="1:8" ht="15" customHeight="1" x14ac:dyDescent="0.25">
      <c r="A146" s="30"/>
      <c r="B146" s="31"/>
      <c r="C146" s="403"/>
      <c r="D146" s="385"/>
      <c r="F146" s="385"/>
      <c r="G146" s="385"/>
      <c r="H146" s="385"/>
    </row>
    <row r="147" spans="1:8" ht="15" customHeight="1" x14ac:dyDescent="0.25">
      <c r="A147" s="30"/>
      <c r="B147" s="31"/>
      <c r="C147" s="403"/>
      <c r="D147" s="385"/>
      <c r="F147" s="385"/>
      <c r="G147" s="385"/>
      <c r="H147" s="385"/>
    </row>
    <row r="148" spans="1:8" ht="15" customHeight="1" x14ac:dyDescent="0.25">
      <c r="A148" s="30"/>
      <c r="B148" s="31"/>
      <c r="C148" s="403"/>
      <c r="D148" s="385"/>
      <c r="F148" s="385"/>
      <c r="G148" s="385"/>
      <c r="H148" s="385"/>
    </row>
    <row r="149" spans="1:8" ht="15" customHeight="1" x14ac:dyDescent="0.25">
      <c r="A149" s="30"/>
      <c r="B149" s="31"/>
      <c r="C149" s="403"/>
      <c r="D149" s="385"/>
      <c r="F149" s="385"/>
      <c r="G149" s="385"/>
      <c r="H149" s="385"/>
    </row>
    <row r="150" spans="1:8" ht="15" customHeight="1" x14ac:dyDescent="0.25">
      <c r="A150" s="30"/>
      <c r="B150" s="31"/>
      <c r="C150" s="403"/>
      <c r="D150" s="385"/>
      <c r="F150" s="385"/>
      <c r="G150" s="385"/>
      <c r="H150" s="385"/>
    </row>
    <row r="151" spans="1:8" ht="15" customHeight="1" x14ac:dyDescent="0.25">
      <c r="A151" s="30"/>
      <c r="B151" s="31"/>
      <c r="C151" s="403"/>
      <c r="D151" s="385"/>
      <c r="F151" s="385"/>
      <c r="G151" s="385"/>
      <c r="H151" s="385"/>
    </row>
    <row r="152" spans="1:8" ht="15" customHeight="1" x14ac:dyDescent="0.25">
      <c r="A152" s="30"/>
      <c r="B152" s="31"/>
      <c r="C152" s="403"/>
      <c r="D152" s="385"/>
      <c r="F152" s="385"/>
      <c r="G152" s="385"/>
      <c r="H152" s="385"/>
    </row>
    <row r="153" spans="1:8" ht="15" customHeight="1" x14ac:dyDescent="0.25">
      <c r="A153" s="30"/>
      <c r="B153" s="31"/>
      <c r="C153" s="403"/>
      <c r="D153" s="385"/>
      <c r="F153" s="385"/>
      <c r="G153" s="385"/>
      <c r="H153" s="385"/>
    </row>
    <row r="154" spans="1:8" ht="15" customHeight="1" x14ac:dyDescent="0.25">
      <c r="A154" s="30"/>
      <c r="B154" s="31"/>
      <c r="C154" s="403"/>
      <c r="D154" s="385"/>
      <c r="F154" s="385"/>
      <c r="G154" s="385"/>
      <c r="H154" s="385"/>
    </row>
    <row r="155" spans="1:8" ht="15" customHeight="1" x14ac:dyDescent="0.25">
      <c r="A155" s="30"/>
      <c r="B155" s="31"/>
      <c r="C155" s="403"/>
      <c r="D155" s="385"/>
      <c r="F155" s="385"/>
      <c r="G155" s="385"/>
      <c r="H155" s="385"/>
    </row>
    <row r="156" spans="1:8" ht="15" customHeight="1" x14ac:dyDescent="0.25">
      <c r="A156" s="30"/>
      <c r="B156" s="31"/>
      <c r="C156" s="403"/>
      <c r="D156" s="385"/>
      <c r="F156" s="385"/>
      <c r="G156" s="385"/>
      <c r="H156" s="385"/>
    </row>
    <row r="157" spans="1:8" ht="15" customHeight="1" x14ac:dyDescent="0.25">
      <c r="A157" s="30"/>
      <c r="B157" s="31"/>
      <c r="C157" s="403"/>
      <c r="D157" s="385"/>
      <c r="F157" s="385"/>
      <c r="G157" s="385"/>
      <c r="H157" s="385"/>
    </row>
    <row r="158" spans="1:8" ht="15" customHeight="1" x14ac:dyDescent="0.25">
      <c r="A158" s="30"/>
      <c r="B158" s="31"/>
      <c r="C158" s="403"/>
      <c r="D158" s="385"/>
      <c r="F158" s="385"/>
      <c r="G158" s="385"/>
      <c r="H158" s="385"/>
    </row>
    <row r="159" spans="1:8" ht="15" customHeight="1" x14ac:dyDescent="0.25">
      <c r="A159" s="30"/>
      <c r="B159" s="31"/>
      <c r="C159" s="403"/>
      <c r="D159" s="385"/>
      <c r="F159" s="385"/>
      <c r="G159" s="385"/>
      <c r="H159" s="385"/>
    </row>
    <row r="160" spans="1:8" ht="15" customHeight="1" x14ac:dyDescent="0.25">
      <c r="A160" s="30"/>
      <c r="B160" s="31"/>
      <c r="C160" s="403"/>
      <c r="D160" s="385"/>
      <c r="F160" s="385"/>
      <c r="G160" s="385"/>
      <c r="H160" s="385"/>
    </row>
    <row r="161" spans="1:8" ht="15" customHeight="1" x14ac:dyDescent="0.25">
      <c r="A161" s="30"/>
      <c r="B161" s="31"/>
      <c r="C161" s="403"/>
      <c r="D161" s="385"/>
      <c r="F161" s="385"/>
      <c r="G161" s="385"/>
      <c r="H161" s="385"/>
    </row>
    <row r="162" spans="1:8" ht="15" customHeight="1" x14ac:dyDescent="0.25">
      <c r="A162" s="30"/>
      <c r="B162" s="31"/>
      <c r="C162" s="403"/>
      <c r="D162" s="385"/>
      <c r="F162" s="385"/>
      <c r="G162" s="385"/>
      <c r="H162" s="385"/>
    </row>
    <row r="163" spans="1:8" ht="15" customHeight="1" x14ac:dyDescent="0.25">
      <c r="A163" s="30"/>
      <c r="B163" s="31"/>
      <c r="C163" s="403"/>
      <c r="D163" s="385"/>
      <c r="F163" s="385"/>
      <c r="G163" s="385"/>
      <c r="H163" s="385"/>
    </row>
    <row r="164" spans="1:8" ht="15" customHeight="1" x14ac:dyDescent="0.25">
      <c r="A164" s="30"/>
      <c r="B164" s="31"/>
      <c r="C164" s="403"/>
      <c r="D164" s="385"/>
      <c r="F164" s="385"/>
      <c r="G164" s="385"/>
      <c r="H164" s="385"/>
    </row>
    <row r="165" spans="1:8" ht="15" customHeight="1" x14ac:dyDescent="0.25">
      <c r="A165" s="30"/>
      <c r="B165" s="31"/>
      <c r="C165" s="403"/>
      <c r="D165" s="385"/>
      <c r="F165" s="385"/>
      <c r="G165" s="385"/>
      <c r="H165" s="385"/>
    </row>
    <row r="166" spans="1:8" ht="15" customHeight="1" x14ac:dyDescent="0.25">
      <c r="A166" s="30"/>
      <c r="B166" s="31"/>
      <c r="C166" s="403"/>
      <c r="D166" s="385"/>
      <c r="F166" s="385"/>
      <c r="G166" s="385"/>
      <c r="H166" s="385"/>
    </row>
    <row r="167" spans="1:8" ht="15" customHeight="1" x14ac:dyDescent="0.25">
      <c r="A167" s="30"/>
      <c r="B167" s="31"/>
      <c r="C167" s="403"/>
      <c r="D167" s="385"/>
      <c r="F167" s="385"/>
      <c r="G167" s="385"/>
      <c r="H167" s="385"/>
    </row>
    <row r="168" spans="1:8" ht="15" customHeight="1" x14ac:dyDescent="0.25">
      <c r="A168" s="30"/>
      <c r="B168" s="31"/>
      <c r="C168" s="403"/>
      <c r="D168" s="385"/>
      <c r="F168" s="385"/>
      <c r="G168" s="385"/>
      <c r="H168" s="385"/>
    </row>
    <row r="169" spans="1:8" ht="15" customHeight="1" x14ac:dyDescent="0.25">
      <c r="A169" s="30"/>
      <c r="B169" s="31"/>
      <c r="C169" s="403"/>
      <c r="D169" s="385"/>
      <c r="F169" s="385"/>
      <c r="G169" s="385"/>
      <c r="H169" s="385"/>
    </row>
    <row r="170" spans="1:8" ht="15" customHeight="1" x14ac:dyDescent="0.25">
      <c r="A170" s="30"/>
      <c r="B170" s="31"/>
      <c r="C170" s="403"/>
      <c r="D170" s="385"/>
      <c r="F170" s="385"/>
      <c r="G170" s="385"/>
      <c r="H170" s="385"/>
    </row>
    <row r="171" spans="1:8" ht="15" customHeight="1" x14ac:dyDescent="0.25">
      <c r="A171" s="30"/>
      <c r="B171" s="31"/>
      <c r="C171" s="403"/>
      <c r="D171" s="385"/>
      <c r="F171" s="385"/>
      <c r="G171" s="385"/>
      <c r="H171" s="385"/>
    </row>
    <row r="172" spans="1:8" ht="15" customHeight="1" x14ac:dyDescent="0.25">
      <c r="A172" s="30"/>
      <c r="B172" s="31"/>
      <c r="C172" s="403"/>
      <c r="D172" s="385"/>
      <c r="F172" s="385"/>
      <c r="G172" s="385"/>
      <c r="H172" s="385"/>
    </row>
    <row r="173" spans="1:8" ht="15" customHeight="1" x14ac:dyDescent="0.25">
      <c r="A173" s="30"/>
      <c r="B173" s="31"/>
      <c r="C173" s="403"/>
      <c r="D173" s="385"/>
      <c r="F173" s="385"/>
      <c r="G173" s="385"/>
      <c r="H173" s="385"/>
    </row>
    <row r="174" spans="1:8" ht="15" customHeight="1" x14ac:dyDescent="0.25">
      <c r="A174" s="30"/>
      <c r="B174" s="31"/>
      <c r="C174" s="403"/>
      <c r="D174" s="385"/>
      <c r="F174" s="385"/>
      <c r="G174" s="385"/>
      <c r="H174" s="385"/>
    </row>
    <row r="175" spans="1:8" ht="15" customHeight="1" x14ac:dyDescent="0.25">
      <c r="A175" s="30"/>
      <c r="B175" s="31"/>
      <c r="C175" s="403"/>
      <c r="D175" s="385"/>
      <c r="F175" s="385"/>
      <c r="G175" s="385"/>
      <c r="H175" s="385"/>
    </row>
    <row r="176" spans="1:8" ht="15" customHeight="1" x14ac:dyDescent="0.25">
      <c r="A176" s="30"/>
      <c r="B176" s="31"/>
      <c r="C176" s="403"/>
      <c r="D176" s="385"/>
      <c r="F176" s="385"/>
      <c r="G176" s="385"/>
      <c r="H176" s="385"/>
    </row>
    <row r="177" spans="1:8" ht="15" customHeight="1" x14ac:dyDescent="0.25">
      <c r="A177" s="30"/>
      <c r="B177" s="31"/>
      <c r="C177" s="403"/>
      <c r="D177" s="385"/>
      <c r="F177" s="385"/>
      <c r="G177" s="385"/>
      <c r="H177" s="385"/>
    </row>
    <row r="178" spans="1:8" ht="15" customHeight="1" x14ac:dyDescent="0.25">
      <c r="A178" s="30"/>
      <c r="B178" s="31"/>
      <c r="C178" s="403"/>
      <c r="D178" s="385"/>
      <c r="F178" s="385"/>
      <c r="G178" s="385"/>
      <c r="H178" s="385"/>
    </row>
    <row r="179" spans="1:8" ht="15" customHeight="1" x14ac:dyDescent="0.25">
      <c r="A179" s="30"/>
      <c r="B179" s="31"/>
      <c r="C179" s="403"/>
      <c r="D179" s="385"/>
      <c r="F179" s="385"/>
      <c r="G179" s="385"/>
      <c r="H179" s="385"/>
    </row>
    <row r="180" spans="1:8" ht="15" customHeight="1" x14ac:dyDescent="0.25">
      <c r="A180" s="30"/>
      <c r="B180" s="31"/>
      <c r="C180" s="403"/>
      <c r="D180" s="385"/>
      <c r="F180" s="385"/>
      <c r="G180" s="385"/>
      <c r="H180" s="385"/>
    </row>
    <row r="181" spans="1:8" ht="15" customHeight="1" x14ac:dyDescent="0.25">
      <c r="A181" s="30"/>
      <c r="B181" s="31"/>
      <c r="C181" s="403"/>
      <c r="D181" s="385"/>
      <c r="F181" s="385"/>
      <c r="G181" s="385"/>
      <c r="H181" s="385"/>
    </row>
    <row r="182" spans="1:8" ht="15" customHeight="1" x14ac:dyDescent="0.25">
      <c r="A182" s="30"/>
      <c r="B182" s="31"/>
      <c r="C182" s="403"/>
      <c r="D182" s="385"/>
      <c r="F182" s="385"/>
      <c r="G182" s="385"/>
      <c r="H182" s="385"/>
    </row>
    <row r="183" spans="1:8" ht="15" customHeight="1" x14ac:dyDescent="0.25">
      <c r="A183" s="30"/>
      <c r="B183" s="31"/>
      <c r="C183" s="403"/>
      <c r="D183" s="385"/>
      <c r="F183" s="385"/>
      <c r="G183" s="385"/>
      <c r="H183" s="385"/>
    </row>
    <row r="184" spans="1:8" ht="15" customHeight="1" x14ac:dyDescent="0.25">
      <c r="A184" s="30"/>
      <c r="B184" s="31"/>
      <c r="C184" s="403"/>
      <c r="D184" s="385"/>
      <c r="F184" s="385"/>
      <c r="G184" s="385"/>
      <c r="H184" s="385"/>
    </row>
    <row r="185" spans="1:8" ht="15" customHeight="1" x14ac:dyDescent="0.25">
      <c r="A185" s="30"/>
      <c r="B185" s="31"/>
      <c r="C185" s="403"/>
      <c r="D185" s="385"/>
      <c r="F185" s="385"/>
      <c r="G185" s="385"/>
      <c r="H185" s="385"/>
    </row>
    <row r="186" spans="1:8" ht="15" customHeight="1" x14ac:dyDescent="0.25">
      <c r="A186" s="30"/>
      <c r="B186" s="31"/>
      <c r="C186" s="403"/>
      <c r="D186" s="385"/>
      <c r="F186" s="385"/>
      <c r="G186" s="385"/>
      <c r="H186" s="385"/>
    </row>
    <row r="187" spans="1:8" ht="15" customHeight="1" x14ac:dyDescent="0.25">
      <c r="A187" s="30"/>
      <c r="B187" s="31"/>
      <c r="C187" s="403"/>
      <c r="D187" s="385"/>
      <c r="F187" s="385"/>
      <c r="G187" s="385"/>
      <c r="H187" s="385"/>
    </row>
    <row r="188" spans="1:8" ht="15" customHeight="1" x14ac:dyDescent="0.25">
      <c r="A188" s="30"/>
      <c r="B188" s="31"/>
      <c r="C188" s="403"/>
      <c r="D188" s="385"/>
      <c r="F188" s="385"/>
      <c r="G188" s="385"/>
      <c r="H188" s="385"/>
    </row>
    <row r="189" spans="1:8" ht="15" customHeight="1" x14ac:dyDescent="0.25">
      <c r="A189" s="30"/>
      <c r="B189" s="31"/>
      <c r="C189" s="403"/>
      <c r="D189" s="385"/>
      <c r="F189" s="385"/>
      <c r="G189" s="385"/>
      <c r="H189" s="385"/>
    </row>
    <row r="190" spans="1:8" ht="15" customHeight="1" x14ac:dyDescent="0.25">
      <c r="A190" s="30"/>
      <c r="B190" s="31"/>
      <c r="C190" s="403"/>
      <c r="D190" s="385"/>
      <c r="F190" s="385"/>
      <c r="G190" s="385"/>
      <c r="H190" s="385"/>
    </row>
    <row r="191" spans="1:8" ht="15" customHeight="1" x14ac:dyDescent="0.25">
      <c r="A191" s="30"/>
      <c r="B191" s="31"/>
      <c r="C191" s="403"/>
      <c r="D191" s="385"/>
      <c r="F191" s="385"/>
      <c r="G191" s="385"/>
      <c r="H191" s="385"/>
    </row>
    <row r="192" spans="1:8" ht="15" customHeight="1" x14ac:dyDescent="0.25">
      <c r="A192" s="30"/>
      <c r="B192" s="31"/>
      <c r="C192" s="403"/>
      <c r="D192" s="385"/>
      <c r="F192" s="385"/>
      <c r="G192" s="385"/>
      <c r="H192" s="385"/>
    </row>
    <row r="193" spans="1:8" ht="15" customHeight="1" x14ac:dyDescent="0.25">
      <c r="A193" s="30"/>
      <c r="B193" s="31"/>
      <c r="C193" s="403"/>
      <c r="D193" s="385"/>
      <c r="F193" s="385"/>
      <c r="G193" s="385"/>
      <c r="H193" s="385"/>
    </row>
    <row r="194" spans="1:8" ht="15" customHeight="1" x14ac:dyDescent="0.25">
      <c r="A194" s="30"/>
      <c r="B194" s="31"/>
      <c r="C194" s="403"/>
      <c r="D194" s="385"/>
      <c r="F194" s="385"/>
      <c r="G194" s="385"/>
      <c r="H194" s="385"/>
    </row>
    <row r="195" spans="1:8" ht="15" customHeight="1" x14ac:dyDescent="0.25">
      <c r="A195" s="30"/>
      <c r="B195" s="31"/>
      <c r="C195" s="403"/>
      <c r="D195" s="385"/>
      <c r="F195" s="385"/>
      <c r="G195" s="385"/>
      <c r="H195" s="385"/>
    </row>
    <row r="196" spans="1:8" ht="15" customHeight="1" x14ac:dyDescent="0.25">
      <c r="A196" s="30"/>
      <c r="B196" s="31"/>
      <c r="C196" s="403"/>
      <c r="D196" s="385"/>
      <c r="F196" s="385"/>
      <c r="G196" s="385"/>
      <c r="H196" s="385"/>
    </row>
    <row r="197" spans="1:8" ht="15" customHeight="1" x14ac:dyDescent="0.25">
      <c r="A197" s="30"/>
      <c r="B197" s="31"/>
      <c r="C197" s="403"/>
      <c r="D197" s="385"/>
      <c r="F197" s="385"/>
      <c r="G197" s="385"/>
      <c r="H197" s="385"/>
    </row>
    <row r="198" spans="1:8" ht="15" customHeight="1" x14ac:dyDescent="0.25">
      <c r="A198" s="30"/>
      <c r="B198" s="31"/>
      <c r="C198" s="403"/>
      <c r="D198" s="385"/>
      <c r="F198" s="385"/>
      <c r="G198" s="385"/>
      <c r="H198" s="385"/>
    </row>
    <row r="199" spans="1:8" ht="15" customHeight="1" x14ac:dyDescent="0.25">
      <c r="A199" s="30"/>
      <c r="B199" s="31"/>
      <c r="C199" s="403"/>
      <c r="D199" s="385"/>
      <c r="F199" s="385"/>
      <c r="G199" s="385"/>
      <c r="H199" s="385"/>
    </row>
    <row r="200" spans="1:8" ht="15" customHeight="1" x14ac:dyDescent="0.25">
      <c r="A200" s="30"/>
      <c r="B200" s="31"/>
      <c r="C200" s="403"/>
      <c r="D200" s="385"/>
      <c r="F200" s="385"/>
      <c r="G200" s="385"/>
      <c r="H200" s="385"/>
    </row>
    <row r="201" spans="1:8" ht="15" customHeight="1" x14ac:dyDescent="0.25">
      <c r="A201" s="30"/>
      <c r="B201" s="31"/>
      <c r="C201" s="403"/>
      <c r="D201" s="385"/>
      <c r="F201" s="385"/>
      <c r="G201" s="385"/>
      <c r="H201" s="385"/>
    </row>
    <row r="202" spans="1:8" ht="15" customHeight="1" x14ac:dyDescent="0.25">
      <c r="A202" s="30"/>
      <c r="B202" s="31"/>
      <c r="C202" s="403"/>
      <c r="D202" s="385"/>
      <c r="F202" s="385"/>
      <c r="G202" s="385"/>
      <c r="H202" s="385"/>
    </row>
    <row r="203" spans="1:8" ht="15" customHeight="1" x14ac:dyDescent="0.25">
      <c r="A203" s="30"/>
      <c r="B203" s="31"/>
      <c r="C203" s="403"/>
      <c r="D203" s="385"/>
      <c r="F203" s="385"/>
      <c r="G203" s="385"/>
      <c r="H203" s="385"/>
    </row>
    <row r="204" spans="1:8" ht="15" customHeight="1" x14ac:dyDescent="0.25">
      <c r="A204" s="30"/>
      <c r="B204" s="31"/>
      <c r="C204" s="403"/>
      <c r="D204" s="385"/>
      <c r="F204" s="385"/>
      <c r="G204" s="385"/>
      <c r="H204" s="385"/>
    </row>
    <row r="205" spans="1:8" ht="15" customHeight="1" x14ac:dyDescent="0.25">
      <c r="A205" s="30"/>
      <c r="B205" s="31"/>
      <c r="C205" s="403"/>
      <c r="D205" s="385"/>
      <c r="F205" s="385"/>
      <c r="G205" s="385"/>
      <c r="H205" s="385"/>
    </row>
    <row r="206" spans="1:8" ht="15" customHeight="1" x14ac:dyDescent="0.25">
      <c r="A206" s="30"/>
      <c r="B206" s="31"/>
      <c r="C206" s="403"/>
      <c r="D206" s="385"/>
      <c r="F206" s="385"/>
      <c r="G206" s="385"/>
      <c r="H206" s="385"/>
    </row>
    <row r="207" spans="1:8" ht="15" customHeight="1" x14ac:dyDescent="0.25">
      <c r="A207" s="30"/>
      <c r="B207" s="31"/>
      <c r="C207" s="403"/>
      <c r="D207" s="385"/>
      <c r="F207" s="385"/>
      <c r="G207" s="385"/>
      <c r="H207" s="385"/>
    </row>
    <row r="208" spans="1:8" ht="15" customHeight="1" x14ac:dyDescent="0.25">
      <c r="A208" s="30"/>
      <c r="B208" s="31"/>
      <c r="C208" s="403"/>
      <c r="D208" s="385"/>
      <c r="F208" s="385"/>
      <c r="G208" s="385"/>
      <c r="H208" s="385"/>
    </row>
    <row r="209" spans="1:8" ht="15" customHeight="1" x14ac:dyDescent="0.25">
      <c r="A209" s="30"/>
      <c r="B209" s="31"/>
      <c r="C209" s="403"/>
      <c r="D209" s="385"/>
      <c r="F209" s="385"/>
      <c r="G209" s="385"/>
      <c r="H209" s="385"/>
    </row>
    <row r="210" spans="1:8" ht="15" customHeight="1" x14ac:dyDescent="0.25">
      <c r="A210" s="30"/>
      <c r="B210" s="31"/>
      <c r="C210" s="403"/>
      <c r="D210" s="385"/>
      <c r="F210" s="385"/>
      <c r="G210" s="385"/>
      <c r="H210" s="385"/>
    </row>
    <row r="211" spans="1:8" ht="15" customHeight="1" x14ac:dyDescent="0.25">
      <c r="A211" s="30"/>
      <c r="B211" s="31"/>
      <c r="C211" s="403"/>
      <c r="D211" s="385"/>
      <c r="F211" s="385"/>
      <c r="G211" s="385"/>
      <c r="H211" s="385"/>
    </row>
    <row r="212" spans="1:8" ht="15" customHeight="1" x14ac:dyDescent="0.25">
      <c r="A212" s="30"/>
      <c r="B212" s="31"/>
      <c r="C212" s="403"/>
      <c r="D212" s="385"/>
      <c r="F212" s="385"/>
      <c r="G212" s="385"/>
      <c r="H212" s="385"/>
    </row>
    <row r="213" spans="1:8" ht="15" customHeight="1" x14ac:dyDescent="0.25">
      <c r="A213" s="30"/>
      <c r="B213" s="31"/>
      <c r="C213" s="403"/>
      <c r="D213" s="385"/>
      <c r="F213" s="385"/>
      <c r="G213" s="385"/>
      <c r="H213" s="385"/>
    </row>
    <row r="214" spans="1:8" ht="15" customHeight="1" x14ac:dyDescent="0.25">
      <c r="A214" s="30"/>
      <c r="B214" s="31"/>
      <c r="C214" s="403"/>
      <c r="D214" s="385"/>
      <c r="F214" s="385"/>
      <c r="G214" s="385"/>
      <c r="H214" s="385"/>
    </row>
    <row r="215" spans="1:8" ht="15" customHeight="1" x14ac:dyDescent="0.25">
      <c r="A215" s="30"/>
      <c r="B215" s="31"/>
      <c r="C215" s="403"/>
      <c r="D215" s="385"/>
      <c r="F215" s="385"/>
      <c r="G215" s="385"/>
      <c r="H215" s="385"/>
    </row>
    <row r="216" spans="1:8" ht="15" customHeight="1" x14ac:dyDescent="0.25">
      <c r="A216" s="30"/>
      <c r="B216" s="31"/>
      <c r="C216" s="403"/>
      <c r="D216" s="385"/>
      <c r="F216" s="385"/>
      <c r="G216" s="385"/>
      <c r="H216" s="385"/>
    </row>
    <row r="217" spans="1:8" ht="15" customHeight="1" x14ac:dyDescent="0.25">
      <c r="A217" s="30"/>
      <c r="B217" s="31"/>
      <c r="C217" s="403"/>
      <c r="D217" s="385"/>
      <c r="F217" s="385"/>
      <c r="G217" s="385"/>
      <c r="H217" s="385"/>
    </row>
    <row r="218" spans="1:8" ht="15" customHeight="1" x14ac:dyDescent="0.25">
      <c r="A218" s="30"/>
      <c r="B218" s="31"/>
      <c r="C218" s="403"/>
      <c r="D218" s="385"/>
      <c r="F218" s="385"/>
      <c r="G218" s="385"/>
      <c r="H218" s="385"/>
    </row>
    <row r="219" spans="1:8" ht="15" customHeight="1" x14ac:dyDescent="0.25">
      <c r="A219" s="30"/>
      <c r="B219" s="31"/>
      <c r="C219" s="403"/>
      <c r="D219" s="385"/>
      <c r="F219" s="385"/>
      <c r="G219" s="385"/>
      <c r="H219" s="385"/>
    </row>
    <row r="220" spans="1:8" ht="15" customHeight="1" x14ac:dyDescent="0.25">
      <c r="A220" s="30"/>
      <c r="B220" s="31"/>
      <c r="C220" s="403"/>
      <c r="D220" s="385"/>
      <c r="F220" s="385"/>
      <c r="G220" s="385"/>
      <c r="H220" s="385"/>
    </row>
    <row r="221" spans="1:8" ht="15" customHeight="1" x14ac:dyDescent="0.25">
      <c r="A221" s="30"/>
      <c r="B221" s="31"/>
      <c r="C221" s="403"/>
      <c r="D221" s="385"/>
      <c r="F221" s="385"/>
      <c r="G221" s="385"/>
      <c r="H221" s="385"/>
    </row>
    <row r="222" spans="1:8" ht="15" customHeight="1" x14ac:dyDescent="0.25">
      <c r="A222" s="30"/>
      <c r="B222" s="31"/>
      <c r="C222" s="403"/>
      <c r="D222" s="385"/>
      <c r="F222" s="385"/>
      <c r="G222" s="385"/>
      <c r="H222" s="385"/>
    </row>
    <row r="223" spans="1:8" ht="15" customHeight="1" x14ac:dyDescent="0.25">
      <c r="A223" s="30"/>
      <c r="B223" s="31"/>
      <c r="C223" s="403"/>
      <c r="D223" s="385"/>
      <c r="F223" s="385"/>
      <c r="G223" s="385"/>
      <c r="H223" s="385"/>
    </row>
    <row r="224" spans="1:8" x14ac:dyDescent="0.25">
      <c r="A224" s="30"/>
      <c r="B224" s="31"/>
      <c r="C224" s="403"/>
      <c r="D224" s="385"/>
      <c r="F224" s="385"/>
      <c r="G224" s="385"/>
      <c r="H224" s="385"/>
    </row>
    <row r="225" spans="1:8" x14ac:dyDescent="0.25">
      <c r="A225" s="30"/>
      <c r="B225" s="31"/>
      <c r="C225" s="403"/>
      <c r="D225" s="385"/>
      <c r="F225" s="385"/>
      <c r="G225" s="385"/>
      <c r="H225" s="385"/>
    </row>
    <row r="226" spans="1:8" x14ac:dyDescent="0.25">
      <c r="A226" s="30"/>
      <c r="B226" s="31"/>
      <c r="C226" s="403"/>
      <c r="D226" s="385"/>
      <c r="F226" s="385"/>
      <c r="G226" s="385"/>
      <c r="H226" s="385"/>
    </row>
    <row r="227" spans="1:8" x14ac:dyDescent="0.25">
      <c r="A227" s="30"/>
      <c r="B227" s="31"/>
      <c r="C227" s="403"/>
      <c r="D227" s="385"/>
      <c r="F227" s="385"/>
      <c r="G227" s="385"/>
      <c r="H227" s="385"/>
    </row>
    <row r="228" spans="1:8" x14ac:dyDescent="0.25">
      <c r="A228" s="30"/>
      <c r="B228" s="31"/>
      <c r="C228" s="403"/>
      <c r="D228" s="385"/>
      <c r="F228" s="385"/>
      <c r="G228" s="385"/>
      <c r="H228" s="385"/>
    </row>
    <row r="229" spans="1:8" x14ac:dyDescent="0.25">
      <c r="A229" s="30"/>
      <c r="B229" s="31"/>
      <c r="C229" s="403"/>
      <c r="D229" s="385"/>
      <c r="F229" s="385"/>
      <c r="G229" s="385"/>
      <c r="H229" s="385"/>
    </row>
    <row r="230" spans="1:8" x14ac:dyDescent="0.25">
      <c r="A230" s="30"/>
      <c r="B230" s="31"/>
      <c r="C230" s="403"/>
      <c r="D230" s="385"/>
      <c r="F230" s="385"/>
      <c r="G230" s="385"/>
      <c r="H230" s="385"/>
    </row>
    <row r="231" spans="1:8" x14ac:dyDescent="0.25">
      <c r="A231" s="30"/>
      <c r="B231" s="31"/>
      <c r="C231" s="403"/>
      <c r="D231" s="385"/>
      <c r="F231" s="385"/>
      <c r="G231" s="385"/>
      <c r="H231" s="385"/>
    </row>
    <row r="232" spans="1:8" x14ac:dyDescent="0.25">
      <c r="A232" s="30"/>
      <c r="B232" s="31"/>
      <c r="C232" s="403"/>
      <c r="D232" s="385"/>
      <c r="F232" s="385"/>
      <c r="G232" s="385"/>
      <c r="H232" s="385"/>
    </row>
    <row r="233" spans="1:8" x14ac:dyDescent="0.25">
      <c r="A233" s="30"/>
      <c r="B233" s="31"/>
      <c r="C233" s="403"/>
      <c r="D233" s="385"/>
      <c r="F233" s="385"/>
      <c r="G233" s="385"/>
      <c r="H233" s="385"/>
    </row>
    <row r="234" spans="1:8" x14ac:dyDescent="0.25">
      <c r="A234" s="30"/>
      <c r="B234" s="31"/>
      <c r="C234" s="403"/>
      <c r="D234" s="385"/>
      <c r="F234" s="385"/>
      <c r="G234" s="385"/>
      <c r="H234" s="385"/>
    </row>
    <row r="235" spans="1:8" x14ac:dyDescent="0.25">
      <c r="A235" s="30"/>
      <c r="B235" s="31"/>
      <c r="C235" s="403"/>
      <c r="D235" s="385"/>
      <c r="F235" s="385"/>
      <c r="G235" s="385"/>
      <c r="H235" s="385"/>
    </row>
    <row r="236" spans="1:8" x14ac:dyDescent="0.25">
      <c r="A236" s="30"/>
      <c r="B236" s="31"/>
      <c r="C236" s="403"/>
      <c r="D236" s="385"/>
      <c r="F236" s="385"/>
      <c r="G236" s="385"/>
      <c r="H236" s="385"/>
    </row>
    <row r="237" spans="1:8" x14ac:dyDescent="0.25">
      <c r="A237" s="30"/>
      <c r="B237" s="31"/>
      <c r="C237" s="403"/>
      <c r="D237" s="385"/>
      <c r="F237" s="385"/>
      <c r="G237" s="385"/>
      <c r="H237" s="385"/>
    </row>
    <row r="238" spans="1:8" x14ac:dyDescent="0.25">
      <c r="A238" s="30"/>
      <c r="B238" s="31"/>
      <c r="C238" s="403"/>
      <c r="D238" s="385"/>
      <c r="F238" s="385"/>
      <c r="G238" s="385"/>
      <c r="H238" s="385"/>
    </row>
    <row r="239" spans="1:8" x14ac:dyDescent="0.25">
      <c r="A239" s="30"/>
      <c r="B239" s="31"/>
      <c r="C239" s="403"/>
      <c r="D239" s="385"/>
      <c r="F239" s="385"/>
      <c r="G239" s="385"/>
      <c r="H239" s="385"/>
    </row>
    <row r="240" spans="1:8" x14ac:dyDescent="0.25">
      <c r="A240" s="30"/>
      <c r="B240" s="31"/>
      <c r="C240" s="403"/>
      <c r="D240" s="385"/>
      <c r="F240" s="385"/>
      <c r="G240" s="385"/>
      <c r="H240" s="385"/>
    </row>
    <row r="241" spans="1:8" x14ac:dyDescent="0.25">
      <c r="A241" s="30"/>
      <c r="B241" s="31"/>
      <c r="C241" s="403"/>
      <c r="D241" s="385"/>
      <c r="F241" s="385"/>
      <c r="G241" s="385"/>
      <c r="H241" s="385"/>
    </row>
    <row r="242" spans="1:8" x14ac:dyDescent="0.25">
      <c r="A242" s="30"/>
      <c r="B242" s="31"/>
      <c r="C242" s="403"/>
      <c r="D242" s="385"/>
      <c r="F242" s="385"/>
      <c r="G242" s="385"/>
      <c r="H242" s="385"/>
    </row>
    <row r="243" spans="1:8" x14ac:dyDescent="0.25">
      <c r="A243" s="30"/>
      <c r="B243" s="31"/>
      <c r="C243" s="403"/>
      <c r="D243" s="385"/>
      <c r="F243" s="385"/>
      <c r="G243" s="385"/>
      <c r="H243" s="385"/>
    </row>
    <row r="244" spans="1:8" x14ac:dyDescent="0.25">
      <c r="A244" s="30"/>
      <c r="B244" s="31"/>
      <c r="C244" s="403"/>
      <c r="D244" s="385"/>
      <c r="F244" s="385"/>
      <c r="G244" s="385"/>
      <c r="H244" s="385"/>
    </row>
    <row r="245" spans="1:8" x14ac:dyDescent="0.25">
      <c r="A245" s="30"/>
      <c r="B245" s="31"/>
      <c r="C245" s="403"/>
      <c r="D245" s="385"/>
      <c r="F245" s="385"/>
      <c r="G245" s="385"/>
      <c r="H245" s="385"/>
    </row>
    <row r="246" spans="1:8" x14ac:dyDescent="0.25">
      <c r="A246" s="30"/>
      <c r="B246" s="31"/>
      <c r="C246" s="403"/>
      <c r="D246" s="385"/>
      <c r="F246" s="385"/>
      <c r="G246" s="385"/>
      <c r="H246" s="385"/>
    </row>
    <row r="247" spans="1:8" x14ac:dyDescent="0.25">
      <c r="A247" s="30"/>
      <c r="B247" s="31"/>
      <c r="C247" s="403"/>
      <c r="D247" s="385"/>
      <c r="F247" s="385"/>
      <c r="G247" s="385"/>
      <c r="H247" s="385"/>
    </row>
    <row r="248" spans="1:8" x14ac:dyDescent="0.25">
      <c r="A248" s="30"/>
      <c r="B248" s="31"/>
      <c r="C248" s="403"/>
      <c r="D248" s="385"/>
      <c r="F248" s="385"/>
      <c r="G248" s="385"/>
      <c r="H248" s="385"/>
    </row>
    <row r="249" spans="1:8" x14ac:dyDescent="0.25">
      <c r="A249" s="30"/>
      <c r="B249" s="31"/>
      <c r="C249" s="403"/>
      <c r="D249" s="385"/>
      <c r="F249" s="385"/>
      <c r="G249" s="385"/>
      <c r="H249" s="385"/>
    </row>
    <row r="250" spans="1:8" x14ac:dyDescent="0.25">
      <c r="A250" s="30"/>
      <c r="B250" s="31"/>
      <c r="C250" s="403"/>
      <c r="D250" s="385"/>
      <c r="F250" s="385"/>
      <c r="G250" s="385"/>
      <c r="H250" s="385"/>
    </row>
    <row r="251" spans="1:8" x14ac:dyDescent="0.25">
      <c r="A251" s="30"/>
      <c r="B251" s="31"/>
      <c r="C251" s="403"/>
      <c r="D251" s="385"/>
      <c r="F251" s="385"/>
      <c r="G251" s="385"/>
      <c r="H251" s="385"/>
    </row>
    <row r="252" spans="1:8" x14ac:dyDescent="0.25">
      <c r="A252" s="30"/>
      <c r="B252" s="31"/>
      <c r="C252" s="403"/>
      <c r="D252" s="385"/>
      <c r="F252" s="385"/>
      <c r="G252" s="385"/>
      <c r="H252" s="385"/>
    </row>
    <row r="253" spans="1:8" x14ac:dyDescent="0.25">
      <c r="A253" s="30"/>
      <c r="B253" s="31"/>
      <c r="C253" s="403"/>
      <c r="D253" s="385"/>
      <c r="F253" s="385"/>
      <c r="G253" s="385"/>
      <c r="H253" s="385"/>
    </row>
    <row r="254" spans="1:8" x14ac:dyDescent="0.25">
      <c r="A254" s="30"/>
      <c r="B254" s="31"/>
      <c r="C254" s="403"/>
      <c r="D254" s="385"/>
      <c r="F254" s="385"/>
      <c r="G254" s="385"/>
      <c r="H254" s="385"/>
    </row>
    <row r="255" spans="1:8" x14ac:dyDescent="0.25">
      <c r="A255" s="30"/>
      <c r="B255" s="31"/>
      <c r="C255" s="403"/>
      <c r="D255" s="385"/>
      <c r="F255" s="385"/>
      <c r="G255" s="385"/>
      <c r="H255" s="385"/>
    </row>
    <row r="256" spans="1:8" x14ac:dyDescent="0.25">
      <c r="A256" s="30"/>
      <c r="B256" s="31"/>
      <c r="C256" s="403"/>
      <c r="D256" s="385"/>
      <c r="F256" s="385"/>
      <c r="G256" s="385"/>
      <c r="H256" s="385"/>
    </row>
    <row r="257" spans="1:8" x14ac:dyDescent="0.25">
      <c r="A257" s="30"/>
      <c r="B257" s="31"/>
      <c r="C257" s="403"/>
      <c r="D257" s="385"/>
      <c r="F257" s="385"/>
      <c r="G257" s="385"/>
      <c r="H257" s="385"/>
    </row>
    <row r="258" spans="1:8" x14ac:dyDescent="0.25">
      <c r="A258" s="30"/>
      <c r="B258" s="31"/>
      <c r="C258" s="403"/>
      <c r="D258" s="385"/>
      <c r="F258" s="385"/>
      <c r="G258" s="385"/>
      <c r="H258" s="385"/>
    </row>
    <row r="259" spans="1:8" x14ac:dyDescent="0.25">
      <c r="A259" s="30"/>
      <c r="B259" s="31"/>
      <c r="C259" s="403"/>
      <c r="D259" s="385"/>
      <c r="F259" s="385"/>
      <c r="G259" s="385"/>
      <c r="H259" s="385"/>
    </row>
    <row r="260" spans="1:8" x14ac:dyDescent="0.25">
      <c r="A260" s="30"/>
      <c r="B260" s="31"/>
      <c r="C260" s="403"/>
      <c r="D260" s="385"/>
      <c r="F260" s="385"/>
      <c r="G260" s="385"/>
      <c r="H260" s="385"/>
    </row>
    <row r="261" spans="1:8" x14ac:dyDescent="0.25">
      <c r="A261" s="30"/>
      <c r="B261" s="31"/>
      <c r="C261" s="403"/>
      <c r="D261" s="385"/>
      <c r="F261" s="385"/>
      <c r="G261" s="385"/>
      <c r="H261" s="385"/>
    </row>
    <row r="262" spans="1:8" x14ac:dyDescent="0.25">
      <c r="A262" s="30"/>
      <c r="B262" s="31"/>
      <c r="C262" s="403"/>
      <c r="D262" s="385"/>
      <c r="F262" s="385"/>
      <c r="G262" s="385"/>
      <c r="H262" s="385"/>
    </row>
    <row r="263" spans="1:8" x14ac:dyDescent="0.25">
      <c r="A263" s="30"/>
      <c r="B263" s="31"/>
      <c r="C263" s="403"/>
      <c r="D263" s="385"/>
      <c r="F263" s="385"/>
      <c r="G263" s="385"/>
      <c r="H263" s="385"/>
    </row>
    <row r="264" spans="1:8" x14ac:dyDescent="0.25">
      <c r="A264" s="30"/>
      <c r="B264" s="31"/>
      <c r="C264" s="403"/>
      <c r="D264" s="385"/>
      <c r="F264" s="385"/>
      <c r="G264" s="385"/>
      <c r="H264" s="385"/>
    </row>
    <row r="265" spans="1:8" x14ac:dyDescent="0.25">
      <c r="A265" s="30"/>
      <c r="B265" s="31"/>
      <c r="C265" s="403"/>
      <c r="D265" s="385"/>
      <c r="F265" s="385"/>
      <c r="G265" s="385"/>
      <c r="H265" s="385"/>
    </row>
    <row r="266" spans="1:8" x14ac:dyDescent="0.25">
      <c r="A266" s="30"/>
      <c r="B266" s="31"/>
      <c r="C266" s="403"/>
      <c r="D266" s="385"/>
      <c r="F266" s="385"/>
      <c r="G266" s="385"/>
      <c r="H266" s="385"/>
    </row>
    <row r="267" spans="1:8" x14ac:dyDescent="0.25">
      <c r="A267" s="30"/>
      <c r="B267" s="31"/>
      <c r="C267" s="403"/>
      <c r="D267" s="385"/>
      <c r="F267" s="385"/>
      <c r="G267" s="385"/>
      <c r="H267" s="385"/>
    </row>
    <row r="268" spans="1:8" x14ac:dyDescent="0.25">
      <c r="A268" s="30"/>
      <c r="B268" s="31"/>
      <c r="C268" s="403"/>
      <c r="D268" s="385"/>
      <c r="F268" s="385"/>
      <c r="G268" s="385"/>
      <c r="H268" s="385"/>
    </row>
    <row r="269" spans="1:8" x14ac:dyDescent="0.25">
      <c r="A269" s="30"/>
      <c r="B269" s="31"/>
      <c r="C269" s="403"/>
      <c r="D269" s="385"/>
      <c r="F269" s="385"/>
      <c r="G269" s="385"/>
      <c r="H269" s="385"/>
    </row>
    <row r="270" spans="1:8" x14ac:dyDescent="0.25">
      <c r="A270" s="30"/>
      <c r="B270" s="31"/>
      <c r="C270" s="403"/>
      <c r="D270" s="385"/>
      <c r="F270" s="385"/>
      <c r="G270" s="385"/>
      <c r="H270" s="385"/>
    </row>
    <row r="271" spans="1:8" x14ac:dyDescent="0.25">
      <c r="A271" s="30"/>
      <c r="B271" s="31"/>
      <c r="C271" s="403"/>
      <c r="D271" s="385"/>
      <c r="F271" s="385"/>
      <c r="G271" s="385"/>
      <c r="H271" s="385"/>
    </row>
    <row r="272" spans="1:8" x14ac:dyDescent="0.25">
      <c r="A272" s="30"/>
      <c r="B272" s="31"/>
      <c r="C272" s="403"/>
      <c r="D272" s="385"/>
      <c r="F272" s="385"/>
      <c r="G272" s="385"/>
      <c r="H272" s="385"/>
    </row>
    <row r="273" spans="1:8" x14ac:dyDescent="0.25">
      <c r="A273" s="30"/>
      <c r="B273" s="31"/>
      <c r="C273" s="403"/>
      <c r="D273" s="385"/>
      <c r="F273" s="385"/>
      <c r="G273" s="385"/>
      <c r="H273" s="385"/>
    </row>
    <row r="274" spans="1:8" x14ac:dyDescent="0.25">
      <c r="A274" s="30"/>
      <c r="B274" s="31"/>
      <c r="C274" s="403"/>
      <c r="D274" s="385"/>
      <c r="F274" s="385"/>
      <c r="G274" s="385"/>
      <c r="H274" s="385"/>
    </row>
    <row r="275" spans="1:8" x14ac:dyDescent="0.25">
      <c r="A275" s="30"/>
      <c r="B275" s="31"/>
      <c r="C275" s="403"/>
      <c r="D275" s="385"/>
      <c r="F275" s="385"/>
      <c r="G275" s="385"/>
      <c r="H275" s="385"/>
    </row>
    <row r="276" spans="1:8" x14ac:dyDescent="0.25">
      <c r="A276" s="30"/>
      <c r="B276" s="31"/>
      <c r="C276" s="403"/>
      <c r="D276" s="385"/>
      <c r="F276" s="385"/>
      <c r="G276" s="385"/>
      <c r="H276" s="385"/>
    </row>
    <row r="277" spans="1:8" x14ac:dyDescent="0.25">
      <c r="A277" s="30"/>
      <c r="B277" s="31"/>
      <c r="C277" s="403"/>
      <c r="D277" s="385"/>
      <c r="F277" s="385"/>
      <c r="G277" s="385"/>
      <c r="H277" s="385"/>
    </row>
    <row r="278" spans="1:8" x14ac:dyDescent="0.25">
      <c r="A278" s="30"/>
      <c r="B278" s="31"/>
      <c r="C278" s="403"/>
      <c r="D278" s="385"/>
      <c r="F278" s="385"/>
      <c r="G278" s="385"/>
      <c r="H278" s="385"/>
    </row>
    <row r="279" spans="1:8" x14ac:dyDescent="0.25">
      <c r="A279" s="30"/>
      <c r="B279" s="31"/>
      <c r="C279" s="403"/>
      <c r="D279" s="385"/>
      <c r="F279" s="385"/>
      <c r="G279" s="385"/>
      <c r="H279" s="385"/>
    </row>
    <row r="280" spans="1:8" x14ac:dyDescent="0.25">
      <c r="A280" s="30"/>
      <c r="B280" s="31"/>
      <c r="C280" s="403"/>
      <c r="D280" s="385"/>
      <c r="F280" s="385"/>
      <c r="G280" s="385"/>
      <c r="H280" s="385"/>
    </row>
    <row r="281" spans="1:8" x14ac:dyDescent="0.25">
      <c r="A281" s="30"/>
      <c r="B281" s="31"/>
      <c r="C281" s="403"/>
      <c r="D281" s="385"/>
      <c r="F281" s="385"/>
      <c r="G281" s="385"/>
      <c r="H281" s="385"/>
    </row>
    <row r="282" spans="1:8" x14ac:dyDescent="0.25">
      <c r="A282" s="30"/>
      <c r="B282" s="31"/>
      <c r="C282" s="403"/>
      <c r="D282" s="385"/>
      <c r="F282" s="385"/>
      <c r="G282" s="385"/>
      <c r="H282" s="385"/>
    </row>
    <row r="283" spans="1:8" x14ac:dyDescent="0.25">
      <c r="A283" s="30"/>
      <c r="B283" s="31"/>
      <c r="C283" s="403"/>
      <c r="D283" s="385"/>
      <c r="F283" s="385"/>
      <c r="G283" s="385"/>
      <c r="H283" s="385"/>
    </row>
    <row r="284" spans="1:8" x14ac:dyDescent="0.25">
      <c r="A284" s="30"/>
      <c r="B284" s="31"/>
      <c r="C284" s="403"/>
      <c r="D284" s="385"/>
      <c r="F284" s="385"/>
      <c r="G284" s="385"/>
      <c r="H284" s="385"/>
    </row>
    <row r="285" spans="1:8" x14ac:dyDescent="0.25">
      <c r="A285" s="30"/>
      <c r="B285" s="31"/>
      <c r="C285" s="403"/>
      <c r="D285" s="385"/>
      <c r="F285" s="385"/>
      <c r="G285" s="385"/>
      <c r="H285" s="385"/>
    </row>
    <row r="286" spans="1:8" x14ac:dyDescent="0.25">
      <c r="A286" s="30"/>
      <c r="B286" s="31"/>
      <c r="C286" s="403"/>
      <c r="D286" s="385"/>
      <c r="F286" s="385"/>
      <c r="G286" s="385"/>
      <c r="H286" s="385"/>
    </row>
    <row r="287" spans="1:8" x14ac:dyDescent="0.25">
      <c r="A287" s="30"/>
      <c r="B287" s="31"/>
      <c r="C287" s="403"/>
      <c r="D287" s="385"/>
      <c r="F287" s="385"/>
      <c r="G287" s="385"/>
      <c r="H287" s="385"/>
    </row>
    <row r="288" spans="1:8" x14ac:dyDescent="0.25">
      <c r="A288" s="30"/>
      <c r="B288" s="31"/>
      <c r="C288" s="403"/>
      <c r="D288" s="385"/>
      <c r="F288" s="385"/>
      <c r="G288" s="385"/>
      <c r="H288" s="385"/>
    </row>
    <row r="289" spans="1:8" x14ac:dyDescent="0.25">
      <c r="A289" s="30"/>
      <c r="B289" s="31"/>
      <c r="C289" s="403"/>
      <c r="D289" s="385"/>
      <c r="F289" s="385"/>
      <c r="G289" s="385"/>
      <c r="H289" s="385"/>
    </row>
    <row r="290" spans="1:8" x14ac:dyDescent="0.25">
      <c r="A290" s="30"/>
      <c r="B290" s="31"/>
      <c r="C290" s="403"/>
      <c r="D290" s="385"/>
      <c r="F290" s="385"/>
      <c r="G290" s="385"/>
      <c r="H290" s="385"/>
    </row>
    <row r="291" spans="1:8" x14ac:dyDescent="0.25">
      <c r="A291" s="30"/>
      <c r="B291" s="31"/>
      <c r="C291" s="403"/>
      <c r="D291" s="385"/>
      <c r="F291" s="385"/>
      <c r="G291" s="385"/>
      <c r="H291" s="385"/>
    </row>
    <row r="292" spans="1:8" x14ac:dyDescent="0.25">
      <c r="A292" s="30"/>
      <c r="B292" s="31"/>
      <c r="C292" s="403"/>
      <c r="D292" s="385"/>
      <c r="F292" s="385"/>
      <c r="G292" s="385"/>
      <c r="H292" s="385"/>
    </row>
    <row r="293" spans="1:8" x14ac:dyDescent="0.25">
      <c r="A293" s="30"/>
      <c r="B293" s="31"/>
      <c r="C293" s="403"/>
      <c r="D293" s="385"/>
      <c r="F293" s="385"/>
      <c r="G293" s="385"/>
      <c r="H293" s="385"/>
    </row>
    <row r="294" spans="1:8" x14ac:dyDescent="0.25">
      <c r="A294" s="30"/>
      <c r="B294" s="31"/>
      <c r="C294" s="403"/>
      <c r="D294" s="385"/>
      <c r="F294" s="385"/>
      <c r="G294" s="385"/>
      <c r="H294" s="385"/>
    </row>
    <row r="295" spans="1:8" x14ac:dyDescent="0.25">
      <c r="A295" s="30"/>
      <c r="B295" s="31"/>
      <c r="C295" s="403"/>
      <c r="D295" s="385"/>
      <c r="F295" s="385"/>
      <c r="G295" s="385"/>
      <c r="H295" s="385"/>
    </row>
    <row r="296" spans="1:8" x14ac:dyDescent="0.25">
      <c r="A296" s="30"/>
      <c r="B296" s="31"/>
      <c r="C296" s="403"/>
      <c r="D296" s="385"/>
      <c r="F296" s="385"/>
      <c r="G296" s="385"/>
      <c r="H296" s="385"/>
    </row>
    <row r="297" spans="1:8" x14ac:dyDescent="0.25">
      <c r="A297" s="30"/>
      <c r="B297" s="31"/>
      <c r="C297" s="403"/>
      <c r="D297" s="385"/>
      <c r="F297" s="385"/>
      <c r="G297" s="385"/>
      <c r="H297" s="385"/>
    </row>
    <row r="298" spans="1:8" x14ac:dyDescent="0.25">
      <c r="A298" s="30"/>
      <c r="B298" s="31"/>
      <c r="C298" s="403"/>
      <c r="D298" s="385"/>
      <c r="F298" s="385"/>
      <c r="G298" s="385"/>
      <c r="H298" s="385"/>
    </row>
    <row r="299" spans="1:8" x14ac:dyDescent="0.25">
      <c r="A299" s="30"/>
      <c r="B299" s="31"/>
      <c r="C299" s="403"/>
      <c r="D299" s="385"/>
      <c r="F299" s="385"/>
      <c r="G299" s="385"/>
      <c r="H299" s="385"/>
    </row>
    <row r="300" spans="1:8" x14ac:dyDescent="0.25">
      <c r="A300" s="30"/>
      <c r="B300" s="31"/>
      <c r="C300" s="403"/>
      <c r="D300" s="385"/>
      <c r="F300" s="385"/>
      <c r="G300" s="385"/>
      <c r="H300" s="385"/>
    </row>
    <row r="301" spans="1:8" x14ac:dyDescent="0.25">
      <c r="A301" s="30"/>
      <c r="B301" s="31"/>
      <c r="C301" s="403"/>
      <c r="D301" s="385"/>
      <c r="F301" s="385"/>
      <c r="G301" s="385"/>
      <c r="H301" s="385"/>
    </row>
    <row r="302" spans="1:8" x14ac:dyDescent="0.25">
      <c r="A302" s="30"/>
      <c r="B302" s="31"/>
      <c r="C302" s="403"/>
      <c r="D302" s="385"/>
      <c r="F302" s="385"/>
      <c r="G302" s="385"/>
      <c r="H302" s="385"/>
    </row>
    <row r="303" spans="1:8" x14ac:dyDescent="0.25">
      <c r="A303" s="30"/>
      <c r="B303" s="31"/>
      <c r="C303" s="403"/>
      <c r="D303" s="385"/>
      <c r="F303" s="385"/>
      <c r="G303" s="385"/>
      <c r="H303" s="385"/>
    </row>
    <row r="304" spans="1:8" x14ac:dyDescent="0.25">
      <c r="A304" s="30"/>
      <c r="B304" s="31"/>
      <c r="C304" s="403"/>
      <c r="D304" s="385"/>
      <c r="F304" s="385"/>
      <c r="G304" s="385"/>
      <c r="H304" s="385"/>
    </row>
    <row r="305" spans="1:8" x14ac:dyDescent="0.25">
      <c r="A305" s="30"/>
      <c r="B305" s="31"/>
      <c r="C305" s="403"/>
      <c r="D305" s="385"/>
      <c r="F305" s="385"/>
      <c r="G305" s="385"/>
      <c r="H305" s="385"/>
    </row>
    <row r="306" spans="1:8" x14ac:dyDescent="0.25">
      <c r="A306" s="30"/>
      <c r="B306" s="31"/>
      <c r="C306" s="403"/>
      <c r="D306" s="385"/>
      <c r="F306" s="385"/>
      <c r="G306" s="385"/>
      <c r="H306" s="385"/>
    </row>
    <row r="307" spans="1:8" x14ac:dyDescent="0.25">
      <c r="A307" s="30"/>
      <c r="B307" s="31"/>
      <c r="C307" s="403"/>
      <c r="D307" s="385"/>
      <c r="F307" s="385"/>
      <c r="G307" s="385"/>
      <c r="H307" s="385"/>
    </row>
    <row r="308" spans="1:8" x14ac:dyDescent="0.25">
      <c r="A308" s="30"/>
      <c r="B308" s="31"/>
      <c r="C308" s="403"/>
      <c r="D308" s="385"/>
      <c r="F308" s="385"/>
      <c r="G308" s="385"/>
      <c r="H308" s="385"/>
    </row>
    <row r="309" spans="1:8" x14ac:dyDescent="0.25">
      <c r="A309" s="30"/>
      <c r="B309" s="31"/>
      <c r="C309" s="403"/>
      <c r="D309" s="385"/>
      <c r="F309" s="385"/>
      <c r="G309" s="385"/>
      <c r="H309" s="385"/>
    </row>
    <row r="310" spans="1:8" x14ac:dyDescent="0.25">
      <c r="A310" s="30"/>
      <c r="B310" s="31"/>
      <c r="C310" s="403"/>
      <c r="D310" s="385"/>
      <c r="F310" s="385"/>
      <c r="G310" s="385"/>
      <c r="H310" s="385"/>
    </row>
    <row r="311" spans="1:8" x14ac:dyDescent="0.25">
      <c r="A311" s="30"/>
      <c r="B311" s="31"/>
      <c r="C311" s="403"/>
      <c r="D311" s="385"/>
      <c r="F311" s="385"/>
      <c r="G311" s="385"/>
      <c r="H311" s="385"/>
    </row>
    <row r="312" spans="1:8" x14ac:dyDescent="0.25">
      <c r="A312" s="30"/>
      <c r="B312" s="31"/>
      <c r="C312" s="403"/>
      <c r="D312" s="385"/>
      <c r="F312" s="385"/>
      <c r="G312" s="385"/>
      <c r="H312" s="385"/>
    </row>
    <row r="313" spans="1:8" x14ac:dyDescent="0.25">
      <c r="A313" s="30"/>
      <c r="B313" s="31"/>
      <c r="C313" s="403"/>
      <c r="D313" s="385"/>
      <c r="F313" s="385"/>
      <c r="G313" s="385"/>
      <c r="H313" s="385"/>
    </row>
    <row r="314" spans="1:8" x14ac:dyDescent="0.25">
      <c r="A314" s="30"/>
      <c r="B314" s="31"/>
      <c r="C314" s="403"/>
      <c r="D314" s="385"/>
      <c r="F314" s="385"/>
      <c r="G314" s="385"/>
      <c r="H314" s="385"/>
    </row>
    <row r="315" spans="1:8" x14ac:dyDescent="0.25">
      <c r="A315" s="30"/>
      <c r="B315" s="31"/>
      <c r="C315" s="403"/>
      <c r="D315" s="385"/>
      <c r="F315" s="385"/>
      <c r="G315" s="385"/>
      <c r="H315" s="385"/>
    </row>
    <row r="316" spans="1:8" x14ac:dyDescent="0.25">
      <c r="A316" s="30"/>
      <c r="B316" s="31"/>
      <c r="C316" s="403"/>
      <c r="D316" s="385"/>
      <c r="F316" s="385"/>
      <c r="G316" s="385"/>
      <c r="H316" s="385"/>
    </row>
    <row r="317" spans="1:8" x14ac:dyDescent="0.25">
      <c r="A317" s="30"/>
      <c r="B317" s="31"/>
      <c r="C317" s="403"/>
      <c r="D317" s="385"/>
      <c r="F317" s="385"/>
      <c r="G317" s="385"/>
      <c r="H317" s="385"/>
    </row>
    <row r="318" spans="1:8" x14ac:dyDescent="0.25">
      <c r="A318" s="30"/>
      <c r="B318" s="31"/>
      <c r="C318" s="403"/>
      <c r="D318" s="385"/>
      <c r="F318" s="385"/>
      <c r="G318" s="385"/>
      <c r="H318" s="385"/>
    </row>
    <row r="319" spans="1:8" x14ac:dyDescent="0.25">
      <c r="A319" s="30"/>
      <c r="B319" s="31"/>
      <c r="C319" s="403"/>
      <c r="D319" s="385"/>
      <c r="F319" s="385"/>
      <c r="G319" s="385"/>
      <c r="H319" s="385"/>
    </row>
    <row r="320" spans="1:8" x14ac:dyDescent="0.25">
      <c r="A320" s="30"/>
      <c r="B320" s="31"/>
      <c r="C320" s="403"/>
      <c r="D320" s="385"/>
      <c r="F320" s="385"/>
      <c r="G320" s="385"/>
      <c r="H320" s="385"/>
    </row>
    <row r="321" spans="1:8" x14ac:dyDescent="0.25">
      <c r="A321" s="30"/>
      <c r="B321" s="31"/>
      <c r="C321" s="403"/>
      <c r="D321" s="385"/>
      <c r="F321" s="385"/>
      <c r="G321" s="385"/>
      <c r="H321" s="385"/>
    </row>
    <row r="322" spans="1:8" x14ac:dyDescent="0.25">
      <c r="A322" s="30"/>
      <c r="B322" s="31"/>
      <c r="C322" s="403"/>
      <c r="D322" s="385"/>
      <c r="F322" s="385"/>
      <c r="G322" s="385"/>
      <c r="H322" s="385"/>
    </row>
    <row r="323" spans="1:8" x14ac:dyDescent="0.25">
      <c r="A323" s="30"/>
      <c r="B323" s="31"/>
      <c r="C323" s="403"/>
      <c r="D323" s="385"/>
      <c r="F323" s="385"/>
      <c r="G323" s="385"/>
      <c r="H323" s="385"/>
    </row>
    <row r="324" spans="1:8" x14ac:dyDescent="0.25">
      <c r="A324" s="30"/>
      <c r="B324" s="31"/>
      <c r="C324" s="403"/>
      <c r="D324" s="385"/>
      <c r="F324" s="385"/>
      <c r="G324" s="385"/>
      <c r="H324" s="385"/>
    </row>
    <row r="325" spans="1:8" x14ac:dyDescent="0.25">
      <c r="A325" s="30"/>
      <c r="B325" s="31"/>
      <c r="C325" s="403"/>
      <c r="D325" s="385"/>
      <c r="F325" s="385"/>
      <c r="G325" s="385"/>
      <c r="H325" s="385"/>
    </row>
    <row r="326" spans="1:8" x14ac:dyDescent="0.25">
      <c r="A326" s="30"/>
      <c r="B326" s="31"/>
      <c r="C326" s="403"/>
      <c r="D326" s="385"/>
      <c r="F326" s="385"/>
      <c r="G326" s="385"/>
      <c r="H326" s="385"/>
    </row>
    <row r="327" spans="1:8" x14ac:dyDescent="0.25">
      <c r="A327" s="30"/>
      <c r="B327" s="31"/>
      <c r="C327" s="403"/>
      <c r="D327" s="385"/>
      <c r="F327" s="385"/>
      <c r="G327" s="385"/>
      <c r="H327" s="385"/>
    </row>
    <row r="328" spans="1:8" x14ac:dyDescent="0.25">
      <c r="A328" s="30"/>
      <c r="B328" s="31"/>
      <c r="C328" s="403"/>
      <c r="D328" s="385"/>
      <c r="F328" s="385"/>
      <c r="G328" s="385"/>
      <c r="H328" s="385"/>
    </row>
    <row r="329" spans="1:8" x14ac:dyDescent="0.25">
      <c r="A329" s="30"/>
      <c r="B329" s="31"/>
      <c r="C329" s="403"/>
      <c r="D329" s="385"/>
      <c r="F329" s="385"/>
      <c r="G329" s="385"/>
      <c r="H329" s="385"/>
    </row>
    <row r="330" spans="1:8" x14ac:dyDescent="0.25">
      <c r="A330" s="30"/>
      <c r="B330" s="31"/>
      <c r="C330" s="403"/>
      <c r="D330" s="385"/>
      <c r="F330" s="385"/>
      <c r="G330" s="385"/>
      <c r="H330" s="385"/>
    </row>
    <row r="331" spans="1:8" x14ac:dyDescent="0.25">
      <c r="A331" s="30"/>
      <c r="B331" s="31"/>
      <c r="C331" s="403"/>
      <c r="D331" s="385"/>
      <c r="F331" s="385"/>
      <c r="G331" s="385"/>
      <c r="H331" s="385"/>
    </row>
    <row r="332" spans="1:8" x14ac:dyDescent="0.25">
      <c r="A332" s="30"/>
      <c r="B332" s="31"/>
      <c r="C332" s="403"/>
      <c r="D332" s="385"/>
      <c r="F332" s="385"/>
      <c r="G332" s="385"/>
      <c r="H332" s="385"/>
    </row>
    <row r="333" spans="1:8" x14ac:dyDescent="0.25">
      <c r="A333" s="30"/>
      <c r="B333" s="31"/>
      <c r="C333" s="403"/>
      <c r="D333" s="385"/>
      <c r="F333" s="385"/>
      <c r="G333" s="385"/>
      <c r="H333" s="385"/>
    </row>
    <row r="334" spans="1:8" x14ac:dyDescent="0.25">
      <c r="A334" s="30"/>
      <c r="B334" s="31"/>
      <c r="C334" s="403"/>
      <c r="D334" s="385"/>
      <c r="F334" s="385"/>
      <c r="G334" s="385"/>
      <c r="H334" s="385"/>
    </row>
    <row r="335" spans="1:8" x14ac:dyDescent="0.25">
      <c r="A335" s="30"/>
      <c r="B335" s="31"/>
      <c r="C335" s="403"/>
      <c r="D335" s="385"/>
      <c r="F335" s="385"/>
      <c r="G335" s="385"/>
      <c r="H335" s="385"/>
    </row>
    <row r="336" spans="1:8" x14ac:dyDescent="0.25">
      <c r="A336" s="30"/>
      <c r="B336" s="31"/>
      <c r="C336" s="403"/>
      <c r="D336" s="385"/>
      <c r="F336" s="385"/>
      <c r="G336" s="385"/>
      <c r="H336" s="385"/>
    </row>
    <row r="337" spans="1:8" x14ac:dyDescent="0.25">
      <c r="A337" s="30"/>
      <c r="B337" s="31"/>
      <c r="C337" s="403"/>
      <c r="D337" s="385"/>
      <c r="F337" s="385"/>
      <c r="G337" s="385"/>
      <c r="H337" s="385"/>
    </row>
    <row r="338" spans="1:8" x14ac:dyDescent="0.25">
      <c r="A338" s="30"/>
      <c r="B338" s="31"/>
      <c r="C338" s="403"/>
      <c r="D338" s="385"/>
      <c r="F338" s="385"/>
      <c r="G338" s="385"/>
      <c r="H338" s="385"/>
    </row>
    <row r="339" spans="1:8" x14ac:dyDescent="0.25">
      <c r="A339" s="30"/>
      <c r="B339" s="31"/>
      <c r="C339" s="403"/>
      <c r="D339" s="385"/>
      <c r="F339" s="385"/>
      <c r="G339" s="385"/>
      <c r="H339" s="385"/>
    </row>
    <row r="340" spans="1:8" x14ac:dyDescent="0.25">
      <c r="A340" s="30"/>
      <c r="B340" s="31"/>
      <c r="C340" s="403"/>
      <c r="D340" s="385"/>
      <c r="F340" s="385"/>
      <c r="G340" s="385"/>
      <c r="H340" s="385"/>
    </row>
    <row r="341" spans="1:8" x14ac:dyDescent="0.25">
      <c r="A341" s="30"/>
      <c r="B341" s="31"/>
      <c r="C341" s="403"/>
      <c r="D341" s="385"/>
      <c r="F341" s="385"/>
      <c r="G341" s="385"/>
      <c r="H341" s="385"/>
    </row>
    <row r="342" spans="1:8" x14ac:dyDescent="0.25">
      <c r="A342" s="30"/>
      <c r="B342" s="31"/>
      <c r="C342" s="403"/>
      <c r="D342" s="385"/>
      <c r="F342" s="385"/>
      <c r="G342" s="385"/>
      <c r="H342" s="385"/>
    </row>
    <row r="343" spans="1:8" x14ac:dyDescent="0.25">
      <c r="A343" s="30"/>
      <c r="B343" s="31"/>
      <c r="C343" s="403"/>
      <c r="D343" s="385"/>
      <c r="F343" s="385"/>
      <c r="G343" s="385"/>
      <c r="H343" s="385"/>
    </row>
    <row r="344" spans="1:8" x14ac:dyDescent="0.25">
      <c r="A344" s="30"/>
      <c r="B344" s="31"/>
      <c r="C344" s="403"/>
      <c r="D344" s="385"/>
      <c r="F344" s="385"/>
      <c r="G344" s="385"/>
      <c r="H344" s="385"/>
    </row>
    <row r="345" spans="1:8" x14ac:dyDescent="0.25">
      <c r="A345" s="30"/>
      <c r="B345" s="31"/>
      <c r="C345" s="403"/>
      <c r="D345" s="385"/>
      <c r="F345" s="385"/>
      <c r="G345" s="385"/>
      <c r="H345" s="385"/>
    </row>
    <row r="346" spans="1:8" x14ac:dyDescent="0.25">
      <c r="A346" s="30"/>
      <c r="B346" s="31"/>
      <c r="C346" s="403"/>
      <c r="D346" s="385"/>
      <c r="F346" s="385"/>
      <c r="G346" s="385"/>
      <c r="H346" s="385"/>
    </row>
    <row r="347" spans="1:8" x14ac:dyDescent="0.25">
      <c r="A347" s="30"/>
      <c r="B347" s="31"/>
      <c r="C347" s="403"/>
      <c r="D347" s="385"/>
      <c r="F347" s="385"/>
      <c r="G347" s="385"/>
      <c r="H347" s="385"/>
    </row>
    <row r="348" spans="1:8" x14ac:dyDescent="0.25">
      <c r="A348" s="30"/>
      <c r="B348" s="31"/>
      <c r="C348" s="403"/>
      <c r="D348" s="385"/>
      <c r="F348" s="385"/>
      <c r="G348" s="385"/>
      <c r="H348" s="385"/>
    </row>
    <row r="349" spans="1:8" x14ac:dyDescent="0.25">
      <c r="A349" s="30"/>
      <c r="B349" s="31"/>
      <c r="C349" s="403"/>
      <c r="D349" s="385"/>
      <c r="F349" s="385"/>
      <c r="G349" s="385"/>
      <c r="H349" s="385"/>
    </row>
    <row r="350" spans="1:8" x14ac:dyDescent="0.25">
      <c r="A350" s="30"/>
      <c r="B350" s="31"/>
      <c r="C350" s="403"/>
      <c r="D350" s="385"/>
      <c r="F350" s="385"/>
      <c r="G350" s="385"/>
      <c r="H350" s="385"/>
    </row>
    <row r="351" spans="1:8" x14ac:dyDescent="0.25">
      <c r="A351" s="30"/>
      <c r="B351" s="31"/>
      <c r="C351" s="403"/>
      <c r="D351" s="385"/>
      <c r="F351" s="385"/>
      <c r="G351" s="385"/>
      <c r="H351" s="385"/>
    </row>
    <row r="352" spans="1:8" x14ac:dyDescent="0.25">
      <c r="A352" s="30"/>
      <c r="B352" s="31"/>
      <c r="C352" s="403"/>
      <c r="D352" s="385"/>
      <c r="F352" s="385"/>
      <c r="G352" s="385"/>
      <c r="H352" s="385"/>
    </row>
    <row r="353" spans="1:8" x14ac:dyDescent="0.25">
      <c r="A353" s="30"/>
      <c r="B353" s="31"/>
      <c r="C353" s="403"/>
      <c r="D353" s="385"/>
      <c r="F353" s="385"/>
      <c r="G353" s="385"/>
      <c r="H353" s="385"/>
    </row>
    <row r="354" spans="1:8" x14ac:dyDescent="0.25">
      <c r="A354" s="30"/>
      <c r="B354" s="31"/>
      <c r="C354" s="403"/>
      <c r="D354" s="385"/>
      <c r="F354" s="385"/>
      <c r="G354" s="385"/>
      <c r="H354" s="385"/>
    </row>
    <row r="355" spans="1:8" x14ac:dyDescent="0.25">
      <c r="A355" s="30"/>
      <c r="B355" s="31"/>
      <c r="C355" s="403"/>
      <c r="D355" s="385"/>
      <c r="F355" s="385"/>
      <c r="G355" s="385"/>
      <c r="H355" s="385"/>
    </row>
    <row r="356" spans="1:8" x14ac:dyDescent="0.25">
      <c r="A356" s="30"/>
      <c r="B356" s="31"/>
      <c r="C356" s="403"/>
      <c r="D356" s="385"/>
      <c r="F356" s="385"/>
      <c r="G356" s="385"/>
      <c r="H356" s="385"/>
    </row>
    <row r="357" spans="1:8" x14ac:dyDescent="0.25">
      <c r="A357" s="30"/>
      <c r="B357" s="31"/>
      <c r="C357" s="403"/>
      <c r="D357" s="385"/>
      <c r="F357" s="385"/>
      <c r="G357" s="385"/>
      <c r="H357" s="385"/>
    </row>
    <row r="358" spans="1:8" x14ac:dyDescent="0.25">
      <c r="A358" s="30"/>
      <c r="B358" s="31"/>
      <c r="C358" s="403"/>
      <c r="D358" s="385"/>
      <c r="F358" s="385"/>
      <c r="G358" s="385"/>
      <c r="H358" s="385"/>
    </row>
    <row r="359" spans="1:8" x14ac:dyDescent="0.25">
      <c r="A359" s="30"/>
      <c r="B359" s="31"/>
      <c r="C359" s="403"/>
      <c r="D359" s="385"/>
      <c r="F359" s="385"/>
      <c r="G359" s="385"/>
      <c r="H359" s="385"/>
    </row>
    <row r="360" spans="1:8" x14ac:dyDescent="0.25">
      <c r="A360" s="30"/>
      <c r="B360" s="31"/>
      <c r="C360" s="403"/>
      <c r="D360" s="385"/>
      <c r="F360" s="385"/>
      <c r="G360" s="385"/>
      <c r="H360" s="385"/>
    </row>
    <row r="361" spans="1:8" x14ac:dyDescent="0.25">
      <c r="A361" s="30"/>
      <c r="B361" s="31"/>
      <c r="C361" s="403"/>
      <c r="D361" s="385"/>
      <c r="F361" s="385"/>
      <c r="G361" s="385"/>
      <c r="H361" s="385"/>
    </row>
    <row r="362" spans="1:8" x14ac:dyDescent="0.25">
      <c r="A362" s="30"/>
      <c r="B362" s="31"/>
      <c r="C362" s="403"/>
      <c r="D362" s="385"/>
      <c r="F362" s="385"/>
      <c r="G362" s="385"/>
      <c r="H362" s="385"/>
    </row>
    <row r="363" spans="1:8" x14ac:dyDescent="0.25">
      <c r="A363" s="30"/>
      <c r="B363" s="31"/>
      <c r="C363" s="403"/>
      <c r="D363" s="385"/>
      <c r="F363" s="385"/>
      <c r="G363" s="385"/>
      <c r="H363" s="385"/>
    </row>
    <row r="364" spans="1:8" x14ac:dyDescent="0.25">
      <c r="A364" s="30"/>
      <c r="B364" s="31"/>
      <c r="C364" s="403"/>
      <c r="D364" s="385"/>
      <c r="F364" s="385"/>
      <c r="G364" s="385"/>
      <c r="H364" s="385"/>
    </row>
    <row r="365" spans="1:8" x14ac:dyDescent="0.25">
      <c r="A365" s="30"/>
      <c r="B365" s="31"/>
      <c r="C365" s="403"/>
      <c r="D365" s="385"/>
      <c r="F365" s="385"/>
      <c r="G365" s="385"/>
      <c r="H365" s="385"/>
    </row>
    <row r="366" spans="1:8" x14ac:dyDescent="0.25">
      <c r="A366" s="30"/>
      <c r="B366" s="31"/>
      <c r="C366" s="403"/>
      <c r="D366" s="385"/>
      <c r="F366" s="385"/>
      <c r="G366" s="385"/>
      <c r="H366" s="385"/>
    </row>
    <row r="367" spans="1:8" x14ac:dyDescent="0.25">
      <c r="A367" s="30"/>
      <c r="B367" s="31"/>
      <c r="C367" s="403"/>
      <c r="D367" s="385"/>
      <c r="F367" s="385"/>
      <c r="G367" s="385"/>
      <c r="H367" s="385"/>
    </row>
    <row r="368" spans="1:8" x14ac:dyDescent="0.25">
      <c r="A368" s="30"/>
      <c r="B368" s="31"/>
      <c r="C368" s="403"/>
      <c r="D368" s="385"/>
      <c r="F368" s="385"/>
      <c r="G368" s="385"/>
      <c r="H368" s="385"/>
    </row>
    <row r="369" spans="1:8" x14ac:dyDescent="0.25">
      <c r="A369" s="30"/>
      <c r="B369" s="31"/>
      <c r="C369" s="403"/>
      <c r="D369" s="385"/>
      <c r="F369" s="385"/>
      <c r="G369" s="385"/>
      <c r="H369" s="385"/>
    </row>
    <row r="370" spans="1:8" x14ac:dyDescent="0.25">
      <c r="A370" s="30"/>
      <c r="B370" s="31"/>
      <c r="C370" s="403"/>
      <c r="D370" s="385"/>
      <c r="F370" s="385"/>
      <c r="G370" s="385"/>
      <c r="H370" s="385"/>
    </row>
    <row r="371" spans="1:8" x14ac:dyDescent="0.25">
      <c r="A371" s="30"/>
      <c r="B371" s="31"/>
      <c r="C371" s="403"/>
      <c r="D371" s="385"/>
      <c r="F371" s="385"/>
      <c r="G371" s="385"/>
      <c r="H371" s="385"/>
    </row>
    <row r="372" spans="1:8" x14ac:dyDescent="0.25">
      <c r="A372" s="30"/>
      <c r="B372" s="31"/>
      <c r="C372" s="403"/>
      <c r="D372" s="385"/>
      <c r="F372" s="385"/>
      <c r="G372" s="385"/>
      <c r="H372" s="385"/>
    </row>
    <row r="373" spans="1:8" x14ac:dyDescent="0.25">
      <c r="A373" s="30"/>
      <c r="B373" s="31"/>
      <c r="C373" s="403"/>
      <c r="D373" s="385"/>
      <c r="F373" s="385"/>
      <c r="G373" s="385"/>
      <c r="H373" s="385"/>
    </row>
    <row r="374" spans="1:8" x14ac:dyDescent="0.25">
      <c r="A374" s="30"/>
      <c r="B374" s="31"/>
      <c r="C374" s="403"/>
      <c r="D374" s="385"/>
      <c r="F374" s="385"/>
      <c r="G374" s="385"/>
      <c r="H374" s="385"/>
    </row>
    <row r="375" spans="1:8" x14ac:dyDescent="0.25">
      <c r="A375" s="30"/>
      <c r="B375" s="31"/>
      <c r="C375" s="403"/>
      <c r="D375" s="385"/>
      <c r="F375" s="385"/>
      <c r="G375" s="385"/>
      <c r="H375" s="385"/>
    </row>
    <row r="376" spans="1:8" x14ac:dyDescent="0.25">
      <c r="A376" s="30"/>
      <c r="B376" s="31"/>
      <c r="C376" s="403"/>
      <c r="D376" s="385"/>
      <c r="F376" s="385"/>
      <c r="G376" s="385"/>
      <c r="H376" s="385"/>
    </row>
    <row r="377" spans="1:8" x14ac:dyDescent="0.25">
      <c r="A377" s="30"/>
      <c r="B377" s="31"/>
      <c r="C377" s="403"/>
      <c r="D377" s="385"/>
      <c r="F377" s="385"/>
      <c r="G377" s="385"/>
      <c r="H377" s="385"/>
    </row>
    <row r="378" spans="1:8" x14ac:dyDescent="0.25">
      <c r="A378" s="30"/>
      <c r="B378" s="31"/>
      <c r="C378" s="403"/>
      <c r="D378" s="385"/>
      <c r="F378" s="385"/>
      <c r="G378" s="385"/>
      <c r="H378" s="385"/>
    </row>
    <row r="379" spans="1:8" x14ac:dyDescent="0.25">
      <c r="A379" s="30"/>
      <c r="B379" s="31"/>
      <c r="C379" s="403"/>
      <c r="D379" s="385"/>
      <c r="F379" s="385"/>
      <c r="G379" s="385"/>
      <c r="H379" s="385"/>
    </row>
    <row r="380" spans="1:8" x14ac:dyDescent="0.25">
      <c r="A380" s="30"/>
      <c r="B380" s="31"/>
      <c r="C380" s="403"/>
      <c r="D380" s="385"/>
      <c r="F380" s="385"/>
      <c r="G380" s="385"/>
      <c r="H380" s="385"/>
    </row>
    <row r="381" spans="1:8" x14ac:dyDescent="0.25">
      <c r="A381" s="30"/>
      <c r="B381" s="31"/>
      <c r="C381" s="403"/>
      <c r="D381" s="385"/>
      <c r="F381" s="385"/>
      <c r="G381" s="385"/>
      <c r="H381" s="385"/>
    </row>
    <row r="382" spans="1:8" x14ac:dyDescent="0.25">
      <c r="A382" s="30"/>
      <c r="B382" s="31"/>
      <c r="C382" s="403"/>
      <c r="D382" s="385"/>
      <c r="F382" s="385"/>
      <c r="G382" s="385"/>
      <c r="H382" s="385"/>
    </row>
    <row r="383" spans="1:8" x14ac:dyDescent="0.25">
      <c r="A383" s="30"/>
      <c r="B383" s="31"/>
      <c r="C383" s="403"/>
      <c r="D383" s="385"/>
      <c r="F383" s="385"/>
      <c r="G383" s="385"/>
      <c r="H383" s="385"/>
    </row>
    <row r="384" spans="1:8" x14ac:dyDescent="0.25">
      <c r="A384" s="30"/>
      <c r="B384" s="31"/>
      <c r="C384" s="403"/>
      <c r="D384" s="385"/>
      <c r="F384" s="385"/>
      <c r="G384" s="385"/>
      <c r="H384" s="385"/>
    </row>
    <row r="385" spans="1:8" x14ac:dyDescent="0.25">
      <c r="A385" s="30"/>
      <c r="B385" s="31"/>
      <c r="C385" s="403"/>
      <c r="D385" s="385"/>
      <c r="F385" s="385"/>
      <c r="G385" s="385"/>
      <c r="H385" s="385"/>
    </row>
    <row r="386" spans="1:8" x14ac:dyDescent="0.25">
      <c r="A386" s="30"/>
      <c r="B386" s="31"/>
      <c r="C386" s="403"/>
      <c r="D386" s="385"/>
      <c r="F386" s="385"/>
      <c r="G386" s="385"/>
      <c r="H386" s="385"/>
    </row>
    <row r="387" spans="1:8" x14ac:dyDescent="0.25">
      <c r="A387" s="30"/>
      <c r="B387" s="31"/>
      <c r="C387" s="403"/>
      <c r="D387" s="385"/>
      <c r="F387" s="385"/>
      <c r="G387" s="385"/>
      <c r="H387" s="385"/>
    </row>
    <row r="388" spans="1:8" x14ac:dyDescent="0.25">
      <c r="A388" s="30"/>
      <c r="B388" s="31"/>
      <c r="C388" s="403"/>
      <c r="D388" s="385"/>
      <c r="F388" s="385"/>
      <c r="G388" s="385"/>
      <c r="H388" s="385"/>
    </row>
    <row r="389" spans="1:8" x14ac:dyDescent="0.25">
      <c r="A389" s="30"/>
      <c r="B389" s="31"/>
      <c r="C389" s="403"/>
      <c r="D389" s="385"/>
      <c r="F389" s="385"/>
      <c r="G389" s="385"/>
      <c r="H389" s="385"/>
    </row>
    <row r="390" spans="1:8" x14ac:dyDescent="0.25">
      <c r="A390" s="30"/>
      <c r="B390" s="31"/>
      <c r="C390" s="403"/>
      <c r="D390" s="385"/>
      <c r="F390" s="385"/>
      <c r="G390" s="385"/>
      <c r="H390" s="385"/>
    </row>
    <row r="391" spans="1:8" x14ac:dyDescent="0.25">
      <c r="A391" s="30"/>
      <c r="B391" s="31"/>
      <c r="C391" s="403"/>
      <c r="D391" s="385"/>
      <c r="F391" s="385"/>
      <c r="G391" s="385"/>
      <c r="H391" s="385"/>
    </row>
    <row r="392" spans="1:8" x14ac:dyDescent="0.25">
      <c r="A392" s="30"/>
      <c r="B392" s="31"/>
      <c r="C392" s="403"/>
      <c r="D392" s="385"/>
      <c r="F392" s="385"/>
      <c r="G392" s="385"/>
      <c r="H392" s="385"/>
    </row>
    <row r="393" spans="1:8" x14ac:dyDescent="0.25">
      <c r="A393" s="30"/>
      <c r="B393" s="31"/>
      <c r="C393" s="403"/>
      <c r="D393" s="385"/>
      <c r="F393" s="385"/>
      <c r="G393" s="385"/>
      <c r="H393" s="385"/>
    </row>
    <row r="394" spans="1:8" x14ac:dyDescent="0.25">
      <c r="A394" s="30"/>
      <c r="B394" s="31"/>
      <c r="C394" s="403"/>
      <c r="D394" s="385"/>
      <c r="F394" s="385"/>
      <c r="G394" s="385"/>
      <c r="H394" s="385"/>
    </row>
    <row r="395" spans="1:8" x14ac:dyDescent="0.25">
      <c r="A395" s="30"/>
      <c r="B395" s="31"/>
      <c r="C395" s="403"/>
      <c r="D395" s="385"/>
      <c r="F395" s="385"/>
      <c r="G395" s="385"/>
      <c r="H395" s="385"/>
    </row>
    <row r="396" spans="1:8" x14ac:dyDescent="0.25">
      <c r="A396" s="30"/>
      <c r="B396" s="31"/>
      <c r="C396" s="403"/>
      <c r="D396" s="385"/>
      <c r="F396" s="385"/>
      <c r="G396" s="385"/>
      <c r="H396" s="385"/>
    </row>
    <row r="397" spans="1:8" x14ac:dyDescent="0.25">
      <c r="A397" s="30"/>
      <c r="B397" s="31"/>
      <c r="C397" s="403"/>
      <c r="D397" s="385"/>
      <c r="F397" s="385"/>
      <c r="G397" s="385"/>
      <c r="H397" s="385"/>
    </row>
    <row r="398" spans="1:8" x14ac:dyDescent="0.25">
      <c r="A398" s="30"/>
      <c r="B398" s="31"/>
      <c r="C398" s="403"/>
      <c r="D398" s="385"/>
      <c r="F398" s="385"/>
      <c r="G398" s="385"/>
      <c r="H398" s="385"/>
    </row>
    <row r="399" spans="1:8" x14ac:dyDescent="0.25">
      <c r="A399" s="30"/>
      <c r="B399" s="31"/>
      <c r="C399" s="403"/>
      <c r="D399" s="385"/>
      <c r="F399" s="385"/>
      <c r="G399" s="385"/>
      <c r="H399" s="385"/>
    </row>
    <row r="400" spans="1:8" x14ac:dyDescent="0.25">
      <c r="A400" s="30"/>
      <c r="B400" s="31"/>
      <c r="C400" s="403"/>
      <c r="D400" s="385"/>
      <c r="F400" s="385"/>
      <c r="G400" s="385"/>
      <c r="H400" s="385"/>
    </row>
    <row r="401" spans="1:8" x14ac:dyDescent="0.25">
      <c r="A401" s="30"/>
      <c r="B401" s="31"/>
      <c r="C401" s="403"/>
      <c r="D401" s="385"/>
      <c r="F401" s="385"/>
      <c r="G401" s="385"/>
      <c r="H401" s="385"/>
    </row>
    <row r="402" spans="1:8" x14ac:dyDescent="0.25">
      <c r="A402" s="30"/>
      <c r="B402" s="31"/>
      <c r="C402" s="403"/>
      <c r="D402" s="385"/>
      <c r="F402" s="385"/>
      <c r="G402" s="385"/>
      <c r="H402" s="385"/>
    </row>
    <row r="403" spans="1:8" x14ac:dyDescent="0.25">
      <c r="A403" s="30"/>
      <c r="B403" s="31"/>
      <c r="C403" s="403"/>
      <c r="D403" s="385"/>
      <c r="F403" s="385"/>
      <c r="G403" s="385"/>
      <c r="H403" s="385"/>
    </row>
    <row r="404" spans="1:8" x14ac:dyDescent="0.25">
      <c r="A404" s="30"/>
      <c r="B404" s="31"/>
      <c r="C404" s="403"/>
      <c r="D404" s="385"/>
      <c r="F404" s="385"/>
      <c r="G404" s="385"/>
      <c r="H404" s="385"/>
    </row>
    <row r="405" spans="1:8" x14ac:dyDescent="0.25">
      <c r="A405" s="30"/>
      <c r="B405" s="31"/>
      <c r="C405" s="403"/>
      <c r="D405" s="385"/>
      <c r="F405" s="385"/>
      <c r="G405" s="385"/>
      <c r="H405" s="385"/>
    </row>
    <row r="406" spans="1:8" x14ac:dyDescent="0.25">
      <c r="A406" s="30"/>
      <c r="B406" s="31"/>
      <c r="C406" s="403"/>
      <c r="D406" s="385"/>
      <c r="F406" s="385"/>
      <c r="G406" s="385"/>
      <c r="H406" s="385"/>
    </row>
    <row r="407" spans="1:8" x14ac:dyDescent="0.25">
      <c r="A407" s="30"/>
      <c r="B407" s="31"/>
      <c r="C407" s="403"/>
      <c r="D407" s="385"/>
      <c r="F407" s="385"/>
      <c r="G407" s="385"/>
      <c r="H407" s="385"/>
    </row>
    <row r="408" spans="1:8" x14ac:dyDescent="0.25">
      <c r="A408" s="30"/>
      <c r="B408" s="31"/>
      <c r="C408" s="403"/>
      <c r="D408" s="385"/>
      <c r="F408" s="385"/>
      <c r="G408" s="385"/>
      <c r="H408" s="385"/>
    </row>
    <row r="409" spans="1:8" x14ac:dyDescent="0.25">
      <c r="A409" s="30"/>
      <c r="B409" s="31"/>
      <c r="C409" s="403"/>
      <c r="D409" s="385"/>
      <c r="F409" s="385"/>
      <c r="G409" s="385"/>
      <c r="H409" s="385"/>
    </row>
    <row r="410" spans="1:8" x14ac:dyDescent="0.25">
      <c r="A410" s="30"/>
      <c r="B410" s="31"/>
      <c r="C410" s="403"/>
      <c r="D410" s="385"/>
      <c r="F410" s="385"/>
      <c r="G410" s="385"/>
      <c r="H410" s="385"/>
    </row>
    <row r="411" spans="1:8" x14ac:dyDescent="0.25">
      <c r="A411" s="30"/>
      <c r="B411" s="31"/>
      <c r="C411" s="403"/>
      <c r="D411" s="385"/>
      <c r="F411" s="385"/>
      <c r="G411" s="385"/>
      <c r="H411" s="385"/>
    </row>
    <row r="412" spans="1:8" x14ac:dyDescent="0.25">
      <c r="A412" s="30"/>
      <c r="B412" s="31"/>
      <c r="C412" s="403"/>
      <c r="D412" s="385"/>
      <c r="F412" s="385"/>
      <c r="G412" s="385"/>
      <c r="H412" s="385"/>
    </row>
    <row r="413" spans="1:8" x14ac:dyDescent="0.25">
      <c r="A413" s="30"/>
      <c r="B413" s="31"/>
      <c r="C413" s="403"/>
      <c r="D413" s="385"/>
      <c r="F413" s="385"/>
      <c r="G413" s="385"/>
      <c r="H413" s="385"/>
    </row>
    <row r="414" spans="1:8" x14ac:dyDescent="0.25">
      <c r="A414" s="30"/>
      <c r="B414" s="31"/>
      <c r="C414" s="403"/>
      <c r="D414" s="385"/>
      <c r="F414" s="385"/>
      <c r="G414" s="385"/>
      <c r="H414" s="385"/>
    </row>
    <row r="415" spans="1:8" x14ac:dyDescent="0.25">
      <c r="A415" s="30"/>
      <c r="B415" s="31"/>
      <c r="C415" s="403"/>
      <c r="D415" s="385"/>
      <c r="F415" s="385"/>
      <c r="G415" s="385"/>
      <c r="H415" s="385"/>
    </row>
    <row r="416" spans="1:8" x14ac:dyDescent="0.25">
      <c r="A416" s="30"/>
      <c r="B416" s="31"/>
      <c r="C416" s="403"/>
      <c r="D416" s="385"/>
      <c r="F416" s="385"/>
      <c r="G416" s="385"/>
      <c r="H416" s="385"/>
    </row>
    <row r="417" spans="1:8" x14ac:dyDescent="0.25">
      <c r="A417" s="30"/>
      <c r="B417" s="31"/>
      <c r="C417" s="403"/>
      <c r="D417" s="385"/>
      <c r="F417" s="385"/>
      <c r="G417" s="385"/>
      <c r="H417" s="385"/>
    </row>
    <row r="418" spans="1:8" x14ac:dyDescent="0.25">
      <c r="A418" s="30"/>
      <c r="B418" s="31"/>
      <c r="C418" s="403"/>
      <c r="D418" s="385"/>
      <c r="F418" s="385"/>
      <c r="G418" s="385"/>
      <c r="H418" s="385"/>
    </row>
    <row r="419" spans="1:8" x14ac:dyDescent="0.25">
      <c r="A419" s="30"/>
      <c r="B419" s="31"/>
      <c r="C419" s="403"/>
      <c r="D419" s="385"/>
      <c r="F419" s="385"/>
      <c r="G419" s="385"/>
      <c r="H419" s="385"/>
    </row>
    <row r="420" spans="1:8" x14ac:dyDescent="0.25">
      <c r="A420" s="30"/>
      <c r="B420" s="31"/>
      <c r="C420" s="403"/>
      <c r="D420" s="385"/>
      <c r="F420" s="385"/>
      <c r="G420" s="385"/>
      <c r="H420" s="385"/>
    </row>
    <row r="421" spans="1:8" x14ac:dyDescent="0.25">
      <c r="A421" s="30"/>
      <c r="B421" s="31"/>
      <c r="C421" s="403"/>
      <c r="D421" s="385"/>
      <c r="F421" s="385"/>
      <c r="G421" s="385"/>
      <c r="H421" s="385"/>
    </row>
    <row r="422" spans="1:8" x14ac:dyDescent="0.25">
      <c r="A422" s="30"/>
      <c r="B422" s="31"/>
      <c r="C422" s="403"/>
      <c r="D422" s="385"/>
      <c r="F422" s="385"/>
      <c r="G422" s="385"/>
      <c r="H422" s="385"/>
    </row>
    <row r="423" spans="1:8" x14ac:dyDescent="0.25">
      <c r="A423" s="30"/>
      <c r="B423" s="31"/>
      <c r="C423" s="403"/>
      <c r="D423" s="385"/>
      <c r="F423" s="385"/>
      <c r="G423" s="385"/>
      <c r="H423" s="385"/>
    </row>
    <row r="424" spans="1:8" x14ac:dyDescent="0.25">
      <c r="A424" s="30"/>
      <c r="B424" s="31"/>
      <c r="C424" s="403"/>
      <c r="D424" s="385"/>
      <c r="F424" s="385"/>
      <c r="G424" s="385"/>
      <c r="H424" s="385"/>
    </row>
    <row r="425" spans="1:8" x14ac:dyDescent="0.25">
      <c r="A425" s="30"/>
      <c r="B425" s="31"/>
      <c r="C425" s="403"/>
      <c r="D425" s="385"/>
      <c r="F425" s="385"/>
      <c r="G425" s="385"/>
      <c r="H425" s="385"/>
    </row>
    <row r="426" spans="1:8" x14ac:dyDescent="0.25">
      <c r="A426" s="30"/>
      <c r="B426" s="31"/>
      <c r="C426" s="403"/>
      <c r="D426" s="385"/>
      <c r="F426" s="385"/>
      <c r="G426" s="385"/>
      <c r="H426" s="385"/>
    </row>
    <row r="427" spans="1:8" x14ac:dyDescent="0.25">
      <c r="A427" s="30"/>
      <c r="B427" s="31"/>
      <c r="C427" s="403"/>
      <c r="D427" s="385"/>
      <c r="F427" s="385"/>
      <c r="G427" s="385"/>
      <c r="H427" s="385"/>
    </row>
    <row r="428" spans="1:8" x14ac:dyDescent="0.25">
      <c r="A428" s="30"/>
      <c r="B428" s="31"/>
      <c r="C428" s="403"/>
      <c r="D428" s="385"/>
      <c r="F428" s="385"/>
      <c r="G428" s="385"/>
      <c r="H428" s="385"/>
    </row>
    <row r="429" spans="1:8" x14ac:dyDescent="0.25">
      <c r="A429" s="30"/>
      <c r="B429" s="31"/>
      <c r="C429" s="403"/>
      <c r="D429" s="385"/>
      <c r="F429" s="385"/>
      <c r="G429" s="385"/>
      <c r="H429" s="385"/>
    </row>
    <row r="430" spans="1:8" x14ac:dyDescent="0.25">
      <c r="A430" s="30"/>
      <c r="B430" s="31"/>
      <c r="C430" s="403"/>
      <c r="D430" s="385"/>
      <c r="F430" s="385"/>
      <c r="G430" s="385"/>
      <c r="H430" s="385"/>
    </row>
    <row r="431" spans="1:8" x14ac:dyDescent="0.25">
      <c r="A431" s="30"/>
      <c r="B431" s="31"/>
      <c r="C431" s="403"/>
      <c r="D431" s="385"/>
      <c r="F431" s="385"/>
      <c r="G431" s="385"/>
      <c r="H431" s="385"/>
    </row>
    <row r="432" spans="1:8" x14ac:dyDescent="0.25">
      <c r="A432" s="30"/>
      <c r="B432" s="31"/>
      <c r="C432" s="403"/>
      <c r="D432" s="385"/>
      <c r="F432" s="385"/>
      <c r="G432" s="385"/>
      <c r="H432" s="385"/>
    </row>
    <row r="433" spans="1:8" x14ac:dyDescent="0.25">
      <c r="A433" s="30"/>
      <c r="B433" s="31"/>
      <c r="C433" s="403"/>
      <c r="D433" s="385"/>
      <c r="F433" s="385"/>
      <c r="G433" s="385"/>
      <c r="H433" s="385"/>
    </row>
    <row r="434" spans="1:8" x14ac:dyDescent="0.25">
      <c r="A434" s="30"/>
      <c r="B434" s="31"/>
      <c r="C434" s="403"/>
      <c r="D434" s="385"/>
      <c r="F434" s="385"/>
      <c r="G434" s="385"/>
      <c r="H434" s="385"/>
    </row>
    <row r="435" spans="1:8" x14ac:dyDescent="0.25">
      <c r="A435" s="30"/>
      <c r="B435" s="31"/>
      <c r="C435" s="403"/>
      <c r="D435" s="385"/>
      <c r="F435" s="385"/>
      <c r="G435" s="385"/>
      <c r="H435" s="385"/>
    </row>
    <row r="436" spans="1:8" x14ac:dyDescent="0.25">
      <c r="A436" s="30"/>
      <c r="B436" s="31"/>
      <c r="C436" s="403"/>
      <c r="D436" s="385"/>
      <c r="F436" s="385"/>
      <c r="G436" s="385"/>
      <c r="H436" s="385"/>
    </row>
    <row r="437" spans="1:8" x14ac:dyDescent="0.25">
      <c r="A437" s="30"/>
      <c r="B437" s="31"/>
      <c r="C437" s="403"/>
      <c r="D437" s="385"/>
      <c r="F437" s="385"/>
      <c r="G437" s="385"/>
      <c r="H437" s="385"/>
    </row>
    <row r="438" spans="1:8" x14ac:dyDescent="0.25">
      <c r="A438" s="30"/>
      <c r="B438" s="31"/>
      <c r="C438" s="403"/>
      <c r="D438" s="385"/>
      <c r="F438" s="385"/>
      <c r="G438" s="385"/>
      <c r="H438" s="385"/>
    </row>
    <row r="439" spans="1:8" x14ac:dyDescent="0.25">
      <c r="A439" s="30"/>
      <c r="B439" s="31"/>
      <c r="C439" s="403"/>
      <c r="D439" s="385"/>
      <c r="F439" s="385"/>
      <c r="G439" s="385"/>
      <c r="H439" s="385"/>
    </row>
    <row r="440" spans="1:8" x14ac:dyDescent="0.25">
      <c r="A440" s="30"/>
      <c r="B440" s="31"/>
      <c r="C440" s="403"/>
      <c r="D440" s="385"/>
      <c r="F440" s="385"/>
      <c r="G440" s="385"/>
      <c r="H440" s="385"/>
    </row>
    <row r="441" spans="1:8" x14ac:dyDescent="0.25">
      <c r="A441" s="30"/>
      <c r="B441" s="31"/>
      <c r="C441" s="403"/>
      <c r="D441" s="385"/>
      <c r="F441" s="385"/>
      <c r="G441" s="385"/>
      <c r="H441" s="385"/>
    </row>
    <row r="442" spans="1:8" x14ac:dyDescent="0.25">
      <c r="A442" s="30"/>
      <c r="B442" s="31"/>
      <c r="C442" s="403"/>
      <c r="D442" s="385"/>
      <c r="F442" s="385"/>
      <c r="G442" s="385"/>
      <c r="H442" s="385"/>
    </row>
    <row r="443" spans="1:8" x14ac:dyDescent="0.25">
      <c r="A443" s="30"/>
      <c r="B443" s="31"/>
      <c r="C443" s="403"/>
      <c r="D443" s="385"/>
      <c r="F443" s="385"/>
      <c r="G443" s="385"/>
      <c r="H443" s="385"/>
    </row>
    <row r="444" spans="1:8" x14ac:dyDescent="0.25">
      <c r="A444" s="30"/>
      <c r="B444" s="31"/>
      <c r="C444" s="403"/>
      <c r="D444" s="385"/>
      <c r="F444" s="385"/>
      <c r="G444" s="385"/>
      <c r="H444" s="385"/>
    </row>
    <row r="445" spans="1:8" x14ac:dyDescent="0.25">
      <c r="A445" s="30"/>
      <c r="B445" s="31"/>
      <c r="C445" s="403"/>
      <c r="D445" s="385"/>
      <c r="F445" s="385"/>
      <c r="G445" s="385"/>
      <c r="H445" s="385"/>
    </row>
    <row r="446" spans="1:8" x14ac:dyDescent="0.25">
      <c r="A446" s="30"/>
      <c r="B446" s="31"/>
      <c r="C446" s="403"/>
      <c r="D446" s="385"/>
      <c r="F446" s="385"/>
      <c r="G446" s="385"/>
      <c r="H446" s="385"/>
    </row>
    <row r="447" spans="1:8" x14ac:dyDescent="0.25">
      <c r="A447" s="30"/>
      <c r="B447" s="31"/>
      <c r="C447" s="403"/>
      <c r="D447" s="385"/>
      <c r="F447" s="385"/>
      <c r="G447" s="385"/>
      <c r="H447" s="385"/>
    </row>
    <row r="448" spans="1:8" x14ac:dyDescent="0.25">
      <c r="A448" s="30"/>
      <c r="B448" s="31"/>
      <c r="C448" s="403"/>
      <c r="D448" s="385"/>
      <c r="F448" s="385"/>
      <c r="G448" s="385"/>
      <c r="H448" s="385"/>
    </row>
    <row r="449" spans="1:8" x14ac:dyDescent="0.25">
      <c r="A449" s="30"/>
      <c r="B449" s="31"/>
      <c r="C449" s="403"/>
      <c r="D449" s="385"/>
      <c r="F449" s="385"/>
      <c r="G449" s="385"/>
      <c r="H449" s="385"/>
    </row>
    <row r="450" spans="1:8" x14ac:dyDescent="0.25">
      <c r="A450" s="30"/>
      <c r="B450" s="31"/>
      <c r="C450" s="403"/>
      <c r="D450" s="385"/>
      <c r="F450" s="385"/>
      <c r="G450" s="385"/>
      <c r="H450" s="385"/>
    </row>
    <row r="451" spans="1:8" x14ac:dyDescent="0.25">
      <c r="A451" s="30"/>
      <c r="B451" s="31"/>
      <c r="C451" s="403"/>
      <c r="D451" s="385"/>
      <c r="F451" s="385"/>
      <c r="G451" s="385"/>
      <c r="H451" s="385"/>
    </row>
    <row r="452" spans="1:8" x14ac:dyDescent="0.25">
      <c r="A452" s="30"/>
      <c r="B452" s="31"/>
      <c r="C452" s="403"/>
      <c r="D452" s="385"/>
      <c r="F452" s="385"/>
      <c r="G452" s="385"/>
      <c r="H452" s="385"/>
    </row>
    <row r="453" spans="1:8" x14ac:dyDescent="0.25">
      <c r="A453" s="30"/>
      <c r="B453" s="31"/>
      <c r="C453" s="403"/>
      <c r="D453" s="385"/>
      <c r="F453" s="385"/>
      <c r="G453" s="385"/>
      <c r="H453" s="385"/>
    </row>
    <row r="454" spans="1:8" x14ac:dyDescent="0.25">
      <c r="A454" s="30"/>
      <c r="B454" s="31"/>
      <c r="C454" s="403"/>
      <c r="D454" s="385"/>
      <c r="F454" s="385"/>
      <c r="G454" s="385"/>
      <c r="H454" s="385"/>
    </row>
    <row r="455" spans="1:8" x14ac:dyDescent="0.25">
      <c r="A455" s="30"/>
      <c r="B455" s="31"/>
      <c r="C455" s="403"/>
      <c r="D455" s="385"/>
      <c r="F455" s="385"/>
      <c r="G455" s="385"/>
      <c r="H455" s="385"/>
    </row>
    <row r="456" spans="1:8" x14ac:dyDescent="0.25">
      <c r="A456" s="30"/>
      <c r="B456" s="31"/>
      <c r="C456" s="403"/>
      <c r="D456" s="385"/>
      <c r="F456" s="385"/>
      <c r="G456" s="385"/>
      <c r="H456" s="385"/>
    </row>
    <row r="457" spans="1:8" x14ac:dyDescent="0.25">
      <c r="A457" s="30"/>
      <c r="B457" s="31"/>
      <c r="C457" s="403"/>
      <c r="D457" s="385"/>
      <c r="F457" s="385"/>
      <c r="G457" s="385"/>
      <c r="H457" s="385"/>
    </row>
    <row r="458" spans="1:8" x14ac:dyDescent="0.25">
      <c r="A458" s="30"/>
      <c r="B458" s="31"/>
      <c r="C458" s="403"/>
      <c r="D458" s="385"/>
      <c r="F458" s="385"/>
      <c r="G458" s="385"/>
      <c r="H458" s="385"/>
    </row>
    <row r="459" spans="1:8" x14ac:dyDescent="0.25">
      <c r="A459" s="30"/>
      <c r="B459" s="31"/>
      <c r="C459" s="403"/>
      <c r="D459" s="385"/>
      <c r="F459" s="385"/>
      <c r="G459" s="385"/>
      <c r="H459" s="385"/>
    </row>
    <row r="460" spans="1:8" x14ac:dyDescent="0.25">
      <c r="A460" s="30"/>
      <c r="B460" s="31"/>
      <c r="C460" s="403"/>
      <c r="D460" s="385"/>
      <c r="F460" s="385"/>
      <c r="G460" s="385"/>
      <c r="H460" s="385"/>
    </row>
    <row r="461" spans="1:8" x14ac:dyDescent="0.25">
      <c r="A461" s="30"/>
      <c r="B461" s="31"/>
      <c r="C461" s="403"/>
      <c r="D461" s="385"/>
      <c r="F461" s="385"/>
      <c r="G461" s="385"/>
      <c r="H461" s="385"/>
    </row>
    <row r="462" spans="1:8" x14ac:dyDescent="0.25">
      <c r="A462" s="30"/>
      <c r="B462" s="31"/>
      <c r="C462" s="403"/>
      <c r="D462" s="385"/>
      <c r="F462" s="385"/>
      <c r="G462" s="385"/>
      <c r="H462" s="385"/>
    </row>
    <row r="463" spans="1:8" x14ac:dyDescent="0.25">
      <c r="A463" s="30"/>
      <c r="B463" s="31"/>
      <c r="C463" s="403"/>
      <c r="D463" s="385"/>
      <c r="F463" s="385"/>
      <c r="G463" s="385"/>
      <c r="H463" s="385"/>
    </row>
    <row r="464" spans="1:8" x14ac:dyDescent="0.25">
      <c r="A464" s="30"/>
      <c r="B464" s="31"/>
      <c r="C464" s="403"/>
      <c r="D464" s="385"/>
      <c r="F464" s="385"/>
      <c r="G464" s="385"/>
      <c r="H464" s="385"/>
    </row>
    <row r="465" spans="1:8" x14ac:dyDescent="0.25">
      <c r="A465" s="30"/>
      <c r="B465" s="31"/>
      <c r="C465" s="403"/>
      <c r="D465" s="385"/>
      <c r="F465" s="385"/>
      <c r="G465" s="385"/>
      <c r="H465" s="385"/>
    </row>
    <row r="466" spans="1:8" x14ac:dyDescent="0.25">
      <c r="A466" s="30"/>
      <c r="B466" s="31"/>
      <c r="C466" s="403"/>
      <c r="D466" s="385"/>
      <c r="F466" s="385"/>
      <c r="G466" s="385"/>
      <c r="H466" s="385"/>
    </row>
    <row r="467" spans="1:8" x14ac:dyDescent="0.25">
      <c r="A467" s="30"/>
      <c r="B467" s="31"/>
      <c r="C467" s="403"/>
      <c r="D467" s="385"/>
      <c r="F467" s="385"/>
      <c r="G467" s="385"/>
      <c r="H467" s="385"/>
    </row>
    <row r="468" spans="1:8" x14ac:dyDescent="0.25">
      <c r="A468" s="30"/>
      <c r="B468" s="31"/>
      <c r="C468" s="403"/>
      <c r="D468" s="385"/>
      <c r="F468" s="385"/>
      <c r="G468" s="385"/>
      <c r="H468" s="385"/>
    </row>
    <row r="469" spans="1:8" x14ac:dyDescent="0.25">
      <c r="A469" s="30"/>
      <c r="B469" s="31"/>
      <c r="C469" s="403"/>
      <c r="D469" s="385"/>
      <c r="F469" s="385"/>
      <c r="G469" s="385"/>
      <c r="H469" s="385"/>
    </row>
    <row r="470" spans="1:8" x14ac:dyDescent="0.25">
      <c r="A470" s="30"/>
      <c r="B470" s="31"/>
      <c r="C470" s="403"/>
      <c r="D470" s="385"/>
      <c r="F470" s="385"/>
      <c r="G470" s="385"/>
      <c r="H470" s="385"/>
    </row>
    <row r="471" spans="1:8" x14ac:dyDescent="0.25">
      <c r="A471" s="30"/>
      <c r="B471" s="31"/>
      <c r="C471" s="403"/>
      <c r="D471" s="385"/>
      <c r="F471" s="385"/>
      <c r="G471" s="385"/>
      <c r="H471" s="385"/>
    </row>
    <row r="472" spans="1:8" x14ac:dyDescent="0.25">
      <c r="A472" s="30"/>
      <c r="B472" s="31"/>
      <c r="C472" s="403"/>
      <c r="D472" s="385"/>
      <c r="F472" s="385"/>
      <c r="G472" s="385"/>
      <c r="H472" s="385"/>
    </row>
    <row r="473" spans="1:8" x14ac:dyDescent="0.25">
      <c r="A473" s="30"/>
      <c r="B473" s="31"/>
      <c r="C473" s="403"/>
      <c r="D473" s="385"/>
      <c r="F473" s="385"/>
      <c r="G473" s="385"/>
      <c r="H473" s="385"/>
    </row>
    <row r="474" spans="1:8" x14ac:dyDescent="0.25">
      <c r="A474" s="30"/>
      <c r="B474" s="31"/>
      <c r="C474" s="403"/>
      <c r="D474" s="385"/>
      <c r="F474" s="385"/>
      <c r="G474" s="385"/>
      <c r="H474" s="385"/>
    </row>
    <row r="475" spans="1:8" x14ac:dyDescent="0.25">
      <c r="A475" s="30"/>
      <c r="B475" s="31"/>
      <c r="C475" s="403"/>
      <c r="D475" s="385"/>
      <c r="F475" s="385"/>
      <c r="G475" s="385"/>
      <c r="H475" s="385"/>
    </row>
    <row r="476" spans="1:8" x14ac:dyDescent="0.25">
      <c r="A476" s="30"/>
      <c r="B476" s="31"/>
      <c r="C476" s="403"/>
      <c r="D476" s="385"/>
      <c r="F476" s="385"/>
      <c r="G476" s="385"/>
      <c r="H476" s="385"/>
    </row>
    <row r="477" spans="1:8" x14ac:dyDescent="0.25">
      <c r="A477" s="30"/>
      <c r="B477" s="31"/>
      <c r="C477" s="403"/>
      <c r="D477" s="385"/>
      <c r="F477" s="385"/>
      <c r="G477" s="385"/>
      <c r="H477" s="385"/>
    </row>
    <row r="478" spans="1:8" x14ac:dyDescent="0.25">
      <c r="A478" s="30"/>
      <c r="B478" s="31"/>
      <c r="C478" s="403"/>
      <c r="D478" s="385"/>
      <c r="F478" s="385"/>
      <c r="G478" s="385"/>
      <c r="H478" s="385"/>
    </row>
    <row r="479" spans="1:8" x14ac:dyDescent="0.25">
      <c r="A479" s="30"/>
      <c r="B479" s="31"/>
      <c r="C479" s="403"/>
      <c r="D479" s="385"/>
      <c r="F479" s="385"/>
      <c r="G479" s="385"/>
      <c r="H479" s="385"/>
    </row>
    <row r="480" spans="1:8" x14ac:dyDescent="0.25">
      <c r="A480" s="30"/>
      <c r="B480" s="31"/>
      <c r="C480" s="403"/>
      <c r="D480" s="385"/>
      <c r="F480" s="385"/>
      <c r="G480" s="385"/>
      <c r="H480" s="385"/>
    </row>
    <row r="481" spans="1:8" x14ac:dyDescent="0.25">
      <c r="A481" s="30"/>
      <c r="B481" s="31"/>
      <c r="C481" s="403"/>
      <c r="D481" s="385"/>
      <c r="F481" s="385"/>
      <c r="G481" s="385"/>
      <c r="H481" s="385"/>
    </row>
    <row r="482" spans="1:8" x14ac:dyDescent="0.25">
      <c r="A482" s="30"/>
      <c r="B482" s="31"/>
      <c r="C482" s="403"/>
      <c r="D482" s="385"/>
      <c r="F482" s="385"/>
      <c r="G482" s="385"/>
      <c r="H482" s="385"/>
    </row>
    <row r="483" spans="1:8" x14ac:dyDescent="0.25">
      <c r="A483" s="30"/>
      <c r="B483" s="31"/>
      <c r="C483" s="403"/>
      <c r="D483" s="385"/>
      <c r="F483" s="385"/>
      <c r="G483" s="385"/>
      <c r="H483" s="385"/>
    </row>
    <row r="484" spans="1:8" x14ac:dyDescent="0.25">
      <c r="A484" s="30"/>
      <c r="B484" s="31"/>
      <c r="C484" s="403"/>
      <c r="D484" s="385"/>
      <c r="F484" s="385"/>
      <c r="G484" s="385"/>
      <c r="H484" s="385"/>
    </row>
    <row r="485" spans="1:8" x14ac:dyDescent="0.25">
      <c r="A485" s="30"/>
      <c r="B485" s="31"/>
      <c r="C485" s="403"/>
      <c r="D485" s="385"/>
      <c r="F485" s="385"/>
      <c r="G485" s="385"/>
      <c r="H485" s="385"/>
    </row>
    <row r="486" spans="1:8" x14ac:dyDescent="0.25">
      <c r="A486" s="30"/>
      <c r="B486" s="31"/>
      <c r="C486" s="403"/>
      <c r="D486" s="385"/>
      <c r="F486" s="385"/>
      <c r="G486" s="385"/>
      <c r="H486" s="385"/>
    </row>
    <row r="487" spans="1:8" x14ac:dyDescent="0.25">
      <c r="A487" s="30"/>
      <c r="B487" s="31"/>
      <c r="C487" s="403"/>
      <c r="D487" s="385"/>
      <c r="F487" s="385"/>
      <c r="G487" s="385"/>
      <c r="H487" s="385"/>
    </row>
    <row r="488" spans="1:8" x14ac:dyDescent="0.25">
      <c r="A488" s="30"/>
      <c r="B488" s="31"/>
      <c r="C488" s="403"/>
      <c r="D488" s="385"/>
      <c r="F488" s="385"/>
      <c r="G488" s="385"/>
      <c r="H488" s="385"/>
    </row>
    <row r="489" spans="1:8" x14ac:dyDescent="0.25">
      <c r="A489" s="30"/>
      <c r="B489" s="31"/>
      <c r="C489" s="403"/>
      <c r="D489" s="385"/>
      <c r="F489" s="385"/>
      <c r="G489" s="385"/>
      <c r="H489" s="385"/>
    </row>
    <row r="490" spans="1:8" x14ac:dyDescent="0.25">
      <c r="A490" s="30"/>
      <c r="B490" s="31"/>
      <c r="C490" s="403"/>
      <c r="D490" s="385"/>
      <c r="F490" s="385"/>
      <c r="G490" s="385"/>
      <c r="H490" s="385"/>
    </row>
    <row r="491" spans="1:8" x14ac:dyDescent="0.25">
      <c r="A491" s="30"/>
      <c r="B491" s="31"/>
      <c r="C491" s="403"/>
      <c r="D491" s="385"/>
      <c r="F491" s="385"/>
      <c r="G491" s="385"/>
      <c r="H491" s="385"/>
    </row>
    <row r="492" spans="1:8" x14ac:dyDescent="0.25">
      <c r="A492" s="30"/>
      <c r="B492" s="31"/>
      <c r="C492" s="403"/>
      <c r="D492" s="385"/>
      <c r="F492" s="385"/>
      <c r="G492" s="385"/>
      <c r="H492" s="385"/>
    </row>
    <row r="493" spans="1:8" x14ac:dyDescent="0.25">
      <c r="A493" s="30"/>
      <c r="B493" s="31"/>
      <c r="C493" s="403"/>
      <c r="D493" s="385"/>
      <c r="F493" s="385"/>
      <c r="G493" s="385"/>
      <c r="H493" s="385"/>
    </row>
    <row r="494" spans="1:8" x14ac:dyDescent="0.25">
      <c r="A494" s="30"/>
      <c r="B494" s="31"/>
      <c r="C494" s="403"/>
      <c r="D494" s="385"/>
      <c r="F494" s="385"/>
      <c r="G494" s="385"/>
      <c r="H494" s="385"/>
    </row>
    <row r="495" spans="1:8" x14ac:dyDescent="0.25">
      <c r="A495" s="30"/>
      <c r="B495" s="31"/>
      <c r="C495" s="403"/>
      <c r="D495" s="385"/>
      <c r="F495" s="385"/>
      <c r="G495" s="385"/>
      <c r="H495" s="385"/>
    </row>
    <row r="496" spans="1:8" x14ac:dyDescent="0.25">
      <c r="A496" s="30"/>
      <c r="B496" s="31"/>
      <c r="C496" s="403"/>
      <c r="D496" s="385"/>
      <c r="F496" s="385"/>
      <c r="G496" s="385"/>
      <c r="H496" s="385"/>
    </row>
    <row r="497" spans="1:8" x14ac:dyDescent="0.25">
      <c r="A497" s="30"/>
      <c r="B497" s="31"/>
      <c r="C497" s="403"/>
      <c r="D497" s="385"/>
      <c r="F497" s="385"/>
      <c r="G497" s="385"/>
      <c r="H497" s="385"/>
    </row>
    <row r="498" spans="1:8" x14ac:dyDescent="0.25">
      <c r="A498" s="30"/>
      <c r="B498" s="31"/>
      <c r="C498" s="403"/>
      <c r="D498" s="385"/>
      <c r="F498" s="385"/>
      <c r="G498" s="385"/>
      <c r="H498" s="385"/>
    </row>
    <row r="499" spans="1:8" x14ac:dyDescent="0.25">
      <c r="A499" s="30"/>
      <c r="B499" s="31"/>
      <c r="C499" s="403"/>
      <c r="D499" s="385"/>
      <c r="F499" s="385"/>
      <c r="G499" s="385"/>
      <c r="H499" s="385"/>
    </row>
    <row r="500" spans="1:8" x14ac:dyDescent="0.25">
      <c r="A500" s="30"/>
      <c r="B500" s="31"/>
      <c r="C500" s="403"/>
      <c r="D500" s="385"/>
      <c r="F500" s="385"/>
      <c r="G500" s="385"/>
      <c r="H500" s="385"/>
    </row>
    <row r="501" spans="1:8" x14ac:dyDescent="0.25">
      <c r="A501" s="30"/>
      <c r="B501" s="31"/>
      <c r="C501" s="403"/>
      <c r="D501" s="385"/>
      <c r="F501" s="385"/>
      <c r="G501" s="385"/>
      <c r="H501" s="385"/>
    </row>
    <row r="502" spans="1:8" x14ac:dyDescent="0.25">
      <c r="A502" s="30"/>
      <c r="B502" s="31"/>
      <c r="C502" s="403"/>
      <c r="D502" s="385"/>
      <c r="F502" s="385"/>
      <c r="G502" s="385"/>
      <c r="H502" s="385"/>
    </row>
    <row r="503" spans="1:8" x14ac:dyDescent="0.25">
      <c r="A503" s="30"/>
      <c r="B503" s="31"/>
      <c r="C503" s="403"/>
      <c r="D503" s="385"/>
      <c r="F503" s="385"/>
      <c r="G503" s="385"/>
      <c r="H503" s="385"/>
    </row>
    <row r="504" spans="1:8" x14ac:dyDescent="0.25">
      <c r="A504" s="30"/>
      <c r="B504" s="31"/>
      <c r="C504" s="403"/>
      <c r="D504" s="385"/>
      <c r="F504" s="385"/>
      <c r="G504" s="385"/>
      <c r="H504" s="385"/>
    </row>
    <row r="505" spans="1:8" x14ac:dyDescent="0.25">
      <c r="A505" s="30"/>
      <c r="B505" s="31"/>
      <c r="C505" s="403"/>
      <c r="D505" s="385"/>
      <c r="F505" s="385"/>
      <c r="G505" s="385"/>
      <c r="H505" s="385"/>
    </row>
    <row r="506" spans="1:8" x14ac:dyDescent="0.25">
      <c r="A506" s="30"/>
      <c r="B506" s="31"/>
      <c r="C506" s="403"/>
      <c r="D506" s="385"/>
      <c r="F506" s="385"/>
      <c r="G506" s="385"/>
      <c r="H506" s="385"/>
    </row>
    <row r="507" spans="1:8" x14ac:dyDescent="0.25">
      <c r="A507" s="30"/>
      <c r="B507" s="31"/>
      <c r="C507" s="403"/>
      <c r="D507" s="385"/>
      <c r="F507" s="385"/>
      <c r="G507" s="385"/>
      <c r="H507" s="385"/>
    </row>
    <row r="508" spans="1:8" x14ac:dyDescent="0.25">
      <c r="A508" s="30"/>
      <c r="B508" s="31"/>
      <c r="C508" s="403"/>
      <c r="D508" s="385"/>
      <c r="F508" s="385"/>
      <c r="G508" s="385"/>
      <c r="H508" s="385"/>
    </row>
    <row r="509" spans="1:8" x14ac:dyDescent="0.25">
      <c r="A509" s="30"/>
      <c r="B509" s="31"/>
      <c r="C509" s="403"/>
      <c r="D509" s="385"/>
      <c r="F509" s="385"/>
      <c r="G509" s="385"/>
      <c r="H509" s="385"/>
    </row>
    <row r="510" spans="1:8" x14ac:dyDescent="0.25">
      <c r="A510" s="30"/>
      <c r="B510" s="31"/>
      <c r="C510" s="403"/>
      <c r="D510" s="385"/>
      <c r="F510" s="385"/>
      <c r="G510" s="385"/>
      <c r="H510" s="385"/>
    </row>
    <row r="511" spans="1:8" x14ac:dyDescent="0.25">
      <c r="A511" s="30"/>
      <c r="B511" s="31"/>
      <c r="C511" s="403"/>
      <c r="D511" s="385"/>
      <c r="F511" s="385"/>
      <c r="G511" s="385"/>
      <c r="H511" s="385"/>
    </row>
    <row r="512" spans="1:8" x14ac:dyDescent="0.25">
      <c r="A512" s="30"/>
      <c r="B512" s="31"/>
      <c r="C512" s="403"/>
      <c r="D512" s="385"/>
      <c r="F512" s="385"/>
      <c r="G512" s="385"/>
      <c r="H512" s="385"/>
    </row>
    <row r="513" spans="1:8" x14ac:dyDescent="0.25">
      <c r="A513" s="30"/>
      <c r="B513" s="31"/>
      <c r="C513" s="403"/>
      <c r="D513" s="385"/>
      <c r="F513" s="385"/>
      <c r="G513" s="385"/>
      <c r="H513" s="385"/>
    </row>
    <row r="514" spans="1:8" x14ac:dyDescent="0.25">
      <c r="A514" s="30"/>
      <c r="B514" s="31"/>
      <c r="C514" s="403"/>
      <c r="D514" s="385"/>
      <c r="F514" s="385"/>
      <c r="G514" s="385"/>
      <c r="H514" s="385"/>
    </row>
    <row r="515" spans="1:8" x14ac:dyDescent="0.25">
      <c r="A515" s="30"/>
      <c r="B515" s="31"/>
      <c r="C515" s="403"/>
      <c r="D515" s="385"/>
      <c r="F515" s="385"/>
      <c r="G515" s="385"/>
      <c r="H515" s="385"/>
    </row>
    <row r="516" spans="1:8" x14ac:dyDescent="0.25">
      <c r="A516" s="30"/>
      <c r="B516" s="31"/>
      <c r="C516" s="403"/>
      <c r="D516" s="385"/>
      <c r="F516" s="385"/>
      <c r="G516" s="385"/>
      <c r="H516" s="385"/>
    </row>
    <row r="517" spans="1:8" x14ac:dyDescent="0.25">
      <c r="A517" s="30"/>
      <c r="B517" s="31"/>
      <c r="C517" s="403"/>
      <c r="D517" s="385"/>
      <c r="F517" s="385"/>
      <c r="G517" s="385"/>
      <c r="H517" s="385"/>
    </row>
    <row r="518" spans="1:8" x14ac:dyDescent="0.25">
      <c r="A518" s="30"/>
      <c r="B518" s="31"/>
      <c r="C518" s="403"/>
      <c r="D518" s="385"/>
      <c r="F518" s="385"/>
      <c r="G518" s="385"/>
      <c r="H518" s="385"/>
    </row>
    <row r="519" spans="1:8" x14ac:dyDescent="0.25">
      <c r="A519" s="30"/>
      <c r="B519" s="31"/>
      <c r="C519" s="403"/>
      <c r="D519" s="385"/>
      <c r="F519" s="385"/>
      <c r="G519" s="385"/>
      <c r="H519" s="385"/>
    </row>
    <row r="520" spans="1:8" x14ac:dyDescent="0.25">
      <c r="A520" s="30"/>
      <c r="B520" s="31"/>
      <c r="C520" s="403"/>
      <c r="D520" s="385"/>
      <c r="F520" s="385"/>
      <c r="G520" s="385"/>
      <c r="H520" s="385"/>
    </row>
    <row r="521" spans="1:8" x14ac:dyDescent="0.25">
      <c r="A521" s="30"/>
      <c r="B521" s="31"/>
      <c r="C521" s="403"/>
      <c r="D521" s="385"/>
      <c r="F521" s="385"/>
      <c r="G521" s="385"/>
      <c r="H521" s="385"/>
    </row>
    <row r="522" spans="1:8" x14ac:dyDescent="0.25">
      <c r="A522" s="30"/>
      <c r="B522" s="31"/>
      <c r="C522" s="403"/>
      <c r="D522" s="385"/>
      <c r="F522" s="385"/>
      <c r="G522" s="385"/>
      <c r="H522" s="385"/>
    </row>
    <row r="523" spans="1:8" x14ac:dyDescent="0.25">
      <c r="A523" s="30"/>
      <c r="B523" s="31"/>
      <c r="C523" s="403"/>
      <c r="D523" s="385"/>
      <c r="F523" s="385"/>
      <c r="G523" s="385"/>
      <c r="H523" s="385"/>
    </row>
    <row r="524" spans="1:8" x14ac:dyDescent="0.25">
      <c r="A524" s="30"/>
      <c r="B524" s="31"/>
      <c r="C524" s="403"/>
      <c r="D524" s="385"/>
      <c r="F524" s="385"/>
      <c r="G524" s="385"/>
      <c r="H524" s="385"/>
    </row>
    <row r="525" spans="1:8" x14ac:dyDescent="0.25">
      <c r="A525" s="30"/>
      <c r="B525" s="31"/>
      <c r="C525" s="403"/>
      <c r="D525" s="385"/>
      <c r="F525" s="385"/>
      <c r="G525" s="385"/>
      <c r="H525" s="385"/>
    </row>
    <row r="526" spans="1:8" x14ac:dyDescent="0.25">
      <c r="A526" s="30"/>
      <c r="B526" s="31"/>
      <c r="C526" s="403"/>
      <c r="D526" s="385"/>
      <c r="F526" s="385"/>
      <c r="G526" s="385"/>
      <c r="H526" s="385"/>
    </row>
    <row r="527" spans="1:8" x14ac:dyDescent="0.25">
      <c r="A527" s="30"/>
      <c r="B527" s="31"/>
      <c r="C527" s="403"/>
      <c r="D527" s="385"/>
      <c r="F527" s="385"/>
      <c r="G527" s="385"/>
      <c r="H527" s="385"/>
    </row>
    <row r="528" spans="1:8" x14ac:dyDescent="0.25">
      <c r="A528" s="30"/>
      <c r="B528" s="31"/>
      <c r="C528" s="403"/>
      <c r="D528" s="385"/>
      <c r="F528" s="385"/>
      <c r="G528" s="385"/>
      <c r="H528" s="385"/>
    </row>
    <row r="529" spans="1:8" x14ac:dyDescent="0.25">
      <c r="A529" s="30"/>
      <c r="B529" s="31"/>
      <c r="C529" s="403"/>
      <c r="D529" s="385"/>
      <c r="F529" s="385"/>
      <c r="G529" s="385"/>
      <c r="H529" s="385"/>
    </row>
    <row r="530" spans="1:8" x14ac:dyDescent="0.25">
      <c r="A530" s="30"/>
      <c r="B530" s="31"/>
      <c r="C530" s="403"/>
      <c r="D530" s="385"/>
      <c r="F530" s="385"/>
      <c r="G530" s="385"/>
      <c r="H530" s="385"/>
    </row>
    <row r="531" spans="1:8" x14ac:dyDescent="0.25">
      <c r="A531" s="30"/>
      <c r="B531" s="31"/>
      <c r="C531" s="403"/>
      <c r="D531" s="385"/>
      <c r="F531" s="385"/>
      <c r="G531" s="385"/>
      <c r="H531" s="385"/>
    </row>
    <row r="532" spans="1:8" x14ac:dyDescent="0.25">
      <c r="A532" s="30"/>
      <c r="B532" s="31"/>
      <c r="C532" s="403"/>
      <c r="D532" s="385"/>
      <c r="F532" s="385"/>
      <c r="G532" s="385"/>
      <c r="H532" s="385"/>
    </row>
    <row r="533" spans="1:8" x14ac:dyDescent="0.25">
      <c r="A533" s="30"/>
      <c r="B533" s="31"/>
      <c r="C533" s="403"/>
      <c r="D533" s="385"/>
      <c r="F533" s="385"/>
      <c r="G533" s="385"/>
      <c r="H533" s="385"/>
    </row>
    <row r="534" spans="1:8" x14ac:dyDescent="0.25">
      <c r="A534" s="30"/>
      <c r="B534" s="31"/>
      <c r="C534" s="403"/>
      <c r="D534" s="385"/>
      <c r="F534" s="385"/>
      <c r="G534" s="385"/>
      <c r="H534" s="385"/>
    </row>
    <row r="535" spans="1:8" x14ac:dyDescent="0.25">
      <c r="A535" s="30"/>
      <c r="B535" s="31"/>
      <c r="C535" s="403"/>
      <c r="D535" s="385"/>
      <c r="F535" s="385"/>
      <c r="G535" s="385"/>
      <c r="H535" s="385"/>
    </row>
    <row r="536" spans="1:8" x14ac:dyDescent="0.25">
      <c r="A536" s="30"/>
      <c r="B536" s="31"/>
      <c r="C536" s="403"/>
      <c r="D536" s="385"/>
      <c r="F536" s="385"/>
      <c r="G536" s="385"/>
      <c r="H536" s="385"/>
    </row>
    <row r="537" spans="1:8" x14ac:dyDescent="0.25">
      <c r="A537" s="30"/>
      <c r="B537" s="31"/>
      <c r="C537" s="403"/>
      <c r="D537" s="385"/>
      <c r="F537" s="385"/>
      <c r="G537" s="385"/>
      <c r="H537" s="385"/>
    </row>
    <row r="538" spans="1:8" x14ac:dyDescent="0.25">
      <c r="A538" s="30"/>
      <c r="B538" s="31"/>
      <c r="C538" s="403"/>
      <c r="D538" s="385"/>
      <c r="F538" s="385"/>
      <c r="G538" s="385"/>
      <c r="H538" s="385"/>
    </row>
    <row r="539" spans="1:8" x14ac:dyDescent="0.25">
      <c r="A539" s="30"/>
      <c r="B539" s="31"/>
      <c r="C539" s="403"/>
      <c r="D539" s="385"/>
      <c r="F539" s="385"/>
      <c r="G539" s="385"/>
      <c r="H539" s="385"/>
    </row>
    <row r="540" spans="1:8" x14ac:dyDescent="0.25">
      <c r="A540" s="30"/>
      <c r="B540" s="31"/>
      <c r="C540" s="403"/>
      <c r="D540" s="385"/>
      <c r="F540" s="385"/>
      <c r="G540" s="385"/>
      <c r="H540" s="385"/>
    </row>
    <row r="541" spans="1:8" x14ac:dyDescent="0.25">
      <c r="A541" s="30"/>
      <c r="B541" s="31"/>
      <c r="C541" s="403"/>
      <c r="D541" s="385"/>
      <c r="F541" s="385"/>
      <c r="G541" s="385"/>
      <c r="H541" s="385"/>
    </row>
    <row r="542" spans="1:8" x14ac:dyDescent="0.25">
      <c r="A542" s="30"/>
      <c r="B542" s="31"/>
      <c r="C542" s="403"/>
      <c r="D542" s="385"/>
      <c r="F542" s="385"/>
      <c r="G542" s="385"/>
      <c r="H542" s="385"/>
    </row>
    <row r="543" spans="1:8" x14ac:dyDescent="0.25">
      <c r="A543" s="30"/>
      <c r="B543" s="31"/>
      <c r="C543" s="403"/>
      <c r="D543" s="385"/>
      <c r="F543" s="385"/>
      <c r="G543" s="385"/>
      <c r="H543" s="385"/>
    </row>
    <row r="544" spans="1:8" x14ac:dyDescent="0.25">
      <c r="A544" s="30"/>
      <c r="B544" s="31"/>
      <c r="C544" s="403"/>
      <c r="D544" s="385"/>
      <c r="F544" s="385"/>
      <c r="G544" s="385"/>
      <c r="H544" s="385"/>
    </row>
    <row r="545" spans="1:8" x14ac:dyDescent="0.25">
      <c r="A545" s="30"/>
      <c r="B545" s="31"/>
      <c r="C545" s="403"/>
      <c r="D545" s="385"/>
      <c r="F545" s="385"/>
      <c r="G545" s="385"/>
      <c r="H545" s="385"/>
    </row>
    <row r="546" spans="1:8" x14ac:dyDescent="0.25">
      <c r="A546" s="30"/>
      <c r="B546" s="31"/>
      <c r="C546" s="403"/>
      <c r="D546" s="385"/>
      <c r="F546" s="385"/>
      <c r="G546" s="385"/>
      <c r="H546" s="385"/>
    </row>
    <row r="547" spans="1:8" x14ac:dyDescent="0.25">
      <c r="A547" s="30"/>
      <c r="B547" s="31"/>
      <c r="C547" s="403"/>
      <c r="D547" s="385"/>
      <c r="F547" s="385"/>
      <c r="G547" s="385"/>
      <c r="H547" s="385"/>
    </row>
    <row r="548" spans="1:8" x14ac:dyDescent="0.25">
      <c r="A548" s="30"/>
      <c r="B548" s="31"/>
      <c r="C548" s="403"/>
      <c r="D548" s="385"/>
      <c r="F548" s="385"/>
      <c r="G548" s="385"/>
      <c r="H548" s="385"/>
    </row>
    <row r="549" spans="1:8" x14ac:dyDescent="0.25">
      <c r="A549" s="30"/>
      <c r="B549" s="31"/>
      <c r="C549" s="403"/>
      <c r="D549" s="385"/>
      <c r="F549" s="385"/>
      <c r="G549" s="385"/>
      <c r="H549" s="385"/>
    </row>
    <row r="550" spans="1:8" x14ac:dyDescent="0.25">
      <c r="A550" s="30"/>
      <c r="B550" s="31"/>
      <c r="C550" s="403"/>
      <c r="D550" s="385"/>
      <c r="F550" s="385"/>
      <c r="G550" s="385"/>
      <c r="H550" s="385"/>
    </row>
    <row r="551" spans="1:8" x14ac:dyDescent="0.25">
      <c r="A551" s="30"/>
      <c r="B551" s="31"/>
      <c r="C551" s="403"/>
      <c r="D551" s="385"/>
      <c r="F551" s="385"/>
      <c r="G551" s="385"/>
      <c r="H551" s="385"/>
    </row>
    <row r="552" spans="1:8" x14ac:dyDescent="0.25">
      <c r="A552" s="30"/>
      <c r="B552" s="31"/>
      <c r="C552" s="403"/>
      <c r="D552" s="385"/>
      <c r="F552" s="385"/>
      <c r="G552" s="385"/>
      <c r="H552" s="385"/>
    </row>
    <row r="553" spans="1:8" x14ac:dyDescent="0.25">
      <c r="A553" s="30"/>
      <c r="B553" s="31"/>
      <c r="C553" s="403"/>
      <c r="D553" s="385"/>
      <c r="F553" s="385"/>
      <c r="G553" s="385"/>
      <c r="H553" s="385"/>
    </row>
    <row r="554" spans="1:8" x14ac:dyDescent="0.25">
      <c r="A554" s="30"/>
      <c r="B554" s="31"/>
      <c r="C554" s="403"/>
      <c r="D554" s="385"/>
      <c r="F554" s="385"/>
      <c r="G554" s="385"/>
      <c r="H554" s="385"/>
    </row>
    <row r="555" spans="1:8" x14ac:dyDescent="0.25">
      <c r="A555" s="30"/>
      <c r="B555" s="31"/>
      <c r="C555" s="403"/>
      <c r="D555" s="385"/>
      <c r="F555" s="385"/>
      <c r="G555" s="385"/>
      <c r="H555" s="385"/>
    </row>
    <row r="556" spans="1:8" x14ac:dyDescent="0.25">
      <c r="A556" s="30"/>
      <c r="B556" s="31"/>
      <c r="C556" s="403"/>
      <c r="D556" s="385"/>
      <c r="F556" s="385"/>
      <c r="G556" s="385"/>
      <c r="H556" s="385"/>
    </row>
    <row r="557" spans="1:8" x14ac:dyDescent="0.25">
      <c r="A557" s="30"/>
      <c r="B557" s="31"/>
      <c r="C557" s="403"/>
      <c r="D557" s="385"/>
      <c r="F557" s="385"/>
      <c r="G557" s="385"/>
      <c r="H557" s="385"/>
    </row>
    <row r="558" spans="1:8" x14ac:dyDescent="0.25">
      <c r="A558" s="30"/>
      <c r="B558" s="31"/>
      <c r="C558" s="403"/>
      <c r="D558" s="385"/>
      <c r="F558" s="385"/>
      <c r="G558" s="385"/>
      <c r="H558" s="385"/>
    </row>
    <row r="559" spans="1:8" x14ac:dyDescent="0.25">
      <c r="A559" s="30"/>
      <c r="B559" s="31"/>
      <c r="C559" s="403"/>
      <c r="D559" s="385"/>
      <c r="F559" s="385"/>
      <c r="G559" s="385"/>
      <c r="H559" s="385"/>
    </row>
    <row r="560" spans="1:8" x14ac:dyDescent="0.25">
      <c r="A560" s="30"/>
      <c r="B560" s="31"/>
      <c r="C560" s="403"/>
      <c r="D560" s="385"/>
      <c r="F560" s="385"/>
      <c r="G560" s="385"/>
      <c r="H560" s="385"/>
    </row>
    <row r="561" spans="1:8" x14ac:dyDescent="0.25">
      <c r="A561" s="30"/>
      <c r="B561" s="31"/>
      <c r="C561" s="403"/>
      <c r="D561" s="385"/>
      <c r="F561" s="385"/>
      <c r="G561" s="385"/>
      <c r="H561" s="385"/>
    </row>
    <row r="562" spans="1:8" x14ac:dyDescent="0.25">
      <c r="A562" s="30"/>
      <c r="B562" s="31"/>
      <c r="C562" s="403"/>
      <c r="D562" s="385"/>
      <c r="F562" s="385"/>
      <c r="G562" s="385"/>
      <c r="H562" s="385"/>
    </row>
    <row r="563" spans="1:8" x14ac:dyDescent="0.25">
      <c r="A563" s="30"/>
      <c r="B563" s="31"/>
      <c r="C563" s="403"/>
      <c r="D563" s="385"/>
      <c r="F563" s="385"/>
      <c r="G563" s="385"/>
      <c r="H563" s="385"/>
    </row>
    <row r="564" spans="1:8" x14ac:dyDescent="0.25">
      <c r="A564" s="30"/>
      <c r="B564" s="31"/>
      <c r="C564" s="403"/>
      <c r="D564" s="385"/>
      <c r="F564" s="385"/>
      <c r="G564" s="385"/>
      <c r="H564" s="385"/>
    </row>
    <row r="565" spans="1:8" x14ac:dyDescent="0.25">
      <c r="A565" s="30"/>
      <c r="B565" s="31"/>
      <c r="C565" s="403"/>
      <c r="D565" s="385"/>
      <c r="F565" s="385"/>
      <c r="G565" s="385"/>
      <c r="H565" s="385"/>
    </row>
    <row r="566" spans="1:8" x14ac:dyDescent="0.25">
      <c r="A566" s="30"/>
      <c r="B566" s="31"/>
      <c r="C566" s="403"/>
      <c r="D566" s="385"/>
      <c r="F566" s="385"/>
      <c r="G566" s="385"/>
      <c r="H566" s="385"/>
    </row>
    <row r="567" spans="1:8" x14ac:dyDescent="0.25">
      <c r="A567" s="30"/>
      <c r="B567" s="31"/>
      <c r="C567" s="403"/>
      <c r="D567" s="385"/>
      <c r="F567" s="385"/>
      <c r="G567" s="385"/>
      <c r="H567" s="385"/>
    </row>
    <row r="568" spans="1:8" x14ac:dyDescent="0.25">
      <c r="A568" s="30"/>
      <c r="B568" s="31"/>
      <c r="C568" s="403"/>
      <c r="D568" s="385"/>
      <c r="F568" s="385"/>
      <c r="G568" s="385"/>
      <c r="H568" s="385"/>
    </row>
    <row r="569" spans="1:8" x14ac:dyDescent="0.25">
      <c r="A569" s="30"/>
      <c r="B569" s="31"/>
      <c r="C569" s="403"/>
      <c r="D569" s="385"/>
      <c r="F569" s="385"/>
      <c r="G569" s="385"/>
      <c r="H569" s="385"/>
    </row>
    <row r="570" spans="1:8" x14ac:dyDescent="0.25">
      <c r="A570" s="30"/>
      <c r="B570" s="31"/>
      <c r="C570" s="403"/>
      <c r="D570" s="385"/>
      <c r="F570" s="385"/>
      <c r="G570" s="385"/>
      <c r="H570" s="385"/>
    </row>
    <row r="571" spans="1:8" x14ac:dyDescent="0.25">
      <c r="A571" s="30"/>
      <c r="B571" s="31"/>
      <c r="C571" s="403"/>
      <c r="D571" s="385"/>
      <c r="F571" s="385"/>
      <c r="G571" s="385"/>
      <c r="H571" s="385"/>
    </row>
    <row r="572" spans="1:8" x14ac:dyDescent="0.25">
      <c r="A572" s="30"/>
      <c r="B572" s="31"/>
      <c r="C572" s="403"/>
      <c r="D572" s="385"/>
      <c r="F572" s="385"/>
      <c r="G572" s="385"/>
      <c r="H572" s="385"/>
    </row>
    <row r="573" spans="1:8" x14ac:dyDescent="0.25">
      <c r="A573" s="30"/>
      <c r="B573" s="31"/>
      <c r="C573" s="403"/>
      <c r="D573" s="385"/>
      <c r="F573" s="385"/>
      <c r="G573" s="385"/>
      <c r="H573" s="385"/>
    </row>
    <row r="574" spans="1:8" x14ac:dyDescent="0.25">
      <c r="A574" s="30"/>
      <c r="B574" s="31"/>
      <c r="C574" s="403"/>
      <c r="D574" s="385"/>
      <c r="F574" s="385"/>
      <c r="G574" s="385"/>
      <c r="H574" s="385"/>
    </row>
    <row r="575" spans="1:8" x14ac:dyDescent="0.25">
      <c r="A575" s="30"/>
      <c r="B575" s="31"/>
      <c r="C575" s="403"/>
      <c r="D575" s="385"/>
      <c r="F575" s="385"/>
      <c r="G575" s="385"/>
      <c r="H575" s="385"/>
    </row>
    <row r="576" spans="1:8" x14ac:dyDescent="0.25">
      <c r="A576" s="30"/>
      <c r="B576" s="31"/>
      <c r="C576" s="403"/>
      <c r="D576" s="385"/>
      <c r="F576" s="385"/>
      <c r="G576" s="385"/>
      <c r="H576" s="385"/>
    </row>
    <row r="577" spans="1:8" x14ac:dyDescent="0.25">
      <c r="A577" s="30"/>
      <c r="B577" s="31"/>
      <c r="C577" s="403"/>
      <c r="D577" s="385"/>
      <c r="F577" s="385"/>
      <c r="G577" s="385"/>
      <c r="H577" s="385"/>
    </row>
    <row r="578" spans="1:8" x14ac:dyDescent="0.25">
      <c r="A578" s="30"/>
      <c r="B578" s="31"/>
      <c r="C578" s="403"/>
      <c r="D578" s="385"/>
      <c r="F578" s="385"/>
      <c r="G578" s="385"/>
      <c r="H578" s="385"/>
    </row>
    <row r="579" spans="1:8" x14ac:dyDescent="0.25">
      <c r="A579" s="30"/>
      <c r="B579" s="31"/>
      <c r="C579" s="403"/>
      <c r="D579" s="385"/>
      <c r="F579" s="385"/>
      <c r="G579" s="385"/>
      <c r="H579" s="385"/>
    </row>
    <row r="580" spans="1:8" x14ac:dyDescent="0.25">
      <c r="A580" s="30"/>
      <c r="B580" s="31"/>
      <c r="C580" s="403"/>
      <c r="D580" s="385"/>
      <c r="F580" s="385"/>
      <c r="G580" s="385"/>
      <c r="H580" s="385"/>
    </row>
    <row r="581" spans="1:8" x14ac:dyDescent="0.25">
      <c r="A581" s="30"/>
      <c r="B581" s="31"/>
      <c r="C581" s="403"/>
      <c r="D581" s="385"/>
      <c r="F581" s="385"/>
      <c r="G581" s="385"/>
      <c r="H581" s="385"/>
    </row>
    <row r="582" spans="1:8" x14ac:dyDescent="0.25">
      <c r="A582" s="30"/>
      <c r="B582" s="31"/>
      <c r="C582" s="403"/>
      <c r="D582" s="385"/>
      <c r="F582" s="385"/>
      <c r="G582" s="385"/>
      <c r="H582" s="385"/>
    </row>
    <row r="583" spans="1:8" x14ac:dyDescent="0.25">
      <c r="A583" s="30"/>
      <c r="B583" s="31"/>
      <c r="C583" s="403"/>
      <c r="D583" s="385"/>
      <c r="F583" s="385"/>
      <c r="G583" s="385"/>
      <c r="H583" s="385"/>
    </row>
    <row r="584" spans="1:8" x14ac:dyDescent="0.25">
      <c r="A584" s="30"/>
      <c r="B584" s="31"/>
      <c r="C584" s="403"/>
      <c r="D584" s="385"/>
      <c r="F584" s="385"/>
      <c r="G584" s="385"/>
      <c r="H584" s="385"/>
    </row>
    <row r="585" spans="1:8" x14ac:dyDescent="0.25">
      <c r="A585" s="30"/>
      <c r="B585" s="31"/>
      <c r="C585" s="403"/>
      <c r="D585" s="385"/>
      <c r="F585" s="385"/>
      <c r="G585" s="385"/>
      <c r="H585" s="385"/>
    </row>
    <row r="586" spans="1:8" x14ac:dyDescent="0.25">
      <c r="A586" s="30"/>
      <c r="B586" s="31"/>
      <c r="C586" s="403"/>
      <c r="D586" s="385"/>
      <c r="F586" s="385"/>
      <c r="G586" s="385"/>
      <c r="H586" s="385"/>
    </row>
    <row r="587" spans="1:8" x14ac:dyDescent="0.25">
      <c r="A587" s="30"/>
      <c r="B587" s="31"/>
      <c r="C587" s="403"/>
      <c r="D587" s="385"/>
      <c r="F587" s="385"/>
      <c r="G587" s="385"/>
      <c r="H587" s="385"/>
    </row>
    <row r="588" spans="1:8" x14ac:dyDescent="0.25">
      <c r="A588" s="30"/>
      <c r="B588" s="31"/>
      <c r="C588" s="403"/>
      <c r="D588" s="385"/>
      <c r="F588" s="385"/>
      <c r="G588" s="385"/>
      <c r="H588" s="385"/>
    </row>
    <row r="589" spans="1:8" x14ac:dyDescent="0.25">
      <c r="A589" s="30"/>
      <c r="B589" s="31"/>
      <c r="C589" s="403"/>
      <c r="D589" s="385"/>
      <c r="F589" s="385"/>
      <c r="G589" s="385"/>
      <c r="H589" s="385"/>
    </row>
    <row r="590" spans="1:8" x14ac:dyDescent="0.25">
      <c r="A590" s="30"/>
      <c r="B590" s="31"/>
      <c r="C590" s="403"/>
      <c r="D590" s="385"/>
      <c r="F590" s="385"/>
      <c r="G590" s="385"/>
      <c r="H590" s="385"/>
    </row>
    <row r="591" spans="1:8" x14ac:dyDescent="0.25">
      <c r="A591" s="30"/>
      <c r="B591" s="31"/>
      <c r="C591" s="403"/>
      <c r="D591" s="385"/>
      <c r="F591" s="385"/>
      <c r="G591" s="385"/>
      <c r="H591" s="385"/>
    </row>
    <row r="592" spans="1:8" x14ac:dyDescent="0.25">
      <c r="A592" s="30"/>
      <c r="B592" s="31"/>
      <c r="C592" s="403"/>
      <c r="D592" s="385"/>
      <c r="F592" s="385"/>
      <c r="G592" s="385"/>
      <c r="H592" s="385"/>
    </row>
    <row r="593" spans="1:8" x14ac:dyDescent="0.25">
      <c r="A593" s="30"/>
      <c r="B593" s="31"/>
      <c r="C593" s="403"/>
      <c r="D593" s="385"/>
      <c r="F593" s="385"/>
      <c r="G593" s="385"/>
      <c r="H593" s="385"/>
    </row>
    <row r="594" spans="1:8" x14ac:dyDescent="0.25">
      <c r="A594" s="30"/>
      <c r="B594" s="31"/>
      <c r="C594" s="403"/>
      <c r="D594" s="385"/>
      <c r="F594" s="385"/>
      <c r="G594" s="385"/>
      <c r="H594" s="385"/>
    </row>
    <row r="595" spans="1:8" x14ac:dyDescent="0.25">
      <c r="A595" s="30"/>
      <c r="B595" s="31"/>
      <c r="C595" s="403"/>
      <c r="D595" s="385"/>
      <c r="F595" s="385"/>
      <c r="G595" s="385"/>
      <c r="H595" s="385"/>
    </row>
    <row r="596" spans="1:8" x14ac:dyDescent="0.25">
      <c r="A596" s="30"/>
      <c r="B596" s="31"/>
      <c r="C596" s="403"/>
      <c r="D596" s="385"/>
      <c r="F596" s="385"/>
      <c r="G596" s="385"/>
      <c r="H596" s="385"/>
    </row>
    <row r="597" spans="1:8" x14ac:dyDescent="0.25">
      <c r="A597" s="30"/>
      <c r="B597" s="31"/>
      <c r="C597" s="403"/>
      <c r="D597" s="385"/>
      <c r="F597" s="385"/>
      <c r="G597" s="385"/>
      <c r="H597" s="385"/>
    </row>
    <row r="598" spans="1:8" x14ac:dyDescent="0.25">
      <c r="A598" s="30"/>
      <c r="B598" s="31"/>
      <c r="C598" s="403"/>
      <c r="D598" s="385"/>
      <c r="F598" s="385"/>
      <c r="G598" s="385"/>
      <c r="H598" s="385"/>
    </row>
    <row r="599" spans="1:8" x14ac:dyDescent="0.25">
      <c r="A599" s="30"/>
      <c r="B599" s="31"/>
      <c r="C599" s="403"/>
      <c r="D599" s="385"/>
      <c r="F599" s="385"/>
      <c r="G599" s="385"/>
      <c r="H599" s="385"/>
    </row>
    <row r="600" spans="1:8" x14ac:dyDescent="0.25">
      <c r="A600" s="30"/>
      <c r="B600" s="31"/>
      <c r="C600" s="403"/>
      <c r="D600" s="385"/>
      <c r="F600" s="385"/>
      <c r="G600" s="385"/>
      <c r="H600" s="385"/>
    </row>
    <row r="601" spans="1:8" x14ac:dyDescent="0.25">
      <c r="A601" s="30"/>
      <c r="B601" s="31"/>
      <c r="C601" s="403"/>
      <c r="D601" s="385"/>
      <c r="F601" s="385"/>
      <c r="G601" s="385"/>
      <c r="H601" s="385"/>
    </row>
    <row r="602" spans="1:8" x14ac:dyDescent="0.25">
      <c r="A602" s="30"/>
      <c r="B602" s="31"/>
      <c r="C602" s="403"/>
      <c r="D602" s="385"/>
      <c r="F602" s="385"/>
      <c r="G602" s="385"/>
      <c r="H602" s="385"/>
    </row>
    <row r="603" spans="1:8" x14ac:dyDescent="0.25">
      <c r="A603" s="30"/>
      <c r="B603" s="31"/>
      <c r="C603" s="403"/>
      <c r="D603" s="385"/>
      <c r="F603" s="385"/>
      <c r="G603" s="385"/>
      <c r="H603" s="385"/>
    </row>
    <row r="604" spans="1:8" x14ac:dyDescent="0.25">
      <c r="A604" s="30"/>
      <c r="B604" s="31"/>
      <c r="C604" s="403"/>
      <c r="D604" s="385"/>
      <c r="F604" s="385"/>
      <c r="G604" s="385"/>
      <c r="H604" s="385"/>
    </row>
    <row r="605" spans="1:8" x14ac:dyDescent="0.25">
      <c r="A605" s="30"/>
      <c r="B605" s="31"/>
      <c r="C605" s="403"/>
      <c r="D605" s="385"/>
      <c r="F605" s="385"/>
      <c r="G605" s="385"/>
      <c r="H605" s="385"/>
    </row>
    <row r="606" spans="1:8" x14ac:dyDescent="0.25">
      <c r="A606" s="30"/>
      <c r="B606" s="31"/>
      <c r="C606" s="403"/>
      <c r="D606" s="385"/>
      <c r="F606" s="385"/>
      <c r="G606" s="385"/>
      <c r="H606" s="385"/>
    </row>
    <row r="607" spans="1:8" x14ac:dyDescent="0.25">
      <c r="A607" s="30"/>
      <c r="B607" s="31"/>
      <c r="C607" s="403"/>
      <c r="D607" s="385"/>
      <c r="F607" s="385"/>
      <c r="G607" s="385"/>
      <c r="H607" s="385"/>
    </row>
    <row r="608" spans="1:8" x14ac:dyDescent="0.25">
      <c r="A608" s="30"/>
      <c r="B608" s="31"/>
      <c r="C608" s="403"/>
      <c r="D608" s="385"/>
      <c r="F608" s="385"/>
      <c r="G608" s="385"/>
      <c r="H608" s="385"/>
    </row>
    <row r="609" spans="1:8" x14ac:dyDescent="0.25">
      <c r="A609" s="30"/>
      <c r="B609" s="31"/>
      <c r="C609" s="403"/>
      <c r="D609" s="385"/>
      <c r="F609" s="385"/>
      <c r="G609" s="385"/>
      <c r="H609" s="385"/>
    </row>
    <row r="610" spans="1:8" x14ac:dyDescent="0.25">
      <c r="A610" s="30"/>
      <c r="B610" s="31"/>
      <c r="C610" s="403"/>
      <c r="D610" s="385"/>
      <c r="F610" s="385"/>
      <c r="G610" s="385"/>
      <c r="H610" s="385"/>
    </row>
    <row r="611" spans="1:8" x14ac:dyDescent="0.25">
      <c r="A611" s="30"/>
      <c r="B611" s="31"/>
      <c r="C611" s="403"/>
      <c r="D611" s="385"/>
      <c r="F611" s="385"/>
      <c r="G611" s="385"/>
      <c r="H611" s="385"/>
    </row>
    <row r="612" spans="1:8" x14ac:dyDescent="0.25">
      <c r="A612" s="30"/>
      <c r="B612" s="31"/>
      <c r="C612" s="403"/>
      <c r="D612" s="385"/>
      <c r="F612" s="385"/>
      <c r="G612" s="385"/>
      <c r="H612" s="385"/>
    </row>
    <row r="613" spans="1:8" x14ac:dyDescent="0.25">
      <c r="A613" s="30"/>
      <c r="B613" s="31"/>
      <c r="C613" s="403"/>
      <c r="D613" s="385"/>
      <c r="F613" s="385"/>
      <c r="G613" s="385"/>
      <c r="H613" s="385"/>
    </row>
    <row r="614" spans="1:8" x14ac:dyDescent="0.25">
      <c r="A614" s="30"/>
      <c r="B614" s="31"/>
      <c r="C614" s="403"/>
      <c r="D614" s="385"/>
      <c r="F614" s="385"/>
      <c r="G614" s="385"/>
      <c r="H614" s="385"/>
    </row>
    <row r="615" spans="1:8" x14ac:dyDescent="0.25">
      <c r="A615" s="30"/>
      <c r="B615" s="31"/>
      <c r="C615" s="403"/>
      <c r="D615" s="385"/>
      <c r="F615" s="385"/>
      <c r="G615" s="385"/>
      <c r="H615" s="385"/>
    </row>
    <row r="616" spans="1:8" x14ac:dyDescent="0.25">
      <c r="A616" s="30"/>
      <c r="B616" s="31"/>
      <c r="C616" s="403"/>
      <c r="D616" s="385"/>
      <c r="F616" s="385"/>
      <c r="G616" s="385"/>
      <c r="H616" s="385"/>
    </row>
    <row r="617" spans="1:8" x14ac:dyDescent="0.25">
      <c r="A617" s="30"/>
      <c r="B617" s="31"/>
      <c r="C617" s="403"/>
      <c r="D617" s="385"/>
      <c r="F617" s="385"/>
      <c r="G617" s="385"/>
      <c r="H617" s="385"/>
    </row>
    <row r="618" spans="1:8" x14ac:dyDescent="0.25">
      <c r="A618" s="30"/>
      <c r="B618" s="31"/>
      <c r="C618" s="403"/>
      <c r="D618" s="385"/>
      <c r="F618" s="385"/>
      <c r="G618" s="385"/>
      <c r="H618" s="385"/>
    </row>
    <row r="619" spans="1:8" x14ac:dyDescent="0.25">
      <c r="A619" s="30"/>
      <c r="B619" s="31"/>
      <c r="C619" s="403"/>
      <c r="D619" s="385"/>
      <c r="F619" s="385"/>
      <c r="G619" s="385"/>
      <c r="H619" s="385"/>
    </row>
    <row r="620" spans="1:8" x14ac:dyDescent="0.25">
      <c r="A620" s="30"/>
      <c r="B620" s="31"/>
      <c r="C620" s="403"/>
      <c r="D620" s="385"/>
      <c r="F620" s="385"/>
      <c r="G620" s="385"/>
      <c r="H620" s="385"/>
    </row>
    <row r="621" spans="1:8" x14ac:dyDescent="0.25">
      <c r="A621" s="30"/>
      <c r="B621" s="31"/>
      <c r="C621" s="403"/>
      <c r="D621" s="385"/>
      <c r="F621" s="385"/>
      <c r="G621" s="385"/>
      <c r="H621" s="385"/>
    </row>
    <row r="622" spans="1:8" x14ac:dyDescent="0.25">
      <c r="A622" s="30"/>
      <c r="B622" s="31"/>
      <c r="C622" s="403"/>
      <c r="D622" s="385"/>
      <c r="F622" s="385"/>
      <c r="G622" s="385"/>
      <c r="H622" s="385"/>
    </row>
    <row r="623" spans="1:8" x14ac:dyDescent="0.25">
      <c r="A623" s="30"/>
      <c r="B623" s="31"/>
      <c r="C623" s="403"/>
      <c r="D623" s="385"/>
      <c r="F623" s="385"/>
      <c r="G623" s="385"/>
      <c r="H623" s="385"/>
    </row>
    <row r="624" spans="1:8" x14ac:dyDescent="0.25">
      <c r="A624" s="30"/>
      <c r="B624" s="31"/>
      <c r="C624" s="403"/>
      <c r="D624" s="385"/>
      <c r="F624" s="385"/>
      <c r="G624" s="385"/>
      <c r="H624" s="385"/>
    </row>
    <row r="625" spans="1:8" x14ac:dyDescent="0.25">
      <c r="A625" s="30"/>
      <c r="B625" s="31"/>
      <c r="C625" s="403"/>
      <c r="D625" s="385"/>
      <c r="F625" s="385"/>
      <c r="G625" s="385"/>
      <c r="H625" s="385"/>
    </row>
    <row r="626" spans="1:8" x14ac:dyDescent="0.25">
      <c r="A626" s="30"/>
      <c r="B626" s="31"/>
      <c r="C626" s="403"/>
      <c r="D626" s="385"/>
      <c r="F626" s="385"/>
      <c r="G626" s="385"/>
      <c r="H626" s="385"/>
    </row>
    <row r="627" spans="1:8" x14ac:dyDescent="0.25">
      <c r="A627" s="30"/>
      <c r="B627" s="31"/>
      <c r="C627" s="403"/>
      <c r="D627" s="385"/>
      <c r="F627" s="385"/>
      <c r="G627" s="385"/>
      <c r="H627" s="385"/>
    </row>
    <row r="628" spans="1:8" x14ac:dyDescent="0.25">
      <c r="A628" s="30"/>
      <c r="B628" s="31"/>
      <c r="C628" s="403"/>
      <c r="D628" s="385"/>
      <c r="F628" s="385"/>
      <c r="G628" s="385"/>
      <c r="H628" s="385"/>
    </row>
    <row r="629" spans="1:8" x14ac:dyDescent="0.25">
      <c r="A629" s="30"/>
      <c r="B629" s="31"/>
      <c r="C629" s="403"/>
      <c r="D629" s="385"/>
      <c r="F629" s="385"/>
      <c r="G629" s="385"/>
      <c r="H629" s="385"/>
    </row>
    <row r="630" spans="1:8" x14ac:dyDescent="0.25">
      <c r="A630" s="30"/>
      <c r="B630" s="31"/>
      <c r="C630" s="403"/>
      <c r="D630" s="385"/>
      <c r="F630" s="385"/>
      <c r="G630" s="385"/>
      <c r="H630" s="385"/>
    </row>
    <row r="631" spans="1:8" x14ac:dyDescent="0.25">
      <c r="A631" s="30"/>
      <c r="B631" s="31"/>
      <c r="C631" s="403"/>
      <c r="D631" s="385"/>
      <c r="F631" s="385"/>
      <c r="G631" s="385"/>
      <c r="H631" s="385"/>
    </row>
    <row r="632" spans="1:8" x14ac:dyDescent="0.25">
      <c r="A632" s="30"/>
      <c r="B632" s="31"/>
      <c r="C632" s="403"/>
      <c r="D632" s="385"/>
      <c r="F632" s="385"/>
      <c r="G632" s="385"/>
      <c r="H632" s="385"/>
    </row>
    <row r="633" spans="1:8" x14ac:dyDescent="0.25">
      <c r="A633" s="30"/>
      <c r="B633" s="31"/>
      <c r="C633" s="403"/>
      <c r="D633" s="385"/>
      <c r="F633" s="385"/>
      <c r="G633" s="385"/>
      <c r="H633" s="385"/>
    </row>
    <row r="634" spans="1:8" x14ac:dyDescent="0.25">
      <c r="A634" s="30"/>
      <c r="B634" s="31"/>
      <c r="C634" s="403"/>
      <c r="D634" s="385"/>
      <c r="F634" s="385"/>
      <c r="G634" s="385"/>
      <c r="H634" s="385"/>
    </row>
    <row r="635" spans="1:8" x14ac:dyDescent="0.25">
      <c r="A635" s="30"/>
      <c r="B635" s="31"/>
      <c r="C635" s="403"/>
      <c r="D635" s="385"/>
      <c r="F635" s="385"/>
      <c r="G635" s="385"/>
      <c r="H635" s="385"/>
    </row>
    <row r="636" spans="1:8" x14ac:dyDescent="0.25">
      <c r="A636" s="30"/>
      <c r="B636" s="31"/>
      <c r="C636" s="403"/>
      <c r="D636" s="385"/>
      <c r="F636" s="385"/>
      <c r="G636" s="385"/>
      <c r="H636" s="385"/>
    </row>
    <row r="637" spans="1:8" x14ac:dyDescent="0.25">
      <c r="A637" s="30"/>
      <c r="B637" s="31"/>
      <c r="C637" s="403"/>
      <c r="D637" s="385"/>
      <c r="F637" s="385"/>
      <c r="G637" s="385"/>
      <c r="H637" s="385"/>
    </row>
    <row r="638" spans="1:8" x14ac:dyDescent="0.25">
      <c r="A638" s="30"/>
      <c r="B638" s="31"/>
      <c r="C638" s="403"/>
      <c r="D638" s="385"/>
      <c r="F638" s="385"/>
      <c r="G638" s="385"/>
      <c r="H638" s="385"/>
    </row>
    <row r="639" spans="1:8" x14ac:dyDescent="0.25">
      <c r="A639" s="30"/>
      <c r="B639" s="31"/>
      <c r="C639" s="403"/>
      <c r="D639" s="385"/>
      <c r="F639" s="385"/>
      <c r="G639" s="385"/>
      <c r="H639" s="385"/>
    </row>
    <row r="640" spans="1:8" x14ac:dyDescent="0.25">
      <c r="A640" s="30"/>
      <c r="B640" s="31"/>
      <c r="C640" s="403"/>
      <c r="D640" s="385"/>
      <c r="F640" s="385"/>
      <c r="G640" s="385"/>
      <c r="H640" s="385"/>
    </row>
    <row r="641" spans="1:8" x14ac:dyDescent="0.25">
      <c r="A641" s="30"/>
      <c r="B641" s="31"/>
      <c r="C641" s="403"/>
      <c r="D641" s="385"/>
      <c r="F641" s="385"/>
      <c r="G641" s="385"/>
      <c r="H641" s="385"/>
    </row>
    <row r="642" spans="1:8" x14ac:dyDescent="0.25">
      <c r="A642" s="30"/>
      <c r="B642" s="31"/>
      <c r="C642" s="403"/>
      <c r="D642" s="385"/>
      <c r="F642" s="385"/>
      <c r="G642" s="385"/>
      <c r="H642" s="385"/>
    </row>
    <row r="643" spans="1:8" x14ac:dyDescent="0.25">
      <c r="A643" s="30"/>
      <c r="B643" s="31"/>
      <c r="C643" s="403"/>
      <c r="D643" s="385"/>
      <c r="F643" s="385"/>
      <c r="G643" s="385"/>
      <c r="H643" s="385"/>
    </row>
    <row r="644" spans="1:8" x14ac:dyDescent="0.25">
      <c r="A644" s="30"/>
      <c r="B644" s="31"/>
      <c r="C644" s="403"/>
      <c r="D644" s="385"/>
      <c r="F644" s="385"/>
      <c r="G644" s="385"/>
      <c r="H644" s="385"/>
    </row>
    <row r="645" spans="1:8" x14ac:dyDescent="0.25">
      <c r="A645" s="30"/>
      <c r="B645" s="31"/>
      <c r="C645" s="403"/>
      <c r="D645" s="385"/>
      <c r="F645" s="385"/>
      <c r="G645" s="385"/>
      <c r="H645" s="385"/>
    </row>
    <row r="646" spans="1:8" x14ac:dyDescent="0.25">
      <c r="A646" s="30"/>
      <c r="B646" s="31"/>
      <c r="C646" s="403"/>
      <c r="D646" s="385"/>
      <c r="F646" s="385"/>
      <c r="G646" s="385"/>
      <c r="H646" s="385"/>
    </row>
    <row r="647" spans="1:8" x14ac:dyDescent="0.25">
      <c r="A647" s="30"/>
      <c r="B647" s="31"/>
      <c r="C647" s="403"/>
      <c r="D647" s="385"/>
      <c r="F647" s="385"/>
      <c r="G647" s="385"/>
      <c r="H647" s="385"/>
    </row>
    <row r="648" spans="1:8" x14ac:dyDescent="0.25">
      <c r="A648" s="30"/>
      <c r="B648" s="31"/>
      <c r="C648" s="403"/>
      <c r="D648" s="385"/>
      <c r="F648" s="385"/>
      <c r="G648" s="385"/>
      <c r="H648" s="385"/>
    </row>
    <row r="649" spans="1:8" x14ac:dyDescent="0.25">
      <c r="A649" s="30"/>
      <c r="B649" s="31"/>
      <c r="C649" s="403"/>
      <c r="D649" s="385"/>
      <c r="F649" s="385"/>
      <c r="G649" s="385"/>
      <c r="H649" s="385"/>
    </row>
    <row r="650" spans="1:8" x14ac:dyDescent="0.25">
      <c r="A650" s="30"/>
      <c r="B650" s="31"/>
      <c r="C650" s="403"/>
      <c r="D650" s="385"/>
      <c r="F650" s="385"/>
      <c r="G650" s="385"/>
      <c r="H650" s="385"/>
    </row>
    <row r="651" spans="1:8" x14ac:dyDescent="0.25">
      <c r="A651" s="30"/>
      <c r="B651" s="31"/>
      <c r="C651" s="403"/>
      <c r="D651" s="385"/>
      <c r="F651" s="385"/>
      <c r="G651" s="385"/>
      <c r="H651" s="385"/>
    </row>
    <row r="652" spans="1:8" x14ac:dyDescent="0.25">
      <c r="A652" s="30"/>
      <c r="B652" s="31"/>
      <c r="C652" s="403"/>
      <c r="D652" s="385"/>
      <c r="F652" s="385"/>
      <c r="G652" s="385"/>
      <c r="H652" s="385"/>
    </row>
    <row r="653" spans="1:8" x14ac:dyDescent="0.25">
      <c r="A653" s="30"/>
      <c r="B653" s="31"/>
      <c r="C653" s="403"/>
      <c r="D653" s="385"/>
      <c r="F653" s="385"/>
      <c r="G653" s="385"/>
      <c r="H653" s="385"/>
    </row>
    <row r="654" spans="1:8" x14ac:dyDescent="0.25">
      <c r="A654" s="30"/>
      <c r="B654" s="31"/>
      <c r="C654" s="403"/>
      <c r="D654" s="385"/>
      <c r="F654" s="385"/>
      <c r="G654" s="385"/>
      <c r="H654" s="385"/>
    </row>
    <row r="655" spans="1:8" x14ac:dyDescent="0.25">
      <c r="A655" s="30"/>
      <c r="B655" s="31"/>
      <c r="C655" s="403"/>
      <c r="D655" s="385"/>
      <c r="F655" s="385"/>
      <c r="G655" s="385"/>
      <c r="H655" s="385"/>
    </row>
    <row r="656" spans="1:8" x14ac:dyDescent="0.25">
      <c r="A656" s="30"/>
      <c r="B656" s="31"/>
      <c r="C656" s="403"/>
      <c r="D656" s="385"/>
      <c r="F656" s="385"/>
      <c r="G656" s="385"/>
      <c r="H656" s="385"/>
    </row>
    <row r="657" spans="1:8" x14ac:dyDescent="0.25">
      <c r="A657" s="30"/>
      <c r="B657" s="31"/>
      <c r="C657" s="403"/>
      <c r="D657" s="385"/>
      <c r="F657" s="385"/>
      <c r="G657" s="385"/>
      <c r="H657" s="385"/>
    </row>
    <row r="658" spans="1:8" x14ac:dyDescent="0.25">
      <c r="A658" s="30"/>
      <c r="B658" s="31"/>
      <c r="C658" s="403"/>
      <c r="D658" s="385"/>
      <c r="F658" s="385"/>
      <c r="G658" s="385"/>
      <c r="H658" s="385"/>
    </row>
    <row r="659" spans="1:8" x14ac:dyDescent="0.25">
      <c r="A659" s="30"/>
      <c r="B659" s="31"/>
      <c r="C659" s="403"/>
      <c r="D659" s="385"/>
      <c r="F659" s="385"/>
      <c r="G659" s="385"/>
      <c r="H659" s="385"/>
    </row>
    <row r="660" spans="1:8" x14ac:dyDescent="0.25">
      <c r="A660" s="30"/>
      <c r="B660" s="31"/>
      <c r="C660" s="403"/>
      <c r="D660" s="385"/>
      <c r="F660" s="385"/>
      <c r="G660" s="385"/>
      <c r="H660" s="385"/>
    </row>
    <row r="661" spans="1:8" x14ac:dyDescent="0.25">
      <c r="A661" s="30"/>
      <c r="B661" s="31"/>
      <c r="C661" s="403"/>
      <c r="D661" s="385"/>
      <c r="F661" s="385"/>
      <c r="G661" s="385"/>
      <c r="H661" s="385"/>
    </row>
    <row r="662" spans="1:8" x14ac:dyDescent="0.25">
      <c r="A662" s="30"/>
      <c r="B662" s="31"/>
      <c r="C662" s="403"/>
      <c r="D662" s="385"/>
      <c r="F662" s="385"/>
      <c r="G662" s="385"/>
      <c r="H662" s="385"/>
    </row>
    <row r="663" spans="1:8" x14ac:dyDescent="0.25">
      <c r="A663" s="30"/>
      <c r="B663" s="31"/>
      <c r="C663" s="403"/>
      <c r="D663" s="385"/>
      <c r="F663" s="385"/>
      <c r="G663" s="385"/>
      <c r="H663" s="385"/>
    </row>
    <row r="664" spans="1:8" x14ac:dyDescent="0.25">
      <c r="A664" s="30"/>
      <c r="B664" s="31"/>
      <c r="C664" s="403"/>
      <c r="D664" s="385"/>
      <c r="F664" s="385"/>
      <c r="G664" s="385"/>
      <c r="H664" s="385"/>
    </row>
    <row r="665" spans="1:8" x14ac:dyDescent="0.25">
      <c r="A665" s="30"/>
      <c r="B665" s="31"/>
      <c r="C665" s="403"/>
      <c r="D665" s="385"/>
      <c r="F665" s="385"/>
      <c r="G665" s="385"/>
      <c r="H665" s="385"/>
    </row>
    <row r="666" spans="1:8" x14ac:dyDescent="0.25">
      <c r="A666" s="30"/>
      <c r="B666" s="31"/>
      <c r="C666" s="403"/>
      <c r="D666" s="385"/>
      <c r="F666" s="385"/>
      <c r="G666" s="385"/>
      <c r="H666" s="385"/>
    </row>
    <row r="667" spans="1:8" x14ac:dyDescent="0.25">
      <c r="A667" s="30"/>
      <c r="B667" s="31"/>
      <c r="C667" s="403"/>
      <c r="D667" s="385"/>
      <c r="F667" s="385"/>
      <c r="G667" s="385"/>
      <c r="H667" s="385"/>
    </row>
    <row r="668" spans="1:8" x14ac:dyDescent="0.25">
      <c r="A668" s="30"/>
      <c r="B668" s="31"/>
      <c r="C668" s="403"/>
      <c r="D668" s="385"/>
      <c r="F668" s="385"/>
      <c r="G668" s="385"/>
      <c r="H668" s="385"/>
    </row>
    <row r="669" spans="1:8" x14ac:dyDescent="0.25">
      <c r="A669" s="30"/>
      <c r="B669" s="31"/>
      <c r="C669" s="403"/>
      <c r="D669" s="385"/>
      <c r="F669" s="385"/>
      <c r="G669" s="385"/>
      <c r="H669" s="385"/>
    </row>
    <row r="670" spans="1:8" x14ac:dyDescent="0.25">
      <c r="A670" s="30"/>
      <c r="B670" s="31"/>
      <c r="C670" s="403"/>
      <c r="D670" s="385"/>
      <c r="F670" s="385"/>
      <c r="G670" s="385"/>
      <c r="H670" s="385"/>
    </row>
    <row r="671" spans="1:8" x14ac:dyDescent="0.25">
      <c r="A671" s="30"/>
      <c r="B671" s="31"/>
      <c r="C671" s="403"/>
      <c r="D671" s="385"/>
      <c r="F671" s="385"/>
      <c r="G671" s="385"/>
      <c r="H671" s="385"/>
    </row>
    <row r="672" spans="1:8" x14ac:dyDescent="0.25">
      <c r="A672" s="30"/>
      <c r="B672" s="31"/>
      <c r="C672" s="403"/>
      <c r="D672" s="385"/>
      <c r="F672" s="385"/>
      <c r="G672" s="385"/>
      <c r="H672" s="385"/>
    </row>
    <row r="673" spans="1:8" x14ac:dyDescent="0.25">
      <c r="A673" s="30"/>
      <c r="B673" s="31"/>
      <c r="C673" s="403"/>
      <c r="D673" s="385"/>
      <c r="F673" s="385"/>
      <c r="G673" s="385"/>
      <c r="H673" s="385"/>
    </row>
    <row r="674" spans="1:8" x14ac:dyDescent="0.25">
      <c r="A674" s="30"/>
      <c r="B674" s="31"/>
      <c r="C674" s="403"/>
      <c r="D674" s="385"/>
      <c r="F674" s="385"/>
      <c r="G674" s="385"/>
      <c r="H674" s="385"/>
    </row>
    <row r="675" spans="1:8" x14ac:dyDescent="0.25">
      <c r="A675" s="30"/>
      <c r="B675" s="31"/>
      <c r="C675" s="403"/>
      <c r="D675" s="385"/>
      <c r="F675" s="385"/>
      <c r="G675" s="385"/>
      <c r="H675" s="385"/>
    </row>
    <row r="676" spans="1:8" x14ac:dyDescent="0.25">
      <c r="A676" s="30"/>
      <c r="B676" s="31"/>
      <c r="C676" s="403"/>
      <c r="D676" s="385"/>
      <c r="F676" s="385"/>
      <c r="G676" s="385"/>
      <c r="H676" s="385"/>
    </row>
    <row r="677" spans="1:8" x14ac:dyDescent="0.25">
      <c r="A677" s="30"/>
      <c r="B677" s="31"/>
      <c r="C677" s="403"/>
      <c r="D677" s="385"/>
      <c r="F677" s="385"/>
      <c r="G677" s="385"/>
      <c r="H677" s="385"/>
    </row>
    <row r="678" spans="1:8" x14ac:dyDescent="0.25">
      <c r="A678" s="30"/>
      <c r="B678" s="31"/>
      <c r="C678" s="403"/>
      <c r="D678" s="385"/>
      <c r="F678" s="385"/>
      <c r="G678" s="385"/>
      <c r="H678" s="385"/>
    </row>
    <row r="679" spans="1:8" x14ac:dyDescent="0.25">
      <c r="A679" s="30"/>
      <c r="B679" s="31"/>
      <c r="C679" s="403"/>
      <c r="D679" s="385"/>
      <c r="F679" s="385"/>
      <c r="G679" s="385"/>
      <c r="H679" s="385"/>
    </row>
    <row r="680" spans="1:8" x14ac:dyDescent="0.25">
      <c r="A680" s="30"/>
      <c r="B680" s="31"/>
      <c r="C680" s="403"/>
      <c r="D680" s="385"/>
      <c r="F680" s="385"/>
      <c r="G680" s="385"/>
      <c r="H680" s="385"/>
    </row>
    <row r="681" spans="1:8" x14ac:dyDescent="0.25">
      <c r="A681" s="30"/>
      <c r="B681" s="31"/>
      <c r="C681" s="403"/>
      <c r="D681" s="385"/>
      <c r="F681" s="385"/>
      <c r="G681" s="385"/>
      <c r="H681" s="385"/>
    </row>
    <row r="682" spans="1:8" x14ac:dyDescent="0.25">
      <c r="A682" s="30"/>
      <c r="B682" s="31"/>
      <c r="C682" s="403"/>
      <c r="D682" s="385"/>
      <c r="F682" s="385"/>
      <c r="G682" s="385"/>
      <c r="H682" s="385"/>
    </row>
    <row r="683" spans="1:8" x14ac:dyDescent="0.25">
      <c r="A683" s="30"/>
      <c r="B683" s="31"/>
      <c r="C683" s="403"/>
      <c r="D683" s="385"/>
      <c r="F683" s="385"/>
      <c r="G683" s="385"/>
      <c r="H683" s="385"/>
    </row>
    <row r="684" spans="1:8" x14ac:dyDescent="0.25">
      <c r="A684" s="30"/>
      <c r="B684" s="31"/>
      <c r="C684" s="403"/>
      <c r="D684" s="385"/>
      <c r="F684" s="385"/>
      <c r="G684" s="385"/>
      <c r="H684" s="385"/>
    </row>
    <row r="685" spans="1:8" x14ac:dyDescent="0.25">
      <c r="A685" s="30"/>
      <c r="B685" s="31"/>
      <c r="C685" s="403"/>
      <c r="D685" s="385"/>
      <c r="F685" s="385"/>
      <c r="G685" s="385"/>
      <c r="H685" s="385"/>
    </row>
    <row r="686" spans="1:8" x14ac:dyDescent="0.25">
      <c r="A686" s="30"/>
      <c r="B686" s="31"/>
      <c r="C686" s="403"/>
      <c r="D686" s="385"/>
      <c r="F686" s="385"/>
      <c r="G686" s="385"/>
      <c r="H686" s="385"/>
    </row>
    <row r="687" spans="1:8" x14ac:dyDescent="0.25">
      <c r="A687" s="30"/>
      <c r="B687" s="31"/>
      <c r="C687" s="403"/>
      <c r="D687" s="385"/>
      <c r="F687" s="385"/>
      <c r="G687" s="385"/>
      <c r="H687" s="385"/>
    </row>
    <row r="688" spans="1:8" x14ac:dyDescent="0.25">
      <c r="A688" s="30"/>
      <c r="B688" s="31"/>
      <c r="C688" s="403"/>
      <c r="D688" s="385"/>
      <c r="F688" s="385"/>
      <c r="G688" s="385"/>
      <c r="H688" s="385"/>
    </row>
    <row r="689" spans="1:8" x14ac:dyDescent="0.25">
      <c r="A689" s="30"/>
      <c r="B689" s="31"/>
      <c r="C689" s="403"/>
      <c r="D689" s="385"/>
      <c r="F689" s="385"/>
      <c r="G689" s="385"/>
      <c r="H689" s="385"/>
    </row>
    <row r="690" spans="1:8" x14ac:dyDescent="0.25">
      <c r="A690" s="30"/>
      <c r="B690" s="31"/>
      <c r="C690" s="403"/>
      <c r="D690" s="385"/>
      <c r="F690" s="385"/>
      <c r="G690" s="385"/>
      <c r="H690" s="385"/>
    </row>
    <row r="691" spans="1:8" x14ac:dyDescent="0.25">
      <c r="A691" s="30"/>
      <c r="B691" s="31"/>
      <c r="C691" s="403"/>
      <c r="D691" s="385"/>
      <c r="F691" s="385"/>
      <c r="G691" s="385"/>
      <c r="H691" s="385"/>
    </row>
    <row r="692" spans="1:8" x14ac:dyDescent="0.25">
      <c r="A692" s="30"/>
      <c r="B692" s="31"/>
      <c r="C692" s="403"/>
      <c r="D692" s="385"/>
      <c r="F692" s="385"/>
      <c r="G692" s="385"/>
      <c r="H692" s="385"/>
    </row>
    <row r="693" spans="1:8" x14ac:dyDescent="0.25">
      <c r="A693" s="30"/>
      <c r="B693" s="31"/>
      <c r="C693" s="403"/>
      <c r="D693" s="385"/>
      <c r="F693" s="385"/>
      <c r="G693" s="385"/>
      <c r="H693" s="385"/>
    </row>
    <row r="694" spans="1:8" x14ac:dyDescent="0.25">
      <c r="A694" s="30"/>
      <c r="B694" s="31"/>
      <c r="C694" s="403"/>
      <c r="D694" s="385"/>
      <c r="F694" s="385"/>
      <c r="G694" s="385"/>
      <c r="H694" s="385"/>
    </row>
    <row r="695" spans="1:8" x14ac:dyDescent="0.25">
      <c r="A695" s="30"/>
      <c r="B695" s="31"/>
      <c r="C695" s="403"/>
      <c r="D695" s="385"/>
      <c r="F695" s="385"/>
      <c r="G695" s="385"/>
      <c r="H695" s="385"/>
    </row>
    <row r="696" spans="1:8" x14ac:dyDescent="0.25">
      <c r="A696" s="30"/>
      <c r="B696" s="31"/>
      <c r="C696" s="403"/>
      <c r="D696" s="385"/>
      <c r="F696" s="385"/>
      <c r="G696" s="385"/>
      <c r="H696" s="385"/>
    </row>
    <row r="697" spans="1:8" x14ac:dyDescent="0.25">
      <c r="A697" s="30"/>
      <c r="B697" s="31"/>
      <c r="C697" s="403"/>
      <c r="D697" s="385"/>
      <c r="F697" s="385"/>
      <c r="G697" s="385"/>
      <c r="H697" s="385"/>
    </row>
    <row r="698" spans="1:8" x14ac:dyDescent="0.25">
      <c r="A698" s="30"/>
      <c r="B698" s="31"/>
      <c r="C698" s="403"/>
      <c r="D698" s="385"/>
      <c r="F698" s="385"/>
      <c r="G698" s="385"/>
      <c r="H698" s="385"/>
    </row>
    <row r="699" spans="1:8" x14ac:dyDescent="0.25">
      <c r="A699" s="30"/>
      <c r="B699" s="31"/>
      <c r="C699" s="403"/>
      <c r="D699" s="385"/>
      <c r="F699" s="385"/>
      <c r="G699" s="385"/>
      <c r="H699" s="385"/>
    </row>
    <row r="700" spans="1:8" x14ac:dyDescent="0.25">
      <c r="A700" s="30"/>
      <c r="B700" s="31"/>
      <c r="C700" s="403"/>
      <c r="D700" s="385"/>
      <c r="F700" s="385"/>
      <c r="G700" s="385"/>
      <c r="H700" s="385"/>
    </row>
    <row r="701" spans="1:8" x14ac:dyDescent="0.25">
      <c r="A701" s="30"/>
      <c r="B701" s="31"/>
      <c r="C701" s="403"/>
      <c r="D701" s="385"/>
      <c r="F701" s="385"/>
      <c r="G701" s="385"/>
      <c r="H701" s="385"/>
    </row>
    <row r="702" spans="1:8" x14ac:dyDescent="0.25">
      <c r="A702" s="30"/>
      <c r="B702" s="31"/>
      <c r="C702" s="403"/>
      <c r="D702" s="385"/>
      <c r="F702" s="385"/>
      <c r="G702" s="385"/>
      <c r="H702" s="385"/>
    </row>
    <row r="703" spans="1:8" x14ac:dyDescent="0.25">
      <c r="A703" s="30"/>
      <c r="B703" s="31"/>
      <c r="C703" s="403"/>
      <c r="D703" s="385"/>
      <c r="F703" s="385"/>
      <c r="G703" s="385"/>
      <c r="H703" s="385"/>
    </row>
    <row r="704" spans="1:8" x14ac:dyDescent="0.25">
      <c r="A704" s="30"/>
      <c r="B704" s="31"/>
      <c r="C704" s="403"/>
      <c r="D704" s="385"/>
      <c r="F704" s="385"/>
      <c r="G704" s="385"/>
      <c r="H704" s="385"/>
    </row>
    <row r="705" spans="1:8" x14ac:dyDescent="0.25">
      <c r="A705" s="30"/>
      <c r="B705" s="31"/>
      <c r="C705" s="403"/>
      <c r="D705" s="385"/>
      <c r="F705" s="385"/>
      <c r="G705" s="385"/>
      <c r="H705" s="385"/>
    </row>
    <row r="706" spans="1:8" x14ac:dyDescent="0.25">
      <c r="A706" s="30"/>
      <c r="B706" s="31"/>
      <c r="C706" s="403"/>
      <c r="D706" s="385"/>
      <c r="F706" s="385"/>
      <c r="G706" s="385"/>
      <c r="H706" s="385"/>
    </row>
    <row r="707" spans="1:8" x14ac:dyDescent="0.25">
      <c r="A707" s="30"/>
      <c r="B707" s="31"/>
      <c r="C707" s="403"/>
      <c r="D707" s="385"/>
      <c r="F707" s="385"/>
      <c r="G707" s="385"/>
      <c r="H707" s="385"/>
    </row>
    <row r="708" spans="1:8" x14ac:dyDescent="0.25">
      <c r="A708" s="30"/>
      <c r="B708" s="31"/>
      <c r="C708" s="403"/>
      <c r="D708" s="385"/>
      <c r="F708" s="385"/>
      <c r="G708" s="385"/>
      <c r="H708" s="385"/>
    </row>
    <row r="709" spans="1:8" x14ac:dyDescent="0.25">
      <c r="A709" s="30"/>
      <c r="B709" s="31"/>
      <c r="C709" s="403"/>
      <c r="D709" s="385"/>
      <c r="F709" s="385"/>
      <c r="G709" s="385"/>
      <c r="H709" s="385"/>
    </row>
    <row r="710" spans="1:8" x14ac:dyDescent="0.25">
      <c r="A710" s="30"/>
      <c r="B710" s="31"/>
      <c r="C710" s="403"/>
      <c r="D710" s="385"/>
      <c r="F710" s="385"/>
      <c r="G710" s="385"/>
      <c r="H710" s="385"/>
    </row>
    <row r="711" spans="1:8" x14ac:dyDescent="0.25">
      <c r="A711" s="30"/>
      <c r="B711" s="31"/>
      <c r="C711" s="403"/>
      <c r="D711" s="385"/>
      <c r="F711" s="385"/>
      <c r="G711" s="385"/>
      <c r="H711" s="385"/>
    </row>
    <row r="712" spans="1:8" x14ac:dyDescent="0.25">
      <c r="A712" s="30"/>
      <c r="B712" s="31"/>
      <c r="C712" s="403"/>
      <c r="D712" s="385"/>
      <c r="F712" s="385"/>
      <c r="G712" s="385"/>
      <c r="H712" s="385"/>
    </row>
    <row r="713" spans="1:8" x14ac:dyDescent="0.25">
      <c r="A713" s="30"/>
      <c r="B713" s="31"/>
      <c r="C713" s="403"/>
      <c r="D713" s="385"/>
      <c r="F713" s="385"/>
      <c r="G713" s="385"/>
      <c r="H713" s="385"/>
    </row>
    <row r="714" spans="1:8" x14ac:dyDescent="0.25">
      <c r="A714" s="30"/>
      <c r="B714" s="31"/>
      <c r="C714" s="403"/>
      <c r="D714" s="385"/>
      <c r="F714" s="385"/>
      <c r="G714" s="385"/>
      <c r="H714" s="385"/>
    </row>
    <row r="715" spans="1:8" x14ac:dyDescent="0.25">
      <c r="A715" s="30"/>
      <c r="B715" s="31"/>
      <c r="C715" s="403"/>
      <c r="D715" s="385"/>
      <c r="F715" s="385"/>
      <c r="G715" s="385"/>
      <c r="H715" s="385"/>
    </row>
    <row r="716" spans="1:8" x14ac:dyDescent="0.25">
      <c r="A716" s="30"/>
      <c r="B716" s="31"/>
      <c r="C716" s="403"/>
      <c r="D716" s="385"/>
      <c r="F716" s="385"/>
      <c r="G716" s="385"/>
      <c r="H716" s="385"/>
    </row>
    <row r="717" spans="1:8" x14ac:dyDescent="0.25">
      <c r="A717" s="30"/>
      <c r="B717" s="31"/>
      <c r="C717" s="403"/>
      <c r="D717" s="385"/>
      <c r="F717" s="385"/>
      <c r="G717" s="385"/>
      <c r="H717" s="385"/>
    </row>
    <row r="718" spans="1:8" x14ac:dyDescent="0.25">
      <c r="A718" s="30"/>
      <c r="B718" s="31"/>
      <c r="C718" s="403"/>
      <c r="D718" s="385"/>
      <c r="F718" s="385"/>
      <c r="G718" s="385"/>
      <c r="H718" s="385"/>
    </row>
    <row r="719" spans="1:8" x14ac:dyDescent="0.25">
      <c r="A719" s="30"/>
      <c r="B719" s="31"/>
      <c r="C719" s="403"/>
      <c r="D719" s="385"/>
      <c r="F719" s="385"/>
      <c r="G719" s="385"/>
      <c r="H719" s="385"/>
    </row>
    <row r="720" spans="1:8" x14ac:dyDescent="0.25">
      <c r="A720" s="30"/>
      <c r="B720" s="31"/>
      <c r="C720" s="403"/>
      <c r="D720" s="385"/>
      <c r="F720" s="385"/>
      <c r="G720" s="385"/>
      <c r="H720" s="385"/>
    </row>
    <row r="721" spans="1:8" x14ac:dyDescent="0.25">
      <c r="A721" s="30"/>
      <c r="B721" s="31"/>
      <c r="C721" s="403"/>
      <c r="D721" s="385"/>
      <c r="F721" s="385"/>
      <c r="G721" s="385"/>
      <c r="H721" s="385"/>
    </row>
    <row r="722" spans="1:8" x14ac:dyDescent="0.25">
      <c r="A722" s="30"/>
      <c r="B722" s="31"/>
      <c r="C722" s="403"/>
      <c r="D722" s="385"/>
      <c r="F722" s="385"/>
      <c r="G722" s="385"/>
      <c r="H722" s="385"/>
    </row>
    <row r="723" spans="1:8" x14ac:dyDescent="0.25">
      <c r="A723" s="30"/>
      <c r="B723" s="31"/>
      <c r="C723" s="403"/>
      <c r="D723" s="385"/>
      <c r="F723" s="385"/>
      <c r="G723" s="385"/>
      <c r="H723" s="385"/>
    </row>
    <row r="724" spans="1:8" x14ac:dyDescent="0.25">
      <c r="A724" s="30"/>
      <c r="B724" s="31"/>
      <c r="C724" s="403"/>
      <c r="D724" s="385"/>
      <c r="F724" s="385"/>
      <c r="G724" s="385"/>
      <c r="H724" s="385"/>
    </row>
    <row r="725" spans="1:8" x14ac:dyDescent="0.25">
      <c r="A725" s="30"/>
      <c r="B725" s="31"/>
      <c r="C725" s="403"/>
      <c r="D725" s="385"/>
      <c r="F725" s="385"/>
      <c r="G725" s="385"/>
      <c r="H725" s="385"/>
    </row>
    <row r="726" spans="1:8" x14ac:dyDescent="0.25">
      <c r="A726" s="30"/>
      <c r="B726" s="31"/>
      <c r="C726" s="403"/>
      <c r="D726" s="385"/>
      <c r="F726" s="385"/>
      <c r="G726" s="385"/>
      <c r="H726" s="385"/>
    </row>
    <row r="727" spans="1:8" x14ac:dyDescent="0.25">
      <c r="A727" s="30"/>
      <c r="B727" s="31"/>
      <c r="C727" s="403"/>
      <c r="D727" s="385"/>
      <c r="F727" s="385"/>
      <c r="G727" s="385"/>
      <c r="H727" s="385"/>
    </row>
    <row r="728" spans="1:8" x14ac:dyDescent="0.25">
      <c r="A728" s="30"/>
      <c r="B728" s="31"/>
      <c r="C728" s="403"/>
      <c r="D728" s="385"/>
      <c r="F728" s="385"/>
      <c r="G728" s="385"/>
      <c r="H728" s="385"/>
    </row>
    <row r="729" spans="1:8" x14ac:dyDescent="0.25">
      <c r="A729" s="30"/>
      <c r="B729" s="31"/>
      <c r="C729" s="403"/>
      <c r="D729" s="385"/>
      <c r="F729" s="385"/>
      <c r="G729" s="385"/>
      <c r="H729" s="385"/>
    </row>
    <row r="730" spans="1:8" x14ac:dyDescent="0.25">
      <c r="A730" s="30"/>
      <c r="B730" s="31"/>
      <c r="C730" s="403"/>
      <c r="D730" s="385"/>
      <c r="F730" s="385"/>
      <c r="G730" s="385"/>
      <c r="H730" s="385"/>
    </row>
    <row r="731" spans="1:8" x14ac:dyDescent="0.25">
      <c r="A731" s="30"/>
      <c r="B731" s="31"/>
      <c r="C731" s="403"/>
      <c r="D731" s="385"/>
      <c r="F731" s="385"/>
      <c r="G731" s="385"/>
      <c r="H731" s="385"/>
    </row>
    <row r="732" spans="1:8" x14ac:dyDescent="0.25">
      <c r="A732" s="30"/>
      <c r="B732" s="31"/>
      <c r="C732" s="403"/>
      <c r="D732" s="385"/>
      <c r="F732" s="385"/>
      <c r="G732" s="385"/>
      <c r="H732" s="385"/>
    </row>
    <row r="733" spans="1:8" x14ac:dyDescent="0.25">
      <c r="A733" s="30"/>
      <c r="B733" s="31"/>
      <c r="C733" s="403"/>
      <c r="D733" s="385"/>
      <c r="F733" s="385"/>
      <c r="G733" s="385"/>
      <c r="H733" s="385"/>
    </row>
    <row r="734" spans="1:8" x14ac:dyDescent="0.25">
      <c r="A734" s="30"/>
      <c r="B734" s="31"/>
      <c r="C734" s="403"/>
      <c r="D734" s="385"/>
      <c r="F734" s="385"/>
      <c r="G734" s="385"/>
      <c r="H734" s="385"/>
    </row>
    <row r="735" spans="1:8" x14ac:dyDescent="0.25">
      <c r="A735" s="30"/>
      <c r="B735" s="31"/>
      <c r="C735" s="403"/>
      <c r="D735" s="385"/>
      <c r="F735" s="385"/>
      <c r="G735" s="385"/>
      <c r="H735" s="385"/>
    </row>
    <row r="736" spans="1:8" x14ac:dyDescent="0.25">
      <c r="A736" s="30"/>
      <c r="B736" s="31"/>
      <c r="C736" s="403"/>
      <c r="D736" s="385"/>
      <c r="F736" s="385"/>
      <c r="G736" s="385"/>
      <c r="H736" s="385"/>
    </row>
    <row r="737" spans="1:8" x14ac:dyDescent="0.25">
      <c r="A737" s="30"/>
      <c r="B737" s="31"/>
      <c r="C737" s="403"/>
      <c r="D737" s="385"/>
      <c r="F737" s="385"/>
      <c r="G737" s="385"/>
      <c r="H737" s="385"/>
    </row>
    <row r="738" spans="1:8" x14ac:dyDescent="0.25">
      <c r="A738" s="30"/>
      <c r="B738" s="31"/>
      <c r="C738" s="403"/>
      <c r="D738" s="385"/>
      <c r="F738" s="385"/>
      <c r="G738" s="385"/>
      <c r="H738" s="385"/>
    </row>
    <row r="739" spans="1:8" x14ac:dyDescent="0.25">
      <c r="A739" s="30"/>
      <c r="B739" s="31"/>
      <c r="C739" s="403"/>
      <c r="D739" s="385"/>
      <c r="F739" s="385"/>
      <c r="G739" s="385"/>
      <c r="H739" s="385"/>
    </row>
    <row r="740" spans="1:8" x14ac:dyDescent="0.25">
      <c r="A740" s="30"/>
      <c r="B740" s="31"/>
      <c r="C740" s="403"/>
      <c r="D740" s="385"/>
      <c r="F740" s="385"/>
      <c r="G740" s="385"/>
      <c r="H740" s="385"/>
    </row>
    <row r="741" spans="1:8" x14ac:dyDescent="0.25">
      <c r="A741" s="30"/>
      <c r="B741" s="31"/>
      <c r="C741" s="403"/>
      <c r="D741" s="385"/>
      <c r="F741" s="385"/>
      <c r="G741" s="385"/>
      <c r="H741" s="385"/>
    </row>
    <row r="742" spans="1:8" x14ac:dyDescent="0.25">
      <c r="A742" s="30"/>
      <c r="B742" s="31"/>
      <c r="C742" s="403"/>
      <c r="D742" s="385"/>
      <c r="F742" s="385"/>
      <c r="G742" s="385"/>
      <c r="H742" s="385"/>
    </row>
    <row r="743" spans="1:8" x14ac:dyDescent="0.25">
      <c r="A743" s="30"/>
      <c r="B743" s="31"/>
      <c r="C743" s="403"/>
      <c r="D743" s="385"/>
      <c r="F743" s="385"/>
      <c r="G743" s="385"/>
      <c r="H743" s="385"/>
    </row>
    <row r="744" spans="1:8" x14ac:dyDescent="0.25">
      <c r="A744" s="30"/>
      <c r="B744" s="31"/>
      <c r="C744" s="403"/>
      <c r="D744" s="385"/>
      <c r="F744" s="385"/>
      <c r="G744" s="385"/>
      <c r="H744" s="385"/>
    </row>
    <row r="745" spans="1:8" x14ac:dyDescent="0.25">
      <c r="A745" s="30"/>
      <c r="B745" s="31"/>
      <c r="C745" s="403"/>
      <c r="D745" s="385"/>
      <c r="F745" s="385"/>
      <c r="G745" s="385"/>
      <c r="H745" s="385"/>
    </row>
    <row r="746" spans="1:8" x14ac:dyDescent="0.25">
      <c r="A746" s="30"/>
      <c r="B746" s="31"/>
      <c r="C746" s="403"/>
      <c r="D746" s="385"/>
      <c r="F746" s="385"/>
      <c r="G746" s="385"/>
      <c r="H746" s="385"/>
    </row>
    <row r="747" spans="1:8" x14ac:dyDescent="0.25">
      <c r="A747" s="30"/>
      <c r="B747" s="31"/>
      <c r="C747" s="403"/>
      <c r="D747" s="385"/>
      <c r="F747" s="385"/>
      <c r="G747" s="385"/>
      <c r="H747" s="385"/>
    </row>
    <row r="748" spans="1:8" x14ac:dyDescent="0.25">
      <c r="A748" s="30"/>
      <c r="B748" s="31"/>
      <c r="C748" s="403"/>
      <c r="D748" s="385"/>
      <c r="F748" s="385"/>
      <c r="G748" s="385"/>
      <c r="H748" s="385"/>
    </row>
    <row r="749" spans="1:8" x14ac:dyDescent="0.25">
      <c r="A749" s="30"/>
      <c r="B749" s="31"/>
      <c r="C749" s="403"/>
      <c r="D749" s="385"/>
      <c r="F749" s="385"/>
      <c r="G749" s="385"/>
      <c r="H749" s="385"/>
    </row>
    <row r="750" spans="1:8" x14ac:dyDescent="0.25">
      <c r="A750" s="30"/>
      <c r="B750" s="31"/>
      <c r="C750" s="403"/>
      <c r="D750" s="385"/>
      <c r="F750" s="385"/>
      <c r="G750" s="385"/>
      <c r="H750" s="385"/>
    </row>
    <row r="751" spans="1:8" x14ac:dyDescent="0.25">
      <c r="A751" s="30"/>
      <c r="B751" s="31"/>
      <c r="C751" s="403"/>
      <c r="D751" s="385"/>
      <c r="F751" s="385"/>
      <c r="G751" s="385"/>
      <c r="H751" s="385"/>
    </row>
    <row r="752" spans="1:8" x14ac:dyDescent="0.25">
      <c r="A752" s="30"/>
      <c r="B752" s="31"/>
      <c r="C752" s="403"/>
      <c r="D752" s="385"/>
      <c r="F752" s="385"/>
      <c r="G752" s="385"/>
      <c r="H752" s="385"/>
    </row>
    <row r="753" spans="1:8" x14ac:dyDescent="0.25">
      <c r="A753" s="30"/>
      <c r="B753" s="31"/>
      <c r="C753" s="403"/>
      <c r="D753" s="385"/>
      <c r="F753" s="385"/>
      <c r="G753" s="385"/>
      <c r="H753" s="385"/>
    </row>
    <row r="754" spans="1:8" x14ac:dyDescent="0.25">
      <c r="A754" s="30"/>
      <c r="B754" s="31"/>
      <c r="C754" s="403"/>
      <c r="D754" s="385"/>
      <c r="F754" s="385"/>
      <c r="G754" s="385"/>
      <c r="H754" s="385"/>
    </row>
    <row r="755" spans="1:8" x14ac:dyDescent="0.25">
      <c r="A755" s="30"/>
      <c r="B755" s="31"/>
      <c r="C755" s="403"/>
      <c r="D755" s="385"/>
      <c r="F755" s="385"/>
      <c r="G755" s="385"/>
      <c r="H755" s="385"/>
    </row>
    <row r="756" spans="1:8" x14ac:dyDescent="0.25">
      <c r="A756" s="30"/>
      <c r="B756" s="31"/>
      <c r="C756" s="403"/>
      <c r="D756" s="385"/>
      <c r="F756" s="385"/>
      <c r="G756" s="385"/>
      <c r="H756" s="385"/>
    </row>
    <row r="757" spans="1:8" x14ac:dyDescent="0.25">
      <c r="A757" s="30"/>
      <c r="B757" s="31"/>
      <c r="C757" s="403"/>
      <c r="D757" s="385"/>
      <c r="F757" s="385"/>
      <c r="G757" s="385"/>
      <c r="H757" s="385"/>
    </row>
    <row r="758" spans="1:8" x14ac:dyDescent="0.25">
      <c r="A758" s="30"/>
      <c r="B758" s="31"/>
      <c r="C758" s="403"/>
      <c r="D758" s="385"/>
      <c r="F758" s="385"/>
      <c r="G758" s="385"/>
      <c r="H758" s="385"/>
    </row>
    <row r="759" spans="1:8" x14ac:dyDescent="0.25">
      <c r="A759" s="30"/>
      <c r="B759" s="31"/>
      <c r="C759" s="403"/>
      <c r="D759" s="385"/>
      <c r="F759" s="385"/>
      <c r="G759" s="385"/>
      <c r="H759" s="385"/>
    </row>
    <row r="760" spans="1:8" x14ac:dyDescent="0.25">
      <c r="A760" s="30"/>
      <c r="B760" s="31"/>
      <c r="C760" s="403"/>
      <c r="D760" s="385"/>
      <c r="F760" s="385"/>
      <c r="G760" s="385"/>
      <c r="H760" s="385"/>
    </row>
    <row r="761" spans="1:8" x14ac:dyDescent="0.25">
      <c r="A761" s="30"/>
      <c r="B761" s="31"/>
      <c r="C761" s="403"/>
      <c r="D761" s="385"/>
      <c r="F761" s="385"/>
      <c r="G761" s="385"/>
      <c r="H761" s="385"/>
    </row>
    <row r="762" spans="1:8" x14ac:dyDescent="0.25">
      <c r="A762" s="30"/>
      <c r="B762" s="31"/>
      <c r="C762" s="403"/>
      <c r="D762" s="385"/>
      <c r="F762" s="385"/>
      <c r="G762" s="385"/>
      <c r="H762" s="385"/>
    </row>
    <row r="763" spans="1:8" x14ac:dyDescent="0.25">
      <c r="A763" s="30"/>
      <c r="B763" s="31"/>
      <c r="C763" s="403"/>
      <c r="D763" s="385"/>
      <c r="F763" s="385"/>
      <c r="G763" s="385"/>
      <c r="H763" s="385"/>
    </row>
    <row r="764" spans="1:8" x14ac:dyDescent="0.25">
      <c r="A764" s="30"/>
      <c r="B764" s="31"/>
      <c r="C764" s="403"/>
      <c r="D764" s="385"/>
      <c r="F764" s="385"/>
      <c r="G764" s="385"/>
      <c r="H764" s="385"/>
    </row>
    <row r="765" spans="1:8" x14ac:dyDescent="0.25">
      <c r="A765" s="30"/>
      <c r="B765" s="31"/>
      <c r="C765" s="403"/>
      <c r="D765" s="385"/>
      <c r="F765" s="385"/>
      <c r="G765" s="385"/>
      <c r="H765" s="385"/>
    </row>
    <row r="766" spans="1:8" x14ac:dyDescent="0.25">
      <c r="A766" s="30"/>
      <c r="B766" s="31"/>
      <c r="C766" s="403"/>
      <c r="D766" s="385"/>
      <c r="F766" s="385"/>
      <c r="G766" s="385"/>
      <c r="H766" s="385"/>
    </row>
    <row r="767" spans="1:8" x14ac:dyDescent="0.25">
      <c r="A767" s="30"/>
      <c r="B767" s="31"/>
      <c r="C767" s="403"/>
      <c r="D767" s="385"/>
      <c r="F767" s="385"/>
      <c r="G767" s="385"/>
      <c r="H767" s="385"/>
    </row>
    <row r="768" spans="1:8" x14ac:dyDescent="0.25">
      <c r="A768" s="30"/>
      <c r="B768" s="31"/>
      <c r="C768" s="403"/>
      <c r="D768" s="385"/>
      <c r="F768" s="385"/>
      <c r="G768" s="385"/>
      <c r="H768" s="385"/>
    </row>
    <row r="769" spans="1:8" x14ac:dyDescent="0.25">
      <c r="A769" s="30"/>
      <c r="B769" s="31"/>
      <c r="C769" s="403"/>
      <c r="D769" s="385"/>
      <c r="F769" s="385"/>
      <c r="G769" s="385"/>
      <c r="H769" s="385"/>
    </row>
    <row r="770" spans="1:8" x14ac:dyDescent="0.25">
      <c r="A770" s="30"/>
      <c r="B770" s="31"/>
      <c r="C770" s="403"/>
      <c r="D770" s="385"/>
      <c r="F770" s="385"/>
      <c r="G770" s="385"/>
      <c r="H770" s="385"/>
    </row>
    <row r="771" spans="1:8" x14ac:dyDescent="0.25">
      <c r="A771" s="30"/>
      <c r="B771" s="31"/>
      <c r="C771" s="403"/>
      <c r="D771" s="385"/>
      <c r="F771" s="385"/>
      <c r="G771" s="385"/>
      <c r="H771" s="385"/>
    </row>
    <row r="772" spans="1:8" x14ac:dyDescent="0.25">
      <c r="A772" s="30"/>
      <c r="B772" s="31"/>
      <c r="C772" s="403"/>
      <c r="D772" s="385"/>
      <c r="F772" s="385"/>
      <c r="G772" s="385"/>
      <c r="H772" s="385"/>
    </row>
    <row r="773" spans="1:8" x14ac:dyDescent="0.25">
      <c r="A773" s="30"/>
      <c r="B773" s="31"/>
      <c r="C773" s="403"/>
      <c r="D773" s="385"/>
      <c r="F773" s="385"/>
      <c r="G773" s="385"/>
      <c r="H773" s="385"/>
    </row>
    <row r="774" spans="1:8" x14ac:dyDescent="0.25">
      <c r="A774" s="30"/>
      <c r="B774" s="31"/>
      <c r="C774" s="403"/>
      <c r="D774" s="385"/>
      <c r="F774" s="385"/>
      <c r="G774" s="385"/>
      <c r="H774" s="385"/>
    </row>
    <row r="775" spans="1:8" x14ac:dyDescent="0.25">
      <c r="A775" s="30"/>
      <c r="B775" s="31"/>
      <c r="C775" s="403"/>
      <c r="D775" s="385"/>
      <c r="F775" s="385"/>
      <c r="G775" s="385"/>
      <c r="H775" s="385"/>
    </row>
    <row r="776" spans="1:8" x14ac:dyDescent="0.25">
      <c r="A776" s="30"/>
      <c r="B776" s="31"/>
      <c r="C776" s="403"/>
      <c r="D776" s="385"/>
      <c r="F776" s="385"/>
      <c r="G776" s="385"/>
      <c r="H776" s="385"/>
    </row>
    <row r="777" spans="1:8" x14ac:dyDescent="0.25">
      <c r="A777" s="30"/>
      <c r="B777" s="31"/>
      <c r="C777" s="403"/>
      <c r="D777" s="385"/>
      <c r="F777" s="385"/>
      <c r="G777" s="385"/>
      <c r="H777" s="385"/>
    </row>
    <row r="778" spans="1:8" x14ac:dyDescent="0.25">
      <c r="A778" s="30"/>
      <c r="B778" s="31"/>
      <c r="C778" s="403"/>
      <c r="D778" s="385"/>
      <c r="F778" s="385"/>
      <c r="G778" s="385"/>
      <c r="H778" s="385"/>
    </row>
    <row r="779" spans="1:8" x14ac:dyDescent="0.25">
      <c r="A779" s="30"/>
      <c r="B779" s="31"/>
      <c r="C779" s="403"/>
      <c r="D779" s="385"/>
      <c r="F779" s="385"/>
      <c r="G779" s="385"/>
      <c r="H779" s="385"/>
    </row>
    <row r="780" spans="1:8" x14ac:dyDescent="0.25">
      <c r="A780" s="30"/>
      <c r="B780" s="31"/>
      <c r="C780" s="403"/>
      <c r="D780" s="385"/>
      <c r="F780" s="385"/>
      <c r="G780" s="385"/>
      <c r="H780" s="385"/>
    </row>
    <row r="781" spans="1:8" x14ac:dyDescent="0.25">
      <c r="A781" s="30"/>
      <c r="B781" s="31"/>
      <c r="C781" s="403"/>
      <c r="D781" s="385"/>
      <c r="F781" s="385"/>
      <c r="G781" s="385"/>
      <c r="H781" s="385"/>
    </row>
    <row r="782" spans="1:8" x14ac:dyDescent="0.25">
      <c r="A782" s="30"/>
      <c r="B782" s="31"/>
      <c r="C782" s="403"/>
      <c r="D782" s="385"/>
      <c r="F782" s="385"/>
      <c r="G782" s="385"/>
      <c r="H782" s="385"/>
    </row>
    <row r="783" spans="1:8" x14ac:dyDescent="0.25">
      <c r="A783" s="30"/>
      <c r="B783" s="31"/>
      <c r="C783" s="403"/>
      <c r="D783" s="385"/>
      <c r="F783" s="385"/>
      <c r="G783" s="385"/>
      <c r="H783" s="385"/>
    </row>
    <row r="784" spans="1:8" x14ac:dyDescent="0.25">
      <c r="A784" s="30"/>
      <c r="B784" s="31"/>
      <c r="C784" s="403"/>
      <c r="D784" s="385"/>
      <c r="F784" s="385"/>
      <c r="G784" s="385"/>
      <c r="H784" s="385"/>
    </row>
    <row r="785" spans="1:8" x14ac:dyDescent="0.25">
      <c r="A785" s="30"/>
      <c r="B785" s="31"/>
      <c r="C785" s="403"/>
      <c r="D785" s="385"/>
      <c r="F785" s="385"/>
      <c r="G785" s="385"/>
      <c r="H785" s="385"/>
    </row>
    <row r="786" spans="1:8" x14ac:dyDescent="0.25">
      <c r="A786" s="30"/>
      <c r="B786" s="31"/>
      <c r="C786" s="403"/>
      <c r="D786" s="385"/>
      <c r="F786" s="385"/>
      <c r="G786" s="385"/>
      <c r="H786" s="385"/>
    </row>
    <row r="787" spans="1:8" x14ac:dyDescent="0.25">
      <c r="A787" s="30"/>
      <c r="B787" s="31"/>
      <c r="C787" s="403"/>
      <c r="D787" s="385"/>
      <c r="F787" s="385"/>
      <c r="G787" s="385"/>
      <c r="H787" s="385"/>
    </row>
    <row r="788" spans="1:8" x14ac:dyDescent="0.25">
      <c r="A788" s="30"/>
      <c r="B788" s="31"/>
      <c r="C788" s="403"/>
      <c r="D788" s="385"/>
      <c r="F788" s="385"/>
      <c r="G788" s="385"/>
      <c r="H788" s="385"/>
    </row>
    <row r="789" spans="1:8" x14ac:dyDescent="0.25">
      <c r="A789" s="30"/>
      <c r="B789" s="31"/>
      <c r="C789" s="403"/>
      <c r="D789" s="385"/>
      <c r="F789" s="385"/>
      <c r="G789" s="385"/>
      <c r="H789" s="385"/>
    </row>
    <row r="790" spans="1:8" x14ac:dyDescent="0.25">
      <c r="A790" s="30"/>
      <c r="B790" s="31"/>
      <c r="C790" s="403"/>
      <c r="D790" s="385"/>
      <c r="F790" s="385"/>
      <c r="G790" s="385"/>
      <c r="H790" s="385"/>
    </row>
    <row r="791" spans="1:8" x14ac:dyDescent="0.25">
      <c r="A791" s="30"/>
      <c r="B791" s="31"/>
      <c r="C791" s="403"/>
      <c r="D791" s="385"/>
      <c r="F791" s="385"/>
      <c r="G791" s="385"/>
      <c r="H791" s="385"/>
    </row>
    <row r="792" spans="1:8" x14ac:dyDescent="0.25">
      <c r="A792" s="30"/>
      <c r="B792" s="31"/>
      <c r="C792" s="403"/>
      <c r="D792" s="385"/>
      <c r="F792" s="385"/>
      <c r="G792" s="385"/>
      <c r="H792" s="385"/>
    </row>
    <row r="793" spans="1:8" x14ac:dyDescent="0.25">
      <c r="A793" s="30"/>
      <c r="B793" s="31"/>
      <c r="C793" s="403"/>
      <c r="D793" s="385"/>
      <c r="F793" s="385"/>
      <c r="G793" s="385"/>
      <c r="H793" s="385"/>
    </row>
    <row r="794" spans="1:8" x14ac:dyDescent="0.25">
      <c r="A794" s="30"/>
      <c r="B794" s="31"/>
      <c r="C794" s="403"/>
      <c r="D794" s="385"/>
      <c r="F794" s="385"/>
      <c r="G794" s="385"/>
      <c r="H794" s="385"/>
    </row>
    <row r="795" spans="1:8" x14ac:dyDescent="0.25">
      <c r="A795" s="30"/>
      <c r="B795" s="31"/>
      <c r="C795" s="403"/>
      <c r="D795" s="385"/>
      <c r="F795" s="385"/>
      <c r="G795" s="385"/>
      <c r="H795" s="385"/>
    </row>
    <row r="796" spans="1:8" x14ac:dyDescent="0.25">
      <c r="A796" s="30"/>
      <c r="B796" s="31"/>
      <c r="C796" s="403"/>
      <c r="D796" s="385"/>
      <c r="F796" s="385"/>
      <c r="G796" s="385"/>
      <c r="H796" s="385"/>
    </row>
    <row r="797" spans="1:8" x14ac:dyDescent="0.25">
      <c r="A797" s="30"/>
      <c r="B797" s="31"/>
      <c r="C797" s="403"/>
      <c r="D797" s="385"/>
      <c r="F797" s="385"/>
      <c r="G797" s="385"/>
      <c r="H797" s="385"/>
    </row>
    <row r="798" spans="1:8" x14ac:dyDescent="0.25">
      <c r="A798" s="30"/>
      <c r="B798" s="31"/>
      <c r="C798" s="403"/>
      <c r="D798" s="385"/>
      <c r="F798" s="385"/>
      <c r="G798" s="385"/>
      <c r="H798" s="385"/>
    </row>
    <row r="799" spans="1:8" x14ac:dyDescent="0.25">
      <c r="A799" s="30"/>
      <c r="B799" s="31"/>
      <c r="C799" s="403"/>
      <c r="D799" s="385"/>
      <c r="F799" s="385"/>
      <c r="G799" s="385"/>
      <c r="H799" s="385"/>
    </row>
    <row r="800" spans="1:8" x14ac:dyDescent="0.25">
      <c r="A800" s="30"/>
      <c r="B800" s="31"/>
      <c r="C800" s="403"/>
      <c r="D800" s="385"/>
      <c r="F800" s="385"/>
      <c r="G800" s="385"/>
      <c r="H800" s="385"/>
    </row>
    <row r="801" spans="1:8" x14ac:dyDescent="0.25">
      <c r="A801" s="30"/>
      <c r="B801" s="31"/>
      <c r="C801" s="403"/>
      <c r="D801" s="385"/>
      <c r="F801" s="385"/>
      <c r="G801" s="385"/>
      <c r="H801" s="385"/>
    </row>
    <row r="802" spans="1:8" x14ac:dyDescent="0.25">
      <c r="A802" s="30"/>
      <c r="B802" s="31"/>
      <c r="C802" s="403"/>
      <c r="D802" s="385"/>
      <c r="F802" s="385"/>
      <c r="G802" s="385"/>
      <c r="H802" s="385"/>
    </row>
    <row r="803" spans="1:8" x14ac:dyDescent="0.25">
      <c r="A803" s="30"/>
      <c r="B803" s="31"/>
      <c r="C803" s="403"/>
      <c r="D803" s="385"/>
      <c r="F803" s="385"/>
      <c r="G803" s="385"/>
      <c r="H803" s="385"/>
    </row>
    <row r="804" spans="1:8" x14ac:dyDescent="0.25">
      <c r="A804" s="30"/>
      <c r="B804" s="31"/>
      <c r="C804" s="403"/>
      <c r="D804" s="385"/>
      <c r="F804" s="385"/>
      <c r="G804" s="385"/>
      <c r="H804" s="385"/>
    </row>
    <row r="805" spans="1:8" x14ac:dyDescent="0.25">
      <c r="A805" s="30"/>
      <c r="B805" s="31"/>
      <c r="C805" s="403"/>
      <c r="D805" s="385"/>
      <c r="F805" s="385"/>
      <c r="G805" s="385"/>
      <c r="H805" s="385"/>
    </row>
    <row r="806" spans="1:8" x14ac:dyDescent="0.25">
      <c r="A806" s="30"/>
      <c r="B806" s="31"/>
      <c r="C806" s="403"/>
      <c r="D806" s="385"/>
      <c r="F806" s="385"/>
      <c r="G806" s="385"/>
      <c r="H806" s="385"/>
    </row>
    <row r="807" spans="1:8" x14ac:dyDescent="0.25">
      <c r="A807" s="30"/>
      <c r="B807" s="31"/>
      <c r="C807" s="403"/>
      <c r="D807" s="385"/>
      <c r="F807" s="385"/>
      <c r="G807" s="385"/>
      <c r="H807" s="385"/>
    </row>
    <row r="808" spans="1:8" x14ac:dyDescent="0.25">
      <c r="A808" s="30"/>
      <c r="B808" s="31"/>
      <c r="C808" s="403"/>
      <c r="D808" s="385"/>
      <c r="F808" s="385"/>
      <c r="G808" s="385"/>
      <c r="H808" s="385"/>
    </row>
    <row r="809" spans="1:8" x14ac:dyDescent="0.25">
      <c r="A809" s="30"/>
      <c r="B809" s="31"/>
      <c r="C809" s="403"/>
      <c r="D809" s="385"/>
      <c r="F809" s="385"/>
      <c r="G809" s="385"/>
      <c r="H809" s="385"/>
    </row>
    <row r="810" spans="1:8" x14ac:dyDescent="0.25">
      <c r="A810" s="30"/>
      <c r="B810" s="31"/>
      <c r="C810" s="403"/>
      <c r="D810" s="385"/>
      <c r="F810" s="385"/>
      <c r="G810" s="385"/>
      <c r="H810" s="385"/>
    </row>
    <row r="811" spans="1:8" x14ac:dyDescent="0.25">
      <c r="A811" s="30"/>
      <c r="B811" s="31"/>
      <c r="C811" s="403"/>
      <c r="D811" s="385"/>
      <c r="F811" s="385"/>
      <c r="G811" s="385"/>
      <c r="H811" s="385"/>
    </row>
    <row r="812" spans="1:8" x14ac:dyDescent="0.25">
      <c r="A812" s="30"/>
      <c r="B812" s="31"/>
      <c r="C812" s="403"/>
      <c r="D812" s="385"/>
      <c r="F812" s="385"/>
      <c r="G812" s="385"/>
      <c r="H812" s="385"/>
    </row>
    <row r="813" spans="1:8" x14ac:dyDescent="0.25">
      <c r="A813" s="30"/>
      <c r="B813" s="31"/>
      <c r="C813" s="403"/>
      <c r="D813" s="385"/>
      <c r="F813" s="385"/>
      <c r="G813" s="385"/>
      <c r="H813" s="385"/>
    </row>
    <row r="814" spans="1:8" x14ac:dyDescent="0.25">
      <c r="A814" s="30"/>
      <c r="B814" s="31"/>
      <c r="C814" s="403"/>
      <c r="D814" s="385"/>
      <c r="F814" s="385"/>
      <c r="G814" s="385"/>
      <c r="H814" s="385"/>
    </row>
    <row r="815" spans="1:8" x14ac:dyDescent="0.25">
      <c r="A815" s="30"/>
      <c r="B815" s="31"/>
      <c r="C815" s="403"/>
      <c r="D815" s="385"/>
      <c r="F815" s="385"/>
      <c r="G815" s="385"/>
      <c r="H815" s="385"/>
    </row>
    <row r="816" spans="1:8" x14ac:dyDescent="0.25">
      <c r="A816" s="30"/>
      <c r="B816" s="31"/>
      <c r="C816" s="403"/>
      <c r="D816" s="385"/>
      <c r="F816" s="385"/>
      <c r="G816" s="385"/>
      <c r="H816" s="385"/>
    </row>
    <row r="817" spans="1:8" x14ac:dyDescent="0.25">
      <c r="A817" s="30"/>
      <c r="B817" s="31"/>
      <c r="C817" s="403"/>
      <c r="D817" s="385"/>
      <c r="F817" s="385"/>
      <c r="G817" s="385"/>
      <c r="H817" s="385"/>
    </row>
    <row r="818" spans="1:8" x14ac:dyDescent="0.25">
      <c r="A818" s="30"/>
      <c r="B818" s="31"/>
      <c r="C818" s="403"/>
      <c r="D818" s="385"/>
      <c r="F818" s="385"/>
      <c r="G818" s="385"/>
      <c r="H818" s="385"/>
    </row>
    <row r="819" spans="1:8" x14ac:dyDescent="0.25">
      <c r="A819" s="30"/>
      <c r="B819" s="31"/>
      <c r="C819" s="403"/>
      <c r="D819" s="385"/>
      <c r="F819" s="385"/>
      <c r="G819" s="385"/>
      <c r="H819" s="385"/>
    </row>
    <row r="820" spans="1:8" x14ac:dyDescent="0.25">
      <c r="A820" s="30"/>
      <c r="B820" s="31"/>
      <c r="C820" s="403"/>
      <c r="D820" s="385"/>
      <c r="F820" s="385"/>
      <c r="G820" s="385"/>
      <c r="H820" s="385"/>
    </row>
    <row r="821" spans="1:8" x14ac:dyDescent="0.25">
      <c r="A821" s="30"/>
      <c r="B821" s="31"/>
      <c r="C821" s="403"/>
      <c r="D821" s="385"/>
      <c r="F821" s="385"/>
      <c r="G821" s="385"/>
      <c r="H821" s="385"/>
    </row>
    <row r="822" spans="1:8" x14ac:dyDescent="0.25">
      <c r="A822" s="30"/>
      <c r="B822" s="31"/>
      <c r="C822" s="403"/>
      <c r="D822" s="385"/>
      <c r="F822" s="385"/>
      <c r="G822" s="385"/>
      <c r="H822" s="385"/>
    </row>
    <row r="823" spans="1:8" x14ac:dyDescent="0.25">
      <c r="A823" s="30"/>
      <c r="B823" s="31"/>
      <c r="C823" s="403"/>
      <c r="D823" s="385"/>
      <c r="F823" s="385"/>
      <c r="G823" s="385"/>
      <c r="H823" s="385"/>
    </row>
    <row r="824" spans="1:8" x14ac:dyDescent="0.25">
      <c r="A824" s="30"/>
      <c r="B824" s="31"/>
      <c r="C824" s="403"/>
      <c r="D824" s="385"/>
      <c r="F824" s="385"/>
      <c r="G824" s="385"/>
      <c r="H824" s="385"/>
    </row>
    <row r="825" spans="1:8" x14ac:dyDescent="0.25">
      <c r="A825" s="30"/>
      <c r="B825" s="31"/>
      <c r="C825" s="403"/>
      <c r="D825" s="385"/>
      <c r="F825" s="385"/>
      <c r="G825" s="385"/>
      <c r="H825" s="385"/>
    </row>
    <row r="826" spans="1:8" x14ac:dyDescent="0.25">
      <c r="A826" s="30"/>
      <c r="B826" s="31"/>
      <c r="C826" s="403"/>
      <c r="D826" s="385"/>
      <c r="F826" s="385"/>
      <c r="G826" s="385"/>
      <c r="H826" s="385"/>
    </row>
    <row r="827" spans="1:8" x14ac:dyDescent="0.25">
      <c r="A827" s="30"/>
      <c r="B827" s="31"/>
      <c r="C827" s="403"/>
      <c r="D827" s="385"/>
      <c r="F827" s="385"/>
      <c r="G827" s="385"/>
      <c r="H827" s="385"/>
    </row>
    <row r="828" spans="1:8" x14ac:dyDescent="0.25">
      <c r="A828" s="30"/>
      <c r="B828" s="31"/>
      <c r="C828" s="403"/>
      <c r="D828" s="385"/>
      <c r="F828" s="385"/>
      <c r="G828" s="385"/>
      <c r="H828" s="385"/>
    </row>
    <row r="829" spans="1:8" x14ac:dyDescent="0.25">
      <c r="A829" s="30"/>
      <c r="B829" s="31"/>
      <c r="C829" s="403"/>
      <c r="D829" s="385"/>
      <c r="F829" s="385"/>
      <c r="G829" s="385"/>
      <c r="H829" s="385"/>
    </row>
    <row r="830" spans="1:8" x14ac:dyDescent="0.25">
      <c r="A830" s="30"/>
      <c r="B830" s="31"/>
      <c r="C830" s="403"/>
      <c r="D830" s="385"/>
      <c r="F830" s="385"/>
      <c r="G830" s="385"/>
      <c r="H830" s="385"/>
    </row>
    <row r="831" spans="1:8" x14ac:dyDescent="0.25">
      <c r="A831" s="30"/>
      <c r="B831" s="31"/>
      <c r="C831" s="403"/>
      <c r="D831" s="385"/>
      <c r="F831" s="385"/>
      <c r="G831" s="385"/>
      <c r="H831" s="385"/>
    </row>
    <row r="832" spans="1:8" x14ac:dyDescent="0.25">
      <c r="A832" s="30"/>
      <c r="B832" s="31"/>
      <c r="C832" s="403"/>
      <c r="D832" s="385"/>
      <c r="F832" s="385"/>
      <c r="G832" s="385"/>
      <c r="H832" s="385"/>
    </row>
    <row r="833" spans="1:8" x14ac:dyDescent="0.25">
      <c r="A833" s="30"/>
      <c r="B833" s="31"/>
      <c r="C833" s="403"/>
      <c r="D833" s="385"/>
      <c r="F833" s="385"/>
      <c r="G833" s="385"/>
      <c r="H833" s="385"/>
    </row>
    <row r="834" spans="1:8" x14ac:dyDescent="0.25">
      <c r="A834" s="30"/>
      <c r="B834" s="31"/>
      <c r="C834" s="403"/>
      <c r="D834" s="385"/>
      <c r="F834" s="385"/>
      <c r="G834" s="385"/>
      <c r="H834" s="385"/>
    </row>
    <row r="835" spans="1:8" x14ac:dyDescent="0.25">
      <c r="A835" s="30"/>
      <c r="B835" s="31"/>
      <c r="C835" s="403"/>
      <c r="D835" s="385"/>
      <c r="F835" s="385"/>
      <c r="G835" s="385"/>
      <c r="H835" s="385"/>
    </row>
    <row r="836" spans="1:8" x14ac:dyDescent="0.25">
      <c r="A836" s="30"/>
      <c r="B836" s="31"/>
      <c r="C836" s="403"/>
      <c r="D836" s="385"/>
      <c r="F836" s="385"/>
      <c r="G836" s="385"/>
      <c r="H836" s="385"/>
    </row>
    <row r="837" spans="1:8" x14ac:dyDescent="0.25">
      <c r="A837" s="30"/>
      <c r="B837" s="31"/>
      <c r="C837" s="403"/>
      <c r="D837" s="385"/>
      <c r="F837" s="385"/>
      <c r="G837" s="385"/>
      <c r="H837" s="385"/>
    </row>
    <row r="838" spans="1:8" x14ac:dyDescent="0.25">
      <c r="A838" s="30"/>
      <c r="B838" s="31"/>
      <c r="C838" s="403"/>
      <c r="D838" s="385"/>
      <c r="F838" s="385"/>
      <c r="G838" s="385"/>
      <c r="H838" s="385"/>
    </row>
    <row r="839" spans="1:8" x14ac:dyDescent="0.25">
      <c r="A839" s="30"/>
      <c r="B839" s="31"/>
      <c r="C839" s="403"/>
      <c r="D839" s="385"/>
      <c r="F839" s="385"/>
      <c r="G839" s="385"/>
      <c r="H839" s="385"/>
    </row>
    <row r="840" spans="1:8" x14ac:dyDescent="0.25">
      <c r="A840" s="30"/>
      <c r="B840" s="31"/>
      <c r="C840" s="403"/>
      <c r="D840" s="385"/>
      <c r="F840" s="385"/>
      <c r="G840" s="385"/>
      <c r="H840" s="385"/>
    </row>
    <row r="841" spans="1:8" x14ac:dyDescent="0.25">
      <c r="A841" s="30"/>
      <c r="B841" s="31"/>
      <c r="C841" s="403"/>
      <c r="D841" s="385"/>
      <c r="F841" s="385"/>
      <c r="G841" s="385"/>
      <c r="H841" s="385"/>
    </row>
    <row r="842" spans="1:8" x14ac:dyDescent="0.25">
      <c r="A842" s="30"/>
      <c r="B842" s="31"/>
      <c r="C842" s="403"/>
      <c r="D842" s="385"/>
      <c r="F842" s="385"/>
      <c r="G842" s="385"/>
      <c r="H842" s="385"/>
    </row>
    <row r="843" spans="1:8" x14ac:dyDescent="0.25">
      <c r="A843" s="30"/>
      <c r="B843" s="31"/>
      <c r="C843" s="403"/>
      <c r="D843" s="385"/>
      <c r="F843" s="385"/>
      <c r="G843" s="385"/>
      <c r="H843" s="385"/>
    </row>
    <row r="844" spans="1:8" x14ac:dyDescent="0.25">
      <c r="A844" s="30"/>
      <c r="B844" s="31"/>
      <c r="C844" s="403"/>
      <c r="D844" s="385"/>
      <c r="F844" s="385"/>
      <c r="G844" s="385"/>
      <c r="H844" s="385"/>
    </row>
    <row r="845" spans="1:8" x14ac:dyDescent="0.25">
      <c r="A845" s="30"/>
      <c r="B845" s="31"/>
      <c r="C845" s="403"/>
      <c r="D845" s="385"/>
      <c r="F845" s="385"/>
      <c r="G845" s="385"/>
      <c r="H845" s="385"/>
    </row>
    <row r="846" spans="1:8" x14ac:dyDescent="0.25">
      <c r="A846" s="30"/>
      <c r="B846" s="31"/>
      <c r="C846" s="403"/>
      <c r="D846" s="385"/>
      <c r="F846" s="385"/>
      <c r="G846" s="385"/>
      <c r="H846" s="385"/>
    </row>
    <row r="847" spans="1:8" x14ac:dyDescent="0.25">
      <c r="A847" s="30"/>
      <c r="B847" s="31"/>
      <c r="C847" s="403"/>
      <c r="D847" s="385"/>
      <c r="F847" s="385"/>
      <c r="G847" s="385"/>
      <c r="H847" s="385"/>
    </row>
    <row r="848" spans="1:8" x14ac:dyDescent="0.25">
      <c r="A848" s="30"/>
      <c r="B848" s="31"/>
      <c r="C848" s="403"/>
      <c r="D848" s="385"/>
      <c r="F848" s="385"/>
      <c r="G848" s="385"/>
      <c r="H848" s="385"/>
    </row>
    <row r="849" spans="1:8" x14ac:dyDescent="0.25">
      <c r="A849" s="30"/>
      <c r="B849" s="31"/>
      <c r="C849" s="403"/>
      <c r="D849" s="385"/>
      <c r="F849" s="385"/>
      <c r="G849" s="385"/>
      <c r="H849" s="385"/>
    </row>
    <row r="850" spans="1:8" x14ac:dyDescent="0.25">
      <c r="A850" s="30"/>
      <c r="B850" s="31"/>
      <c r="C850" s="403"/>
      <c r="D850" s="385"/>
      <c r="F850" s="385"/>
      <c r="G850" s="385"/>
      <c r="H850" s="385"/>
    </row>
    <row r="851" spans="1:8" x14ac:dyDescent="0.25">
      <c r="A851" s="30"/>
      <c r="B851" s="31"/>
      <c r="C851" s="403"/>
      <c r="D851" s="385"/>
      <c r="F851" s="385"/>
      <c r="G851" s="385"/>
      <c r="H851" s="385"/>
    </row>
    <row r="852" spans="1:8" x14ac:dyDescent="0.25">
      <c r="A852" s="30"/>
      <c r="B852" s="31"/>
      <c r="C852" s="403"/>
      <c r="D852" s="385"/>
      <c r="F852" s="385"/>
      <c r="G852" s="385"/>
      <c r="H852" s="385"/>
    </row>
    <row r="853" spans="1:8" x14ac:dyDescent="0.25">
      <c r="A853" s="30"/>
      <c r="B853" s="31"/>
      <c r="C853" s="403"/>
      <c r="D853" s="385"/>
      <c r="F853" s="385"/>
      <c r="G853" s="385"/>
      <c r="H853" s="385"/>
    </row>
    <row r="854" spans="1:8" x14ac:dyDescent="0.25">
      <c r="A854" s="30"/>
      <c r="B854" s="31"/>
      <c r="C854" s="403"/>
      <c r="D854" s="385"/>
      <c r="F854" s="385"/>
      <c r="G854" s="385"/>
      <c r="H854" s="385"/>
    </row>
    <row r="855" spans="1:8" x14ac:dyDescent="0.25">
      <c r="A855" s="30"/>
      <c r="B855" s="31"/>
      <c r="C855" s="403"/>
      <c r="D855" s="385"/>
      <c r="F855" s="385"/>
      <c r="G855" s="385"/>
      <c r="H855" s="385"/>
    </row>
    <row r="856" spans="1:8" x14ac:dyDescent="0.25">
      <c r="A856" s="30"/>
      <c r="B856" s="31"/>
      <c r="C856" s="403"/>
      <c r="D856" s="385"/>
      <c r="F856" s="385"/>
      <c r="G856" s="385"/>
      <c r="H856" s="385"/>
    </row>
    <row r="857" spans="1:8" x14ac:dyDescent="0.25">
      <c r="A857" s="30"/>
      <c r="B857" s="31"/>
      <c r="C857" s="403"/>
      <c r="D857" s="385"/>
      <c r="F857" s="385"/>
      <c r="G857" s="385"/>
      <c r="H857" s="385"/>
    </row>
    <row r="858" spans="1:8" x14ac:dyDescent="0.25">
      <c r="A858" s="30"/>
      <c r="B858" s="31"/>
      <c r="C858" s="403"/>
      <c r="D858" s="385"/>
      <c r="F858" s="385"/>
      <c r="G858" s="385"/>
      <c r="H858" s="385"/>
    </row>
    <row r="859" spans="1:8" x14ac:dyDescent="0.25">
      <c r="A859" s="30"/>
      <c r="B859" s="31"/>
      <c r="C859" s="403"/>
      <c r="D859" s="385"/>
      <c r="F859" s="385"/>
      <c r="G859" s="385"/>
      <c r="H859" s="385"/>
    </row>
    <row r="860" spans="1:8" x14ac:dyDescent="0.25">
      <c r="A860" s="30"/>
      <c r="B860" s="31"/>
      <c r="C860" s="403"/>
      <c r="D860" s="385"/>
      <c r="F860" s="385"/>
      <c r="G860" s="385"/>
      <c r="H860" s="385"/>
    </row>
    <row r="861" spans="1:8" x14ac:dyDescent="0.25">
      <c r="A861" s="30"/>
      <c r="B861" s="31"/>
      <c r="C861" s="403"/>
      <c r="D861" s="385"/>
      <c r="F861" s="385"/>
      <c r="G861" s="385"/>
      <c r="H861" s="385"/>
    </row>
    <row r="862" spans="1:8" x14ac:dyDescent="0.25">
      <c r="A862" s="30"/>
      <c r="B862" s="31"/>
      <c r="C862" s="403"/>
      <c r="D862" s="385"/>
      <c r="F862" s="385"/>
      <c r="G862" s="385"/>
      <c r="H862" s="385"/>
    </row>
    <row r="863" spans="1:8" x14ac:dyDescent="0.25">
      <c r="A863" s="30"/>
      <c r="B863" s="31"/>
      <c r="C863" s="403"/>
      <c r="D863" s="385"/>
      <c r="F863" s="385"/>
      <c r="G863" s="385"/>
      <c r="H863" s="385"/>
    </row>
    <row r="864" spans="1:8" x14ac:dyDescent="0.25">
      <c r="A864" s="30"/>
      <c r="B864" s="31"/>
      <c r="C864" s="403"/>
      <c r="D864" s="385"/>
      <c r="F864" s="385"/>
      <c r="G864" s="385"/>
      <c r="H864" s="385"/>
    </row>
    <row r="865" spans="1:8" x14ac:dyDescent="0.25">
      <c r="A865" s="30"/>
      <c r="B865" s="31"/>
      <c r="C865" s="403"/>
      <c r="D865" s="385"/>
      <c r="F865" s="385"/>
      <c r="G865" s="385"/>
      <c r="H865" s="385"/>
    </row>
    <row r="866" spans="1:8" x14ac:dyDescent="0.25">
      <c r="A866" s="30"/>
      <c r="B866" s="31"/>
      <c r="C866" s="403"/>
      <c r="D866" s="385"/>
      <c r="F866" s="385"/>
      <c r="G866" s="385"/>
      <c r="H866" s="385"/>
    </row>
    <row r="867" spans="1:8" x14ac:dyDescent="0.25">
      <c r="A867" s="30"/>
      <c r="B867" s="31"/>
      <c r="C867" s="403"/>
      <c r="D867" s="385"/>
      <c r="F867" s="385"/>
      <c r="G867" s="385"/>
      <c r="H867" s="385"/>
    </row>
    <row r="868" spans="1:8" x14ac:dyDescent="0.25">
      <c r="A868" s="30"/>
      <c r="B868" s="31"/>
      <c r="C868" s="403"/>
      <c r="D868" s="385"/>
      <c r="F868" s="385"/>
      <c r="G868" s="385"/>
      <c r="H868" s="385"/>
    </row>
    <row r="869" spans="1:8" x14ac:dyDescent="0.25">
      <c r="A869" s="30"/>
      <c r="B869" s="31"/>
      <c r="C869" s="403"/>
      <c r="D869" s="385"/>
      <c r="F869" s="385"/>
      <c r="G869" s="385"/>
      <c r="H869" s="385"/>
    </row>
    <row r="870" spans="1:8" x14ac:dyDescent="0.25">
      <c r="A870" s="30"/>
      <c r="B870" s="31"/>
      <c r="C870" s="403"/>
      <c r="D870" s="385"/>
      <c r="F870" s="385"/>
      <c r="G870" s="385"/>
      <c r="H870" s="385"/>
    </row>
    <row r="871" spans="1:8" x14ac:dyDescent="0.25">
      <c r="A871" s="30"/>
      <c r="B871" s="31"/>
      <c r="C871" s="403"/>
      <c r="D871" s="385"/>
      <c r="F871" s="385"/>
      <c r="G871" s="385"/>
      <c r="H871" s="385"/>
    </row>
    <row r="872" spans="1:8" x14ac:dyDescent="0.25">
      <c r="A872" s="30"/>
      <c r="B872" s="31"/>
      <c r="C872" s="403"/>
      <c r="D872" s="385"/>
      <c r="F872" s="385"/>
      <c r="G872" s="385"/>
      <c r="H872" s="385"/>
    </row>
    <row r="873" spans="1:8" x14ac:dyDescent="0.25">
      <c r="A873" s="30"/>
      <c r="B873" s="31"/>
      <c r="C873" s="403"/>
      <c r="D873" s="385"/>
      <c r="F873" s="385"/>
      <c r="G873" s="385"/>
      <c r="H873" s="385"/>
    </row>
    <row r="874" spans="1:8" x14ac:dyDescent="0.25">
      <c r="A874" s="30"/>
      <c r="B874" s="31"/>
      <c r="C874" s="403"/>
      <c r="D874" s="385"/>
      <c r="F874" s="385"/>
      <c r="G874" s="385"/>
      <c r="H874" s="385"/>
    </row>
    <row r="875" spans="1:8" x14ac:dyDescent="0.25">
      <c r="A875" s="30"/>
      <c r="B875" s="31"/>
      <c r="C875" s="403"/>
      <c r="D875" s="385"/>
      <c r="F875" s="385"/>
      <c r="G875" s="385"/>
      <c r="H875" s="385"/>
    </row>
    <row r="876" spans="1:8" x14ac:dyDescent="0.25">
      <c r="A876" s="30"/>
      <c r="B876" s="31"/>
      <c r="C876" s="403"/>
      <c r="D876" s="385"/>
      <c r="F876" s="385"/>
      <c r="G876" s="385"/>
      <c r="H876" s="385"/>
    </row>
    <row r="877" spans="1:8" x14ac:dyDescent="0.25">
      <c r="A877" s="30"/>
      <c r="B877" s="31"/>
      <c r="C877" s="403"/>
      <c r="D877" s="385"/>
      <c r="F877" s="385"/>
      <c r="G877" s="385"/>
      <c r="H877" s="385"/>
    </row>
    <row r="878" spans="1:8" x14ac:dyDescent="0.25">
      <c r="A878" s="30"/>
      <c r="B878" s="31"/>
      <c r="C878" s="403"/>
      <c r="D878" s="385"/>
      <c r="F878" s="385"/>
      <c r="G878" s="385"/>
      <c r="H878" s="385"/>
    </row>
    <row r="879" spans="1:8" x14ac:dyDescent="0.25">
      <c r="A879" s="30"/>
      <c r="B879" s="31"/>
      <c r="C879" s="403"/>
      <c r="D879" s="385"/>
      <c r="F879" s="385"/>
      <c r="G879" s="385"/>
      <c r="H879" s="385"/>
    </row>
    <row r="880" spans="1:8" x14ac:dyDescent="0.25">
      <c r="A880" s="30"/>
      <c r="B880" s="31"/>
      <c r="C880" s="403"/>
      <c r="D880" s="385"/>
      <c r="F880" s="385"/>
      <c r="G880" s="385"/>
      <c r="H880" s="385"/>
    </row>
    <row r="881" spans="1:8" x14ac:dyDescent="0.25">
      <c r="A881" s="30"/>
      <c r="B881" s="31"/>
      <c r="C881" s="403"/>
      <c r="D881" s="385"/>
      <c r="F881" s="385"/>
      <c r="G881" s="385"/>
      <c r="H881" s="385"/>
    </row>
    <row r="882" spans="1:8" x14ac:dyDescent="0.25">
      <c r="A882" s="30"/>
      <c r="B882" s="31"/>
      <c r="C882" s="403"/>
      <c r="D882" s="385"/>
      <c r="F882" s="385"/>
      <c r="G882" s="385"/>
      <c r="H882" s="385"/>
    </row>
    <row r="883" spans="1:8" x14ac:dyDescent="0.25">
      <c r="A883" s="30"/>
      <c r="B883" s="31"/>
      <c r="C883" s="403"/>
      <c r="D883" s="385"/>
      <c r="F883" s="385"/>
      <c r="G883" s="385"/>
      <c r="H883" s="385"/>
    </row>
    <row r="884" spans="1:8" x14ac:dyDescent="0.25">
      <c r="A884" s="30"/>
      <c r="B884" s="31"/>
      <c r="C884" s="403"/>
      <c r="D884" s="385"/>
      <c r="F884" s="385"/>
      <c r="G884" s="385"/>
      <c r="H884" s="385"/>
    </row>
    <row r="885" spans="1:8" x14ac:dyDescent="0.25">
      <c r="A885" s="30"/>
      <c r="B885" s="31"/>
      <c r="C885" s="403"/>
      <c r="D885" s="385"/>
      <c r="F885" s="385"/>
      <c r="G885" s="385"/>
      <c r="H885" s="385"/>
    </row>
    <row r="886" spans="1:8" x14ac:dyDescent="0.25">
      <c r="A886" s="30"/>
      <c r="B886" s="31"/>
      <c r="C886" s="403"/>
      <c r="D886" s="385"/>
      <c r="F886" s="385"/>
      <c r="G886" s="385"/>
      <c r="H886" s="385"/>
    </row>
    <row r="887" spans="1:8" x14ac:dyDescent="0.25">
      <c r="A887" s="30"/>
      <c r="B887" s="31"/>
      <c r="C887" s="403"/>
      <c r="D887" s="385"/>
      <c r="F887" s="385"/>
      <c r="G887" s="385"/>
      <c r="H887" s="385"/>
    </row>
    <row r="888" spans="1:8" x14ac:dyDescent="0.25">
      <c r="A888" s="30"/>
      <c r="B888" s="31"/>
      <c r="C888" s="403"/>
      <c r="D888" s="385"/>
      <c r="F888" s="385"/>
      <c r="G888" s="385"/>
      <c r="H888" s="385"/>
    </row>
    <row r="889" spans="1:8" x14ac:dyDescent="0.25">
      <c r="A889" s="30"/>
      <c r="B889" s="31"/>
      <c r="C889" s="403"/>
      <c r="D889" s="385"/>
      <c r="F889" s="385"/>
      <c r="G889" s="385"/>
      <c r="H889" s="385"/>
    </row>
    <row r="890" spans="1:8" x14ac:dyDescent="0.25">
      <c r="A890" s="30"/>
      <c r="B890" s="31"/>
      <c r="C890" s="403"/>
      <c r="D890" s="385"/>
      <c r="F890" s="385"/>
      <c r="G890" s="385"/>
      <c r="H890" s="385"/>
    </row>
    <row r="891" spans="1:8" x14ac:dyDescent="0.25">
      <c r="A891" s="30"/>
      <c r="B891" s="31"/>
      <c r="C891" s="403"/>
      <c r="D891" s="385"/>
      <c r="F891" s="385"/>
      <c r="G891" s="385"/>
      <c r="H891" s="385"/>
    </row>
    <row r="892" spans="1:8" x14ac:dyDescent="0.25">
      <c r="A892" s="30"/>
      <c r="B892" s="31"/>
      <c r="C892" s="403"/>
      <c r="D892" s="385"/>
      <c r="F892" s="385"/>
      <c r="G892" s="385"/>
      <c r="H892" s="385"/>
    </row>
    <row r="893" spans="1:8" x14ac:dyDescent="0.25">
      <c r="A893" s="30"/>
      <c r="B893" s="31"/>
      <c r="C893" s="403"/>
      <c r="D893" s="385"/>
      <c r="F893" s="385"/>
      <c r="G893" s="385"/>
      <c r="H893" s="385"/>
    </row>
    <row r="894" spans="1:8" x14ac:dyDescent="0.25">
      <c r="A894" s="30"/>
      <c r="B894" s="31"/>
      <c r="C894" s="403"/>
      <c r="D894" s="385"/>
      <c r="F894" s="385"/>
      <c r="G894" s="385"/>
      <c r="H894" s="385"/>
    </row>
    <row r="895" spans="1:8" x14ac:dyDescent="0.25">
      <c r="A895" s="30"/>
      <c r="B895" s="31"/>
      <c r="C895" s="403"/>
      <c r="D895" s="385"/>
      <c r="F895" s="385"/>
      <c r="G895" s="385"/>
      <c r="H895" s="385"/>
    </row>
    <row r="896" spans="1:8" x14ac:dyDescent="0.25">
      <c r="A896" s="30"/>
      <c r="B896" s="31"/>
      <c r="C896" s="403"/>
      <c r="D896" s="385"/>
      <c r="F896" s="385"/>
      <c r="G896" s="385"/>
      <c r="H896" s="385"/>
    </row>
    <row r="897" spans="1:8" x14ac:dyDescent="0.25">
      <c r="A897" s="30"/>
      <c r="B897" s="31"/>
      <c r="C897" s="403"/>
      <c r="D897" s="385"/>
      <c r="F897" s="385"/>
      <c r="G897" s="385"/>
      <c r="H897" s="385"/>
    </row>
    <row r="898" spans="1:8" x14ac:dyDescent="0.25">
      <c r="A898" s="30"/>
      <c r="B898" s="31"/>
      <c r="C898" s="403"/>
      <c r="D898" s="385"/>
      <c r="F898" s="385"/>
      <c r="G898" s="385"/>
      <c r="H898" s="385"/>
    </row>
    <row r="899" spans="1:8" x14ac:dyDescent="0.25">
      <c r="A899" s="30"/>
      <c r="B899" s="31"/>
      <c r="C899" s="403"/>
      <c r="D899" s="385"/>
      <c r="F899" s="385"/>
      <c r="G899" s="385"/>
      <c r="H899" s="385"/>
    </row>
    <row r="900" spans="1:8" x14ac:dyDescent="0.25">
      <c r="A900" s="30"/>
      <c r="B900" s="31"/>
      <c r="C900" s="403"/>
      <c r="D900" s="385"/>
      <c r="F900" s="385"/>
      <c r="G900" s="385"/>
      <c r="H900" s="385"/>
    </row>
    <row r="901" spans="1:8" x14ac:dyDescent="0.25">
      <c r="A901" s="30"/>
      <c r="B901" s="31"/>
      <c r="C901" s="403"/>
      <c r="D901" s="385"/>
      <c r="F901" s="385"/>
      <c r="G901" s="385"/>
      <c r="H901" s="385"/>
    </row>
    <row r="902" spans="1:8" x14ac:dyDescent="0.25">
      <c r="A902" s="30"/>
      <c r="B902" s="31"/>
      <c r="C902" s="403"/>
      <c r="D902" s="385"/>
      <c r="F902" s="385"/>
      <c r="G902" s="385"/>
      <c r="H902" s="385"/>
    </row>
    <row r="903" spans="1:8" x14ac:dyDescent="0.25">
      <c r="A903" s="30"/>
      <c r="B903" s="31"/>
      <c r="C903" s="403"/>
      <c r="D903" s="385"/>
      <c r="F903" s="385"/>
      <c r="G903" s="385"/>
      <c r="H903" s="385"/>
    </row>
    <row r="904" spans="1:8" x14ac:dyDescent="0.25">
      <c r="A904" s="30"/>
      <c r="B904" s="31"/>
      <c r="C904" s="403"/>
      <c r="D904" s="385"/>
      <c r="F904" s="385"/>
      <c r="G904" s="385"/>
      <c r="H904" s="385"/>
    </row>
    <row r="905" spans="1:8" x14ac:dyDescent="0.25">
      <c r="A905" s="30"/>
      <c r="B905" s="31"/>
      <c r="C905" s="403"/>
      <c r="D905" s="385"/>
      <c r="F905" s="385"/>
      <c r="G905" s="385"/>
      <c r="H905" s="385"/>
    </row>
    <row r="906" spans="1:8" x14ac:dyDescent="0.25">
      <c r="A906" s="30"/>
      <c r="B906" s="31"/>
      <c r="C906" s="403"/>
      <c r="D906" s="385"/>
      <c r="F906" s="385"/>
      <c r="G906" s="385"/>
      <c r="H906" s="385"/>
    </row>
    <row r="907" spans="1:8" x14ac:dyDescent="0.25">
      <c r="A907" s="30"/>
      <c r="B907" s="31"/>
      <c r="C907" s="403"/>
      <c r="D907" s="385"/>
      <c r="F907" s="385"/>
      <c r="G907" s="385"/>
      <c r="H907" s="385"/>
    </row>
    <row r="908" spans="1:8" x14ac:dyDescent="0.25">
      <c r="A908" s="30"/>
      <c r="B908" s="31"/>
      <c r="C908" s="403"/>
      <c r="D908" s="385"/>
      <c r="F908" s="385"/>
      <c r="G908" s="385"/>
      <c r="H908" s="385"/>
    </row>
    <row r="909" spans="1:8" x14ac:dyDescent="0.25">
      <c r="A909" s="30"/>
      <c r="B909" s="31"/>
      <c r="C909" s="403"/>
      <c r="D909" s="385"/>
      <c r="F909" s="385"/>
      <c r="G909" s="385"/>
      <c r="H909" s="385"/>
    </row>
    <row r="910" spans="1:8" x14ac:dyDescent="0.25">
      <c r="A910" s="30"/>
      <c r="B910" s="31"/>
      <c r="C910" s="403"/>
      <c r="D910" s="385"/>
      <c r="F910" s="385"/>
      <c r="G910" s="385"/>
      <c r="H910" s="385"/>
    </row>
    <row r="911" spans="1:8" x14ac:dyDescent="0.25">
      <c r="A911" s="30"/>
      <c r="B911" s="31"/>
      <c r="C911" s="403"/>
      <c r="D911" s="385"/>
      <c r="F911" s="385"/>
      <c r="G911" s="385"/>
      <c r="H911" s="385"/>
    </row>
    <row r="912" spans="1:8" x14ac:dyDescent="0.25">
      <c r="A912" s="30"/>
      <c r="B912" s="31"/>
      <c r="C912" s="403"/>
      <c r="D912" s="385"/>
      <c r="F912" s="385"/>
      <c r="G912" s="385"/>
      <c r="H912" s="385"/>
    </row>
    <row r="913" spans="1:8" x14ac:dyDescent="0.25">
      <c r="A913" s="30"/>
      <c r="B913" s="31"/>
      <c r="C913" s="403"/>
      <c r="D913" s="385"/>
      <c r="F913" s="385"/>
      <c r="G913" s="385"/>
      <c r="H913" s="385"/>
    </row>
    <row r="914" spans="1:8" x14ac:dyDescent="0.25">
      <c r="A914" s="30"/>
      <c r="B914" s="31"/>
      <c r="C914" s="403"/>
      <c r="D914" s="385"/>
      <c r="F914" s="385"/>
      <c r="G914" s="385"/>
      <c r="H914" s="385"/>
    </row>
    <row r="915" spans="1:8" x14ac:dyDescent="0.25">
      <c r="A915" s="30"/>
      <c r="B915" s="31"/>
      <c r="C915" s="403"/>
      <c r="D915" s="385"/>
      <c r="F915" s="385"/>
      <c r="G915" s="385"/>
      <c r="H915" s="385"/>
    </row>
    <row r="916" spans="1:8" x14ac:dyDescent="0.25">
      <c r="A916" s="30"/>
      <c r="B916" s="31"/>
      <c r="C916" s="403"/>
      <c r="D916" s="385"/>
      <c r="F916" s="385"/>
      <c r="G916" s="385"/>
      <c r="H916" s="385"/>
    </row>
    <row r="917" spans="1:8" x14ac:dyDescent="0.25">
      <c r="A917" s="30"/>
      <c r="B917" s="31"/>
      <c r="C917" s="403"/>
      <c r="D917" s="385"/>
      <c r="F917" s="385"/>
      <c r="G917" s="385"/>
      <c r="H917" s="385"/>
    </row>
    <row r="918" spans="1:8" x14ac:dyDescent="0.25">
      <c r="A918" s="30"/>
      <c r="B918" s="31"/>
      <c r="C918" s="403"/>
      <c r="D918" s="385"/>
      <c r="F918" s="385"/>
      <c r="G918" s="385"/>
      <c r="H918" s="385"/>
    </row>
    <row r="919" spans="1:8" x14ac:dyDescent="0.25">
      <c r="A919" s="30"/>
      <c r="B919" s="31"/>
      <c r="C919" s="403"/>
      <c r="D919" s="385"/>
      <c r="F919" s="385"/>
      <c r="G919" s="385"/>
      <c r="H919" s="385"/>
    </row>
    <row r="920" spans="1:8" x14ac:dyDescent="0.25">
      <c r="A920" s="30"/>
      <c r="B920" s="31"/>
      <c r="C920" s="403"/>
      <c r="D920" s="385"/>
      <c r="F920" s="385"/>
      <c r="G920" s="385"/>
      <c r="H920" s="385"/>
    </row>
    <row r="921" spans="1:8" x14ac:dyDescent="0.25">
      <c r="A921" s="30"/>
      <c r="B921" s="31"/>
      <c r="C921" s="403"/>
      <c r="D921" s="385"/>
      <c r="F921" s="385"/>
      <c r="G921" s="385"/>
      <c r="H921" s="385"/>
    </row>
    <row r="922" spans="1:8" x14ac:dyDescent="0.25">
      <c r="A922" s="30"/>
      <c r="B922" s="31"/>
      <c r="C922" s="403"/>
      <c r="D922" s="385"/>
      <c r="F922" s="385"/>
      <c r="G922" s="385"/>
      <c r="H922" s="385"/>
    </row>
    <row r="923" spans="1:8" x14ac:dyDescent="0.25">
      <c r="A923" s="30"/>
      <c r="B923" s="31"/>
      <c r="C923" s="403"/>
      <c r="D923" s="385"/>
      <c r="F923" s="385"/>
      <c r="G923" s="385"/>
      <c r="H923" s="385"/>
    </row>
    <row r="924" spans="1:8" x14ac:dyDescent="0.25">
      <c r="A924" s="30"/>
      <c r="B924" s="31"/>
      <c r="C924" s="403"/>
      <c r="D924" s="385"/>
      <c r="F924" s="385"/>
      <c r="G924" s="385"/>
      <c r="H924" s="385"/>
    </row>
    <row r="925" spans="1:8" x14ac:dyDescent="0.25">
      <c r="A925" s="30"/>
      <c r="B925" s="31"/>
      <c r="C925" s="403"/>
      <c r="D925" s="385"/>
      <c r="F925" s="385"/>
      <c r="G925" s="385"/>
      <c r="H925" s="385"/>
    </row>
    <row r="926" spans="1:8" x14ac:dyDescent="0.25">
      <c r="A926" s="30"/>
      <c r="B926" s="31"/>
      <c r="C926" s="403"/>
      <c r="D926" s="385"/>
      <c r="F926" s="385"/>
      <c r="G926" s="385"/>
      <c r="H926" s="385"/>
    </row>
    <row r="927" spans="1:8" x14ac:dyDescent="0.25">
      <c r="A927" s="30"/>
      <c r="B927" s="31"/>
      <c r="C927" s="403"/>
      <c r="D927" s="385"/>
      <c r="F927" s="385"/>
      <c r="G927" s="385"/>
      <c r="H927" s="385"/>
    </row>
    <row r="928" spans="1:8" x14ac:dyDescent="0.25">
      <c r="A928" s="30"/>
      <c r="B928" s="31"/>
      <c r="C928" s="403"/>
      <c r="D928" s="385"/>
      <c r="F928" s="385"/>
      <c r="G928" s="385"/>
      <c r="H928" s="385"/>
    </row>
    <row r="929" spans="1:8" x14ac:dyDescent="0.25">
      <c r="A929" s="30"/>
      <c r="B929" s="31"/>
      <c r="C929" s="403"/>
      <c r="D929" s="385"/>
      <c r="F929" s="385"/>
      <c r="G929" s="385"/>
      <c r="H929" s="385"/>
    </row>
    <row r="930" spans="1:8" x14ac:dyDescent="0.25">
      <c r="A930" s="30"/>
      <c r="B930" s="31"/>
      <c r="C930" s="403"/>
      <c r="D930" s="385"/>
      <c r="F930" s="385"/>
      <c r="G930" s="385"/>
      <c r="H930" s="385"/>
    </row>
    <row r="931" spans="1:8" x14ac:dyDescent="0.25">
      <c r="A931" s="30"/>
      <c r="B931" s="31"/>
      <c r="C931" s="403"/>
      <c r="D931" s="385"/>
      <c r="F931" s="385"/>
      <c r="G931" s="385"/>
      <c r="H931" s="385"/>
    </row>
    <row r="932" spans="1:8" x14ac:dyDescent="0.25">
      <c r="A932" s="30"/>
      <c r="B932" s="31"/>
      <c r="C932" s="403"/>
      <c r="D932" s="385"/>
      <c r="F932" s="385"/>
      <c r="G932" s="385"/>
      <c r="H932" s="385"/>
    </row>
    <row r="933" spans="1:8" x14ac:dyDescent="0.25">
      <c r="A933" s="30"/>
      <c r="B933" s="31"/>
      <c r="C933" s="403"/>
      <c r="D933" s="385"/>
      <c r="F933" s="385"/>
      <c r="G933" s="385"/>
      <c r="H933" s="385"/>
    </row>
    <row r="934" spans="1:8" x14ac:dyDescent="0.25">
      <c r="A934" s="30"/>
      <c r="B934" s="31"/>
      <c r="C934" s="403"/>
      <c r="D934" s="385"/>
      <c r="F934" s="385"/>
      <c r="G934" s="385"/>
      <c r="H934" s="385"/>
    </row>
    <row r="935" spans="1:8" x14ac:dyDescent="0.25">
      <c r="A935" s="30"/>
      <c r="B935" s="31"/>
      <c r="C935" s="403"/>
      <c r="D935" s="385"/>
      <c r="F935" s="385"/>
      <c r="G935" s="385"/>
      <c r="H935" s="385"/>
    </row>
    <row r="936" spans="1:8" x14ac:dyDescent="0.25">
      <c r="A936" s="30"/>
      <c r="B936" s="31"/>
      <c r="C936" s="403"/>
      <c r="D936" s="385"/>
      <c r="F936" s="385"/>
      <c r="G936" s="385"/>
      <c r="H936" s="385"/>
    </row>
    <row r="937" spans="1:8" x14ac:dyDescent="0.25">
      <c r="A937" s="30"/>
      <c r="B937" s="31"/>
      <c r="C937" s="403"/>
      <c r="D937" s="385"/>
      <c r="F937" s="385"/>
      <c r="G937" s="385"/>
      <c r="H937" s="385"/>
    </row>
    <row r="938" spans="1:8" x14ac:dyDescent="0.25">
      <c r="A938" s="30"/>
      <c r="B938" s="31"/>
      <c r="C938" s="403"/>
      <c r="D938" s="385"/>
      <c r="F938" s="385"/>
      <c r="G938" s="385"/>
      <c r="H938" s="385"/>
    </row>
    <row r="939" spans="1:8" x14ac:dyDescent="0.25">
      <c r="A939" s="30"/>
      <c r="B939" s="31"/>
      <c r="C939" s="403"/>
      <c r="D939" s="385"/>
      <c r="F939" s="385"/>
      <c r="G939" s="385"/>
      <c r="H939" s="385"/>
    </row>
    <row r="940" spans="1:8" x14ac:dyDescent="0.25">
      <c r="A940" s="30"/>
      <c r="B940" s="31"/>
      <c r="C940" s="403"/>
      <c r="D940" s="385"/>
      <c r="F940" s="385"/>
      <c r="G940" s="385"/>
      <c r="H940" s="385"/>
    </row>
    <row r="941" spans="1:8" x14ac:dyDescent="0.25">
      <c r="A941" s="30"/>
      <c r="B941" s="31"/>
      <c r="C941" s="403"/>
      <c r="D941" s="385"/>
      <c r="F941" s="385"/>
      <c r="G941" s="385"/>
      <c r="H941" s="385"/>
    </row>
    <row r="942" spans="1:8" x14ac:dyDescent="0.25">
      <c r="A942" s="30"/>
      <c r="B942" s="31"/>
      <c r="C942" s="403"/>
      <c r="D942" s="385"/>
      <c r="F942" s="385"/>
      <c r="G942" s="385"/>
      <c r="H942" s="385"/>
    </row>
    <row r="943" spans="1:8" x14ac:dyDescent="0.25">
      <c r="A943" s="30"/>
      <c r="B943" s="31"/>
      <c r="C943" s="403"/>
      <c r="D943" s="385"/>
      <c r="F943" s="385"/>
      <c r="G943" s="385"/>
      <c r="H943" s="385"/>
    </row>
    <row r="944" spans="1:8" x14ac:dyDescent="0.25">
      <c r="A944" s="30"/>
      <c r="B944" s="31"/>
      <c r="C944" s="403"/>
      <c r="D944" s="385"/>
      <c r="F944" s="385"/>
      <c r="G944" s="385"/>
      <c r="H944" s="385"/>
    </row>
    <row r="945" spans="1:8" x14ac:dyDescent="0.25">
      <c r="A945" s="30"/>
      <c r="B945" s="31"/>
      <c r="C945" s="403"/>
      <c r="D945" s="385"/>
      <c r="F945" s="385"/>
      <c r="G945" s="385"/>
      <c r="H945" s="385"/>
    </row>
    <row r="946" spans="1:8" x14ac:dyDescent="0.25">
      <c r="A946" s="30"/>
      <c r="B946" s="31"/>
      <c r="C946" s="403"/>
      <c r="D946" s="385"/>
      <c r="F946" s="385"/>
      <c r="G946" s="385"/>
      <c r="H946" s="385"/>
    </row>
    <row r="947" spans="1:8" x14ac:dyDescent="0.25">
      <c r="A947" s="30"/>
      <c r="B947" s="31"/>
      <c r="C947" s="403"/>
      <c r="D947" s="385"/>
      <c r="F947" s="385"/>
      <c r="G947" s="385"/>
      <c r="H947" s="385"/>
    </row>
    <row r="948" spans="1:8" x14ac:dyDescent="0.25">
      <c r="A948" s="30"/>
      <c r="B948" s="31"/>
      <c r="C948" s="403"/>
      <c r="D948" s="385"/>
      <c r="F948" s="385"/>
      <c r="G948" s="385"/>
      <c r="H948" s="385"/>
    </row>
    <row r="949" spans="1:8" x14ac:dyDescent="0.25">
      <c r="A949" s="30"/>
      <c r="B949" s="31"/>
      <c r="C949" s="403"/>
      <c r="D949" s="385"/>
      <c r="F949" s="385"/>
      <c r="G949" s="385"/>
      <c r="H949" s="385"/>
    </row>
    <row r="950" spans="1:8" x14ac:dyDescent="0.25">
      <c r="A950" s="30"/>
      <c r="B950" s="31"/>
      <c r="C950" s="403"/>
      <c r="D950" s="385"/>
      <c r="F950" s="385"/>
      <c r="G950" s="385"/>
      <c r="H950" s="385"/>
    </row>
    <row r="951" spans="1:8" x14ac:dyDescent="0.25">
      <c r="A951" s="30"/>
      <c r="B951" s="31"/>
      <c r="C951" s="403"/>
      <c r="D951" s="385"/>
      <c r="F951" s="385"/>
      <c r="G951" s="385"/>
      <c r="H951" s="385"/>
    </row>
    <row r="952" spans="1:8" x14ac:dyDescent="0.25">
      <c r="A952" s="30"/>
      <c r="B952" s="31"/>
      <c r="C952" s="403"/>
      <c r="D952" s="385"/>
      <c r="F952" s="385"/>
      <c r="G952" s="385"/>
      <c r="H952" s="385"/>
    </row>
    <row r="953" spans="1:8" x14ac:dyDescent="0.25">
      <c r="A953" s="30"/>
      <c r="B953" s="31"/>
      <c r="C953" s="403"/>
      <c r="D953" s="385"/>
      <c r="F953" s="385"/>
      <c r="G953" s="385"/>
      <c r="H953" s="385"/>
    </row>
    <row r="954" spans="1:8" x14ac:dyDescent="0.25">
      <c r="A954" s="30"/>
      <c r="B954" s="31"/>
      <c r="C954" s="403"/>
      <c r="D954" s="385"/>
      <c r="F954" s="385"/>
      <c r="G954" s="385"/>
      <c r="H954" s="385"/>
    </row>
    <row r="955" spans="1:8" x14ac:dyDescent="0.25">
      <c r="A955" s="30"/>
      <c r="B955" s="31"/>
      <c r="C955" s="403"/>
      <c r="D955" s="385"/>
      <c r="F955" s="385"/>
      <c r="G955" s="385"/>
      <c r="H955" s="385"/>
    </row>
    <row r="956" spans="1:8" x14ac:dyDescent="0.25">
      <c r="A956" s="30"/>
      <c r="B956" s="31"/>
      <c r="C956" s="403"/>
      <c r="D956" s="385"/>
      <c r="F956" s="385"/>
      <c r="G956" s="385"/>
      <c r="H956" s="385"/>
    </row>
    <row r="957" spans="1:8" x14ac:dyDescent="0.25">
      <c r="A957" s="30"/>
      <c r="B957" s="31"/>
      <c r="C957" s="403"/>
      <c r="D957" s="385"/>
      <c r="F957" s="385"/>
      <c r="G957" s="385"/>
      <c r="H957" s="385"/>
    </row>
    <row r="958" spans="1:8" x14ac:dyDescent="0.25">
      <c r="A958" s="30"/>
      <c r="B958" s="31"/>
      <c r="C958" s="403"/>
      <c r="D958" s="385"/>
      <c r="F958" s="385"/>
      <c r="G958" s="385"/>
      <c r="H958" s="385"/>
    </row>
    <row r="959" spans="1:8" x14ac:dyDescent="0.25">
      <c r="A959" s="30"/>
      <c r="B959" s="31"/>
      <c r="C959" s="403"/>
      <c r="D959" s="385"/>
      <c r="F959" s="385"/>
      <c r="G959" s="385"/>
      <c r="H959" s="385"/>
    </row>
    <row r="960" spans="1:8" x14ac:dyDescent="0.25">
      <c r="A960" s="30"/>
      <c r="B960" s="31"/>
      <c r="C960" s="403"/>
      <c r="D960" s="385"/>
      <c r="F960" s="385"/>
      <c r="G960" s="385"/>
      <c r="H960" s="385"/>
    </row>
    <row r="961" spans="1:8" x14ac:dyDescent="0.25">
      <c r="A961" s="30"/>
      <c r="B961" s="31"/>
      <c r="C961" s="403"/>
      <c r="D961" s="385"/>
      <c r="F961" s="385"/>
      <c r="G961" s="385"/>
      <c r="H961" s="385"/>
    </row>
    <row r="962" spans="1:8" x14ac:dyDescent="0.25">
      <c r="A962" s="30"/>
      <c r="B962" s="31"/>
      <c r="C962" s="403"/>
      <c r="D962" s="385"/>
      <c r="F962" s="385"/>
      <c r="G962" s="385"/>
      <c r="H962" s="385"/>
    </row>
    <row r="963" spans="1:8" x14ac:dyDescent="0.25">
      <c r="A963" s="30"/>
      <c r="B963" s="31"/>
      <c r="C963" s="403"/>
      <c r="D963" s="385"/>
      <c r="F963" s="385"/>
      <c r="G963" s="385"/>
      <c r="H963" s="385"/>
    </row>
    <row r="964" spans="1:8" x14ac:dyDescent="0.25">
      <c r="A964" s="30"/>
      <c r="B964" s="31"/>
      <c r="C964" s="403"/>
      <c r="D964" s="385"/>
      <c r="F964" s="385"/>
      <c r="G964" s="385"/>
      <c r="H964" s="385"/>
    </row>
    <row r="965" spans="1:8" x14ac:dyDescent="0.25">
      <c r="A965" s="30"/>
      <c r="B965" s="31"/>
      <c r="C965" s="403"/>
      <c r="D965" s="385"/>
      <c r="F965" s="385"/>
      <c r="G965" s="385"/>
      <c r="H965" s="385"/>
    </row>
    <row r="966" spans="1:8" x14ac:dyDescent="0.25">
      <c r="A966" s="30"/>
      <c r="B966" s="31"/>
      <c r="C966" s="403"/>
      <c r="D966" s="385"/>
      <c r="F966" s="385"/>
      <c r="G966" s="385"/>
      <c r="H966" s="385"/>
    </row>
    <row r="967" spans="1:8" x14ac:dyDescent="0.25">
      <c r="A967" s="30"/>
      <c r="B967" s="31"/>
      <c r="C967" s="403"/>
      <c r="D967" s="385"/>
      <c r="F967" s="385"/>
      <c r="G967" s="385"/>
      <c r="H967" s="385"/>
    </row>
    <row r="968" spans="1:8" x14ac:dyDescent="0.25">
      <c r="A968" s="30"/>
      <c r="B968" s="31"/>
      <c r="C968" s="403"/>
      <c r="D968" s="385"/>
      <c r="F968" s="385"/>
      <c r="G968" s="385"/>
      <c r="H968" s="385"/>
    </row>
    <row r="969" spans="1:8" x14ac:dyDescent="0.25">
      <c r="A969" s="30"/>
      <c r="B969" s="31"/>
      <c r="C969" s="403"/>
      <c r="D969" s="385"/>
      <c r="F969" s="385"/>
      <c r="G969" s="385"/>
      <c r="H969" s="385"/>
    </row>
    <row r="970" spans="1:8" x14ac:dyDescent="0.25">
      <c r="A970" s="30"/>
      <c r="B970" s="31"/>
      <c r="C970" s="403"/>
      <c r="D970" s="385"/>
      <c r="F970" s="385"/>
      <c r="G970" s="385"/>
      <c r="H970" s="385"/>
    </row>
    <row r="971" spans="1:8" x14ac:dyDescent="0.25">
      <c r="A971" s="30"/>
      <c r="B971" s="31"/>
      <c r="C971" s="403"/>
      <c r="D971" s="385"/>
      <c r="F971" s="385"/>
      <c r="G971" s="385"/>
      <c r="H971" s="385"/>
    </row>
    <row r="972" spans="1:8" x14ac:dyDescent="0.25">
      <c r="A972" s="30"/>
      <c r="B972" s="31"/>
      <c r="C972" s="403"/>
      <c r="D972" s="385"/>
      <c r="F972" s="385"/>
      <c r="G972" s="385"/>
      <c r="H972" s="385"/>
    </row>
    <row r="973" spans="1:8" x14ac:dyDescent="0.25">
      <c r="A973" s="30"/>
      <c r="B973" s="31"/>
      <c r="C973" s="403"/>
      <c r="D973" s="385"/>
      <c r="F973" s="385"/>
      <c r="G973" s="385"/>
      <c r="H973" s="385"/>
    </row>
    <row r="974" spans="1:8" x14ac:dyDescent="0.25">
      <c r="A974" s="30"/>
      <c r="B974" s="31"/>
      <c r="C974" s="403"/>
      <c r="D974" s="385"/>
      <c r="F974" s="385"/>
      <c r="G974" s="385"/>
      <c r="H974" s="385"/>
    </row>
    <row r="975" spans="1:8" x14ac:dyDescent="0.25">
      <c r="A975" s="30"/>
      <c r="B975" s="31"/>
      <c r="C975" s="403"/>
      <c r="D975" s="385"/>
      <c r="F975" s="385"/>
      <c r="G975" s="385"/>
      <c r="H975" s="385"/>
    </row>
    <row r="976" spans="1:8" x14ac:dyDescent="0.25">
      <c r="A976" s="30"/>
      <c r="B976" s="31"/>
      <c r="C976" s="403"/>
      <c r="D976" s="385"/>
      <c r="F976" s="385"/>
      <c r="G976" s="385"/>
      <c r="H976" s="385"/>
    </row>
    <row r="977" spans="1:8" x14ac:dyDescent="0.25">
      <c r="A977" s="30"/>
      <c r="B977" s="31"/>
      <c r="C977" s="403"/>
      <c r="D977" s="385"/>
      <c r="F977" s="385"/>
      <c r="G977" s="385"/>
      <c r="H977" s="385"/>
    </row>
    <row r="978" spans="1:8" x14ac:dyDescent="0.25">
      <c r="A978" s="30"/>
      <c r="B978" s="31"/>
      <c r="C978" s="403"/>
      <c r="D978" s="385"/>
      <c r="F978" s="385"/>
      <c r="G978" s="385"/>
      <c r="H978" s="385"/>
    </row>
    <row r="979" spans="1:8" x14ac:dyDescent="0.25">
      <c r="A979" s="30"/>
      <c r="B979" s="31"/>
      <c r="C979" s="403"/>
      <c r="D979" s="385"/>
      <c r="F979" s="385"/>
      <c r="G979" s="385"/>
      <c r="H979" s="385"/>
    </row>
    <row r="980" spans="1:8" x14ac:dyDescent="0.25">
      <c r="A980" s="30"/>
      <c r="B980" s="31"/>
      <c r="C980" s="403"/>
      <c r="D980" s="385"/>
      <c r="F980" s="385"/>
      <c r="G980" s="385"/>
      <c r="H980" s="385"/>
    </row>
    <row r="981" spans="1:8" x14ac:dyDescent="0.25">
      <c r="A981" s="30"/>
      <c r="B981" s="31"/>
      <c r="C981" s="403"/>
      <c r="D981" s="385"/>
      <c r="F981" s="385"/>
      <c r="G981" s="385"/>
      <c r="H981" s="385"/>
    </row>
    <row r="982" spans="1:8" x14ac:dyDescent="0.25">
      <c r="A982" s="30"/>
      <c r="B982" s="31"/>
      <c r="C982" s="403"/>
      <c r="D982" s="385"/>
      <c r="F982" s="385"/>
      <c r="G982" s="385"/>
      <c r="H982" s="385"/>
    </row>
    <row r="983" spans="1:8" x14ac:dyDescent="0.25">
      <c r="A983" s="30"/>
      <c r="B983" s="31"/>
      <c r="C983" s="403"/>
      <c r="D983" s="385"/>
      <c r="F983" s="385"/>
      <c r="G983" s="385"/>
      <c r="H983" s="385"/>
    </row>
    <row r="984" spans="1:8" x14ac:dyDescent="0.25">
      <c r="A984" s="30"/>
      <c r="B984" s="31"/>
      <c r="C984" s="403"/>
      <c r="D984" s="385"/>
      <c r="F984" s="385"/>
      <c r="G984" s="385"/>
      <c r="H984" s="385"/>
    </row>
    <row r="985" spans="1:8" x14ac:dyDescent="0.25">
      <c r="A985" s="30"/>
      <c r="B985" s="31"/>
      <c r="C985" s="403"/>
      <c r="D985" s="385"/>
      <c r="F985" s="385"/>
      <c r="G985" s="385"/>
      <c r="H985" s="385"/>
    </row>
    <row r="986" spans="1:8" x14ac:dyDescent="0.25">
      <c r="A986" s="30"/>
      <c r="B986" s="31"/>
      <c r="C986" s="403"/>
      <c r="D986" s="385"/>
      <c r="F986" s="385"/>
      <c r="G986" s="385"/>
      <c r="H986" s="385"/>
    </row>
    <row r="987" spans="1:8" x14ac:dyDescent="0.25">
      <c r="A987" s="30"/>
      <c r="B987" s="31"/>
      <c r="C987" s="403"/>
      <c r="D987" s="385"/>
      <c r="F987" s="385"/>
      <c r="G987" s="385"/>
      <c r="H987" s="385"/>
    </row>
    <row r="988" spans="1:8" x14ac:dyDescent="0.25">
      <c r="A988" s="30"/>
      <c r="B988" s="31"/>
      <c r="C988" s="403"/>
      <c r="D988" s="385"/>
      <c r="F988" s="385"/>
      <c r="G988" s="385"/>
      <c r="H988" s="385"/>
    </row>
    <row r="989" spans="1:8" x14ac:dyDescent="0.25">
      <c r="A989" s="30"/>
      <c r="B989" s="31"/>
      <c r="C989" s="403"/>
      <c r="D989" s="385"/>
      <c r="F989" s="385"/>
      <c r="G989" s="385"/>
      <c r="H989" s="385"/>
    </row>
    <row r="990" spans="1:8" x14ac:dyDescent="0.25">
      <c r="A990" s="30"/>
      <c r="B990" s="31"/>
      <c r="C990" s="403"/>
      <c r="D990" s="385"/>
      <c r="F990" s="385"/>
      <c r="G990" s="385"/>
      <c r="H990" s="385"/>
    </row>
    <row r="991" spans="1:8" x14ac:dyDescent="0.25">
      <c r="A991" s="30"/>
      <c r="B991" s="31"/>
      <c r="C991" s="403"/>
      <c r="D991" s="385"/>
      <c r="F991" s="385"/>
      <c r="G991" s="385"/>
      <c r="H991" s="385"/>
    </row>
    <row r="992" spans="1:8" x14ac:dyDescent="0.25">
      <c r="A992" s="30"/>
      <c r="B992" s="31"/>
      <c r="C992" s="403"/>
      <c r="D992" s="385"/>
      <c r="F992" s="385"/>
      <c r="G992" s="385"/>
      <c r="H992" s="385"/>
    </row>
    <row r="993" spans="1:8" x14ac:dyDescent="0.25">
      <c r="A993" s="30"/>
      <c r="B993" s="31"/>
      <c r="C993" s="403"/>
      <c r="D993" s="385"/>
      <c r="F993" s="385"/>
      <c r="G993" s="385"/>
      <c r="H993" s="385"/>
    </row>
    <row r="994" spans="1:8" x14ac:dyDescent="0.25">
      <c r="A994" s="30"/>
      <c r="B994" s="31"/>
      <c r="C994" s="403"/>
      <c r="D994" s="385"/>
      <c r="F994" s="385"/>
      <c r="G994" s="385"/>
      <c r="H994" s="385"/>
    </row>
    <row r="995" spans="1:8" x14ac:dyDescent="0.25">
      <c r="A995" s="30"/>
      <c r="B995" s="31"/>
      <c r="C995" s="403"/>
      <c r="D995" s="385"/>
      <c r="F995" s="385"/>
      <c r="G995" s="385"/>
      <c r="H995" s="385"/>
    </row>
    <row r="996" spans="1:8" x14ac:dyDescent="0.25">
      <c r="A996" s="30"/>
      <c r="B996" s="31"/>
      <c r="C996" s="403"/>
      <c r="D996" s="385"/>
      <c r="F996" s="385"/>
      <c r="G996" s="385"/>
      <c r="H996" s="385"/>
    </row>
    <row r="997" spans="1:8" x14ac:dyDescent="0.25">
      <c r="A997" s="30"/>
      <c r="B997" s="31"/>
      <c r="C997" s="403"/>
      <c r="D997" s="385"/>
      <c r="F997" s="385"/>
      <c r="G997" s="385"/>
      <c r="H997" s="385"/>
    </row>
    <row r="998" spans="1:8" x14ac:dyDescent="0.25">
      <c r="A998" s="30"/>
      <c r="B998" s="31"/>
      <c r="C998" s="403"/>
      <c r="D998" s="385"/>
      <c r="F998" s="385"/>
      <c r="G998" s="385"/>
      <c r="H998" s="385"/>
    </row>
    <row r="999" spans="1:8" x14ac:dyDescent="0.25">
      <c r="A999" s="30"/>
      <c r="B999" s="31"/>
      <c r="C999" s="403"/>
      <c r="D999" s="385"/>
      <c r="F999" s="385"/>
      <c r="G999" s="385"/>
      <c r="H999" s="385"/>
    </row>
    <row r="1000" spans="1:8" x14ac:dyDescent="0.25">
      <c r="A1000" s="30"/>
      <c r="B1000" s="31"/>
      <c r="C1000" s="403"/>
      <c r="D1000" s="385"/>
      <c r="F1000" s="385"/>
      <c r="G1000" s="385"/>
      <c r="H1000" s="385"/>
    </row>
    <row r="1001" spans="1:8" x14ac:dyDescent="0.25">
      <c r="A1001" s="30"/>
      <c r="B1001" s="31"/>
      <c r="C1001" s="403"/>
      <c r="D1001" s="385"/>
      <c r="F1001" s="385"/>
      <c r="G1001" s="385"/>
      <c r="H1001" s="385"/>
    </row>
    <row r="1002" spans="1:8" x14ac:dyDescent="0.25">
      <c r="A1002" s="30"/>
      <c r="B1002" s="31"/>
      <c r="C1002" s="403"/>
      <c r="D1002" s="385"/>
      <c r="F1002" s="385"/>
      <c r="G1002" s="385"/>
      <c r="H1002" s="385"/>
    </row>
    <row r="1003" spans="1:8" x14ac:dyDescent="0.25">
      <c r="A1003" s="30"/>
      <c r="B1003" s="31"/>
      <c r="C1003" s="403"/>
      <c r="D1003" s="385"/>
      <c r="F1003" s="385"/>
      <c r="G1003" s="385"/>
      <c r="H1003" s="385"/>
    </row>
    <row r="1004" spans="1:8" x14ac:dyDescent="0.25">
      <c r="A1004" s="30"/>
      <c r="B1004" s="31"/>
      <c r="C1004" s="403"/>
      <c r="D1004" s="385"/>
      <c r="F1004" s="385"/>
      <c r="G1004" s="385"/>
      <c r="H1004" s="385"/>
    </row>
    <row r="1005" spans="1:8" x14ac:dyDescent="0.25">
      <c r="A1005" s="30"/>
      <c r="B1005" s="31"/>
      <c r="C1005" s="403"/>
      <c r="D1005" s="385"/>
      <c r="F1005" s="385"/>
      <c r="G1005" s="385"/>
      <c r="H1005" s="385"/>
    </row>
    <row r="1006" spans="1:8" x14ac:dyDescent="0.25">
      <c r="A1006" s="30"/>
      <c r="B1006" s="31"/>
      <c r="C1006" s="403"/>
      <c r="D1006" s="385"/>
      <c r="F1006" s="385"/>
      <c r="G1006" s="385"/>
      <c r="H1006" s="385"/>
    </row>
    <row r="1007" spans="1:8" x14ac:dyDescent="0.25">
      <c r="A1007" s="30"/>
      <c r="B1007" s="31"/>
      <c r="C1007" s="403"/>
      <c r="D1007" s="385"/>
      <c r="F1007" s="385"/>
      <c r="G1007" s="385"/>
      <c r="H1007" s="385"/>
    </row>
    <row r="1008" spans="1:8" x14ac:dyDescent="0.25">
      <c r="A1008" s="30"/>
      <c r="B1008" s="31"/>
      <c r="C1008" s="403"/>
      <c r="D1008" s="385"/>
      <c r="F1008" s="385"/>
      <c r="G1008" s="385"/>
      <c r="H1008" s="385"/>
    </row>
    <row r="1009" spans="1:8" x14ac:dyDescent="0.25">
      <c r="A1009" s="30"/>
      <c r="B1009" s="31"/>
      <c r="C1009" s="403"/>
      <c r="D1009" s="385"/>
      <c r="F1009" s="385"/>
      <c r="G1009" s="385"/>
      <c r="H1009" s="385"/>
    </row>
    <row r="1010" spans="1:8" x14ac:dyDescent="0.25">
      <c r="A1010" s="30"/>
      <c r="B1010" s="31"/>
      <c r="C1010" s="403"/>
      <c r="D1010" s="385"/>
      <c r="F1010" s="385"/>
      <c r="G1010" s="385"/>
      <c r="H1010" s="385"/>
    </row>
    <row r="1011" spans="1:8" x14ac:dyDescent="0.25">
      <c r="A1011" s="30"/>
      <c r="B1011" s="31"/>
      <c r="C1011" s="403"/>
      <c r="D1011" s="385"/>
      <c r="F1011" s="385"/>
      <c r="G1011" s="385"/>
      <c r="H1011" s="385"/>
    </row>
    <row r="1012" spans="1:8" x14ac:dyDescent="0.25">
      <c r="A1012" s="30"/>
      <c r="B1012" s="31"/>
      <c r="C1012" s="403"/>
      <c r="D1012" s="385"/>
      <c r="F1012" s="385"/>
      <c r="G1012" s="385"/>
      <c r="H1012" s="385"/>
    </row>
    <row r="1013" spans="1:8" x14ac:dyDescent="0.25">
      <c r="A1013" s="30"/>
      <c r="B1013" s="31"/>
      <c r="C1013" s="403"/>
      <c r="D1013" s="385"/>
      <c r="F1013" s="385"/>
      <c r="G1013" s="385"/>
      <c r="H1013" s="385"/>
    </row>
    <row r="1014" spans="1:8" x14ac:dyDescent="0.25">
      <c r="A1014" s="30"/>
      <c r="B1014" s="31"/>
      <c r="C1014" s="403"/>
      <c r="D1014" s="385"/>
      <c r="F1014" s="385"/>
      <c r="G1014" s="385"/>
      <c r="H1014" s="385"/>
    </row>
    <row r="1015" spans="1:8" x14ac:dyDescent="0.25">
      <c r="A1015" s="30"/>
      <c r="B1015" s="31"/>
      <c r="C1015" s="403"/>
      <c r="D1015" s="385"/>
      <c r="F1015" s="385"/>
      <c r="G1015" s="385"/>
      <c r="H1015" s="385"/>
    </row>
    <row r="1016" spans="1:8" x14ac:dyDescent="0.25">
      <c r="A1016" s="30"/>
      <c r="B1016" s="31"/>
      <c r="C1016" s="403"/>
      <c r="D1016" s="385"/>
      <c r="F1016" s="385"/>
      <c r="G1016" s="385"/>
      <c r="H1016" s="385"/>
    </row>
    <row r="1017" spans="1:8" x14ac:dyDescent="0.25">
      <c r="A1017" s="30"/>
      <c r="B1017" s="31"/>
      <c r="C1017" s="403"/>
      <c r="D1017" s="385"/>
      <c r="F1017" s="385"/>
      <c r="G1017" s="385"/>
      <c r="H1017" s="385"/>
    </row>
    <row r="1018" spans="1:8" x14ac:dyDescent="0.25">
      <c r="A1018" s="30"/>
      <c r="B1018" s="31"/>
      <c r="C1018" s="403"/>
      <c r="D1018" s="385"/>
      <c r="F1018" s="385"/>
      <c r="G1018" s="385"/>
      <c r="H1018" s="385"/>
    </row>
    <row r="1019" spans="1:8" x14ac:dyDescent="0.25">
      <c r="A1019" s="30"/>
      <c r="B1019" s="31"/>
      <c r="C1019" s="403"/>
      <c r="D1019" s="385"/>
      <c r="F1019" s="385"/>
      <c r="G1019" s="385"/>
      <c r="H1019" s="385"/>
    </row>
    <row r="1020" spans="1:8" x14ac:dyDescent="0.25">
      <c r="A1020" s="30"/>
      <c r="B1020" s="31"/>
      <c r="C1020" s="403"/>
      <c r="D1020" s="385"/>
      <c r="F1020" s="385"/>
      <c r="G1020" s="385"/>
      <c r="H1020" s="385"/>
    </row>
    <row r="1021" spans="1:8" x14ac:dyDescent="0.25">
      <c r="A1021" s="30"/>
      <c r="B1021" s="31"/>
      <c r="C1021" s="403"/>
      <c r="D1021" s="385"/>
      <c r="F1021" s="385"/>
      <c r="G1021" s="385"/>
      <c r="H1021" s="385"/>
    </row>
    <row r="1022" spans="1:8" x14ac:dyDescent="0.25">
      <c r="A1022" s="30"/>
      <c r="B1022" s="31"/>
      <c r="C1022" s="403"/>
      <c r="D1022" s="385"/>
      <c r="F1022" s="385"/>
      <c r="G1022" s="385"/>
      <c r="H1022" s="385"/>
    </row>
    <row r="1023" spans="1:8" x14ac:dyDescent="0.25">
      <c r="A1023" s="30"/>
      <c r="B1023" s="31"/>
      <c r="C1023" s="403"/>
      <c r="D1023" s="385"/>
      <c r="F1023" s="385"/>
      <c r="G1023" s="385"/>
      <c r="H1023" s="385"/>
    </row>
    <row r="1024" spans="1:8" x14ac:dyDescent="0.25">
      <c r="A1024" s="30"/>
      <c r="B1024" s="31"/>
      <c r="C1024" s="403"/>
      <c r="D1024" s="385"/>
      <c r="F1024" s="385"/>
      <c r="G1024" s="385"/>
      <c r="H1024" s="385"/>
    </row>
    <row r="1025" spans="1:8" x14ac:dyDescent="0.25">
      <c r="A1025" s="30"/>
      <c r="B1025" s="31"/>
      <c r="C1025" s="403"/>
      <c r="D1025" s="385"/>
      <c r="F1025" s="385"/>
      <c r="G1025" s="385"/>
      <c r="H1025" s="385"/>
    </row>
    <row r="1026" spans="1:8" x14ac:dyDescent="0.25">
      <c r="A1026" s="30"/>
      <c r="B1026" s="31"/>
      <c r="C1026" s="403"/>
      <c r="D1026" s="385"/>
      <c r="F1026" s="385"/>
      <c r="G1026" s="385"/>
      <c r="H1026" s="385"/>
    </row>
    <row r="1027" spans="1:8" x14ac:dyDescent="0.25">
      <c r="A1027" s="30"/>
      <c r="B1027" s="31"/>
      <c r="C1027" s="403"/>
      <c r="D1027" s="385"/>
      <c r="F1027" s="385"/>
      <c r="G1027" s="385"/>
      <c r="H1027" s="385"/>
    </row>
    <row r="1028" spans="1:8" x14ac:dyDescent="0.25">
      <c r="A1028" s="30"/>
      <c r="B1028" s="31"/>
      <c r="C1028" s="403"/>
      <c r="D1028" s="385"/>
      <c r="F1028" s="385"/>
      <c r="G1028" s="385"/>
      <c r="H1028" s="385"/>
    </row>
    <row r="1029" spans="1:8" x14ac:dyDescent="0.25">
      <c r="A1029" s="30"/>
      <c r="B1029" s="31"/>
      <c r="C1029" s="403"/>
      <c r="D1029" s="385"/>
      <c r="F1029" s="385"/>
      <c r="G1029" s="385"/>
      <c r="H1029" s="385"/>
    </row>
    <row r="1030" spans="1:8" x14ac:dyDescent="0.25">
      <c r="A1030" s="30"/>
      <c r="B1030" s="31"/>
      <c r="C1030" s="403"/>
      <c r="D1030" s="385"/>
      <c r="F1030" s="385"/>
      <c r="G1030" s="385"/>
      <c r="H1030" s="385"/>
    </row>
    <row r="1031" spans="1:8" x14ac:dyDescent="0.25">
      <c r="A1031" s="30"/>
      <c r="B1031" s="31"/>
      <c r="C1031" s="403"/>
      <c r="D1031" s="385"/>
      <c r="F1031" s="385"/>
      <c r="G1031" s="385"/>
      <c r="H1031" s="385"/>
    </row>
    <row r="1032" spans="1:8" x14ac:dyDescent="0.25">
      <c r="A1032" s="30"/>
      <c r="B1032" s="31"/>
      <c r="C1032" s="403"/>
      <c r="D1032" s="385"/>
      <c r="F1032" s="385"/>
      <c r="G1032" s="385"/>
      <c r="H1032" s="385"/>
    </row>
    <row r="1033" spans="1:8" x14ac:dyDescent="0.25">
      <c r="A1033" s="30"/>
      <c r="B1033" s="31"/>
      <c r="C1033" s="403"/>
      <c r="D1033" s="385"/>
      <c r="F1033" s="385"/>
      <c r="G1033" s="385"/>
      <c r="H1033" s="385"/>
    </row>
    <row r="1034" spans="1:8" x14ac:dyDescent="0.25">
      <c r="A1034" s="30"/>
      <c r="B1034" s="31"/>
      <c r="C1034" s="403"/>
      <c r="D1034" s="385"/>
      <c r="F1034" s="385"/>
      <c r="G1034" s="385"/>
      <c r="H1034" s="385"/>
    </row>
    <row r="1035" spans="1:8" x14ac:dyDescent="0.25">
      <c r="A1035" s="30"/>
      <c r="B1035" s="31"/>
      <c r="C1035" s="403"/>
      <c r="D1035" s="385"/>
      <c r="F1035" s="385"/>
      <c r="G1035" s="385"/>
      <c r="H1035" s="385"/>
    </row>
    <row r="1036" spans="1:8" x14ac:dyDescent="0.25">
      <c r="A1036" s="30"/>
      <c r="B1036" s="31"/>
      <c r="C1036" s="403"/>
      <c r="D1036" s="385"/>
      <c r="F1036" s="385"/>
      <c r="G1036" s="385"/>
      <c r="H1036" s="385"/>
    </row>
    <row r="1037" spans="1:8" x14ac:dyDescent="0.25">
      <c r="A1037" s="30"/>
      <c r="B1037" s="31"/>
      <c r="C1037" s="403"/>
      <c r="D1037" s="385"/>
      <c r="F1037" s="385"/>
      <c r="G1037" s="385"/>
      <c r="H1037" s="385"/>
    </row>
    <row r="1038" spans="1:8" x14ac:dyDescent="0.25">
      <c r="A1038" s="30"/>
      <c r="B1038" s="31"/>
      <c r="C1038" s="403"/>
      <c r="D1038" s="385"/>
      <c r="F1038" s="385"/>
      <c r="G1038" s="385"/>
      <c r="H1038" s="385"/>
    </row>
    <row r="1039" spans="1:8" x14ac:dyDescent="0.25">
      <c r="A1039" s="30"/>
      <c r="B1039" s="31"/>
      <c r="C1039" s="403"/>
      <c r="D1039" s="385"/>
      <c r="F1039" s="385"/>
      <c r="G1039" s="385"/>
      <c r="H1039" s="385"/>
    </row>
    <row r="1040" spans="1:8" x14ac:dyDescent="0.25">
      <c r="A1040" s="30"/>
      <c r="B1040" s="31"/>
      <c r="C1040" s="403"/>
      <c r="D1040" s="385"/>
      <c r="F1040" s="385"/>
      <c r="G1040" s="385"/>
      <c r="H1040" s="385"/>
    </row>
    <row r="1041" spans="1:8" x14ac:dyDescent="0.25">
      <c r="A1041" s="30"/>
      <c r="B1041" s="31"/>
      <c r="C1041" s="403"/>
      <c r="D1041" s="385"/>
      <c r="F1041" s="385"/>
      <c r="G1041" s="385"/>
      <c r="H1041" s="385"/>
    </row>
    <row r="1042" spans="1:8" x14ac:dyDescent="0.25">
      <c r="A1042" s="30"/>
      <c r="B1042" s="31"/>
      <c r="C1042" s="403"/>
      <c r="D1042" s="385"/>
      <c r="F1042" s="385"/>
      <c r="G1042" s="385"/>
      <c r="H1042" s="385"/>
    </row>
    <row r="1043" spans="1:8" x14ac:dyDescent="0.25">
      <c r="A1043" s="30"/>
      <c r="B1043" s="31"/>
      <c r="C1043" s="403"/>
      <c r="D1043" s="385"/>
      <c r="F1043" s="385"/>
      <c r="G1043" s="385"/>
      <c r="H1043" s="385"/>
    </row>
    <row r="1044" spans="1:8" x14ac:dyDescent="0.25">
      <c r="A1044" s="30"/>
      <c r="B1044" s="31"/>
      <c r="C1044" s="403"/>
      <c r="D1044" s="385"/>
      <c r="F1044" s="385"/>
      <c r="G1044" s="385"/>
      <c r="H1044" s="385"/>
    </row>
    <row r="1045" spans="1:8" x14ac:dyDescent="0.25">
      <c r="A1045" s="30"/>
      <c r="B1045" s="31"/>
      <c r="C1045" s="403"/>
      <c r="D1045" s="385"/>
      <c r="F1045" s="385"/>
      <c r="G1045" s="385"/>
      <c r="H1045" s="385"/>
    </row>
    <row r="1046" spans="1:8" x14ac:dyDescent="0.25">
      <c r="A1046" s="30"/>
      <c r="B1046" s="31"/>
      <c r="C1046" s="403"/>
      <c r="D1046" s="385"/>
      <c r="F1046" s="385"/>
      <c r="G1046" s="385"/>
      <c r="H1046" s="385"/>
    </row>
    <row r="1047" spans="1:8" x14ac:dyDescent="0.25">
      <c r="A1047" s="30"/>
      <c r="B1047" s="31"/>
      <c r="C1047" s="403"/>
      <c r="D1047" s="385"/>
      <c r="F1047" s="385"/>
      <c r="G1047" s="385"/>
      <c r="H1047" s="385"/>
    </row>
    <row r="1048" spans="1:8" x14ac:dyDescent="0.25">
      <c r="A1048" s="30"/>
      <c r="B1048" s="31"/>
      <c r="C1048" s="403"/>
      <c r="D1048" s="385"/>
      <c r="F1048" s="385"/>
      <c r="G1048" s="385"/>
      <c r="H1048" s="385"/>
    </row>
    <row r="1049" spans="1:8" x14ac:dyDescent="0.25">
      <c r="A1049" s="30"/>
      <c r="B1049" s="31"/>
      <c r="C1049" s="403"/>
      <c r="D1049" s="385"/>
      <c r="F1049" s="385"/>
      <c r="G1049" s="385"/>
      <c r="H1049" s="385"/>
    </row>
    <row r="1050" spans="1:8" x14ac:dyDescent="0.25">
      <c r="A1050" s="30"/>
      <c r="B1050" s="31"/>
      <c r="C1050" s="403"/>
      <c r="D1050" s="385"/>
      <c r="F1050" s="385"/>
      <c r="G1050" s="385"/>
      <c r="H1050" s="385"/>
    </row>
    <row r="1051" spans="1:8" x14ac:dyDescent="0.25">
      <c r="A1051" s="30"/>
      <c r="B1051" s="31"/>
      <c r="C1051" s="403"/>
      <c r="D1051" s="385"/>
      <c r="F1051" s="385"/>
      <c r="G1051" s="385"/>
      <c r="H1051" s="385"/>
    </row>
    <row r="1052" spans="1:8" x14ac:dyDescent="0.25">
      <c r="A1052" s="30"/>
      <c r="B1052" s="31"/>
      <c r="C1052" s="403"/>
      <c r="D1052" s="385"/>
      <c r="F1052" s="385"/>
      <c r="G1052" s="385"/>
      <c r="H1052" s="385"/>
    </row>
    <row r="1053" spans="1:8" x14ac:dyDescent="0.25">
      <c r="A1053" s="30"/>
      <c r="B1053" s="31"/>
      <c r="C1053" s="403"/>
      <c r="D1053" s="385"/>
      <c r="F1053" s="385"/>
      <c r="G1053" s="385"/>
      <c r="H1053" s="385"/>
    </row>
    <row r="1054" spans="1:8" x14ac:dyDescent="0.25">
      <c r="A1054" s="30"/>
      <c r="B1054" s="31"/>
      <c r="C1054" s="403"/>
      <c r="D1054" s="385"/>
      <c r="F1054" s="385"/>
      <c r="G1054" s="385"/>
      <c r="H1054" s="385"/>
    </row>
    <row r="1055" spans="1:8" x14ac:dyDescent="0.25">
      <c r="A1055" s="30"/>
      <c r="B1055" s="31"/>
      <c r="C1055" s="403"/>
      <c r="D1055" s="385"/>
      <c r="F1055" s="385"/>
      <c r="G1055" s="385"/>
      <c r="H1055" s="385"/>
    </row>
    <row r="1056" spans="1:8" x14ac:dyDescent="0.25">
      <c r="A1056" s="30"/>
      <c r="B1056" s="31"/>
      <c r="C1056" s="403"/>
      <c r="D1056" s="385"/>
      <c r="F1056" s="385"/>
      <c r="G1056" s="385"/>
      <c r="H1056" s="385"/>
    </row>
    <row r="1057" spans="1:8" x14ac:dyDescent="0.25">
      <c r="A1057" s="30"/>
      <c r="B1057" s="31"/>
      <c r="C1057" s="403"/>
      <c r="D1057" s="385"/>
      <c r="F1057" s="385"/>
      <c r="G1057" s="385"/>
      <c r="H1057" s="385"/>
    </row>
    <row r="1058" spans="1:8" x14ac:dyDescent="0.25">
      <c r="A1058" s="30"/>
      <c r="B1058" s="31"/>
      <c r="C1058" s="403"/>
      <c r="D1058" s="385"/>
      <c r="F1058" s="385"/>
      <c r="G1058" s="385"/>
      <c r="H1058" s="385"/>
    </row>
    <row r="1059" spans="1:8" x14ac:dyDescent="0.25">
      <c r="A1059" s="30"/>
      <c r="B1059" s="31"/>
      <c r="C1059" s="403"/>
      <c r="D1059" s="385"/>
      <c r="F1059" s="385"/>
      <c r="G1059" s="385"/>
      <c r="H1059" s="385"/>
    </row>
    <row r="1060" spans="1:8" x14ac:dyDescent="0.25">
      <c r="A1060" s="30"/>
      <c r="B1060" s="31"/>
      <c r="C1060" s="403"/>
      <c r="D1060" s="385"/>
      <c r="F1060" s="385"/>
      <c r="G1060" s="385"/>
      <c r="H1060" s="385"/>
    </row>
    <row r="1061" spans="1:8" x14ac:dyDescent="0.25">
      <c r="A1061" s="30"/>
      <c r="B1061" s="31"/>
      <c r="C1061" s="403"/>
      <c r="D1061" s="385"/>
      <c r="F1061" s="385"/>
      <c r="G1061" s="385"/>
      <c r="H1061" s="385"/>
    </row>
    <row r="1062" spans="1:8" x14ac:dyDescent="0.25">
      <c r="A1062" s="30"/>
      <c r="B1062" s="31"/>
      <c r="C1062" s="403"/>
      <c r="D1062" s="385"/>
      <c r="F1062" s="385"/>
      <c r="G1062" s="385"/>
      <c r="H1062" s="385"/>
    </row>
    <row r="1063" spans="1:8" x14ac:dyDescent="0.25">
      <c r="A1063" s="30"/>
      <c r="B1063" s="31"/>
      <c r="C1063" s="403"/>
      <c r="D1063" s="385"/>
      <c r="F1063" s="385"/>
      <c r="G1063" s="385"/>
      <c r="H1063" s="385"/>
    </row>
    <row r="1064" spans="1:8" x14ac:dyDescent="0.25">
      <c r="A1064" s="30"/>
      <c r="B1064" s="31"/>
      <c r="C1064" s="403"/>
      <c r="D1064" s="385"/>
      <c r="F1064" s="385"/>
      <c r="G1064" s="385"/>
      <c r="H1064" s="385"/>
    </row>
    <row r="1065" spans="1:8" x14ac:dyDescent="0.25">
      <c r="A1065" s="30"/>
      <c r="B1065" s="31"/>
      <c r="C1065" s="403"/>
      <c r="D1065" s="385"/>
      <c r="F1065" s="385"/>
      <c r="G1065" s="385"/>
      <c r="H1065" s="385"/>
    </row>
    <row r="1066" spans="1:8" x14ac:dyDescent="0.25">
      <c r="A1066" s="30"/>
      <c r="B1066" s="31"/>
      <c r="C1066" s="403"/>
      <c r="D1066" s="385"/>
      <c r="F1066" s="385"/>
      <c r="G1066" s="385"/>
      <c r="H1066" s="385"/>
    </row>
    <row r="1067" spans="1:8" x14ac:dyDescent="0.25">
      <c r="A1067" s="30"/>
      <c r="B1067" s="31"/>
      <c r="C1067" s="403"/>
      <c r="D1067" s="385"/>
      <c r="F1067" s="385"/>
      <c r="G1067" s="385"/>
      <c r="H1067" s="385"/>
    </row>
    <row r="1068" spans="1:8" x14ac:dyDescent="0.25">
      <c r="A1068" s="30"/>
      <c r="B1068" s="31"/>
      <c r="C1068" s="403"/>
      <c r="D1068" s="385"/>
      <c r="F1068" s="385"/>
      <c r="G1068" s="385"/>
      <c r="H1068" s="385"/>
    </row>
    <row r="1069" spans="1:8" x14ac:dyDescent="0.25">
      <c r="A1069" s="30"/>
      <c r="B1069" s="31"/>
      <c r="C1069" s="403"/>
      <c r="D1069" s="385"/>
      <c r="F1069" s="385"/>
      <c r="G1069" s="385"/>
      <c r="H1069" s="385"/>
    </row>
    <row r="1070" spans="1:8" x14ac:dyDescent="0.25">
      <c r="A1070" s="30"/>
      <c r="B1070" s="31"/>
      <c r="C1070" s="403"/>
      <c r="D1070" s="385"/>
      <c r="F1070" s="385"/>
      <c r="G1070" s="385"/>
      <c r="H1070" s="385"/>
    </row>
    <row r="1071" spans="1:8" x14ac:dyDescent="0.25">
      <c r="A1071" s="30"/>
      <c r="B1071" s="31"/>
      <c r="C1071" s="403"/>
      <c r="D1071" s="385"/>
      <c r="F1071" s="385"/>
      <c r="G1071" s="385"/>
      <c r="H1071" s="385"/>
    </row>
    <row r="1072" spans="1:8" x14ac:dyDescent="0.25">
      <c r="A1072" s="30"/>
      <c r="B1072" s="31"/>
      <c r="C1072" s="403"/>
      <c r="D1072" s="385"/>
      <c r="F1072" s="385"/>
      <c r="G1072" s="385"/>
      <c r="H1072" s="385"/>
    </row>
    <row r="1073" spans="1:8" x14ac:dyDescent="0.25">
      <c r="A1073" s="30"/>
      <c r="B1073" s="31"/>
      <c r="C1073" s="403"/>
      <c r="D1073" s="385"/>
      <c r="F1073" s="385"/>
      <c r="G1073" s="385"/>
      <c r="H1073" s="385"/>
    </row>
    <row r="1074" spans="1:8" x14ac:dyDescent="0.25">
      <c r="A1074" s="30"/>
      <c r="B1074" s="31"/>
      <c r="C1074" s="403"/>
      <c r="D1074" s="385"/>
      <c r="F1074" s="385"/>
      <c r="G1074" s="385"/>
      <c r="H1074" s="385"/>
    </row>
    <row r="1075" spans="1:8" x14ac:dyDescent="0.25">
      <c r="A1075" s="30"/>
      <c r="B1075" s="31"/>
      <c r="C1075" s="403"/>
      <c r="D1075" s="385"/>
      <c r="F1075" s="385"/>
      <c r="G1075" s="385"/>
      <c r="H1075" s="385"/>
    </row>
    <row r="1076" spans="1:8" x14ac:dyDescent="0.25">
      <c r="A1076" s="30"/>
      <c r="B1076" s="31"/>
      <c r="C1076" s="403"/>
      <c r="D1076" s="385"/>
      <c r="F1076" s="385"/>
      <c r="G1076" s="385"/>
      <c r="H1076" s="385"/>
    </row>
    <row r="1077" spans="1:8" x14ac:dyDescent="0.25">
      <c r="A1077" s="30"/>
      <c r="B1077" s="31"/>
      <c r="C1077" s="403"/>
      <c r="D1077" s="385"/>
      <c r="F1077" s="385"/>
      <c r="G1077" s="385"/>
      <c r="H1077" s="385"/>
    </row>
    <row r="1078" spans="1:8" x14ac:dyDescent="0.25">
      <c r="A1078" s="30"/>
      <c r="B1078" s="31"/>
      <c r="C1078" s="403"/>
      <c r="D1078" s="385"/>
      <c r="F1078" s="385"/>
      <c r="G1078" s="385"/>
      <c r="H1078" s="385"/>
    </row>
    <row r="1079" spans="1:8" x14ac:dyDescent="0.25">
      <c r="A1079" s="30"/>
      <c r="B1079" s="31"/>
      <c r="C1079" s="403"/>
      <c r="D1079" s="385"/>
      <c r="F1079" s="385"/>
      <c r="G1079" s="385"/>
      <c r="H1079" s="385"/>
    </row>
    <row r="1080" spans="1:8" x14ac:dyDescent="0.25">
      <c r="A1080" s="30"/>
      <c r="B1080" s="31"/>
      <c r="C1080" s="403"/>
      <c r="D1080" s="385"/>
      <c r="F1080" s="385"/>
      <c r="G1080" s="385"/>
      <c r="H1080" s="385"/>
    </row>
    <row r="1081" spans="1:8" x14ac:dyDescent="0.25">
      <c r="A1081" s="30"/>
      <c r="B1081" s="31"/>
      <c r="C1081" s="403"/>
      <c r="D1081" s="385"/>
      <c r="F1081" s="385"/>
      <c r="G1081" s="385"/>
      <c r="H1081" s="385"/>
    </row>
    <row r="1082" spans="1:8" x14ac:dyDescent="0.25">
      <c r="A1082" s="30"/>
      <c r="B1082" s="31"/>
      <c r="C1082" s="403"/>
      <c r="D1082" s="385"/>
      <c r="F1082" s="385"/>
      <c r="G1082" s="385"/>
      <c r="H1082" s="385"/>
    </row>
    <row r="1083" spans="1:8" x14ac:dyDescent="0.25">
      <c r="A1083" s="30"/>
      <c r="B1083" s="31"/>
      <c r="C1083" s="403"/>
      <c r="D1083" s="385"/>
      <c r="F1083" s="385"/>
      <c r="G1083" s="385"/>
      <c r="H1083" s="385"/>
    </row>
    <row r="1084" spans="1:8" x14ac:dyDescent="0.25">
      <c r="A1084" s="30"/>
      <c r="B1084" s="31"/>
      <c r="C1084" s="403"/>
      <c r="D1084" s="385"/>
      <c r="F1084" s="385"/>
      <c r="G1084" s="385"/>
      <c r="H1084" s="385"/>
    </row>
    <row r="1085" spans="1:8" x14ac:dyDescent="0.25">
      <c r="A1085" s="30"/>
      <c r="B1085" s="31"/>
      <c r="C1085" s="403"/>
      <c r="D1085" s="385"/>
      <c r="F1085" s="385"/>
      <c r="G1085" s="385"/>
      <c r="H1085" s="385"/>
    </row>
    <row r="1086" spans="1:8" x14ac:dyDescent="0.25">
      <c r="A1086" s="30"/>
      <c r="B1086" s="31"/>
      <c r="C1086" s="403"/>
      <c r="D1086" s="385"/>
      <c r="F1086" s="385"/>
      <c r="G1086" s="385"/>
      <c r="H1086" s="385"/>
    </row>
    <row r="1087" spans="1:8" x14ac:dyDescent="0.25">
      <c r="A1087" s="30"/>
      <c r="B1087" s="31"/>
      <c r="C1087" s="403"/>
      <c r="D1087" s="385"/>
      <c r="F1087" s="385"/>
      <c r="G1087" s="385"/>
      <c r="H1087" s="385"/>
    </row>
    <row r="1088" spans="1:8" x14ac:dyDescent="0.25">
      <c r="A1088" s="30"/>
      <c r="B1088" s="31"/>
      <c r="C1088" s="403"/>
      <c r="D1088" s="385"/>
      <c r="F1088" s="385"/>
      <c r="G1088" s="385"/>
      <c r="H1088" s="385"/>
    </row>
    <row r="1089" spans="1:8" x14ac:dyDescent="0.25">
      <c r="A1089" s="30"/>
      <c r="B1089" s="31"/>
      <c r="C1089" s="403"/>
      <c r="D1089" s="385"/>
      <c r="F1089" s="385"/>
      <c r="G1089" s="385"/>
      <c r="H1089" s="385"/>
    </row>
    <row r="1090" spans="1:8" x14ac:dyDescent="0.25">
      <c r="A1090" s="30"/>
      <c r="B1090" s="31"/>
      <c r="C1090" s="403"/>
      <c r="D1090" s="385"/>
      <c r="F1090" s="385"/>
      <c r="G1090" s="385"/>
      <c r="H1090" s="385"/>
    </row>
    <row r="1091" spans="1:8" x14ac:dyDescent="0.25">
      <c r="A1091" s="30"/>
      <c r="B1091" s="31"/>
      <c r="C1091" s="403"/>
      <c r="D1091" s="385"/>
      <c r="F1091" s="385"/>
      <c r="G1091" s="385"/>
      <c r="H1091" s="385"/>
    </row>
    <row r="1092" spans="1:8" x14ac:dyDescent="0.25">
      <c r="A1092" s="30"/>
      <c r="B1092" s="31"/>
      <c r="C1092" s="403"/>
      <c r="D1092" s="385"/>
      <c r="F1092" s="385"/>
      <c r="G1092" s="385"/>
      <c r="H1092" s="385"/>
    </row>
    <row r="1093" spans="1:8" x14ac:dyDescent="0.25">
      <c r="A1093" s="30"/>
      <c r="B1093" s="31"/>
      <c r="C1093" s="403"/>
      <c r="D1093" s="385"/>
      <c r="F1093" s="385"/>
      <c r="G1093" s="385"/>
      <c r="H1093" s="385"/>
    </row>
    <row r="1094" spans="1:8" x14ac:dyDescent="0.25">
      <c r="A1094" s="30"/>
      <c r="B1094" s="31"/>
      <c r="C1094" s="403"/>
      <c r="D1094" s="385"/>
      <c r="F1094" s="385"/>
      <c r="G1094" s="385"/>
      <c r="H1094" s="385"/>
    </row>
    <row r="1095" spans="1:8" x14ac:dyDescent="0.25">
      <c r="A1095" s="30"/>
      <c r="B1095" s="31"/>
      <c r="C1095" s="403"/>
      <c r="D1095" s="385"/>
      <c r="F1095" s="385"/>
      <c r="G1095" s="385"/>
      <c r="H1095" s="385"/>
    </row>
    <row r="1096" spans="1:8" x14ac:dyDescent="0.25">
      <c r="A1096" s="30"/>
      <c r="B1096" s="31"/>
      <c r="C1096" s="403"/>
      <c r="D1096" s="385"/>
      <c r="F1096" s="385"/>
      <c r="G1096" s="385"/>
      <c r="H1096" s="385"/>
    </row>
    <row r="1097" spans="1:8" x14ac:dyDescent="0.25">
      <c r="A1097" s="30"/>
      <c r="B1097" s="31"/>
      <c r="C1097" s="403"/>
      <c r="D1097" s="385"/>
      <c r="F1097" s="385"/>
      <c r="G1097" s="385"/>
      <c r="H1097" s="385"/>
    </row>
    <row r="1098" spans="1:8" x14ac:dyDescent="0.25">
      <c r="A1098" s="30"/>
      <c r="B1098" s="31"/>
      <c r="C1098" s="403"/>
      <c r="D1098" s="385"/>
      <c r="F1098" s="385"/>
      <c r="G1098" s="385"/>
      <c r="H1098" s="385"/>
    </row>
    <row r="1099" spans="1:8" x14ac:dyDescent="0.25">
      <c r="A1099" s="30"/>
      <c r="B1099" s="31"/>
      <c r="C1099" s="403"/>
      <c r="D1099" s="385"/>
      <c r="F1099" s="385"/>
      <c r="G1099" s="385"/>
      <c r="H1099" s="385"/>
    </row>
    <row r="1100" spans="1:8" x14ac:dyDescent="0.25">
      <c r="A1100" s="30"/>
      <c r="B1100" s="31"/>
      <c r="C1100" s="403"/>
      <c r="D1100" s="385"/>
      <c r="F1100" s="385"/>
      <c r="G1100" s="385"/>
      <c r="H1100" s="385"/>
    </row>
    <row r="1101" spans="1:8" x14ac:dyDescent="0.25">
      <c r="A1101" s="30"/>
      <c r="B1101" s="31"/>
      <c r="C1101" s="403"/>
      <c r="D1101" s="385"/>
      <c r="F1101" s="385"/>
      <c r="G1101" s="385"/>
      <c r="H1101" s="385"/>
    </row>
    <row r="1102" spans="1:8" x14ac:dyDescent="0.25">
      <c r="A1102" s="30"/>
      <c r="B1102" s="31"/>
      <c r="C1102" s="403"/>
      <c r="D1102" s="385"/>
      <c r="F1102" s="385"/>
      <c r="G1102" s="385"/>
      <c r="H1102" s="385"/>
    </row>
    <row r="1103" spans="1:8" x14ac:dyDescent="0.25">
      <c r="A1103" s="30"/>
      <c r="B1103" s="31"/>
      <c r="C1103" s="403"/>
      <c r="D1103" s="385"/>
      <c r="F1103" s="385"/>
      <c r="G1103" s="385"/>
      <c r="H1103" s="385"/>
    </row>
    <row r="1104" spans="1:8" x14ac:dyDescent="0.25">
      <c r="A1104" s="30"/>
      <c r="B1104" s="31"/>
      <c r="C1104" s="403"/>
      <c r="D1104" s="385"/>
      <c r="F1104" s="385"/>
      <c r="G1104" s="385"/>
      <c r="H1104" s="385"/>
    </row>
    <row r="1105" spans="1:8" x14ac:dyDescent="0.25">
      <c r="A1105" s="30"/>
      <c r="B1105" s="31"/>
      <c r="C1105" s="403"/>
      <c r="D1105" s="385"/>
      <c r="F1105" s="385"/>
      <c r="G1105" s="385"/>
      <c r="H1105" s="385"/>
    </row>
    <row r="1106" spans="1:8" x14ac:dyDescent="0.25">
      <c r="A1106" s="30"/>
      <c r="B1106" s="31"/>
      <c r="C1106" s="403"/>
      <c r="D1106" s="385"/>
      <c r="F1106" s="385"/>
      <c r="G1106" s="385"/>
      <c r="H1106" s="385"/>
    </row>
    <row r="1107" spans="1:8" x14ac:dyDescent="0.25">
      <c r="A1107" s="30"/>
      <c r="B1107" s="31"/>
      <c r="C1107" s="403"/>
      <c r="D1107" s="385"/>
      <c r="F1107" s="385"/>
      <c r="G1107" s="385"/>
      <c r="H1107" s="385"/>
    </row>
    <row r="1108" spans="1:8" x14ac:dyDescent="0.25">
      <c r="A1108" s="30"/>
      <c r="B1108" s="31"/>
      <c r="C1108" s="403"/>
      <c r="D1108" s="385"/>
      <c r="F1108" s="385"/>
      <c r="G1108" s="385"/>
      <c r="H1108" s="385"/>
    </row>
    <row r="1109" spans="1:8" x14ac:dyDescent="0.25">
      <c r="A1109" s="30"/>
      <c r="B1109" s="31"/>
      <c r="C1109" s="403"/>
      <c r="D1109" s="385"/>
      <c r="F1109" s="385"/>
      <c r="G1109" s="385"/>
      <c r="H1109" s="385"/>
    </row>
    <row r="1110" spans="1:8" x14ac:dyDescent="0.25">
      <c r="A1110" s="30"/>
      <c r="B1110" s="31"/>
      <c r="C1110" s="403"/>
      <c r="D1110" s="385"/>
      <c r="F1110" s="385"/>
      <c r="G1110" s="385"/>
      <c r="H1110" s="385"/>
    </row>
    <row r="1111" spans="1:8" x14ac:dyDescent="0.25">
      <c r="A1111" s="30"/>
      <c r="B1111" s="31"/>
      <c r="C1111" s="403"/>
      <c r="D1111" s="385"/>
      <c r="F1111" s="385"/>
      <c r="G1111" s="385"/>
      <c r="H1111" s="385"/>
    </row>
    <row r="1112" spans="1:8" x14ac:dyDescent="0.25">
      <c r="A1112" s="30"/>
      <c r="B1112" s="31"/>
      <c r="C1112" s="403"/>
      <c r="D1112" s="385"/>
      <c r="F1112" s="385"/>
      <c r="G1112" s="385"/>
      <c r="H1112" s="385"/>
    </row>
    <row r="1113" spans="1:8" x14ac:dyDescent="0.25">
      <c r="A1113" s="30"/>
      <c r="B1113" s="31"/>
      <c r="C1113" s="403"/>
      <c r="D1113" s="385"/>
      <c r="F1113" s="385"/>
      <c r="G1113" s="385"/>
      <c r="H1113" s="385"/>
    </row>
    <row r="1114" spans="1:8" x14ac:dyDescent="0.25">
      <c r="A1114" s="30"/>
      <c r="B1114" s="31"/>
      <c r="C1114" s="403"/>
      <c r="D1114" s="385"/>
      <c r="F1114" s="385"/>
      <c r="G1114" s="385"/>
      <c r="H1114" s="385"/>
    </row>
    <row r="1115" spans="1:8" x14ac:dyDescent="0.25">
      <c r="A1115" s="30"/>
      <c r="B1115" s="31"/>
      <c r="C1115" s="403"/>
      <c r="D1115" s="385"/>
      <c r="F1115" s="385"/>
      <c r="G1115" s="385"/>
      <c r="H1115" s="385"/>
    </row>
    <row r="1116" spans="1:8" x14ac:dyDescent="0.25">
      <c r="A1116" s="30"/>
      <c r="B1116" s="31"/>
      <c r="C1116" s="403"/>
      <c r="D1116" s="385"/>
      <c r="F1116" s="385"/>
      <c r="G1116" s="385"/>
      <c r="H1116" s="385"/>
    </row>
    <row r="1117" spans="1:8" x14ac:dyDescent="0.25">
      <c r="A1117" s="30"/>
      <c r="B1117" s="31"/>
      <c r="C1117" s="403"/>
      <c r="D1117" s="385"/>
      <c r="F1117" s="385"/>
      <c r="G1117" s="385"/>
      <c r="H1117" s="385"/>
    </row>
    <row r="1118" spans="1:8" x14ac:dyDescent="0.25">
      <c r="A1118" s="30"/>
      <c r="B1118" s="31"/>
      <c r="C1118" s="403"/>
      <c r="D1118" s="385"/>
      <c r="F1118" s="385"/>
      <c r="G1118" s="385"/>
      <c r="H1118" s="385"/>
    </row>
    <row r="1119" spans="1:8" x14ac:dyDescent="0.25">
      <c r="A1119" s="30"/>
      <c r="B1119" s="31"/>
      <c r="C1119" s="403"/>
      <c r="D1119" s="385"/>
      <c r="F1119" s="385"/>
      <c r="G1119" s="385"/>
      <c r="H1119" s="385"/>
    </row>
    <row r="1120" spans="1:8" x14ac:dyDescent="0.25">
      <c r="A1120" s="30"/>
      <c r="B1120" s="31"/>
      <c r="C1120" s="403"/>
      <c r="D1120" s="385"/>
      <c r="F1120" s="385"/>
      <c r="G1120" s="385"/>
      <c r="H1120" s="385"/>
    </row>
    <row r="1121" spans="1:8" x14ac:dyDescent="0.25">
      <c r="A1121" s="30"/>
      <c r="B1121" s="31"/>
      <c r="C1121" s="403"/>
      <c r="D1121" s="385"/>
      <c r="F1121" s="385"/>
      <c r="G1121" s="385"/>
      <c r="H1121" s="385"/>
    </row>
    <row r="1122" spans="1:8" x14ac:dyDescent="0.25">
      <c r="A1122" s="30"/>
      <c r="B1122" s="31"/>
      <c r="C1122" s="403"/>
      <c r="D1122" s="385"/>
      <c r="F1122" s="385"/>
      <c r="G1122" s="385"/>
      <c r="H1122" s="385"/>
    </row>
    <row r="1123" spans="1:8" x14ac:dyDescent="0.25">
      <c r="A1123" s="30"/>
      <c r="B1123" s="31"/>
      <c r="C1123" s="403"/>
      <c r="D1123" s="385"/>
      <c r="F1123" s="385"/>
      <c r="G1123" s="385"/>
      <c r="H1123" s="385"/>
    </row>
    <row r="1124" spans="1:8" x14ac:dyDescent="0.25">
      <c r="A1124" s="30"/>
      <c r="B1124" s="31"/>
      <c r="C1124" s="403"/>
      <c r="D1124" s="385"/>
      <c r="F1124" s="385"/>
      <c r="G1124" s="385"/>
      <c r="H1124" s="385"/>
    </row>
    <row r="1125" spans="1:8" x14ac:dyDescent="0.25">
      <c r="A1125" s="30"/>
      <c r="B1125" s="31"/>
      <c r="C1125" s="403"/>
      <c r="D1125" s="385"/>
      <c r="F1125" s="385"/>
      <c r="G1125" s="385"/>
      <c r="H1125" s="385"/>
    </row>
    <row r="1126" spans="1:8" x14ac:dyDescent="0.25">
      <c r="A1126" s="30"/>
      <c r="B1126" s="31"/>
      <c r="C1126" s="403"/>
      <c r="D1126" s="385"/>
      <c r="F1126" s="385"/>
      <c r="G1126" s="385"/>
      <c r="H1126" s="385"/>
    </row>
    <row r="1127" spans="1:8" x14ac:dyDescent="0.25">
      <c r="A1127" s="30"/>
      <c r="B1127" s="31"/>
      <c r="C1127" s="403"/>
      <c r="D1127" s="385"/>
      <c r="F1127" s="385"/>
      <c r="G1127" s="385"/>
      <c r="H1127" s="385"/>
    </row>
    <row r="1128" spans="1:8" x14ac:dyDescent="0.25">
      <c r="A1128" s="30"/>
      <c r="B1128" s="31"/>
      <c r="C1128" s="403"/>
      <c r="D1128" s="385"/>
      <c r="F1128" s="385"/>
      <c r="G1128" s="385"/>
      <c r="H1128" s="385"/>
    </row>
    <row r="1129" spans="1:8" x14ac:dyDescent="0.25">
      <c r="A1129" s="30"/>
      <c r="B1129" s="31"/>
      <c r="C1129" s="403"/>
      <c r="D1129" s="385"/>
      <c r="F1129" s="385"/>
      <c r="G1129" s="385"/>
      <c r="H1129" s="385"/>
    </row>
    <row r="1130" spans="1:8" x14ac:dyDescent="0.25">
      <c r="A1130" s="30"/>
      <c r="B1130" s="31"/>
      <c r="C1130" s="403"/>
      <c r="D1130" s="385"/>
      <c r="F1130" s="385"/>
      <c r="G1130" s="385"/>
      <c r="H1130" s="385"/>
    </row>
    <row r="1131" spans="1:8" x14ac:dyDescent="0.25">
      <c r="A1131" s="30"/>
      <c r="B1131" s="31"/>
      <c r="C1131" s="403"/>
      <c r="D1131" s="385"/>
      <c r="F1131" s="385"/>
      <c r="G1131" s="385"/>
      <c r="H1131" s="385"/>
    </row>
    <row r="1132" spans="1:8" x14ac:dyDescent="0.25">
      <c r="A1132" s="30"/>
      <c r="B1132" s="31"/>
      <c r="C1132" s="403"/>
      <c r="D1132" s="385"/>
      <c r="F1132" s="385"/>
      <c r="G1132" s="385"/>
      <c r="H1132" s="385"/>
    </row>
    <row r="1133" spans="1:8" x14ac:dyDescent="0.25">
      <c r="A1133" s="30"/>
      <c r="B1133" s="31"/>
      <c r="C1133" s="403"/>
      <c r="D1133" s="385"/>
      <c r="F1133" s="385"/>
      <c r="G1133" s="385"/>
      <c r="H1133" s="385"/>
    </row>
    <row r="1134" spans="1:8" x14ac:dyDescent="0.25">
      <c r="A1134" s="30"/>
      <c r="B1134" s="31"/>
      <c r="C1134" s="403"/>
      <c r="D1134" s="385"/>
      <c r="F1134" s="385"/>
      <c r="G1134" s="385"/>
      <c r="H1134" s="385"/>
    </row>
    <row r="1135" spans="1:8" x14ac:dyDescent="0.25">
      <c r="A1135" s="30"/>
      <c r="B1135" s="31"/>
      <c r="C1135" s="403"/>
      <c r="D1135" s="385"/>
      <c r="F1135" s="385"/>
      <c r="G1135" s="385"/>
      <c r="H1135" s="385"/>
    </row>
    <row r="1136" spans="1:8" x14ac:dyDescent="0.25">
      <c r="A1136" s="30"/>
      <c r="B1136" s="31"/>
      <c r="C1136" s="403"/>
      <c r="D1136" s="385"/>
      <c r="F1136" s="385"/>
      <c r="G1136" s="385"/>
      <c r="H1136" s="385"/>
    </row>
    <row r="1137" spans="1:8" x14ac:dyDescent="0.25">
      <c r="A1137" s="30"/>
      <c r="B1137" s="31"/>
      <c r="C1137" s="403"/>
      <c r="D1137" s="385"/>
      <c r="F1137" s="385"/>
      <c r="G1137" s="385"/>
      <c r="H1137" s="385"/>
    </row>
    <row r="1138" spans="1:8" x14ac:dyDescent="0.25">
      <c r="A1138" s="30"/>
      <c r="B1138" s="31"/>
      <c r="C1138" s="403"/>
      <c r="D1138" s="385"/>
      <c r="F1138" s="385"/>
      <c r="G1138" s="385"/>
      <c r="H1138" s="385"/>
    </row>
    <row r="1139" spans="1:8" x14ac:dyDescent="0.25">
      <c r="A1139" s="30"/>
      <c r="B1139" s="31"/>
      <c r="C1139" s="403"/>
      <c r="D1139" s="385"/>
      <c r="F1139" s="385"/>
      <c r="G1139" s="385"/>
      <c r="H1139" s="385"/>
    </row>
    <row r="1140" spans="1:8" x14ac:dyDescent="0.25">
      <c r="A1140" s="30"/>
      <c r="B1140" s="31"/>
      <c r="C1140" s="403"/>
      <c r="D1140" s="385"/>
      <c r="F1140" s="385"/>
      <c r="G1140" s="385"/>
      <c r="H1140" s="385"/>
    </row>
    <row r="1141" spans="1:8" x14ac:dyDescent="0.25">
      <c r="A1141" s="30"/>
      <c r="B1141" s="31"/>
      <c r="C1141" s="403"/>
      <c r="D1141" s="385"/>
      <c r="F1141" s="385"/>
      <c r="G1141" s="385"/>
      <c r="H1141" s="385"/>
    </row>
    <row r="1142" spans="1:8" x14ac:dyDescent="0.25">
      <c r="A1142" s="30"/>
      <c r="B1142" s="31"/>
      <c r="C1142" s="403"/>
      <c r="D1142" s="385"/>
      <c r="F1142" s="385"/>
      <c r="G1142" s="385"/>
      <c r="H1142" s="385"/>
    </row>
    <row r="1143" spans="1:8" x14ac:dyDescent="0.25">
      <c r="A1143" s="30"/>
      <c r="B1143" s="31"/>
      <c r="C1143" s="403"/>
      <c r="D1143" s="385"/>
      <c r="F1143" s="385"/>
      <c r="G1143" s="385"/>
      <c r="H1143" s="385"/>
    </row>
    <row r="1144" spans="1:8" x14ac:dyDescent="0.25">
      <c r="A1144" s="30"/>
      <c r="B1144" s="31"/>
      <c r="C1144" s="403"/>
      <c r="D1144" s="385"/>
      <c r="F1144" s="385"/>
      <c r="G1144" s="385"/>
      <c r="H1144" s="385"/>
    </row>
    <row r="1145" spans="1:8" x14ac:dyDescent="0.25">
      <c r="A1145" s="30"/>
      <c r="B1145" s="31"/>
      <c r="C1145" s="403"/>
      <c r="D1145" s="385"/>
      <c r="F1145" s="385"/>
      <c r="G1145" s="385"/>
      <c r="H1145" s="385"/>
    </row>
    <row r="1146" spans="1:8" x14ac:dyDescent="0.25">
      <c r="A1146" s="30"/>
      <c r="B1146" s="31"/>
      <c r="C1146" s="403"/>
      <c r="D1146" s="385"/>
      <c r="F1146" s="385"/>
      <c r="G1146" s="385"/>
      <c r="H1146" s="385"/>
    </row>
    <row r="1147" spans="1:8" x14ac:dyDescent="0.25">
      <c r="A1147" s="30"/>
      <c r="B1147" s="31"/>
      <c r="C1147" s="403"/>
      <c r="D1147" s="385"/>
      <c r="F1147" s="385"/>
      <c r="G1147" s="385"/>
      <c r="H1147" s="385"/>
    </row>
    <row r="1148" spans="1:8" x14ac:dyDescent="0.25">
      <c r="A1148" s="30"/>
      <c r="B1148" s="31"/>
      <c r="C1148" s="403"/>
      <c r="D1148" s="385"/>
      <c r="F1148" s="385"/>
      <c r="G1148" s="385"/>
      <c r="H1148" s="385"/>
    </row>
    <row r="1149" spans="1:8" x14ac:dyDescent="0.25">
      <c r="A1149" s="30"/>
      <c r="B1149" s="31"/>
      <c r="C1149" s="403"/>
      <c r="D1149" s="385"/>
      <c r="F1149" s="385"/>
      <c r="G1149" s="385"/>
      <c r="H1149" s="385"/>
    </row>
    <row r="1150" spans="1:8" x14ac:dyDescent="0.25">
      <c r="A1150" s="30"/>
      <c r="B1150" s="31"/>
      <c r="C1150" s="403"/>
      <c r="D1150" s="385"/>
      <c r="F1150" s="385"/>
      <c r="G1150" s="385"/>
      <c r="H1150" s="385"/>
    </row>
    <row r="1151" spans="1:8" x14ac:dyDescent="0.25">
      <c r="A1151" s="30"/>
      <c r="B1151" s="31"/>
      <c r="C1151" s="403"/>
      <c r="D1151" s="385"/>
      <c r="F1151" s="385"/>
      <c r="G1151" s="385"/>
      <c r="H1151" s="385"/>
    </row>
    <row r="1152" spans="1:8" x14ac:dyDescent="0.25">
      <c r="A1152" s="30"/>
      <c r="B1152" s="31"/>
      <c r="C1152" s="403"/>
      <c r="D1152" s="385"/>
      <c r="F1152" s="385"/>
      <c r="G1152" s="385"/>
      <c r="H1152" s="385"/>
    </row>
    <row r="1153" spans="1:8" x14ac:dyDescent="0.25">
      <c r="A1153" s="30"/>
      <c r="B1153" s="31"/>
      <c r="C1153" s="403"/>
      <c r="D1153" s="385"/>
      <c r="F1153" s="385"/>
      <c r="G1153" s="385"/>
      <c r="H1153" s="385"/>
    </row>
    <row r="1154" spans="1:8" x14ac:dyDescent="0.25">
      <c r="A1154" s="30"/>
      <c r="B1154" s="31"/>
      <c r="C1154" s="403"/>
      <c r="D1154" s="385"/>
      <c r="F1154" s="385"/>
      <c r="G1154" s="385"/>
      <c r="H1154" s="385"/>
    </row>
    <row r="1155" spans="1:8" x14ac:dyDescent="0.25">
      <c r="A1155" s="30"/>
      <c r="B1155" s="31"/>
      <c r="C1155" s="403"/>
      <c r="D1155" s="385"/>
      <c r="F1155" s="385"/>
      <c r="G1155" s="385"/>
      <c r="H1155" s="385"/>
    </row>
    <row r="1156" spans="1:8" x14ac:dyDescent="0.25">
      <c r="A1156" s="30"/>
      <c r="B1156" s="31"/>
      <c r="C1156" s="403"/>
      <c r="D1156" s="385"/>
      <c r="F1156" s="385"/>
      <c r="G1156" s="385"/>
      <c r="H1156" s="385"/>
    </row>
    <row r="1157" spans="1:8" x14ac:dyDescent="0.25">
      <c r="A1157" s="30"/>
      <c r="B1157" s="31"/>
      <c r="C1157" s="403"/>
      <c r="D1157" s="385"/>
      <c r="F1157" s="385"/>
      <c r="G1157" s="385"/>
      <c r="H1157" s="385"/>
    </row>
    <row r="1158" spans="1:8" x14ac:dyDescent="0.25">
      <c r="A1158" s="30"/>
      <c r="B1158" s="31"/>
      <c r="C1158" s="403"/>
      <c r="D1158" s="385"/>
      <c r="F1158" s="385"/>
      <c r="G1158" s="385"/>
      <c r="H1158" s="385"/>
    </row>
    <row r="1159" spans="1:8" x14ac:dyDescent="0.25">
      <c r="A1159" s="30"/>
      <c r="B1159" s="31"/>
      <c r="C1159" s="403"/>
      <c r="D1159" s="385"/>
      <c r="F1159" s="385"/>
      <c r="G1159" s="385"/>
      <c r="H1159" s="385"/>
    </row>
    <row r="1160" spans="1:8" x14ac:dyDescent="0.25">
      <c r="A1160" s="30"/>
      <c r="B1160" s="31"/>
      <c r="C1160" s="403"/>
      <c r="D1160" s="385"/>
      <c r="F1160" s="385"/>
      <c r="G1160" s="385"/>
      <c r="H1160" s="385"/>
    </row>
    <row r="1161" spans="1:8" x14ac:dyDescent="0.25">
      <c r="A1161" s="30"/>
      <c r="B1161" s="31"/>
      <c r="C1161" s="403"/>
      <c r="D1161" s="385"/>
      <c r="F1161" s="385"/>
      <c r="G1161" s="385"/>
      <c r="H1161" s="385"/>
    </row>
    <row r="1162" spans="1:8" x14ac:dyDescent="0.25">
      <c r="A1162" s="30"/>
      <c r="B1162" s="31"/>
      <c r="C1162" s="403"/>
      <c r="D1162" s="385"/>
      <c r="F1162" s="385"/>
      <c r="G1162" s="385"/>
      <c r="H1162" s="385"/>
    </row>
    <row r="1163" spans="1:8" x14ac:dyDescent="0.25">
      <c r="A1163" s="30"/>
      <c r="B1163" s="31"/>
      <c r="C1163" s="403"/>
      <c r="D1163" s="385"/>
      <c r="F1163" s="385"/>
      <c r="G1163" s="385"/>
      <c r="H1163" s="385"/>
    </row>
    <row r="1164" spans="1:8" x14ac:dyDescent="0.25">
      <c r="A1164" s="30"/>
      <c r="B1164" s="31"/>
      <c r="C1164" s="403"/>
      <c r="D1164" s="385"/>
      <c r="F1164" s="385"/>
      <c r="G1164" s="385"/>
      <c r="H1164" s="385"/>
    </row>
    <row r="1165" spans="1:8" x14ac:dyDescent="0.25">
      <c r="A1165" s="30"/>
      <c r="B1165" s="31"/>
      <c r="C1165" s="403"/>
      <c r="D1165" s="385"/>
      <c r="F1165" s="385"/>
      <c r="G1165" s="385"/>
      <c r="H1165" s="385"/>
    </row>
    <row r="1166" spans="1:8" x14ac:dyDescent="0.25">
      <c r="A1166" s="30"/>
      <c r="B1166" s="31"/>
      <c r="C1166" s="403"/>
      <c r="D1166" s="385"/>
      <c r="F1166" s="385"/>
      <c r="G1166" s="385"/>
      <c r="H1166" s="385"/>
    </row>
    <row r="1167" spans="1:8" x14ac:dyDescent="0.25">
      <c r="A1167" s="30"/>
      <c r="B1167" s="31"/>
      <c r="C1167" s="403"/>
      <c r="D1167" s="385"/>
      <c r="F1167" s="385"/>
      <c r="G1167" s="385"/>
      <c r="H1167" s="385"/>
    </row>
    <row r="1168" spans="1:8" x14ac:dyDescent="0.25">
      <c r="A1168" s="30"/>
      <c r="B1168" s="31"/>
      <c r="C1168" s="403"/>
      <c r="D1168" s="385"/>
      <c r="F1168" s="385"/>
      <c r="G1168" s="385"/>
      <c r="H1168" s="385"/>
    </row>
    <row r="1169" spans="1:8" x14ac:dyDescent="0.25">
      <c r="A1169" s="30"/>
      <c r="B1169" s="31"/>
      <c r="C1169" s="403"/>
      <c r="D1169" s="385"/>
      <c r="F1169" s="385"/>
      <c r="G1169" s="385"/>
      <c r="H1169" s="385"/>
    </row>
    <row r="1170" spans="1:8" x14ac:dyDescent="0.25">
      <c r="A1170" s="30"/>
      <c r="B1170" s="31"/>
      <c r="C1170" s="403"/>
      <c r="D1170" s="385"/>
      <c r="F1170" s="385"/>
      <c r="G1170" s="385"/>
      <c r="H1170" s="385"/>
    </row>
    <row r="1171" spans="1:8" x14ac:dyDescent="0.25">
      <c r="A1171" s="30"/>
      <c r="B1171" s="31"/>
      <c r="C1171" s="403"/>
      <c r="D1171" s="385"/>
      <c r="F1171" s="385"/>
      <c r="G1171" s="385"/>
      <c r="H1171" s="385"/>
    </row>
    <row r="1172" spans="1:8" x14ac:dyDescent="0.25">
      <c r="A1172" s="30"/>
      <c r="B1172" s="31"/>
      <c r="C1172" s="403"/>
      <c r="D1172" s="385"/>
      <c r="F1172" s="385"/>
      <c r="G1172" s="385"/>
      <c r="H1172" s="385"/>
    </row>
    <row r="1173" spans="1:8" x14ac:dyDescent="0.25">
      <c r="A1173" s="30"/>
      <c r="B1173" s="31"/>
      <c r="C1173" s="403"/>
      <c r="D1173" s="385"/>
      <c r="F1173" s="385"/>
      <c r="G1173" s="385"/>
      <c r="H1173" s="385"/>
    </row>
    <row r="1174" spans="1:8" x14ac:dyDescent="0.25">
      <c r="A1174" s="30"/>
      <c r="B1174" s="31"/>
      <c r="C1174" s="403"/>
      <c r="D1174" s="385"/>
      <c r="F1174" s="385"/>
      <c r="G1174" s="385"/>
      <c r="H1174" s="385"/>
    </row>
    <row r="1175" spans="1:8" x14ac:dyDescent="0.25">
      <c r="A1175" s="30"/>
      <c r="B1175" s="31"/>
      <c r="C1175" s="403"/>
      <c r="D1175" s="385"/>
      <c r="F1175" s="385"/>
      <c r="G1175" s="385"/>
      <c r="H1175" s="385"/>
    </row>
    <row r="1176" spans="1:8" x14ac:dyDescent="0.25">
      <c r="A1176" s="30"/>
      <c r="B1176" s="31"/>
      <c r="C1176" s="403"/>
      <c r="D1176" s="385"/>
      <c r="F1176" s="385"/>
      <c r="G1176" s="385"/>
      <c r="H1176" s="385"/>
    </row>
    <row r="1177" spans="1:8" x14ac:dyDescent="0.25">
      <c r="A1177" s="30"/>
      <c r="B1177" s="31"/>
      <c r="C1177" s="403"/>
      <c r="D1177" s="385"/>
      <c r="F1177" s="385"/>
      <c r="G1177" s="385"/>
      <c r="H1177" s="385"/>
    </row>
    <row r="1178" spans="1:8" x14ac:dyDescent="0.25">
      <c r="A1178" s="30"/>
      <c r="B1178" s="31"/>
      <c r="C1178" s="403"/>
      <c r="D1178" s="385"/>
      <c r="F1178" s="385"/>
      <c r="G1178" s="385"/>
      <c r="H1178" s="385"/>
    </row>
    <row r="1179" spans="1:8" x14ac:dyDescent="0.25">
      <c r="A1179" s="30"/>
      <c r="B1179" s="31"/>
      <c r="C1179" s="403"/>
      <c r="D1179" s="385"/>
      <c r="F1179" s="385"/>
      <c r="G1179" s="385"/>
      <c r="H1179" s="385"/>
    </row>
    <row r="1180" spans="1:8" x14ac:dyDescent="0.25">
      <c r="A1180" s="30"/>
      <c r="B1180" s="31"/>
      <c r="C1180" s="403"/>
      <c r="D1180" s="385"/>
      <c r="F1180" s="385"/>
      <c r="G1180" s="385"/>
      <c r="H1180" s="385"/>
    </row>
    <row r="1181" spans="1:8" x14ac:dyDescent="0.25">
      <c r="A1181" s="30"/>
      <c r="B1181" s="31"/>
      <c r="C1181" s="403"/>
      <c r="D1181" s="385"/>
      <c r="F1181" s="385"/>
      <c r="G1181" s="385"/>
      <c r="H1181" s="385"/>
    </row>
    <row r="1182" spans="1:8" x14ac:dyDescent="0.25">
      <c r="A1182" s="30"/>
      <c r="B1182" s="31"/>
      <c r="C1182" s="403"/>
      <c r="D1182" s="385"/>
      <c r="F1182" s="385"/>
      <c r="G1182" s="385"/>
      <c r="H1182" s="385"/>
    </row>
    <row r="1183" spans="1:8" x14ac:dyDescent="0.25">
      <c r="A1183" s="30"/>
      <c r="B1183" s="31"/>
      <c r="C1183" s="403"/>
      <c r="D1183" s="385"/>
      <c r="F1183" s="385"/>
      <c r="G1183" s="385"/>
      <c r="H1183" s="385"/>
    </row>
    <row r="1184" spans="1:8" x14ac:dyDescent="0.25">
      <c r="A1184" s="30"/>
      <c r="B1184" s="31"/>
      <c r="C1184" s="403"/>
      <c r="D1184" s="385"/>
      <c r="F1184" s="385"/>
      <c r="G1184" s="385"/>
      <c r="H1184" s="385"/>
    </row>
    <row r="1185" spans="1:8" x14ac:dyDescent="0.25">
      <c r="A1185" s="30"/>
      <c r="B1185" s="31"/>
      <c r="C1185" s="403"/>
      <c r="D1185" s="385"/>
      <c r="F1185" s="385"/>
      <c r="G1185" s="385"/>
      <c r="H1185" s="385"/>
    </row>
    <row r="1186" spans="1:8" x14ac:dyDescent="0.25">
      <c r="A1186" s="30"/>
      <c r="B1186" s="31"/>
      <c r="C1186" s="403"/>
      <c r="D1186" s="385"/>
      <c r="F1186" s="385"/>
      <c r="G1186" s="385"/>
      <c r="H1186" s="385"/>
    </row>
    <row r="1187" spans="1:8" x14ac:dyDescent="0.25">
      <c r="A1187" s="30"/>
      <c r="B1187" s="31"/>
      <c r="C1187" s="403"/>
      <c r="D1187" s="385"/>
      <c r="F1187" s="385"/>
      <c r="G1187" s="385"/>
      <c r="H1187" s="385"/>
    </row>
    <row r="1188" spans="1:8" x14ac:dyDescent="0.25">
      <c r="A1188" s="30"/>
      <c r="B1188" s="31"/>
      <c r="C1188" s="403"/>
      <c r="D1188" s="385"/>
      <c r="F1188" s="385"/>
      <c r="G1188" s="385"/>
      <c r="H1188" s="385"/>
    </row>
    <row r="1189" spans="1:8" x14ac:dyDescent="0.25">
      <c r="A1189" s="30"/>
      <c r="B1189" s="31"/>
      <c r="C1189" s="403"/>
      <c r="D1189" s="385"/>
      <c r="F1189" s="385"/>
      <c r="G1189" s="385"/>
      <c r="H1189" s="385"/>
    </row>
    <row r="1190" spans="1:8" x14ac:dyDescent="0.25">
      <c r="A1190" s="30"/>
      <c r="B1190" s="31"/>
      <c r="C1190" s="403"/>
      <c r="D1190" s="385"/>
      <c r="F1190" s="385"/>
      <c r="G1190" s="385"/>
      <c r="H1190" s="385"/>
    </row>
    <row r="1191" spans="1:8" x14ac:dyDescent="0.25">
      <c r="A1191" s="30"/>
      <c r="B1191" s="31"/>
      <c r="C1191" s="403"/>
      <c r="D1191" s="385"/>
      <c r="F1191" s="385"/>
      <c r="G1191" s="385"/>
      <c r="H1191" s="385"/>
    </row>
    <row r="1192" spans="1:8" x14ac:dyDescent="0.25">
      <c r="A1192" s="30"/>
      <c r="B1192" s="31"/>
      <c r="C1192" s="403"/>
      <c r="D1192" s="385"/>
      <c r="F1192" s="385"/>
      <c r="G1192" s="385"/>
      <c r="H1192" s="385"/>
    </row>
    <row r="1193" spans="1:8" x14ac:dyDescent="0.25">
      <c r="A1193" s="30"/>
      <c r="B1193" s="31"/>
      <c r="C1193" s="403"/>
      <c r="D1193" s="385"/>
      <c r="F1193" s="385"/>
      <c r="G1193" s="385"/>
      <c r="H1193" s="385"/>
    </row>
    <row r="1194" spans="1:8" x14ac:dyDescent="0.25">
      <c r="A1194" s="30"/>
      <c r="B1194" s="31"/>
      <c r="C1194" s="403"/>
      <c r="D1194" s="385"/>
      <c r="F1194" s="385"/>
      <c r="G1194" s="385"/>
      <c r="H1194" s="385"/>
    </row>
    <row r="1195" spans="1:8" x14ac:dyDescent="0.25">
      <c r="A1195" s="30"/>
      <c r="B1195" s="31"/>
      <c r="C1195" s="403"/>
      <c r="D1195" s="385"/>
      <c r="F1195" s="385"/>
      <c r="G1195" s="385"/>
      <c r="H1195" s="385"/>
    </row>
    <row r="1196" spans="1:8" x14ac:dyDescent="0.25">
      <c r="A1196" s="30"/>
      <c r="B1196" s="31"/>
      <c r="C1196" s="403"/>
      <c r="D1196" s="385"/>
      <c r="F1196" s="385"/>
      <c r="G1196" s="385"/>
      <c r="H1196" s="385"/>
    </row>
    <row r="1197" spans="1:8" x14ac:dyDescent="0.25">
      <c r="A1197" s="30"/>
      <c r="B1197" s="31"/>
      <c r="C1197" s="403"/>
      <c r="D1197" s="385"/>
      <c r="F1197" s="385"/>
      <c r="G1197" s="385"/>
      <c r="H1197" s="385"/>
    </row>
    <row r="1198" spans="1:8" x14ac:dyDescent="0.25">
      <c r="A1198" s="30"/>
      <c r="B1198" s="31"/>
      <c r="C1198" s="403"/>
      <c r="D1198" s="385"/>
      <c r="F1198" s="385"/>
      <c r="G1198" s="385"/>
      <c r="H1198" s="385"/>
    </row>
    <row r="1199" spans="1:8" x14ac:dyDescent="0.25">
      <c r="A1199" s="30"/>
      <c r="B1199" s="31"/>
      <c r="C1199" s="403"/>
      <c r="D1199" s="385"/>
      <c r="F1199" s="385"/>
      <c r="G1199" s="385"/>
      <c r="H1199" s="385"/>
    </row>
    <row r="1200" spans="1:8" x14ac:dyDescent="0.25">
      <c r="A1200" s="30"/>
      <c r="B1200" s="31"/>
      <c r="C1200" s="403"/>
      <c r="D1200" s="385"/>
      <c r="F1200" s="385"/>
      <c r="G1200" s="385"/>
      <c r="H1200" s="385"/>
    </row>
    <row r="1201" spans="1:8" x14ac:dyDescent="0.25">
      <c r="A1201" s="30"/>
      <c r="B1201" s="31"/>
      <c r="C1201" s="403"/>
      <c r="D1201" s="385"/>
      <c r="F1201" s="385"/>
      <c r="G1201" s="385"/>
      <c r="H1201" s="385"/>
    </row>
    <row r="1202" spans="1:8" x14ac:dyDescent="0.25">
      <c r="A1202" s="30"/>
      <c r="B1202" s="31"/>
      <c r="C1202" s="403"/>
      <c r="D1202" s="385"/>
      <c r="F1202" s="385"/>
      <c r="G1202" s="385"/>
      <c r="H1202" s="385"/>
    </row>
    <row r="1203" spans="1:8" x14ac:dyDescent="0.25">
      <c r="A1203" s="30"/>
      <c r="B1203" s="31"/>
      <c r="C1203" s="403"/>
      <c r="D1203" s="385"/>
      <c r="F1203" s="385"/>
      <c r="G1203" s="385"/>
      <c r="H1203" s="385"/>
    </row>
    <row r="1204" spans="1:8" x14ac:dyDescent="0.25">
      <c r="A1204" s="30"/>
      <c r="B1204" s="31"/>
      <c r="C1204" s="403"/>
      <c r="D1204" s="385"/>
      <c r="F1204" s="385"/>
      <c r="G1204" s="385"/>
      <c r="H1204" s="385"/>
    </row>
    <row r="1205" spans="1:8" x14ac:dyDescent="0.25">
      <c r="A1205" s="30"/>
      <c r="B1205" s="31"/>
      <c r="C1205" s="403"/>
      <c r="D1205" s="385"/>
      <c r="F1205" s="385"/>
      <c r="G1205" s="385"/>
      <c r="H1205" s="385"/>
    </row>
    <row r="1206" spans="1:8" x14ac:dyDescent="0.25">
      <c r="A1206" s="30"/>
      <c r="B1206" s="31"/>
      <c r="C1206" s="403"/>
      <c r="D1206" s="385"/>
      <c r="F1206" s="385"/>
      <c r="G1206" s="385"/>
      <c r="H1206" s="385"/>
    </row>
    <row r="1207" spans="1:8" x14ac:dyDescent="0.25">
      <c r="A1207" s="30"/>
      <c r="B1207" s="31"/>
      <c r="C1207" s="403"/>
      <c r="D1207" s="385"/>
      <c r="F1207" s="385"/>
      <c r="G1207" s="385"/>
      <c r="H1207" s="385"/>
    </row>
    <row r="1208" spans="1:8" x14ac:dyDescent="0.25">
      <c r="A1208" s="30"/>
      <c r="B1208" s="31"/>
      <c r="C1208" s="403"/>
      <c r="D1208" s="385"/>
      <c r="F1208" s="385"/>
      <c r="G1208" s="385"/>
      <c r="H1208" s="385"/>
    </row>
    <row r="1209" spans="1:8" x14ac:dyDescent="0.25">
      <c r="A1209" s="30"/>
      <c r="B1209" s="31"/>
      <c r="C1209" s="403"/>
      <c r="D1209" s="385"/>
      <c r="F1209" s="385"/>
      <c r="G1209" s="385"/>
      <c r="H1209" s="385"/>
    </row>
    <row r="1210" spans="1:8" x14ac:dyDescent="0.25">
      <c r="A1210" s="30"/>
      <c r="B1210" s="31"/>
      <c r="C1210" s="403"/>
      <c r="D1210" s="385"/>
      <c r="F1210" s="385"/>
      <c r="G1210" s="385"/>
      <c r="H1210" s="385"/>
    </row>
    <row r="1211" spans="1:8" x14ac:dyDescent="0.25">
      <c r="A1211" s="30"/>
      <c r="B1211" s="31"/>
      <c r="C1211" s="403"/>
      <c r="D1211" s="385"/>
      <c r="F1211" s="385"/>
      <c r="G1211" s="385"/>
      <c r="H1211" s="385"/>
    </row>
    <row r="1212" spans="1:8" x14ac:dyDescent="0.25">
      <c r="A1212" s="30"/>
      <c r="B1212" s="31"/>
      <c r="C1212" s="403"/>
      <c r="D1212" s="385"/>
      <c r="F1212" s="385"/>
      <c r="G1212" s="385"/>
      <c r="H1212" s="385"/>
    </row>
    <row r="1213" spans="1:8" x14ac:dyDescent="0.25">
      <c r="A1213" s="30"/>
      <c r="B1213" s="31"/>
      <c r="C1213" s="403"/>
      <c r="D1213" s="385"/>
      <c r="F1213" s="385"/>
      <c r="G1213" s="385"/>
      <c r="H1213" s="385"/>
    </row>
    <row r="1214" spans="1:8" x14ac:dyDescent="0.25">
      <c r="A1214" s="30"/>
      <c r="B1214" s="31"/>
      <c r="C1214" s="403"/>
      <c r="D1214" s="385"/>
      <c r="F1214" s="385"/>
      <c r="G1214" s="385"/>
      <c r="H1214" s="385"/>
    </row>
    <row r="1215" spans="1:8" x14ac:dyDescent="0.25">
      <c r="A1215" s="30"/>
      <c r="B1215" s="31"/>
      <c r="C1215" s="403"/>
      <c r="D1215" s="385"/>
      <c r="F1215" s="385"/>
      <c r="G1215" s="385"/>
      <c r="H1215" s="385"/>
    </row>
    <row r="1216" spans="1:8" x14ac:dyDescent="0.25">
      <c r="A1216" s="30"/>
      <c r="B1216" s="31"/>
      <c r="C1216" s="403"/>
      <c r="D1216" s="385"/>
      <c r="F1216" s="385"/>
      <c r="G1216" s="385"/>
      <c r="H1216" s="385"/>
    </row>
    <row r="1217" spans="1:8" x14ac:dyDescent="0.25">
      <c r="A1217" s="30"/>
      <c r="B1217" s="31"/>
      <c r="C1217" s="403"/>
      <c r="D1217" s="385"/>
      <c r="F1217" s="385"/>
      <c r="G1217" s="385"/>
      <c r="H1217" s="385"/>
    </row>
    <row r="1218" spans="1:8" x14ac:dyDescent="0.25">
      <c r="A1218" s="30"/>
      <c r="B1218" s="31"/>
      <c r="C1218" s="403"/>
      <c r="D1218" s="385"/>
      <c r="F1218" s="385"/>
      <c r="G1218" s="385"/>
      <c r="H1218" s="385"/>
    </row>
    <row r="1219" spans="1:8" x14ac:dyDescent="0.25">
      <c r="A1219" s="30"/>
      <c r="B1219" s="31"/>
      <c r="C1219" s="403"/>
      <c r="D1219" s="385"/>
      <c r="F1219" s="385"/>
      <c r="G1219" s="385"/>
      <c r="H1219" s="385"/>
    </row>
    <row r="1220" spans="1:8" x14ac:dyDescent="0.25">
      <c r="A1220" s="30"/>
      <c r="B1220" s="31"/>
      <c r="C1220" s="403"/>
      <c r="D1220" s="385"/>
      <c r="F1220" s="385"/>
      <c r="G1220" s="385"/>
      <c r="H1220" s="385"/>
    </row>
    <row r="1221" spans="1:8" x14ac:dyDescent="0.25">
      <c r="A1221" s="30"/>
      <c r="B1221" s="31"/>
      <c r="C1221" s="403"/>
      <c r="D1221" s="385"/>
      <c r="F1221" s="385"/>
      <c r="G1221" s="385"/>
      <c r="H1221" s="385"/>
    </row>
    <row r="1222" spans="1:8" x14ac:dyDescent="0.25">
      <c r="A1222" s="30"/>
      <c r="B1222" s="31"/>
      <c r="C1222" s="403"/>
      <c r="D1222" s="385"/>
      <c r="F1222" s="385"/>
      <c r="G1222" s="385"/>
      <c r="H1222" s="385"/>
    </row>
    <row r="1223" spans="1:8" x14ac:dyDescent="0.25">
      <c r="A1223" s="30"/>
      <c r="B1223" s="31"/>
      <c r="C1223" s="403"/>
      <c r="D1223" s="385"/>
      <c r="F1223" s="385"/>
      <c r="G1223" s="385"/>
      <c r="H1223" s="385"/>
    </row>
    <row r="1224" spans="1:8" x14ac:dyDescent="0.25">
      <c r="A1224" s="30"/>
      <c r="B1224" s="31"/>
      <c r="C1224" s="403"/>
      <c r="D1224" s="385"/>
      <c r="F1224" s="385"/>
      <c r="G1224" s="385"/>
      <c r="H1224" s="385"/>
    </row>
    <row r="1225" spans="1:8" x14ac:dyDescent="0.25">
      <c r="A1225" s="30"/>
      <c r="B1225" s="31"/>
      <c r="C1225" s="403"/>
      <c r="D1225" s="385"/>
      <c r="F1225" s="385"/>
      <c r="G1225" s="385"/>
      <c r="H1225" s="385"/>
    </row>
    <row r="1226" spans="1:8" x14ac:dyDescent="0.25">
      <c r="A1226" s="30"/>
      <c r="B1226" s="31"/>
      <c r="C1226" s="403"/>
      <c r="D1226" s="385"/>
      <c r="F1226" s="385"/>
      <c r="G1226" s="385"/>
      <c r="H1226" s="385"/>
    </row>
    <row r="1227" spans="1:8" x14ac:dyDescent="0.25">
      <c r="A1227" s="30"/>
      <c r="B1227" s="31"/>
      <c r="C1227" s="403"/>
      <c r="D1227" s="385"/>
      <c r="F1227" s="385"/>
      <c r="G1227" s="385"/>
      <c r="H1227" s="385"/>
    </row>
    <row r="1228" spans="1:8" x14ac:dyDescent="0.25">
      <c r="A1228" s="30"/>
      <c r="B1228" s="31"/>
      <c r="C1228" s="403"/>
      <c r="D1228" s="385"/>
      <c r="F1228" s="385"/>
      <c r="G1228" s="385"/>
      <c r="H1228" s="385"/>
    </row>
    <row r="1229" spans="1:8" x14ac:dyDescent="0.25">
      <c r="A1229" s="30"/>
      <c r="B1229" s="31"/>
      <c r="C1229" s="403"/>
      <c r="D1229" s="385"/>
      <c r="F1229" s="385"/>
      <c r="G1229" s="385"/>
      <c r="H1229" s="385"/>
    </row>
    <row r="1230" spans="1:8" x14ac:dyDescent="0.25">
      <c r="A1230" s="30"/>
      <c r="B1230" s="31"/>
      <c r="C1230" s="403"/>
      <c r="D1230" s="385"/>
      <c r="F1230" s="385"/>
      <c r="G1230" s="385"/>
      <c r="H1230" s="385"/>
    </row>
    <row r="1231" spans="1:8" x14ac:dyDescent="0.25">
      <c r="A1231" s="30"/>
      <c r="B1231" s="31"/>
      <c r="C1231" s="403"/>
      <c r="D1231" s="385"/>
      <c r="F1231" s="385"/>
      <c r="G1231" s="385"/>
      <c r="H1231" s="385"/>
    </row>
    <row r="1232" spans="1:8" x14ac:dyDescent="0.25">
      <c r="A1232" s="30"/>
      <c r="B1232" s="31"/>
      <c r="C1232" s="403"/>
      <c r="D1232" s="385"/>
      <c r="F1232" s="385"/>
      <c r="G1232" s="385"/>
      <c r="H1232" s="385"/>
    </row>
    <row r="1233" spans="1:8" x14ac:dyDescent="0.25">
      <c r="A1233" s="30"/>
      <c r="B1233" s="31"/>
      <c r="C1233" s="403"/>
      <c r="D1233" s="385"/>
      <c r="F1233" s="385"/>
      <c r="G1233" s="385"/>
      <c r="H1233" s="385"/>
    </row>
    <row r="1234" spans="1:8" x14ac:dyDescent="0.25">
      <c r="A1234" s="30"/>
      <c r="B1234" s="31"/>
      <c r="C1234" s="403"/>
      <c r="D1234" s="385"/>
      <c r="F1234" s="385"/>
      <c r="G1234" s="385"/>
      <c r="H1234" s="385"/>
    </row>
    <row r="1235" spans="1:8" x14ac:dyDescent="0.25">
      <c r="A1235" s="30"/>
      <c r="B1235" s="31"/>
      <c r="C1235" s="403"/>
      <c r="D1235" s="385"/>
      <c r="F1235" s="385"/>
      <c r="G1235" s="385"/>
      <c r="H1235" s="385"/>
    </row>
    <row r="1236" spans="1:8" x14ac:dyDescent="0.25">
      <c r="A1236" s="30"/>
      <c r="B1236" s="31"/>
      <c r="C1236" s="403"/>
      <c r="D1236" s="385"/>
      <c r="F1236" s="385"/>
      <c r="G1236" s="385"/>
      <c r="H1236" s="385"/>
    </row>
    <row r="1237" spans="1:8" x14ac:dyDescent="0.25">
      <c r="A1237" s="30"/>
      <c r="B1237" s="31"/>
      <c r="C1237" s="403"/>
      <c r="D1237" s="385"/>
      <c r="F1237" s="385"/>
      <c r="G1237" s="385"/>
      <c r="H1237" s="385"/>
    </row>
    <row r="1238" spans="1:8" x14ac:dyDescent="0.25">
      <c r="A1238" s="30"/>
      <c r="B1238" s="31"/>
      <c r="C1238" s="403"/>
      <c r="D1238" s="385"/>
      <c r="F1238" s="385"/>
      <c r="G1238" s="385"/>
      <c r="H1238" s="385"/>
    </row>
    <row r="1239" spans="1:8" x14ac:dyDescent="0.25">
      <c r="A1239" s="30"/>
      <c r="B1239" s="31"/>
      <c r="C1239" s="403"/>
      <c r="D1239" s="385"/>
      <c r="F1239" s="385"/>
      <c r="G1239" s="385"/>
      <c r="H1239" s="385"/>
    </row>
    <row r="1240" spans="1:8" x14ac:dyDescent="0.25">
      <c r="A1240" s="30"/>
      <c r="B1240" s="31"/>
      <c r="C1240" s="403"/>
      <c r="D1240" s="385"/>
      <c r="F1240" s="385"/>
      <c r="G1240" s="385"/>
      <c r="H1240" s="385"/>
    </row>
    <row r="1241" spans="1:8" x14ac:dyDescent="0.25">
      <c r="A1241" s="30"/>
      <c r="B1241" s="31"/>
      <c r="C1241" s="403"/>
      <c r="D1241" s="385"/>
      <c r="F1241" s="385"/>
      <c r="G1241" s="385"/>
      <c r="H1241" s="385"/>
    </row>
    <row r="1242" spans="1:8" x14ac:dyDescent="0.25">
      <c r="A1242" s="30"/>
      <c r="B1242" s="31"/>
      <c r="C1242" s="403"/>
      <c r="D1242" s="385"/>
      <c r="F1242" s="385"/>
      <c r="G1242" s="385"/>
      <c r="H1242" s="385"/>
    </row>
    <row r="1243" spans="1:8" x14ac:dyDescent="0.25">
      <c r="A1243" s="30"/>
      <c r="B1243" s="31"/>
      <c r="C1243" s="403"/>
      <c r="D1243" s="385"/>
      <c r="F1243" s="385"/>
      <c r="G1243" s="385"/>
      <c r="H1243" s="385"/>
    </row>
    <row r="1244" spans="1:8" x14ac:dyDescent="0.25">
      <c r="A1244" s="30"/>
      <c r="B1244" s="31"/>
      <c r="C1244" s="403"/>
      <c r="D1244" s="385"/>
      <c r="F1244" s="385"/>
      <c r="G1244" s="385"/>
      <c r="H1244" s="385"/>
    </row>
    <row r="1245" spans="1:8" x14ac:dyDescent="0.25">
      <c r="A1245" s="30"/>
      <c r="B1245" s="31"/>
      <c r="C1245" s="403"/>
      <c r="D1245" s="385"/>
      <c r="F1245" s="385"/>
      <c r="G1245" s="385"/>
      <c r="H1245" s="385"/>
    </row>
    <row r="1246" spans="1:8" x14ac:dyDescent="0.25">
      <c r="A1246" s="30"/>
      <c r="B1246" s="31"/>
      <c r="C1246" s="403"/>
      <c r="D1246" s="385"/>
      <c r="F1246" s="385"/>
      <c r="G1246" s="385"/>
      <c r="H1246" s="385"/>
    </row>
    <row r="1247" spans="1:8" x14ac:dyDescent="0.25">
      <c r="A1247" s="30"/>
      <c r="B1247" s="31"/>
      <c r="C1247" s="403"/>
      <c r="D1247" s="385"/>
      <c r="F1247" s="385"/>
      <c r="G1247" s="385"/>
      <c r="H1247" s="385"/>
    </row>
    <row r="1248" spans="1:8" x14ac:dyDescent="0.25">
      <c r="A1248" s="30"/>
      <c r="B1248" s="31"/>
      <c r="C1248" s="403"/>
      <c r="D1248" s="385"/>
      <c r="F1248" s="385"/>
      <c r="G1248" s="385"/>
      <c r="H1248" s="385"/>
    </row>
    <row r="1249" spans="1:8" x14ac:dyDescent="0.25">
      <c r="A1249" s="30"/>
      <c r="B1249" s="31"/>
      <c r="C1249" s="403"/>
      <c r="D1249" s="385"/>
      <c r="F1249" s="385"/>
      <c r="G1249" s="385"/>
      <c r="H1249" s="385"/>
    </row>
    <row r="1250" spans="1:8" x14ac:dyDescent="0.25">
      <c r="A1250" s="30"/>
      <c r="B1250" s="31"/>
      <c r="C1250" s="403"/>
      <c r="D1250" s="385"/>
      <c r="F1250" s="385"/>
      <c r="G1250" s="385"/>
      <c r="H1250" s="385"/>
    </row>
    <row r="1251" spans="1:8" x14ac:dyDescent="0.25">
      <c r="A1251" s="30"/>
      <c r="B1251" s="31"/>
      <c r="C1251" s="403"/>
      <c r="D1251" s="385"/>
      <c r="F1251" s="385"/>
      <c r="G1251" s="385"/>
      <c r="H1251" s="385"/>
    </row>
    <row r="1252" spans="1:8" x14ac:dyDescent="0.25">
      <c r="A1252" s="30"/>
      <c r="B1252" s="31"/>
      <c r="C1252" s="403"/>
      <c r="D1252" s="385"/>
      <c r="F1252" s="385"/>
      <c r="G1252" s="385"/>
      <c r="H1252" s="385"/>
    </row>
    <row r="1253" spans="1:8" x14ac:dyDescent="0.25">
      <c r="A1253" s="30"/>
      <c r="B1253" s="31"/>
      <c r="C1253" s="403"/>
      <c r="D1253" s="385"/>
      <c r="F1253" s="385"/>
      <c r="G1253" s="385"/>
      <c r="H1253" s="385"/>
    </row>
    <row r="1254" spans="1:8" x14ac:dyDescent="0.25">
      <c r="A1254" s="30"/>
      <c r="B1254" s="31"/>
      <c r="C1254" s="403"/>
      <c r="D1254" s="385"/>
      <c r="F1254" s="385"/>
      <c r="G1254" s="385"/>
      <c r="H1254" s="385"/>
    </row>
    <row r="1255" spans="1:8" x14ac:dyDescent="0.25">
      <c r="A1255" s="30"/>
      <c r="B1255" s="31"/>
      <c r="C1255" s="403"/>
      <c r="D1255" s="385"/>
      <c r="F1255" s="385"/>
      <c r="G1255" s="385"/>
      <c r="H1255" s="385"/>
    </row>
    <row r="1256" spans="1:8" x14ac:dyDescent="0.25">
      <c r="A1256" s="30"/>
      <c r="B1256" s="31"/>
      <c r="C1256" s="403"/>
      <c r="D1256" s="385"/>
      <c r="F1256" s="385"/>
      <c r="G1256" s="385"/>
      <c r="H1256" s="385"/>
    </row>
    <row r="1257" spans="1:8" x14ac:dyDescent="0.25">
      <c r="A1257" s="30"/>
      <c r="B1257" s="31"/>
      <c r="C1257" s="403"/>
      <c r="D1257" s="385"/>
      <c r="F1257" s="385"/>
      <c r="G1257" s="385"/>
      <c r="H1257" s="385"/>
    </row>
    <row r="1258" spans="1:8" x14ac:dyDescent="0.25">
      <c r="A1258" s="30"/>
      <c r="B1258" s="31"/>
      <c r="C1258" s="403"/>
      <c r="D1258" s="385"/>
      <c r="F1258" s="385"/>
      <c r="G1258" s="385"/>
      <c r="H1258" s="385"/>
    </row>
    <row r="1259" spans="1:8" x14ac:dyDescent="0.25">
      <c r="A1259" s="30"/>
      <c r="B1259" s="31"/>
      <c r="C1259" s="403"/>
      <c r="D1259" s="385"/>
      <c r="F1259" s="385"/>
      <c r="G1259" s="385"/>
      <c r="H1259" s="385"/>
    </row>
    <row r="1260" spans="1:8" x14ac:dyDescent="0.25">
      <c r="A1260" s="30"/>
      <c r="B1260" s="31"/>
      <c r="C1260" s="403"/>
      <c r="D1260" s="385"/>
      <c r="F1260" s="385"/>
      <c r="G1260" s="385"/>
      <c r="H1260" s="385"/>
    </row>
    <row r="1261" spans="1:8" x14ac:dyDescent="0.25">
      <c r="A1261" s="30"/>
      <c r="B1261" s="31"/>
      <c r="C1261" s="403"/>
      <c r="D1261" s="385"/>
      <c r="F1261" s="385"/>
      <c r="G1261" s="385"/>
      <c r="H1261" s="385"/>
    </row>
    <row r="1262" spans="1:8" x14ac:dyDescent="0.25">
      <c r="A1262" s="30"/>
      <c r="B1262" s="31"/>
      <c r="C1262" s="403"/>
      <c r="D1262" s="385"/>
      <c r="F1262" s="385"/>
      <c r="G1262" s="385"/>
      <c r="H1262" s="385"/>
    </row>
    <row r="1263" spans="1:8" x14ac:dyDescent="0.25">
      <c r="A1263" s="30"/>
      <c r="B1263" s="31"/>
      <c r="C1263" s="403"/>
      <c r="D1263" s="385"/>
      <c r="F1263" s="385"/>
      <c r="G1263" s="385"/>
      <c r="H1263" s="385"/>
    </row>
    <row r="1264" spans="1:8" x14ac:dyDescent="0.25">
      <c r="A1264" s="30"/>
      <c r="B1264" s="31"/>
      <c r="C1264" s="403"/>
      <c r="D1264" s="385"/>
      <c r="F1264" s="385"/>
      <c r="G1264" s="385"/>
      <c r="H1264" s="385"/>
    </row>
    <row r="1265" spans="1:8" x14ac:dyDescent="0.25">
      <c r="A1265" s="30"/>
      <c r="B1265" s="31"/>
      <c r="C1265" s="403"/>
      <c r="D1265" s="385"/>
      <c r="F1265" s="385"/>
      <c r="G1265" s="385"/>
      <c r="H1265" s="385"/>
    </row>
    <row r="1266" spans="1:8" x14ac:dyDescent="0.25">
      <c r="A1266" s="30"/>
      <c r="B1266" s="31"/>
      <c r="C1266" s="403"/>
      <c r="D1266" s="385"/>
      <c r="F1266" s="385"/>
      <c r="G1266" s="385"/>
      <c r="H1266" s="385"/>
    </row>
    <row r="1267" spans="1:8" x14ac:dyDescent="0.25">
      <c r="A1267" s="30"/>
      <c r="B1267" s="31"/>
      <c r="C1267" s="403"/>
      <c r="D1267" s="385"/>
      <c r="F1267" s="385"/>
      <c r="G1267" s="385"/>
      <c r="H1267" s="385"/>
    </row>
    <row r="1268" spans="1:8" x14ac:dyDescent="0.25">
      <c r="A1268" s="30"/>
      <c r="B1268" s="31"/>
      <c r="C1268" s="403"/>
      <c r="D1268" s="385"/>
      <c r="F1268" s="385"/>
      <c r="G1268" s="385"/>
      <c r="H1268" s="385"/>
    </row>
    <row r="1269" spans="1:8" x14ac:dyDescent="0.25">
      <c r="A1269" s="30"/>
      <c r="B1269" s="31"/>
      <c r="C1269" s="403"/>
      <c r="D1269" s="385"/>
      <c r="F1269" s="385"/>
      <c r="G1269" s="385"/>
      <c r="H1269" s="385"/>
    </row>
    <row r="1270" spans="1:8" x14ac:dyDescent="0.25">
      <c r="A1270" s="30"/>
      <c r="B1270" s="31"/>
      <c r="C1270" s="403"/>
      <c r="D1270" s="385"/>
      <c r="F1270" s="385"/>
      <c r="G1270" s="385"/>
      <c r="H1270" s="385"/>
    </row>
    <row r="1271" spans="1:8" x14ac:dyDescent="0.25">
      <c r="A1271" s="30"/>
      <c r="B1271" s="31"/>
      <c r="C1271" s="403"/>
      <c r="D1271" s="385"/>
      <c r="F1271" s="385"/>
      <c r="G1271" s="385"/>
      <c r="H1271" s="385"/>
    </row>
    <row r="1272" spans="1:8" x14ac:dyDescent="0.25">
      <c r="A1272" s="30"/>
      <c r="B1272" s="31"/>
      <c r="C1272" s="403"/>
      <c r="D1272" s="385"/>
      <c r="F1272" s="385"/>
      <c r="G1272" s="385"/>
      <c r="H1272" s="385"/>
    </row>
    <row r="1273" spans="1:8" x14ac:dyDescent="0.25">
      <c r="A1273" s="30"/>
      <c r="B1273" s="31"/>
      <c r="C1273" s="403"/>
      <c r="D1273" s="385"/>
      <c r="F1273" s="385"/>
      <c r="G1273" s="385"/>
      <c r="H1273" s="385"/>
    </row>
    <row r="1274" spans="1:8" x14ac:dyDescent="0.25">
      <c r="A1274" s="30"/>
      <c r="B1274" s="31"/>
      <c r="C1274" s="403"/>
      <c r="D1274" s="385"/>
      <c r="F1274" s="385"/>
      <c r="G1274" s="385"/>
      <c r="H1274" s="385"/>
    </row>
    <row r="1275" spans="1:8" x14ac:dyDescent="0.25">
      <c r="A1275" s="30"/>
      <c r="B1275" s="31"/>
      <c r="C1275" s="403"/>
      <c r="D1275" s="385"/>
      <c r="F1275" s="385"/>
      <c r="G1275" s="385"/>
      <c r="H1275" s="385"/>
    </row>
    <row r="1276" spans="1:8" x14ac:dyDescent="0.25">
      <c r="A1276" s="30"/>
      <c r="B1276" s="31"/>
      <c r="C1276" s="403"/>
      <c r="D1276" s="385"/>
      <c r="F1276" s="385"/>
      <c r="G1276" s="385"/>
      <c r="H1276" s="385"/>
    </row>
    <row r="1277" spans="1:8" x14ac:dyDescent="0.25">
      <c r="A1277" s="30"/>
      <c r="B1277" s="31"/>
      <c r="C1277" s="403"/>
      <c r="D1277" s="385"/>
      <c r="F1277" s="385"/>
      <c r="G1277" s="385"/>
      <c r="H1277" s="385"/>
    </row>
    <row r="1278" spans="1:8" x14ac:dyDescent="0.25">
      <c r="A1278" s="30"/>
      <c r="B1278" s="31"/>
      <c r="C1278" s="403"/>
      <c r="D1278" s="385"/>
      <c r="F1278" s="385"/>
      <c r="G1278" s="385"/>
      <c r="H1278" s="385"/>
    </row>
    <row r="1279" spans="1:8" x14ac:dyDescent="0.25">
      <c r="A1279" s="30"/>
      <c r="B1279" s="31"/>
      <c r="C1279" s="403"/>
      <c r="D1279" s="385"/>
      <c r="F1279" s="385"/>
      <c r="G1279" s="385"/>
      <c r="H1279" s="385"/>
    </row>
    <row r="1280" spans="1:8" x14ac:dyDescent="0.25">
      <c r="A1280" s="30"/>
      <c r="B1280" s="31"/>
      <c r="C1280" s="403"/>
      <c r="D1280" s="385"/>
      <c r="F1280" s="385"/>
      <c r="G1280" s="385"/>
      <c r="H1280" s="385"/>
    </row>
    <row r="1281" spans="1:8" x14ac:dyDescent="0.25">
      <c r="A1281" s="30"/>
      <c r="B1281" s="31"/>
      <c r="C1281" s="403"/>
      <c r="D1281" s="385"/>
      <c r="F1281" s="385"/>
      <c r="G1281" s="385"/>
      <c r="H1281" s="385"/>
    </row>
    <row r="1282" spans="1:8" x14ac:dyDescent="0.25">
      <c r="A1282" s="30"/>
      <c r="B1282" s="31"/>
      <c r="C1282" s="403"/>
      <c r="D1282" s="385"/>
      <c r="F1282" s="385"/>
      <c r="G1282" s="385"/>
      <c r="H1282" s="385"/>
    </row>
    <row r="1283" spans="1:8" x14ac:dyDescent="0.25">
      <c r="A1283" s="30"/>
      <c r="B1283" s="31"/>
      <c r="C1283" s="403"/>
      <c r="D1283" s="385"/>
      <c r="F1283" s="385"/>
      <c r="G1283" s="385"/>
      <c r="H1283" s="385"/>
    </row>
    <row r="1284" spans="1:8" x14ac:dyDescent="0.25">
      <c r="A1284" s="30"/>
      <c r="B1284" s="31"/>
      <c r="C1284" s="403"/>
      <c r="D1284" s="385"/>
      <c r="F1284" s="385"/>
      <c r="G1284" s="385"/>
      <c r="H1284" s="385"/>
    </row>
    <row r="1285" spans="1:8" x14ac:dyDescent="0.25">
      <c r="A1285" s="30"/>
      <c r="B1285" s="31"/>
      <c r="C1285" s="403"/>
      <c r="D1285" s="385"/>
      <c r="F1285" s="385"/>
      <c r="G1285" s="385"/>
      <c r="H1285" s="385"/>
    </row>
    <row r="1286" spans="1:8" x14ac:dyDescent="0.25">
      <c r="A1286" s="30"/>
      <c r="B1286" s="31"/>
      <c r="C1286" s="403"/>
      <c r="D1286" s="385"/>
      <c r="F1286" s="385"/>
      <c r="G1286" s="385"/>
      <c r="H1286" s="385"/>
    </row>
    <row r="1287" spans="1:8" x14ac:dyDescent="0.25">
      <c r="A1287" s="30"/>
      <c r="B1287" s="31"/>
      <c r="C1287" s="403"/>
      <c r="D1287" s="385"/>
      <c r="F1287" s="385"/>
      <c r="G1287" s="385"/>
      <c r="H1287" s="385"/>
    </row>
    <row r="1288" spans="1:8" x14ac:dyDescent="0.25">
      <c r="A1288" s="30"/>
      <c r="B1288" s="31"/>
      <c r="C1288" s="403"/>
      <c r="D1288" s="385"/>
      <c r="F1288" s="385"/>
      <c r="G1288" s="385"/>
      <c r="H1288" s="385"/>
    </row>
    <row r="1289" spans="1:8" x14ac:dyDescent="0.25">
      <c r="A1289" s="30"/>
      <c r="B1289" s="31"/>
      <c r="C1289" s="403"/>
      <c r="D1289" s="385"/>
      <c r="F1289" s="385"/>
      <c r="G1289" s="385"/>
      <c r="H1289" s="385"/>
    </row>
    <row r="1290" spans="1:8" x14ac:dyDescent="0.25">
      <c r="A1290" s="30"/>
      <c r="B1290" s="31"/>
      <c r="C1290" s="403"/>
      <c r="D1290" s="385"/>
      <c r="F1290" s="385"/>
      <c r="G1290" s="385"/>
      <c r="H1290" s="385"/>
    </row>
    <row r="1291" spans="1:8" x14ac:dyDescent="0.25">
      <c r="A1291" s="30"/>
      <c r="B1291" s="31"/>
      <c r="C1291" s="403"/>
      <c r="D1291" s="385"/>
      <c r="F1291" s="385"/>
      <c r="G1291" s="385"/>
      <c r="H1291" s="385"/>
    </row>
    <row r="1292" spans="1:8" x14ac:dyDescent="0.25">
      <c r="A1292" s="30"/>
      <c r="B1292" s="31"/>
      <c r="C1292" s="403"/>
      <c r="D1292" s="385"/>
      <c r="F1292" s="385"/>
      <c r="G1292" s="385"/>
      <c r="H1292" s="385"/>
    </row>
    <row r="1293" spans="1:8" x14ac:dyDescent="0.25">
      <c r="A1293" s="30"/>
      <c r="B1293" s="31"/>
      <c r="C1293" s="403"/>
      <c r="D1293" s="385"/>
      <c r="F1293" s="385"/>
      <c r="G1293" s="385"/>
      <c r="H1293" s="385"/>
    </row>
    <row r="1294" spans="1:8" x14ac:dyDescent="0.25">
      <c r="A1294" s="30"/>
      <c r="B1294" s="31"/>
      <c r="C1294" s="403"/>
      <c r="D1294" s="385"/>
      <c r="F1294" s="385"/>
      <c r="G1294" s="385"/>
      <c r="H1294" s="385"/>
    </row>
    <row r="1295" spans="1:8" x14ac:dyDescent="0.25">
      <c r="A1295" s="30"/>
      <c r="B1295" s="31"/>
      <c r="C1295" s="403"/>
      <c r="D1295" s="385"/>
      <c r="F1295" s="385"/>
      <c r="G1295" s="385"/>
      <c r="H1295" s="385"/>
    </row>
    <row r="1296" spans="1:8" x14ac:dyDescent="0.25">
      <c r="A1296" s="30"/>
      <c r="B1296" s="31"/>
      <c r="C1296" s="403"/>
      <c r="D1296" s="385"/>
      <c r="F1296" s="385"/>
      <c r="G1296" s="385"/>
      <c r="H1296" s="385"/>
    </row>
    <row r="1297" spans="1:8" x14ac:dyDescent="0.25">
      <c r="A1297" s="30"/>
      <c r="B1297" s="31"/>
      <c r="C1297" s="403"/>
      <c r="D1297" s="385"/>
      <c r="F1297" s="385"/>
      <c r="G1297" s="385"/>
      <c r="H1297" s="385"/>
    </row>
    <row r="1298" spans="1:8" x14ac:dyDescent="0.25">
      <c r="A1298" s="30"/>
      <c r="B1298" s="31"/>
      <c r="C1298" s="403"/>
      <c r="D1298" s="385"/>
      <c r="F1298" s="385"/>
      <c r="G1298" s="385"/>
      <c r="H1298" s="385"/>
    </row>
    <row r="1299" spans="1:8" x14ac:dyDescent="0.25">
      <c r="A1299" s="30"/>
      <c r="B1299" s="31"/>
      <c r="C1299" s="403"/>
      <c r="D1299" s="385"/>
      <c r="F1299" s="385"/>
      <c r="G1299" s="385"/>
      <c r="H1299" s="385"/>
    </row>
    <row r="1300" spans="1:8" x14ac:dyDescent="0.25">
      <c r="A1300" s="30"/>
      <c r="B1300" s="31"/>
      <c r="C1300" s="403"/>
      <c r="D1300" s="385"/>
      <c r="F1300" s="385"/>
      <c r="G1300" s="385"/>
      <c r="H1300" s="385"/>
    </row>
    <row r="1301" spans="1:8" x14ac:dyDescent="0.25">
      <c r="A1301" s="30"/>
      <c r="B1301" s="31"/>
      <c r="C1301" s="403"/>
      <c r="D1301" s="385"/>
      <c r="F1301" s="385"/>
      <c r="G1301" s="385"/>
      <c r="H1301" s="385"/>
    </row>
    <row r="1302" spans="1:8" x14ac:dyDescent="0.25">
      <c r="A1302" s="30"/>
      <c r="B1302" s="31"/>
      <c r="C1302" s="403"/>
      <c r="D1302" s="385"/>
      <c r="F1302" s="385"/>
      <c r="G1302" s="385"/>
      <c r="H1302" s="385"/>
    </row>
    <row r="1303" spans="1:8" x14ac:dyDescent="0.25">
      <c r="A1303" s="30"/>
      <c r="B1303" s="31"/>
      <c r="C1303" s="403"/>
      <c r="D1303" s="385"/>
      <c r="F1303" s="385"/>
      <c r="G1303" s="385"/>
      <c r="H1303" s="385"/>
    </row>
    <row r="1304" spans="1:8" x14ac:dyDescent="0.25">
      <c r="A1304" s="30"/>
      <c r="B1304" s="31"/>
      <c r="C1304" s="403"/>
      <c r="D1304" s="385"/>
      <c r="F1304" s="385"/>
      <c r="G1304" s="385"/>
      <c r="H1304" s="385"/>
    </row>
    <row r="1305" spans="1:8" x14ac:dyDescent="0.25">
      <c r="A1305" s="30"/>
      <c r="B1305" s="31"/>
      <c r="C1305" s="403"/>
      <c r="D1305" s="385"/>
      <c r="F1305" s="385"/>
      <c r="G1305" s="385"/>
      <c r="H1305" s="385"/>
    </row>
    <row r="1306" spans="1:8" x14ac:dyDescent="0.25">
      <c r="A1306" s="30"/>
      <c r="B1306" s="31"/>
      <c r="C1306" s="403"/>
      <c r="D1306" s="385"/>
      <c r="F1306" s="385"/>
      <c r="G1306" s="385"/>
      <c r="H1306" s="385"/>
    </row>
    <row r="1307" spans="1:8" x14ac:dyDescent="0.25">
      <c r="A1307" s="30"/>
      <c r="B1307" s="31"/>
      <c r="C1307" s="403"/>
      <c r="D1307" s="385"/>
      <c r="F1307" s="385"/>
      <c r="G1307" s="385"/>
      <c r="H1307" s="385"/>
    </row>
    <row r="1308" spans="1:8" x14ac:dyDescent="0.25">
      <c r="A1308" s="30"/>
      <c r="B1308" s="31"/>
      <c r="C1308" s="403"/>
      <c r="D1308" s="385"/>
      <c r="F1308" s="385"/>
      <c r="G1308" s="385"/>
      <c r="H1308" s="385"/>
    </row>
    <row r="1309" spans="1:8" x14ac:dyDescent="0.25">
      <c r="A1309" s="30"/>
      <c r="B1309" s="31"/>
      <c r="C1309" s="403"/>
      <c r="D1309" s="385"/>
      <c r="F1309" s="385"/>
      <c r="G1309" s="385"/>
      <c r="H1309" s="385"/>
    </row>
    <row r="1310" spans="1:8" x14ac:dyDescent="0.25">
      <c r="A1310" s="30"/>
      <c r="B1310" s="31"/>
      <c r="C1310" s="403"/>
      <c r="D1310" s="385"/>
      <c r="F1310" s="385"/>
      <c r="G1310" s="385"/>
      <c r="H1310" s="385"/>
    </row>
    <row r="1311" spans="1:8" x14ac:dyDescent="0.25">
      <c r="A1311" s="30"/>
      <c r="B1311" s="31"/>
      <c r="C1311" s="403"/>
      <c r="D1311" s="385"/>
      <c r="F1311" s="385"/>
      <c r="G1311" s="385"/>
      <c r="H1311" s="385"/>
    </row>
    <row r="1312" spans="1:8" x14ac:dyDescent="0.25">
      <c r="A1312" s="30"/>
      <c r="B1312" s="31"/>
      <c r="C1312" s="403"/>
      <c r="D1312" s="385"/>
      <c r="F1312" s="385"/>
      <c r="G1312" s="385"/>
      <c r="H1312" s="385"/>
    </row>
    <row r="1313" spans="1:8" x14ac:dyDescent="0.25">
      <c r="A1313" s="30"/>
      <c r="B1313" s="31"/>
      <c r="C1313" s="403"/>
      <c r="D1313" s="385"/>
      <c r="F1313" s="385"/>
      <c r="G1313" s="385"/>
      <c r="H1313" s="385"/>
    </row>
    <row r="1314" spans="1:8" x14ac:dyDescent="0.25">
      <c r="A1314" s="30"/>
      <c r="B1314" s="31"/>
      <c r="C1314" s="403"/>
      <c r="D1314" s="385"/>
      <c r="F1314" s="385"/>
      <c r="G1314" s="385"/>
      <c r="H1314" s="385"/>
    </row>
    <row r="1315" spans="1:8" x14ac:dyDescent="0.25">
      <c r="A1315" s="30"/>
      <c r="B1315" s="31"/>
      <c r="C1315" s="403"/>
      <c r="D1315" s="385"/>
      <c r="F1315" s="385"/>
      <c r="G1315" s="385"/>
      <c r="H1315" s="385"/>
    </row>
    <row r="1316" spans="1:8" x14ac:dyDescent="0.25">
      <c r="A1316" s="30"/>
      <c r="B1316" s="31"/>
      <c r="C1316" s="403"/>
      <c r="D1316" s="385"/>
      <c r="F1316" s="385"/>
      <c r="G1316" s="385"/>
      <c r="H1316" s="385"/>
    </row>
    <row r="1317" spans="1:8" x14ac:dyDescent="0.25">
      <c r="A1317" s="30"/>
      <c r="B1317" s="31"/>
      <c r="C1317" s="403"/>
      <c r="D1317" s="385"/>
      <c r="F1317" s="385"/>
      <c r="G1317" s="385"/>
      <c r="H1317" s="385"/>
    </row>
    <row r="1318" spans="1:8" x14ac:dyDescent="0.25">
      <c r="A1318" s="30"/>
      <c r="B1318" s="31"/>
      <c r="C1318" s="403"/>
      <c r="D1318" s="385"/>
      <c r="F1318" s="385"/>
      <c r="G1318" s="385"/>
      <c r="H1318" s="385"/>
    </row>
    <row r="1319" spans="1:8" x14ac:dyDescent="0.25">
      <c r="A1319" s="30"/>
      <c r="B1319" s="31"/>
      <c r="C1319" s="403"/>
      <c r="D1319" s="385"/>
      <c r="F1319" s="385"/>
      <c r="G1319" s="385"/>
      <c r="H1319" s="385"/>
    </row>
    <row r="1320" spans="1:8" x14ac:dyDescent="0.25">
      <c r="A1320" s="30"/>
      <c r="B1320" s="31"/>
      <c r="C1320" s="403"/>
      <c r="D1320" s="385"/>
      <c r="F1320" s="385"/>
      <c r="G1320" s="385"/>
      <c r="H1320" s="385"/>
    </row>
    <row r="1321" spans="1:8" x14ac:dyDescent="0.25">
      <c r="A1321" s="30"/>
      <c r="B1321" s="31"/>
      <c r="C1321" s="403"/>
      <c r="D1321" s="385"/>
      <c r="F1321" s="385"/>
      <c r="G1321" s="385"/>
      <c r="H1321" s="385"/>
    </row>
    <row r="1322" spans="1:8" x14ac:dyDescent="0.25">
      <c r="A1322" s="30"/>
      <c r="B1322" s="31"/>
      <c r="C1322" s="403"/>
      <c r="D1322" s="385"/>
      <c r="F1322" s="385"/>
      <c r="G1322" s="385"/>
      <c r="H1322" s="385"/>
    </row>
    <row r="1323" spans="1:8" x14ac:dyDescent="0.25">
      <c r="A1323" s="30"/>
      <c r="B1323" s="31"/>
      <c r="C1323" s="403"/>
      <c r="D1323" s="385"/>
      <c r="F1323" s="385"/>
      <c r="G1323" s="385"/>
      <c r="H1323" s="385"/>
    </row>
    <row r="1324" spans="1:8" x14ac:dyDescent="0.25">
      <c r="A1324" s="30"/>
      <c r="B1324" s="31"/>
      <c r="C1324" s="403"/>
      <c r="D1324" s="385"/>
      <c r="F1324" s="385"/>
      <c r="G1324" s="385"/>
      <c r="H1324" s="385"/>
    </row>
    <row r="1325" spans="1:8" x14ac:dyDescent="0.25">
      <c r="A1325" s="30"/>
      <c r="B1325" s="31"/>
      <c r="C1325" s="403"/>
      <c r="D1325" s="385"/>
      <c r="F1325" s="385"/>
      <c r="G1325" s="385"/>
      <c r="H1325" s="385"/>
    </row>
    <row r="1326" spans="1:8" x14ac:dyDescent="0.25">
      <c r="A1326" s="30"/>
      <c r="B1326" s="31"/>
      <c r="C1326" s="403"/>
      <c r="D1326" s="385"/>
      <c r="F1326" s="385"/>
      <c r="G1326" s="385"/>
      <c r="H1326" s="385"/>
    </row>
    <row r="1327" spans="1:8" x14ac:dyDescent="0.25">
      <c r="A1327" s="30"/>
      <c r="B1327" s="31"/>
      <c r="C1327" s="403"/>
      <c r="D1327" s="385"/>
      <c r="F1327" s="385"/>
      <c r="G1327" s="385"/>
      <c r="H1327" s="385"/>
    </row>
    <row r="1328" spans="1:8" x14ac:dyDescent="0.25">
      <c r="A1328" s="30"/>
      <c r="B1328" s="31"/>
      <c r="C1328" s="403"/>
      <c r="D1328" s="385"/>
      <c r="F1328" s="385"/>
      <c r="G1328" s="385"/>
      <c r="H1328" s="385"/>
    </row>
    <row r="1329" spans="1:8" x14ac:dyDescent="0.25">
      <c r="A1329" s="30"/>
      <c r="B1329" s="31"/>
      <c r="C1329" s="403"/>
      <c r="D1329" s="385"/>
      <c r="F1329" s="385"/>
      <c r="G1329" s="385"/>
      <c r="H1329" s="385"/>
    </row>
    <row r="1330" spans="1:8" x14ac:dyDescent="0.25">
      <c r="A1330" s="30"/>
      <c r="B1330" s="31"/>
      <c r="C1330" s="403"/>
      <c r="D1330" s="385"/>
      <c r="F1330" s="385"/>
      <c r="G1330" s="385"/>
      <c r="H1330" s="385"/>
    </row>
    <row r="1331" spans="1:8" x14ac:dyDescent="0.25">
      <c r="A1331" s="30"/>
      <c r="B1331" s="31"/>
      <c r="C1331" s="403"/>
      <c r="D1331" s="385"/>
      <c r="F1331" s="385"/>
      <c r="G1331" s="385"/>
      <c r="H1331" s="385"/>
    </row>
    <row r="1332" spans="1:8" x14ac:dyDescent="0.25">
      <c r="A1332" s="30"/>
      <c r="B1332" s="31"/>
      <c r="C1332" s="403"/>
      <c r="D1332" s="385"/>
      <c r="F1332" s="385"/>
      <c r="G1332" s="385"/>
      <c r="H1332" s="385"/>
    </row>
    <row r="1333" spans="1:8" x14ac:dyDescent="0.25">
      <c r="A1333" s="30"/>
      <c r="B1333" s="31"/>
      <c r="C1333" s="403"/>
      <c r="D1333" s="385"/>
      <c r="F1333" s="385"/>
      <c r="G1333" s="385"/>
      <c r="H1333" s="385"/>
    </row>
    <row r="1334" spans="1:8" x14ac:dyDescent="0.25">
      <c r="A1334" s="30"/>
      <c r="B1334" s="31"/>
      <c r="C1334" s="403"/>
      <c r="D1334" s="385"/>
      <c r="F1334" s="385"/>
      <c r="G1334" s="385"/>
      <c r="H1334" s="385"/>
    </row>
    <row r="1335" spans="1:8" x14ac:dyDescent="0.25">
      <c r="A1335" s="30"/>
      <c r="B1335" s="31"/>
      <c r="C1335" s="403"/>
      <c r="D1335" s="385"/>
      <c r="F1335" s="385"/>
      <c r="G1335" s="385"/>
      <c r="H1335" s="385"/>
    </row>
    <row r="1336" spans="1:8" x14ac:dyDescent="0.25">
      <c r="A1336" s="30"/>
      <c r="B1336" s="31"/>
      <c r="C1336" s="403"/>
      <c r="D1336" s="385"/>
      <c r="F1336" s="385"/>
      <c r="G1336" s="385"/>
      <c r="H1336" s="385"/>
    </row>
    <row r="1337" spans="1:8" x14ac:dyDescent="0.25">
      <c r="A1337" s="30"/>
      <c r="B1337" s="31"/>
      <c r="C1337" s="403"/>
      <c r="D1337" s="385"/>
      <c r="F1337" s="385"/>
      <c r="G1337" s="385"/>
      <c r="H1337" s="385"/>
    </row>
    <row r="1338" spans="1:8" x14ac:dyDescent="0.25">
      <c r="A1338" s="30"/>
      <c r="B1338" s="31"/>
      <c r="C1338" s="403"/>
      <c r="D1338" s="385"/>
      <c r="F1338" s="385"/>
      <c r="G1338" s="385"/>
      <c r="H1338" s="385"/>
    </row>
    <row r="1339" spans="1:8" x14ac:dyDescent="0.25">
      <c r="A1339" s="30"/>
      <c r="B1339" s="31"/>
      <c r="C1339" s="403"/>
      <c r="D1339" s="385"/>
      <c r="F1339" s="385"/>
      <c r="G1339" s="385"/>
      <c r="H1339" s="385"/>
    </row>
    <row r="1340" spans="1:8" x14ac:dyDescent="0.25">
      <c r="A1340" s="30"/>
      <c r="B1340" s="31"/>
      <c r="C1340" s="403"/>
      <c r="D1340" s="385"/>
      <c r="F1340" s="385"/>
      <c r="G1340" s="385"/>
      <c r="H1340" s="385"/>
    </row>
    <row r="1341" spans="1:8" x14ac:dyDescent="0.25">
      <c r="A1341" s="30"/>
      <c r="B1341" s="31"/>
      <c r="C1341" s="403"/>
      <c r="D1341" s="385"/>
      <c r="F1341" s="385"/>
      <c r="G1341" s="385"/>
      <c r="H1341" s="385"/>
    </row>
    <row r="1342" spans="1:8" x14ac:dyDescent="0.25">
      <c r="A1342" s="30"/>
      <c r="B1342" s="31"/>
      <c r="C1342" s="403"/>
      <c r="D1342" s="385"/>
      <c r="F1342" s="385"/>
      <c r="G1342" s="385"/>
      <c r="H1342" s="385"/>
    </row>
    <row r="1343" spans="1:8" x14ac:dyDescent="0.25">
      <c r="A1343" s="30"/>
      <c r="B1343" s="31"/>
      <c r="C1343" s="403"/>
      <c r="D1343" s="385"/>
      <c r="F1343" s="385"/>
      <c r="G1343" s="385"/>
      <c r="H1343" s="385"/>
    </row>
    <row r="1344" spans="1:8" x14ac:dyDescent="0.25">
      <c r="A1344" s="30"/>
      <c r="B1344" s="31"/>
      <c r="C1344" s="403"/>
      <c r="D1344" s="385"/>
      <c r="F1344" s="385"/>
      <c r="G1344" s="385"/>
      <c r="H1344" s="385"/>
    </row>
    <row r="1345" spans="1:8" x14ac:dyDescent="0.25">
      <c r="A1345" s="30"/>
      <c r="B1345" s="31"/>
      <c r="C1345" s="403"/>
      <c r="D1345" s="385"/>
      <c r="F1345" s="385"/>
      <c r="G1345" s="385"/>
      <c r="H1345" s="385"/>
    </row>
    <row r="1346" spans="1:8" x14ac:dyDescent="0.25">
      <c r="A1346" s="30"/>
      <c r="B1346" s="31"/>
      <c r="C1346" s="403"/>
      <c r="D1346" s="385"/>
      <c r="F1346" s="385"/>
      <c r="G1346" s="385"/>
      <c r="H1346" s="385"/>
    </row>
    <row r="1347" spans="1:8" x14ac:dyDescent="0.25">
      <c r="A1347" s="30"/>
      <c r="B1347" s="31"/>
      <c r="C1347" s="403"/>
      <c r="D1347" s="385"/>
      <c r="F1347" s="385"/>
      <c r="G1347" s="385"/>
      <c r="H1347" s="385"/>
    </row>
    <row r="1348" spans="1:8" x14ac:dyDescent="0.25">
      <c r="A1348" s="30"/>
      <c r="B1348" s="31"/>
      <c r="C1348" s="403"/>
      <c r="D1348" s="385"/>
      <c r="F1348" s="385"/>
      <c r="G1348" s="385"/>
      <c r="H1348" s="385"/>
    </row>
    <row r="1349" spans="1:8" x14ac:dyDescent="0.25">
      <c r="A1349" s="30"/>
      <c r="B1349" s="31"/>
      <c r="C1349" s="403"/>
      <c r="D1349" s="385"/>
      <c r="F1349" s="385"/>
      <c r="G1349" s="385"/>
      <c r="H1349" s="385"/>
    </row>
    <row r="1350" spans="1:8" x14ac:dyDescent="0.25">
      <c r="A1350" s="30"/>
      <c r="B1350" s="31"/>
      <c r="C1350" s="403"/>
      <c r="D1350" s="385"/>
      <c r="F1350" s="385"/>
      <c r="G1350" s="385"/>
      <c r="H1350" s="385"/>
    </row>
    <row r="1351" spans="1:8" x14ac:dyDescent="0.25">
      <c r="A1351" s="30"/>
      <c r="B1351" s="31"/>
      <c r="C1351" s="403"/>
      <c r="D1351" s="385"/>
      <c r="F1351" s="385"/>
      <c r="G1351" s="385"/>
      <c r="H1351" s="385"/>
    </row>
    <row r="1352" spans="1:8" x14ac:dyDescent="0.25">
      <c r="A1352" s="30"/>
      <c r="B1352" s="31"/>
      <c r="C1352" s="403"/>
      <c r="D1352" s="385"/>
      <c r="F1352" s="385"/>
      <c r="G1352" s="385"/>
      <c r="H1352" s="385"/>
    </row>
    <row r="1353" spans="1:8" x14ac:dyDescent="0.25">
      <c r="A1353" s="30"/>
      <c r="B1353" s="31"/>
      <c r="C1353" s="403"/>
      <c r="D1353" s="385"/>
      <c r="F1353" s="385"/>
      <c r="G1353" s="385"/>
      <c r="H1353" s="385"/>
    </row>
    <row r="1354" spans="1:8" x14ac:dyDescent="0.25">
      <c r="A1354" s="30"/>
      <c r="B1354" s="31"/>
      <c r="C1354" s="403"/>
      <c r="D1354" s="385"/>
      <c r="F1354" s="385"/>
      <c r="G1354" s="385"/>
      <c r="H1354" s="385"/>
    </row>
    <row r="1355" spans="1:8" x14ac:dyDescent="0.25">
      <c r="A1355" s="30"/>
      <c r="B1355" s="31"/>
      <c r="C1355" s="403"/>
      <c r="D1355" s="385"/>
      <c r="F1355" s="385"/>
      <c r="G1355" s="385"/>
      <c r="H1355" s="385"/>
    </row>
    <row r="1356" spans="1:8" x14ac:dyDescent="0.25">
      <c r="A1356" s="30"/>
      <c r="B1356" s="31"/>
      <c r="C1356" s="403"/>
      <c r="D1356" s="385"/>
      <c r="F1356" s="385"/>
      <c r="G1356" s="385"/>
      <c r="H1356" s="385"/>
    </row>
    <row r="1357" spans="1:8" x14ac:dyDescent="0.25">
      <c r="A1357" s="30"/>
      <c r="B1357" s="31"/>
      <c r="C1357" s="403"/>
      <c r="D1357" s="385"/>
      <c r="F1357" s="385"/>
      <c r="G1357" s="385"/>
      <c r="H1357" s="385"/>
    </row>
    <row r="1358" spans="1:8" x14ac:dyDescent="0.25">
      <c r="A1358" s="30"/>
      <c r="B1358" s="31"/>
      <c r="C1358" s="403"/>
      <c r="D1358" s="385"/>
      <c r="F1358" s="385"/>
      <c r="G1358" s="385"/>
      <c r="H1358" s="385"/>
    </row>
    <row r="1359" spans="1:8" x14ac:dyDescent="0.25">
      <c r="A1359" s="30"/>
      <c r="B1359" s="31"/>
      <c r="C1359" s="403"/>
      <c r="D1359" s="385"/>
      <c r="F1359" s="385"/>
      <c r="G1359" s="385"/>
      <c r="H1359" s="385"/>
    </row>
    <row r="1360" spans="1:8" x14ac:dyDescent="0.25">
      <c r="A1360" s="30"/>
      <c r="B1360" s="31"/>
      <c r="C1360" s="403"/>
      <c r="D1360" s="385"/>
      <c r="F1360" s="385"/>
      <c r="G1360" s="385"/>
      <c r="H1360" s="385"/>
    </row>
    <row r="1361" spans="1:8" x14ac:dyDescent="0.25">
      <c r="A1361" s="30"/>
      <c r="B1361" s="31"/>
      <c r="C1361" s="403"/>
      <c r="D1361" s="385"/>
      <c r="F1361" s="385"/>
      <c r="G1361" s="385"/>
      <c r="H1361" s="385"/>
    </row>
    <row r="1362" spans="1:8" x14ac:dyDescent="0.25">
      <c r="A1362" s="30"/>
      <c r="B1362" s="31"/>
      <c r="C1362" s="403"/>
      <c r="D1362" s="385"/>
      <c r="F1362" s="385"/>
      <c r="G1362" s="385"/>
      <c r="H1362" s="385"/>
    </row>
    <row r="1363" spans="1:8" x14ac:dyDescent="0.25">
      <c r="A1363" s="30"/>
      <c r="B1363" s="31"/>
      <c r="C1363" s="403"/>
      <c r="D1363" s="385"/>
      <c r="F1363" s="385"/>
      <c r="G1363" s="385"/>
      <c r="H1363" s="385"/>
    </row>
    <row r="1364" spans="1:8" x14ac:dyDescent="0.25">
      <c r="A1364" s="30"/>
      <c r="B1364" s="31"/>
      <c r="C1364" s="403"/>
      <c r="D1364" s="385"/>
      <c r="F1364" s="385"/>
      <c r="G1364" s="385"/>
      <c r="H1364" s="385"/>
    </row>
    <row r="1365" spans="1:8" x14ac:dyDescent="0.25">
      <c r="A1365" s="30"/>
      <c r="B1365" s="31"/>
      <c r="C1365" s="403"/>
      <c r="D1365" s="385"/>
      <c r="F1365" s="385"/>
      <c r="G1365" s="385"/>
      <c r="H1365" s="385"/>
    </row>
    <row r="1366" spans="1:8" x14ac:dyDescent="0.25">
      <c r="A1366" s="30"/>
      <c r="B1366" s="31"/>
      <c r="C1366" s="403"/>
      <c r="D1366" s="385"/>
      <c r="F1366" s="385"/>
      <c r="G1366" s="385"/>
      <c r="H1366" s="385"/>
    </row>
    <row r="1367" spans="1:8" x14ac:dyDescent="0.25">
      <c r="A1367" s="30"/>
      <c r="B1367" s="31"/>
      <c r="C1367" s="403"/>
      <c r="D1367" s="385"/>
      <c r="F1367" s="385"/>
      <c r="G1367" s="385"/>
      <c r="H1367" s="385"/>
    </row>
    <row r="1368" spans="1:8" x14ac:dyDescent="0.25">
      <c r="A1368" s="30"/>
      <c r="B1368" s="31"/>
      <c r="C1368" s="403"/>
      <c r="D1368" s="385"/>
      <c r="F1368" s="385"/>
      <c r="G1368" s="385"/>
      <c r="H1368" s="385"/>
    </row>
    <row r="1369" spans="1:8" x14ac:dyDescent="0.25">
      <c r="A1369" s="30"/>
      <c r="B1369" s="31"/>
      <c r="C1369" s="403"/>
      <c r="D1369" s="385"/>
      <c r="F1369" s="385"/>
      <c r="G1369" s="385"/>
      <c r="H1369" s="385"/>
    </row>
    <row r="1370" spans="1:8" x14ac:dyDescent="0.25">
      <c r="A1370" s="30"/>
      <c r="B1370" s="31"/>
      <c r="C1370" s="403"/>
      <c r="D1370" s="385"/>
      <c r="F1370" s="385"/>
      <c r="G1370" s="385"/>
      <c r="H1370" s="385"/>
    </row>
    <row r="1371" spans="1:8" x14ac:dyDescent="0.25">
      <c r="A1371" s="30"/>
      <c r="B1371" s="31"/>
      <c r="C1371" s="403"/>
      <c r="D1371" s="385"/>
      <c r="F1371" s="385"/>
      <c r="G1371" s="385"/>
      <c r="H1371" s="385"/>
    </row>
    <row r="1372" spans="1:8" x14ac:dyDescent="0.25">
      <c r="A1372" s="30"/>
      <c r="B1372" s="31"/>
      <c r="C1372" s="403"/>
      <c r="D1372" s="385"/>
      <c r="F1372" s="385"/>
      <c r="G1372" s="385"/>
      <c r="H1372" s="385"/>
    </row>
    <row r="1373" spans="1:8" x14ac:dyDescent="0.25">
      <c r="A1373" s="30"/>
      <c r="B1373" s="31"/>
      <c r="C1373" s="403"/>
      <c r="D1373" s="385"/>
      <c r="F1373" s="385"/>
      <c r="G1373" s="385"/>
      <c r="H1373" s="385"/>
    </row>
    <row r="1374" spans="1:8" x14ac:dyDescent="0.25">
      <c r="A1374" s="30"/>
      <c r="B1374" s="31"/>
      <c r="C1374" s="403"/>
      <c r="D1374" s="385"/>
      <c r="F1374" s="385"/>
      <c r="G1374" s="385"/>
      <c r="H1374" s="385"/>
    </row>
    <row r="1375" spans="1:8" x14ac:dyDescent="0.25">
      <c r="A1375" s="30"/>
      <c r="B1375" s="31"/>
      <c r="C1375" s="403"/>
      <c r="D1375" s="385"/>
      <c r="F1375" s="385"/>
      <c r="G1375" s="385"/>
      <c r="H1375" s="385"/>
    </row>
    <row r="1376" spans="1:8" x14ac:dyDescent="0.25">
      <c r="A1376" s="30"/>
      <c r="B1376" s="31"/>
      <c r="C1376" s="403"/>
      <c r="D1376" s="385"/>
      <c r="F1376" s="385"/>
      <c r="G1376" s="385"/>
      <c r="H1376" s="385"/>
    </row>
    <row r="1377" spans="1:8" x14ac:dyDescent="0.25">
      <c r="A1377" s="30"/>
      <c r="B1377" s="31"/>
      <c r="C1377" s="403"/>
      <c r="D1377" s="385"/>
      <c r="F1377" s="385"/>
      <c r="G1377" s="385"/>
      <c r="H1377" s="385"/>
    </row>
    <row r="1378" spans="1:8" x14ac:dyDescent="0.25">
      <c r="A1378" s="30"/>
      <c r="B1378" s="31"/>
      <c r="C1378" s="403"/>
      <c r="D1378" s="385"/>
      <c r="F1378" s="385"/>
      <c r="G1378" s="385"/>
      <c r="H1378" s="385"/>
    </row>
    <row r="1379" spans="1:8" x14ac:dyDescent="0.25">
      <c r="A1379" s="30"/>
      <c r="B1379" s="31"/>
      <c r="C1379" s="403"/>
      <c r="D1379" s="385"/>
      <c r="F1379" s="385"/>
      <c r="G1379" s="385"/>
      <c r="H1379" s="385"/>
    </row>
    <row r="1380" spans="1:8" x14ac:dyDescent="0.25">
      <c r="A1380" s="30"/>
      <c r="B1380" s="31"/>
      <c r="C1380" s="403"/>
      <c r="D1380" s="385"/>
      <c r="F1380" s="385"/>
      <c r="G1380" s="385"/>
      <c r="H1380" s="385"/>
    </row>
    <row r="1381" spans="1:8" x14ac:dyDescent="0.25">
      <c r="A1381" s="30"/>
      <c r="B1381" s="31"/>
      <c r="C1381" s="403"/>
      <c r="D1381" s="385"/>
      <c r="F1381" s="385"/>
      <c r="G1381" s="385"/>
      <c r="H1381" s="385"/>
    </row>
    <row r="1382" spans="1:8" x14ac:dyDescent="0.25">
      <c r="A1382" s="30"/>
      <c r="B1382" s="31"/>
      <c r="C1382" s="403"/>
      <c r="D1382" s="385"/>
      <c r="F1382" s="385"/>
      <c r="G1382" s="385"/>
      <c r="H1382" s="385"/>
    </row>
    <row r="1383" spans="1:8" x14ac:dyDescent="0.25">
      <c r="A1383" s="30"/>
      <c r="B1383" s="31"/>
      <c r="C1383" s="403"/>
      <c r="D1383" s="385"/>
      <c r="F1383" s="385"/>
      <c r="G1383" s="385"/>
      <c r="H1383" s="385"/>
    </row>
    <row r="1384" spans="1:8" x14ac:dyDescent="0.25">
      <c r="A1384" s="30"/>
      <c r="B1384" s="31"/>
      <c r="C1384" s="403"/>
      <c r="D1384" s="385"/>
      <c r="F1384" s="385"/>
      <c r="G1384" s="385"/>
      <c r="H1384" s="385"/>
    </row>
    <row r="1385" spans="1:8" x14ac:dyDescent="0.25">
      <c r="A1385" s="30"/>
      <c r="B1385" s="31"/>
      <c r="C1385" s="403"/>
      <c r="D1385" s="385"/>
      <c r="F1385" s="385"/>
      <c r="G1385" s="385"/>
      <c r="H1385" s="385"/>
    </row>
    <row r="1386" spans="1:8" x14ac:dyDescent="0.25">
      <c r="A1386" s="30"/>
      <c r="B1386" s="31"/>
      <c r="C1386" s="403"/>
      <c r="D1386" s="385"/>
      <c r="F1386" s="385"/>
      <c r="G1386" s="385"/>
      <c r="H1386" s="385"/>
    </row>
    <row r="1387" spans="1:8" x14ac:dyDescent="0.25">
      <c r="A1387" s="30"/>
      <c r="B1387" s="31"/>
      <c r="C1387" s="403"/>
      <c r="D1387" s="385"/>
      <c r="F1387" s="385"/>
      <c r="G1387" s="385"/>
      <c r="H1387" s="385"/>
    </row>
    <row r="1388" spans="1:8" x14ac:dyDescent="0.25">
      <c r="A1388" s="30"/>
      <c r="B1388" s="31"/>
      <c r="C1388" s="403"/>
      <c r="D1388" s="385"/>
      <c r="F1388" s="385"/>
      <c r="G1388" s="385"/>
      <c r="H1388" s="385"/>
    </row>
    <row r="1389" spans="1:8" x14ac:dyDescent="0.25">
      <c r="A1389" s="30"/>
      <c r="B1389" s="31"/>
      <c r="C1389" s="403"/>
      <c r="D1389" s="385"/>
      <c r="F1389" s="385"/>
      <c r="G1389" s="385"/>
      <c r="H1389" s="385"/>
    </row>
    <row r="1390" spans="1:8" x14ac:dyDescent="0.25">
      <c r="A1390" s="30"/>
      <c r="B1390" s="31"/>
      <c r="C1390" s="403"/>
      <c r="D1390" s="385"/>
      <c r="F1390" s="385"/>
      <c r="G1390" s="385"/>
      <c r="H1390" s="385"/>
    </row>
    <row r="1391" spans="1:8" x14ac:dyDescent="0.25">
      <c r="A1391" s="30"/>
      <c r="B1391" s="31"/>
      <c r="C1391" s="403"/>
      <c r="D1391" s="385"/>
      <c r="F1391" s="385"/>
      <c r="G1391" s="385"/>
      <c r="H1391" s="385"/>
    </row>
    <row r="1392" spans="1:8" x14ac:dyDescent="0.25">
      <c r="A1392" s="30"/>
      <c r="B1392" s="31"/>
      <c r="C1392" s="403"/>
      <c r="D1392" s="385"/>
      <c r="F1392" s="385"/>
      <c r="G1392" s="385"/>
      <c r="H1392" s="385"/>
    </row>
    <row r="1393" spans="1:8" x14ac:dyDescent="0.25">
      <c r="A1393" s="30"/>
      <c r="B1393" s="31"/>
      <c r="C1393" s="403"/>
      <c r="D1393" s="385"/>
      <c r="F1393" s="385"/>
      <c r="G1393" s="385"/>
      <c r="H1393" s="385"/>
    </row>
    <row r="1394" spans="1:8" x14ac:dyDescent="0.25">
      <c r="A1394" s="30"/>
      <c r="B1394" s="31"/>
      <c r="C1394" s="403"/>
      <c r="D1394" s="385"/>
      <c r="F1394" s="385"/>
      <c r="G1394" s="385"/>
      <c r="H1394" s="385"/>
    </row>
    <row r="1395" spans="1:8" x14ac:dyDescent="0.25">
      <c r="A1395" s="30"/>
      <c r="B1395" s="31"/>
      <c r="C1395" s="403"/>
      <c r="D1395" s="385"/>
      <c r="F1395" s="385"/>
      <c r="G1395" s="385"/>
      <c r="H1395" s="385"/>
    </row>
    <row r="1396" spans="1:8" x14ac:dyDescent="0.25">
      <c r="A1396" s="30"/>
      <c r="B1396" s="31"/>
      <c r="C1396" s="403"/>
      <c r="D1396" s="385"/>
      <c r="F1396" s="385"/>
      <c r="G1396" s="385"/>
      <c r="H1396" s="385"/>
    </row>
    <row r="1397" spans="1:8" x14ac:dyDescent="0.25">
      <c r="A1397" s="30"/>
      <c r="B1397" s="31"/>
      <c r="C1397" s="403"/>
      <c r="D1397" s="385"/>
      <c r="F1397" s="385"/>
      <c r="G1397" s="385"/>
      <c r="H1397" s="385"/>
    </row>
    <row r="1398" spans="1:8" x14ac:dyDescent="0.25">
      <c r="A1398" s="30"/>
      <c r="B1398" s="31"/>
      <c r="C1398" s="403"/>
      <c r="D1398" s="385"/>
      <c r="F1398" s="385"/>
      <c r="G1398" s="385"/>
      <c r="H1398" s="385"/>
    </row>
    <row r="1399" spans="1:8" x14ac:dyDescent="0.25">
      <c r="A1399" s="30"/>
      <c r="B1399" s="31"/>
      <c r="C1399" s="403"/>
      <c r="D1399" s="385"/>
      <c r="F1399" s="385"/>
      <c r="G1399" s="385"/>
      <c r="H1399" s="385"/>
    </row>
    <row r="1400" spans="1:8" x14ac:dyDescent="0.25">
      <c r="A1400" s="30"/>
      <c r="B1400" s="31"/>
      <c r="C1400" s="403"/>
      <c r="D1400" s="385"/>
      <c r="F1400" s="385"/>
      <c r="G1400" s="385"/>
      <c r="H1400" s="385"/>
    </row>
    <row r="1401" spans="1:8" x14ac:dyDescent="0.25">
      <c r="A1401" s="30"/>
      <c r="B1401" s="31"/>
      <c r="C1401" s="403"/>
      <c r="D1401" s="385"/>
      <c r="F1401" s="385"/>
      <c r="G1401" s="385"/>
      <c r="H1401" s="385"/>
    </row>
    <row r="1402" spans="1:8" x14ac:dyDescent="0.25">
      <c r="A1402" s="30"/>
      <c r="B1402" s="31"/>
      <c r="C1402" s="403"/>
      <c r="D1402" s="385"/>
      <c r="F1402" s="385"/>
      <c r="G1402" s="385"/>
      <c r="H1402" s="385"/>
    </row>
    <row r="1403" spans="1:8" x14ac:dyDescent="0.25">
      <c r="A1403" s="30"/>
      <c r="B1403" s="31"/>
      <c r="C1403" s="403"/>
      <c r="D1403" s="385"/>
      <c r="F1403" s="385"/>
      <c r="G1403" s="385"/>
      <c r="H1403" s="385"/>
    </row>
    <row r="1404" spans="1:8" x14ac:dyDescent="0.25">
      <c r="A1404" s="30"/>
      <c r="B1404" s="31"/>
      <c r="C1404" s="403"/>
      <c r="D1404" s="385"/>
      <c r="F1404" s="385"/>
      <c r="G1404" s="385"/>
      <c r="H1404" s="385"/>
    </row>
    <row r="1405" spans="1:8" x14ac:dyDescent="0.25">
      <c r="A1405" s="30"/>
      <c r="B1405" s="31"/>
      <c r="C1405" s="403"/>
      <c r="D1405" s="385"/>
      <c r="F1405" s="385"/>
      <c r="G1405" s="385"/>
      <c r="H1405" s="385"/>
    </row>
    <row r="1406" spans="1:8" x14ac:dyDescent="0.25">
      <c r="A1406" s="30"/>
      <c r="B1406" s="31"/>
      <c r="C1406" s="403"/>
      <c r="D1406" s="385"/>
      <c r="F1406" s="385"/>
      <c r="G1406" s="385"/>
      <c r="H1406" s="385"/>
    </row>
    <row r="1407" spans="1:8" x14ac:dyDescent="0.25">
      <c r="A1407" s="30"/>
      <c r="B1407" s="31"/>
      <c r="C1407" s="403"/>
      <c r="D1407" s="385"/>
      <c r="F1407" s="385"/>
      <c r="G1407" s="385"/>
      <c r="H1407" s="385"/>
    </row>
    <row r="1408" spans="1:8" x14ac:dyDescent="0.25">
      <c r="A1408" s="30"/>
      <c r="B1408" s="31"/>
      <c r="C1408" s="403"/>
      <c r="D1408" s="385"/>
      <c r="F1408" s="385"/>
      <c r="G1408" s="385"/>
      <c r="H1408" s="385"/>
    </row>
    <row r="1409" spans="1:8" x14ac:dyDescent="0.25">
      <c r="A1409" s="30"/>
      <c r="B1409" s="31"/>
      <c r="C1409" s="403"/>
      <c r="D1409" s="385"/>
      <c r="F1409" s="385"/>
      <c r="G1409" s="385"/>
      <c r="H1409" s="385"/>
    </row>
    <row r="1410" spans="1:8" x14ac:dyDescent="0.25">
      <c r="A1410" s="30"/>
      <c r="B1410" s="31"/>
      <c r="C1410" s="403"/>
      <c r="D1410" s="385"/>
      <c r="F1410" s="385"/>
      <c r="G1410" s="385"/>
      <c r="H1410" s="385"/>
    </row>
    <row r="1411" spans="1:8" x14ac:dyDescent="0.25">
      <c r="A1411" s="30"/>
      <c r="B1411" s="31"/>
      <c r="C1411" s="403"/>
      <c r="D1411" s="385"/>
      <c r="F1411" s="385"/>
      <c r="G1411" s="385"/>
      <c r="H1411" s="385"/>
    </row>
    <row r="1412" spans="1:8" x14ac:dyDescent="0.25">
      <c r="A1412" s="30"/>
      <c r="B1412" s="31"/>
      <c r="C1412" s="403"/>
      <c r="D1412" s="385"/>
      <c r="F1412" s="385"/>
      <c r="G1412" s="385"/>
      <c r="H1412" s="385"/>
    </row>
    <row r="1413" spans="1:8" x14ac:dyDescent="0.25">
      <c r="A1413" s="30"/>
      <c r="B1413" s="31"/>
      <c r="C1413" s="403"/>
      <c r="D1413" s="385"/>
      <c r="F1413" s="385"/>
      <c r="G1413" s="385"/>
      <c r="H1413" s="385"/>
    </row>
    <row r="1414" spans="1:8" x14ac:dyDescent="0.25">
      <c r="A1414" s="30"/>
      <c r="B1414" s="31"/>
      <c r="C1414" s="403"/>
      <c r="D1414" s="385"/>
      <c r="F1414" s="385"/>
      <c r="G1414" s="385"/>
      <c r="H1414" s="385"/>
    </row>
    <row r="1415" spans="1:8" x14ac:dyDescent="0.25">
      <c r="A1415" s="30"/>
      <c r="B1415" s="31"/>
      <c r="C1415" s="403"/>
      <c r="D1415" s="385"/>
      <c r="F1415" s="385"/>
      <c r="G1415" s="385"/>
      <c r="H1415" s="385"/>
    </row>
    <row r="1416" spans="1:8" x14ac:dyDescent="0.25">
      <c r="A1416" s="30"/>
      <c r="B1416" s="31"/>
      <c r="C1416" s="403"/>
      <c r="D1416" s="385"/>
      <c r="F1416" s="385"/>
      <c r="G1416" s="385"/>
      <c r="H1416" s="385"/>
    </row>
    <row r="1417" spans="1:8" x14ac:dyDescent="0.25">
      <c r="A1417" s="30"/>
      <c r="B1417" s="31"/>
      <c r="C1417" s="403"/>
      <c r="D1417" s="385"/>
      <c r="F1417" s="385"/>
      <c r="G1417" s="385"/>
      <c r="H1417" s="385"/>
    </row>
    <row r="1418" spans="1:8" x14ac:dyDescent="0.25">
      <c r="A1418" s="30"/>
      <c r="B1418" s="31"/>
      <c r="C1418" s="403"/>
      <c r="D1418" s="385"/>
      <c r="F1418" s="385"/>
      <c r="G1418" s="385"/>
      <c r="H1418" s="385"/>
    </row>
    <row r="1419" spans="1:8" x14ac:dyDescent="0.25">
      <c r="A1419" s="30"/>
      <c r="B1419" s="31"/>
      <c r="C1419" s="403"/>
      <c r="D1419" s="385"/>
      <c r="F1419" s="385"/>
      <c r="G1419" s="385"/>
      <c r="H1419" s="385"/>
    </row>
    <row r="1420" spans="1:8" x14ac:dyDescent="0.25">
      <c r="A1420" s="30"/>
      <c r="B1420" s="31"/>
      <c r="C1420" s="403"/>
      <c r="D1420" s="385"/>
      <c r="F1420" s="385"/>
      <c r="G1420" s="385"/>
      <c r="H1420" s="385"/>
    </row>
    <row r="1421" spans="1:8" x14ac:dyDescent="0.25">
      <c r="A1421" s="30"/>
      <c r="B1421" s="31"/>
      <c r="C1421" s="403"/>
      <c r="D1421" s="385"/>
      <c r="F1421" s="385"/>
      <c r="G1421" s="385"/>
      <c r="H1421" s="385"/>
    </row>
    <row r="1422" spans="1:8" x14ac:dyDescent="0.25">
      <c r="A1422" s="30"/>
      <c r="B1422" s="31"/>
      <c r="C1422" s="403"/>
      <c r="D1422" s="385"/>
      <c r="F1422" s="385"/>
      <c r="G1422" s="385"/>
      <c r="H1422" s="385"/>
    </row>
    <row r="1423" spans="1:8" x14ac:dyDescent="0.25">
      <c r="A1423" s="30"/>
      <c r="B1423" s="31"/>
      <c r="C1423" s="403"/>
      <c r="D1423" s="385"/>
      <c r="F1423" s="385"/>
      <c r="G1423" s="385"/>
      <c r="H1423" s="385"/>
    </row>
    <row r="1424" spans="1:8" x14ac:dyDescent="0.25">
      <c r="A1424" s="30"/>
      <c r="B1424" s="31"/>
      <c r="C1424" s="403"/>
      <c r="D1424" s="385"/>
      <c r="F1424" s="385"/>
      <c r="G1424" s="385"/>
      <c r="H1424" s="385"/>
    </row>
    <row r="1425" spans="1:8" x14ac:dyDescent="0.25">
      <c r="A1425" s="30"/>
      <c r="B1425" s="31"/>
      <c r="C1425" s="403"/>
      <c r="D1425" s="385"/>
      <c r="F1425" s="385"/>
      <c r="G1425" s="385"/>
      <c r="H1425" s="385"/>
    </row>
    <row r="1426" spans="1:8" x14ac:dyDescent="0.25">
      <c r="A1426" s="30"/>
      <c r="B1426" s="31"/>
      <c r="C1426" s="403"/>
      <c r="D1426" s="385"/>
      <c r="F1426" s="385"/>
      <c r="G1426" s="385"/>
      <c r="H1426" s="385"/>
    </row>
    <row r="1427" spans="1:8" x14ac:dyDescent="0.25">
      <c r="A1427" s="30"/>
      <c r="B1427" s="31"/>
      <c r="C1427" s="403"/>
      <c r="D1427" s="385"/>
      <c r="F1427" s="385"/>
      <c r="G1427" s="385"/>
      <c r="H1427" s="385"/>
    </row>
    <row r="1428" spans="1:8" x14ac:dyDescent="0.25">
      <c r="A1428" s="30"/>
      <c r="B1428" s="31"/>
      <c r="C1428" s="403"/>
      <c r="D1428" s="385"/>
      <c r="F1428" s="385"/>
      <c r="G1428" s="385"/>
      <c r="H1428" s="385"/>
    </row>
    <row r="1429" spans="1:8" x14ac:dyDescent="0.25">
      <c r="A1429" s="30"/>
      <c r="B1429" s="31"/>
      <c r="C1429" s="403"/>
      <c r="D1429" s="385"/>
      <c r="F1429" s="385"/>
      <c r="G1429" s="385"/>
      <c r="H1429" s="385"/>
    </row>
    <row r="1430" spans="1:8" x14ac:dyDescent="0.25">
      <c r="A1430" s="30"/>
      <c r="B1430" s="31"/>
      <c r="C1430" s="403"/>
      <c r="D1430" s="385"/>
      <c r="F1430" s="385"/>
      <c r="G1430" s="385"/>
      <c r="H1430" s="385"/>
    </row>
    <row r="1431" spans="1:8" x14ac:dyDescent="0.25">
      <c r="A1431" s="30"/>
      <c r="B1431" s="31"/>
      <c r="C1431" s="403"/>
      <c r="D1431" s="385"/>
      <c r="F1431" s="385"/>
      <c r="G1431" s="385"/>
      <c r="H1431" s="385"/>
    </row>
    <row r="1432" spans="1:8" x14ac:dyDescent="0.25">
      <c r="A1432" s="30"/>
      <c r="B1432" s="31"/>
      <c r="C1432" s="403"/>
      <c r="D1432" s="385"/>
      <c r="F1432" s="385"/>
      <c r="G1432" s="385"/>
      <c r="H1432" s="385"/>
    </row>
    <row r="1433" spans="1:8" x14ac:dyDescent="0.25">
      <c r="A1433" s="30"/>
      <c r="B1433" s="31"/>
      <c r="C1433" s="403"/>
      <c r="D1433" s="385"/>
      <c r="F1433" s="385"/>
      <c r="G1433" s="385"/>
      <c r="H1433" s="385"/>
    </row>
    <row r="1434" spans="1:8" x14ac:dyDescent="0.25">
      <c r="A1434" s="30"/>
      <c r="B1434" s="31"/>
      <c r="C1434" s="403"/>
      <c r="D1434" s="385"/>
      <c r="F1434" s="385"/>
      <c r="G1434" s="385"/>
      <c r="H1434" s="385"/>
    </row>
    <row r="1435" spans="1:8" x14ac:dyDescent="0.25">
      <c r="A1435" s="30"/>
      <c r="B1435" s="31"/>
      <c r="C1435" s="403"/>
      <c r="D1435" s="385"/>
      <c r="F1435" s="385"/>
      <c r="G1435" s="385"/>
      <c r="H1435" s="385"/>
    </row>
    <row r="1436" spans="1:8" x14ac:dyDescent="0.25">
      <c r="A1436" s="30"/>
      <c r="B1436" s="31"/>
      <c r="C1436" s="403"/>
      <c r="D1436" s="385"/>
      <c r="F1436" s="385"/>
      <c r="G1436" s="385"/>
      <c r="H1436" s="385"/>
    </row>
    <row r="1437" spans="1:8" x14ac:dyDescent="0.25">
      <c r="A1437" s="30"/>
      <c r="B1437" s="31"/>
      <c r="C1437" s="403"/>
      <c r="D1437" s="385"/>
      <c r="F1437" s="385"/>
      <c r="G1437" s="385"/>
      <c r="H1437" s="385"/>
    </row>
    <row r="1438" spans="1:8" x14ac:dyDescent="0.25">
      <c r="A1438" s="30"/>
      <c r="B1438" s="31"/>
      <c r="C1438" s="403"/>
      <c r="D1438" s="385"/>
      <c r="F1438" s="385"/>
      <c r="G1438" s="385"/>
      <c r="H1438" s="385"/>
    </row>
    <row r="1439" spans="1:8" x14ac:dyDescent="0.25">
      <c r="A1439" s="30"/>
      <c r="B1439" s="31"/>
      <c r="C1439" s="403"/>
      <c r="D1439" s="385"/>
      <c r="F1439" s="385"/>
      <c r="G1439" s="385"/>
      <c r="H1439" s="385"/>
    </row>
    <row r="1440" spans="1:8" x14ac:dyDescent="0.25">
      <c r="A1440" s="30"/>
      <c r="B1440" s="31"/>
      <c r="C1440" s="403"/>
      <c r="D1440" s="385"/>
      <c r="F1440" s="385"/>
      <c r="G1440" s="385"/>
      <c r="H1440" s="385"/>
    </row>
    <row r="1441" spans="1:8" x14ac:dyDescent="0.25">
      <c r="A1441" s="30"/>
      <c r="B1441" s="31"/>
      <c r="C1441" s="403"/>
      <c r="D1441" s="385"/>
      <c r="F1441" s="385"/>
      <c r="G1441" s="385"/>
      <c r="H1441" s="385"/>
    </row>
    <row r="1442" spans="1:8" x14ac:dyDescent="0.25">
      <c r="A1442" s="30"/>
      <c r="B1442" s="31"/>
      <c r="C1442" s="403"/>
      <c r="D1442" s="385"/>
      <c r="F1442" s="385"/>
      <c r="G1442" s="385"/>
      <c r="H1442" s="385"/>
    </row>
    <row r="1443" spans="1:8" x14ac:dyDescent="0.25">
      <c r="A1443" s="30"/>
      <c r="B1443" s="31"/>
      <c r="C1443" s="403"/>
      <c r="D1443" s="385"/>
      <c r="F1443" s="385"/>
      <c r="G1443" s="385"/>
      <c r="H1443" s="385"/>
    </row>
    <row r="1444" spans="1:8" x14ac:dyDescent="0.25">
      <c r="A1444" s="30"/>
      <c r="B1444" s="31"/>
      <c r="C1444" s="403"/>
      <c r="D1444" s="385"/>
      <c r="F1444" s="385"/>
      <c r="G1444" s="385"/>
      <c r="H1444" s="385"/>
    </row>
    <row r="1445" spans="1:8" x14ac:dyDescent="0.25">
      <c r="A1445" s="30"/>
      <c r="B1445" s="31"/>
      <c r="C1445" s="403"/>
      <c r="D1445" s="385"/>
      <c r="F1445" s="385"/>
      <c r="G1445" s="385"/>
      <c r="H1445" s="385"/>
    </row>
    <row r="1446" spans="1:8" x14ac:dyDescent="0.25">
      <c r="A1446" s="30"/>
      <c r="B1446" s="31"/>
      <c r="C1446" s="403"/>
      <c r="D1446" s="385"/>
      <c r="F1446" s="385"/>
      <c r="G1446" s="385"/>
      <c r="H1446" s="385"/>
    </row>
    <row r="1447" spans="1:8" x14ac:dyDescent="0.25">
      <c r="A1447" s="30"/>
      <c r="B1447" s="31"/>
      <c r="C1447" s="403"/>
      <c r="D1447" s="385"/>
      <c r="F1447" s="385"/>
      <c r="G1447" s="385"/>
      <c r="H1447" s="385"/>
    </row>
    <row r="1448" spans="1:8" x14ac:dyDescent="0.25">
      <c r="A1448" s="30"/>
      <c r="B1448" s="31"/>
      <c r="C1448" s="403"/>
      <c r="D1448" s="385"/>
      <c r="F1448" s="385"/>
      <c r="G1448" s="385"/>
      <c r="H1448" s="385"/>
    </row>
    <row r="1449" spans="1:8" x14ac:dyDescent="0.25">
      <c r="A1449" s="30"/>
      <c r="B1449" s="31"/>
      <c r="C1449" s="403"/>
      <c r="D1449" s="385"/>
      <c r="F1449" s="385"/>
      <c r="G1449" s="385"/>
      <c r="H1449" s="385"/>
    </row>
    <row r="1450" spans="1:8" x14ac:dyDescent="0.25">
      <c r="A1450" s="30"/>
      <c r="B1450" s="31"/>
      <c r="C1450" s="403"/>
      <c r="D1450" s="385"/>
      <c r="F1450" s="385"/>
      <c r="G1450" s="385"/>
      <c r="H1450" s="385"/>
    </row>
    <row r="1451" spans="1:8" x14ac:dyDescent="0.25">
      <c r="A1451" s="30"/>
      <c r="B1451" s="31"/>
      <c r="C1451" s="403"/>
      <c r="D1451" s="385"/>
      <c r="F1451" s="385"/>
      <c r="G1451" s="385"/>
      <c r="H1451" s="385"/>
    </row>
    <row r="1452" spans="1:8" x14ac:dyDescent="0.25">
      <c r="A1452" s="30"/>
      <c r="B1452" s="31"/>
      <c r="C1452" s="403"/>
      <c r="D1452" s="385"/>
      <c r="F1452" s="385"/>
      <c r="G1452" s="385"/>
      <c r="H1452" s="385"/>
    </row>
    <row r="1453" spans="1:8" x14ac:dyDescent="0.25">
      <c r="A1453" s="30"/>
      <c r="B1453" s="31"/>
      <c r="C1453" s="403"/>
      <c r="D1453" s="385"/>
      <c r="F1453" s="385"/>
      <c r="G1453" s="385"/>
      <c r="H1453" s="385"/>
    </row>
    <row r="1454" spans="1:8" x14ac:dyDescent="0.25">
      <c r="A1454" s="30"/>
      <c r="B1454" s="31"/>
      <c r="C1454" s="403"/>
      <c r="D1454" s="385"/>
      <c r="F1454" s="385"/>
      <c r="G1454" s="385"/>
      <c r="H1454" s="385"/>
    </row>
    <row r="1455" spans="1:8" x14ac:dyDescent="0.25">
      <c r="A1455" s="30"/>
      <c r="B1455" s="31"/>
      <c r="C1455" s="403"/>
      <c r="D1455" s="385"/>
      <c r="F1455" s="385"/>
      <c r="G1455" s="385"/>
      <c r="H1455" s="385"/>
    </row>
    <row r="1456" spans="1:8" x14ac:dyDescent="0.25">
      <c r="A1456" s="30"/>
      <c r="B1456" s="31"/>
      <c r="C1456" s="403"/>
      <c r="D1456" s="385"/>
      <c r="F1456" s="385"/>
      <c r="G1456" s="385"/>
      <c r="H1456" s="385"/>
    </row>
    <row r="1457" spans="1:8" x14ac:dyDescent="0.25">
      <c r="A1457" s="30"/>
      <c r="B1457" s="31"/>
      <c r="C1457" s="403"/>
      <c r="D1457" s="385"/>
      <c r="F1457" s="385"/>
      <c r="G1457" s="385"/>
      <c r="H1457" s="385"/>
    </row>
    <row r="1458" spans="1:8" x14ac:dyDescent="0.25">
      <c r="A1458" s="30"/>
      <c r="B1458" s="31"/>
      <c r="C1458" s="403"/>
      <c r="D1458" s="385"/>
      <c r="F1458" s="385"/>
      <c r="G1458" s="385"/>
      <c r="H1458" s="385"/>
    </row>
    <row r="1459" spans="1:8" x14ac:dyDescent="0.25">
      <c r="A1459" s="30"/>
      <c r="B1459" s="31"/>
      <c r="C1459" s="403"/>
      <c r="D1459" s="385"/>
      <c r="F1459" s="385"/>
      <c r="G1459" s="385"/>
      <c r="H1459" s="385"/>
    </row>
    <row r="1460" spans="1:8" x14ac:dyDescent="0.25">
      <c r="A1460" s="30"/>
      <c r="B1460" s="31"/>
      <c r="C1460" s="403"/>
      <c r="D1460" s="385"/>
      <c r="F1460" s="385"/>
      <c r="G1460" s="385"/>
      <c r="H1460" s="385"/>
    </row>
    <row r="1461" spans="1:8" x14ac:dyDescent="0.25">
      <c r="A1461" s="30"/>
      <c r="B1461" s="31"/>
      <c r="C1461" s="403"/>
      <c r="D1461" s="385"/>
      <c r="F1461" s="385"/>
      <c r="G1461" s="385"/>
      <c r="H1461" s="385"/>
    </row>
    <row r="1462" spans="1:8" x14ac:dyDescent="0.25">
      <c r="A1462" s="30"/>
      <c r="B1462" s="31"/>
      <c r="C1462" s="403"/>
      <c r="D1462" s="385"/>
      <c r="F1462" s="385"/>
      <c r="G1462" s="385"/>
      <c r="H1462" s="385"/>
    </row>
    <row r="1463" spans="1:8" x14ac:dyDescent="0.25">
      <c r="A1463" s="30"/>
      <c r="B1463" s="31"/>
      <c r="C1463" s="403"/>
      <c r="D1463" s="385"/>
      <c r="F1463" s="385"/>
      <c r="G1463" s="385"/>
      <c r="H1463" s="385"/>
    </row>
    <row r="1464" spans="1:8" x14ac:dyDescent="0.25">
      <c r="A1464" s="30"/>
      <c r="B1464" s="31"/>
      <c r="C1464" s="403"/>
      <c r="D1464" s="385"/>
      <c r="F1464" s="385"/>
      <c r="G1464" s="385"/>
      <c r="H1464" s="385"/>
    </row>
    <row r="1465" spans="1:8" x14ac:dyDescent="0.25">
      <c r="A1465" s="30"/>
      <c r="B1465" s="31"/>
      <c r="C1465" s="403"/>
      <c r="D1465" s="385"/>
      <c r="F1465" s="385"/>
      <c r="G1465" s="385"/>
      <c r="H1465" s="385"/>
    </row>
    <row r="1466" spans="1:8" x14ac:dyDescent="0.25">
      <c r="A1466" s="30"/>
      <c r="B1466" s="31"/>
      <c r="C1466" s="403"/>
      <c r="D1466" s="385"/>
      <c r="F1466" s="385"/>
      <c r="G1466" s="385"/>
      <c r="H1466" s="385"/>
    </row>
    <row r="1467" spans="1:8" x14ac:dyDescent="0.25">
      <c r="A1467" s="30"/>
      <c r="B1467" s="31"/>
      <c r="C1467" s="403"/>
      <c r="D1467" s="385"/>
      <c r="F1467" s="385"/>
      <c r="G1467" s="385"/>
      <c r="H1467" s="385"/>
    </row>
    <row r="1468" spans="1:8" x14ac:dyDescent="0.25">
      <c r="A1468" s="30"/>
      <c r="B1468" s="31"/>
      <c r="C1468" s="403"/>
      <c r="D1468" s="385"/>
      <c r="F1468" s="385"/>
      <c r="G1468" s="385"/>
      <c r="H1468" s="385"/>
    </row>
    <row r="1469" spans="1:8" x14ac:dyDescent="0.25">
      <c r="A1469" s="30"/>
      <c r="B1469" s="31"/>
      <c r="C1469" s="403"/>
      <c r="D1469" s="385"/>
      <c r="F1469" s="385"/>
      <c r="G1469" s="385"/>
      <c r="H1469" s="385"/>
    </row>
    <row r="1470" spans="1:8" x14ac:dyDescent="0.25">
      <c r="A1470" s="30"/>
      <c r="B1470" s="31"/>
      <c r="C1470" s="403"/>
      <c r="D1470" s="385"/>
      <c r="F1470" s="385"/>
      <c r="G1470" s="385"/>
      <c r="H1470" s="385"/>
    </row>
    <row r="1471" spans="1:8" x14ac:dyDescent="0.25">
      <c r="A1471" s="30"/>
      <c r="B1471" s="31"/>
      <c r="C1471" s="403"/>
      <c r="D1471" s="385"/>
      <c r="F1471" s="385"/>
      <c r="G1471" s="385"/>
      <c r="H1471" s="385"/>
    </row>
    <row r="1472" spans="1:8" x14ac:dyDescent="0.25">
      <c r="A1472" s="30"/>
      <c r="B1472" s="31"/>
      <c r="C1472" s="403"/>
      <c r="D1472" s="385"/>
      <c r="F1472" s="385"/>
      <c r="G1472" s="385"/>
      <c r="H1472" s="385"/>
    </row>
    <row r="1473" spans="1:8" x14ac:dyDescent="0.25">
      <c r="A1473" s="30"/>
      <c r="B1473" s="31"/>
      <c r="C1473" s="403"/>
      <c r="D1473" s="385"/>
      <c r="F1473" s="385"/>
      <c r="G1473" s="385"/>
      <c r="H1473" s="385"/>
    </row>
    <row r="1474" spans="1:8" x14ac:dyDescent="0.25">
      <c r="A1474" s="30"/>
      <c r="B1474" s="31"/>
      <c r="C1474" s="403"/>
      <c r="D1474" s="385"/>
      <c r="F1474" s="385"/>
      <c r="G1474" s="385"/>
      <c r="H1474" s="385"/>
    </row>
    <row r="1475" spans="1:8" x14ac:dyDescent="0.25">
      <c r="A1475" s="30"/>
      <c r="B1475" s="31"/>
      <c r="C1475" s="403"/>
      <c r="D1475" s="385"/>
      <c r="F1475" s="385"/>
      <c r="G1475" s="385"/>
      <c r="H1475" s="385"/>
    </row>
    <row r="1476" spans="1:8" x14ac:dyDescent="0.25">
      <c r="A1476" s="30"/>
      <c r="B1476" s="31"/>
      <c r="C1476" s="403"/>
      <c r="D1476" s="385"/>
      <c r="F1476" s="385"/>
      <c r="G1476" s="385"/>
      <c r="H1476" s="385"/>
    </row>
    <row r="1477" spans="1:8" x14ac:dyDescent="0.25">
      <c r="A1477" s="30"/>
      <c r="B1477" s="31"/>
      <c r="C1477" s="403"/>
      <c r="D1477" s="385"/>
      <c r="F1477" s="385"/>
      <c r="G1477" s="385"/>
      <c r="H1477" s="385"/>
    </row>
    <row r="1478" spans="1:8" x14ac:dyDescent="0.25">
      <c r="A1478" s="30"/>
      <c r="B1478" s="31"/>
      <c r="C1478" s="403"/>
      <c r="D1478" s="385"/>
      <c r="F1478" s="385"/>
      <c r="G1478" s="385"/>
      <c r="H1478" s="385"/>
    </row>
    <row r="1479" spans="1:8" x14ac:dyDescent="0.25">
      <c r="A1479" s="30"/>
      <c r="B1479" s="31"/>
      <c r="C1479" s="403"/>
      <c r="D1479" s="385"/>
      <c r="F1479" s="385"/>
      <c r="G1479" s="385"/>
      <c r="H1479" s="385"/>
    </row>
    <row r="1480" spans="1:8" x14ac:dyDescent="0.25">
      <c r="A1480" s="30"/>
      <c r="B1480" s="31"/>
      <c r="C1480" s="403"/>
      <c r="D1480" s="385"/>
      <c r="F1480" s="385"/>
      <c r="G1480" s="385"/>
      <c r="H1480" s="385"/>
    </row>
    <row r="1481" spans="1:8" x14ac:dyDescent="0.25">
      <c r="A1481" s="30"/>
      <c r="B1481" s="31"/>
      <c r="C1481" s="403"/>
      <c r="D1481" s="385"/>
      <c r="F1481" s="385"/>
      <c r="G1481" s="385"/>
      <c r="H1481" s="385"/>
    </row>
    <row r="1482" spans="1:8" x14ac:dyDescent="0.25">
      <c r="A1482" s="30"/>
      <c r="B1482" s="31"/>
      <c r="C1482" s="403"/>
      <c r="D1482" s="385"/>
      <c r="F1482" s="385"/>
      <c r="G1482" s="385"/>
      <c r="H1482" s="385"/>
    </row>
    <row r="1483" spans="1:8" x14ac:dyDescent="0.25">
      <c r="A1483" s="30"/>
      <c r="B1483" s="31"/>
      <c r="C1483" s="403"/>
      <c r="D1483" s="385"/>
      <c r="F1483" s="385"/>
      <c r="G1483" s="385"/>
      <c r="H1483" s="385"/>
    </row>
    <row r="1484" spans="1:8" x14ac:dyDescent="0.25">
      <c r="A1484" s="30"/>
      <c r="B1484" s="31"/>
      <c r="C1484" s="403"/>
      <c r="D1484" s="385"/>
      <c r="F1484" s="385"/>
      <c r="G1484" s="385"/>
      <c r="H1484" s="385"/>
    </row>
    <row r="1485" spans="1:8" x14ac:dyDescent="0.25">
      <c r="A1485" s="30"/>
      <c r="B1485" s="31"/>
      <c r="C1485" s="403"/>
      <c r="D1485" s="385"/>
      <c r="F1485" s="385"/>
      <c r="G1485" s="385"/>
      <c r="H1485" s="385"/>
    </row>
    <row r="1486" spans="1:8" x14ac:dyDescent="0.25">
      <c r="A1486" s="30"/>
      <c r="B1486" s="31"/>
      <c r="C1486" s="403"/>
      <c r="D1486" s="385"/>
      <c r="F1486" s="385"/>
      <c r="G1486" s="385"/>
      <c r="H1486" s="385"/>
    </row>
    <row r="1487" spans="1:8" x14ac:dyDescent="0.25">
      <c r="A1487" s="30"/>
      <c r="B1487" s="31"/>
      <c r="C1487" s="403"/>
      <c r="D1487" s="385"/>
      <c r="F1487" s="385"/>
      <c r="G1487" s="385"/>
      <c r="H1487" s="385"/>
    </row>
    <row r="1488" spans="1:8" x14ac:dyDescent="0.25">
      <c r="A1488" s="30"/>
      <c r="B1488" s="31"/>
      <c r="C1488" s="403"/>
      <c r="D1488" s="385"/>
      <c r="F1488" s="385"/>
      <c r="G1488" s="385"/>
      <c r="H1488" s="385"/>
    </row>
    <row r="1489" spans="1:8" x14ac:dyDescent="0.25">
      <c r="A1489" s="30"/>
      <c r="B1489" s="31"/>
      <c r="C1489" s="403"/>
      <c r="D1489" s="385"/>
      <c r="F1489" s="385"/>
      <c r="G1489" s="385"/>
      <c r="H1489" s="385"/>
    </row>
    <row r="1490" spans="1:8" x14ac:dyDescent="0.25">
      <c r="A1490" s="30"/>
      <c r="B1490" s="31"/>
      <c r="C1490" s="403"/>
      <c r="D1490" s="385"/>
      <c r="F1490" s="385"/>
      <c r="G1490" s="385"/>
      <c r="H1490" s="385"/>
    </row>
    <row r="1491" spans="1:8" x14ac:dyDescent="0.25">
      <c r="A1491" s="30"/>
      <c r="B1491" s="31"/>
      <c r="C1491" s="403"/>
      <c r="D1491" s="385"/>
      <c r="F1491" s="385"/>
      <c r="G1491" s="385"/>
      <c r="H1491" s="385"/>
    </row>
    <row r="1492" spans="1:8" x14ac:dyDescent="0.25">
      <c r="A1492" s="30"/>
      <c r="B1492" s="31"/>
      <c r="C1492" s="403"/>
      <c r="D1492" s="385"/>
      <c r="F1492" s="385"/>
      <c r="G1492" s="385"/>
      <c r="H1492" s="385"/>
    </row>
    <row r="1493" spans="1:8" x14ac:dyDescent="0.25">
      <c r="A1493" s="30"/>
      <c r="B1493" s="31"/>
      <c r="C1493" s="403"/>
      <c r="D1493" s="385"/>
      <c r="F1493" s="385"/>
      <c r="G1493" s="385"/>
      <c r="H1493" s="385"/>
    </row>
    <row r="1494" spans="1:8" x14ac:dyDescent="0.25">
      <c r="A1494" s="30"/>
      <c r="B1494" s="31"/>
      <c r="C1494" s="403"/>
      <c r="D1494" s="385"/>
      <c r="F1494" s="385"/>
      <c r="G1494" s="385"/>
      <c r="H1494" s="385"/>
    </row>
    <row r="1495" spans="1:8" x14ac:dyDescent="0.25">
      <c r="A1495" s="30"/>
      <c r="B1495" s="31"/>
      <c r="C1495" s="403"/>
      <c r="D1495" s="385"/>
      <c r="F1495" s="385"/>
      <c r="G1495" s="385"/>
      <c r="H1495" s="385"/>
    </row>
    <row r="1496" spans="1:8" x14ac:dyDescent="0.25">
      <c r="A1496" s="30"/>
      <c r="B1496" s="31"/>
      <c r="C1496" s="403"/>
      <c r="D1496" s="385"/>
      <c r="F1496" s="385"/>
      <c r="G1496" s="385"/>
      <c r="H1496" s="385"/>
    </row>
    <row r="1497" spans="1:8" x14ac:dyDescent="0.25">
      <c r="A1497" s="30"/>
      <c r="B1497" s="31"/>
      <c r="C1497" s="403"/>
      <c r="D1497" s="385"/>
      <c r="F1497" s="385"/>
      <c r="G1497" s="385"/>
      <c r="H1497" s="385"/>
    </row>
    <row r="1498" spans="1:8" x14ac:dyDescent="0.25">
      <c r="A1498" s="30"/>
      <c r="B1498" s="31"/>
      <c r="C1498" s="403"/>
      <c r="D1498" s="385"/>
      <c r="F1498" s="385"/>
      <c r="G1498" s="385"/>
      <c r="H1498" s="385"/>
    </row>
    <row r="1499" spans="1:8" x14ac:dyDescent="0.25">
      <c r="A1499" s="30"/>
      <c r="B1499" s="31"/>
      <c r="C1499" s="403"/>
      <c r="D1499" s="385"/>
      <c r="F1499" s="385"/>
      <c r="G1499" s="385"/>
      <c r="H1499" s="385"/>
    </row>
    <row r="1500" spans="1:8" x14ac:dyDescent="0.25">
      <c r="A1500" s="30"/>
      <c r="B1500" s="31"/>
      <c r="C1500" s="403"/>
      <c r="D1500" s="385"/>
      <c r="F1500" s="385"/>
      <c r="G1500" s="385"/>
      <c r="H1500" s="385"/>
    </row>
    <row r="1501" spans="1:8" x14ac:dyDescent="0.25">
      <c r="A1501" s="30"/>
      <c r="B1501" s="31"/>
      <c r="C1501" s="403"/>
      <c r="D1501" s="385"/>
      <c r="F1501" s="385"/>
      <c r="G1501" s="385"/>
      <c r="H1501" s="385"/>
    </row>
    <row r="1502" spans="1:8" x14ac:dyDescent="0.25">
      <c r="A1502" s="30"/>
      <c r="B1502" s="31"/>
      <c r="C1502" s="403"/>
      <c r="D1502" s="385"/>
      <c r="F1502" s="385"/>
      <c r="G1502" s="385"/>
      <c r="H1502" s="385"/>
    </row>
    <row r="1503" spans="1:8" x14ac:dyDescent="0.25">
      <c r="A1503" s="30"/>
      <c r="B1503" s="31"/>
      <c r="C1503" s="403"/>
      <c r="D1503" s="385"/>
      <c r="F1503" s="385"/>
      <c r="G1503" s="385"/>
      <c r="H1503" s="385"/>
    </row>
    <row r="1504" spans="1:8" x14ac:dyDescent="0.25">
      <c r="A1504" s="30"/>
      <c r="B1504" s="31"/>
      <c r="C1504" s="403"/>
      <c r="D1504" s="385"/>
      <c r="F1504" s="385"/>
      <c r="G1504" s="385"/>
      <c r="H1504" s="385"/>
    </row>
    <row r="1505" spans="1:8" x14ac:dyDescent="0.25">
      <c r="A1505" s="30"/>
      <c r="B1505" s="31"/>
      <c r="C1505" s="403"/>
      <c r="D1505" s="385"/>
      <c r="F1505" s="385"/>
      <c r="G1505" s="385"/>
      <c r="H1505" s="385"/>
    </row>
    <row r="1506" spans="1:8" x14ac:dyDescent="0.25">
      <c r="A1506" s="30"/>
      <c r="B1506" s="31"/>
      <c r="C1506" s="403"/>
      <c r="D1506" s="385"/>
      <c r="F1506" s="385"/>
      <c r="G1506" s="385"/>
      <c r="H1506" s="385"/>
    </row>
    <row r="1507" spans="1:8" x14ac:dyDescent="0.25">
      <c r="A1507" s="30"/>
      <c r="B1507" s="31"/>
      <c r="C1507" s="403"/>
      <c r="D1507" s="385"/>
      <c r="F1507" s="385"/>
      <c r="G1507" s="385"/>
      <c r="H1507" s="385"/>
    </row>
    <row r="1508" spans="1:8" x14ac:dyDescent="0.25">
      <c r="A1508" s="30"/>
      <c r="B1508" s="31"/>
      <c r="C1508" s="403"/>
      <c r="D1508" s="385"/>
      <c r="F1508" s="385"/>
      <c r="G1508" s="385"/>
      <c r="H1508" s="385"/>
    </row>
    <row r="1509" spans="1:8" x14ac:dyDescent="0.25">
      <c r="A1509" s="30"/>
      <c r="B1509" s="31"/>
      <c r="C1509" s="403"/>
      <c r="D1509" s="385"/>
      <c r="F1509" s="385"/>
      <c r="G1509" s="385"/>
      <c r="H1509" s="385"/>
    </row>
    <row r="1510" spans="1:8" x14ac:dyDescent="0.25">
      <c r="A1510" s="30"/>
      <c r="B1510" s="31"/>
      <c r="C1510" s="403"/>
      <c r="D1510" s="385"/>
      <c r="F1510" s="385"/>
      <c r="G1510" s="385"/>
      <c r="H1510" s="385"/>
    </row>
    <row r="1511" spans="1:8" x14ac:dyDescent="0.25">
      <c r="A1511" s="30"/>
      <c r="B1511" s="31"/>
      <c r="C1511" s="403"/>
      <c r="D1511" s="385"/>
      <c r="F1511" s="385"/>
      <c r="G1511" s="385"/>
      <c r="H1511" s="385"/>
    </row>
    <row r="1512" spans="1:8" x14ac:dyDescent="0.25">
      <c r="A1512" s="30"/>
      <c r="B1512" s="31"/>
      <c r="C1512" s="403"/>
      <c r="D1512" s="385"/>
      <c r="F1512" s="385"/>
      <c r="G1512" s="385"/>
      <c r="H1512" s="385"/>
    </row>
    <row r="1513" spans="1:8" x14ac:dyDescent="0.25">
      <c r="A1513" s="30"/>
      <c r="B1513" s="31"/>
      <c r="C1513" s="403"/>
      <c r="D1513" s="385"/>
      <c r="F1513" s="385"/>
      <c r="G1513" s="385"/>
      <c r="H1513" s="385"/>
    </row>
    <row r="1514" spans="1:8" x14ac:dyDescent="0.25">
      <c r="A1514" s="30"/>
      <c r="B1514" s="31"/>
      <c r="C1514" s="403"/>
      <c r="D1514" s="385"/>
      <c r="F1514" s="385"/>
      <c r="G1514" s="385"/>
      <c r="H1514" s="385"/>
    </row>
    <row r="1515" spans="1:8" x14ac:dyDescent="0.25">
      <c r="A1515" s="30"/>
      <c r="B1515" s="31"/>
      <c r="C1515" s="403"/>
      <c r="D1515" s="385"/>
      <c r="F1515" s="385"/>
      <c r="G1515" s="385"/>
      <c r="H1515" s="385"/>
    </row>
    <row r="1516" spans="1:8" x14ac:dyDescent="0.25">
      <c r="A1516" s="30"/>
      <c r="B1516" s="31"/>
      <c r="C1516" s="403"/>
      <c r="D1516" s="385"/>
      <c r="F1516" s="385"/>
      <c r="G1516" s="385"/>
      <c r="H1516" s="385"/>
    </row>
    <row r="1517" spans="1:8" x14ac:dyDescent="0.25">
      <c r="A1517" s="30"/>
      <c r="B1517" s="31"/>
      <c r="C1517" s="403"/>
      <c r="D1517" s="385"/>
      <c r="F1517" s="385"/>
      <c r="G1517" s="385"/>
      <c r="H1517" s="385"/>
    </row>
    <row r="1518" spans="1:8" x14ac:dyDescent="0.25">
      <c r="A1518" s="30"/>
      <c r="B1518" s="31"/>
      <c r="C1518" s="403"/>
      <c r="D1518" s="385"/>
      <c r="F1518" s="385"/>
      <c r="G1518" s="385"/>
      <c r="H1518" s="385"/>
    </row>
    <row r="1519" spans="1:8" x14ac:dyDescent="0.25">
      <c r="A1519" s="30"/>
      <c r="B1519" s="31"/>
      <c r="C1519" s="403"/>
      <c r="D1519" s="385"/>
      <c r="F1519" s="385"/>
      <c r="G1519" s="385"/>
      <c r="H1519" s="385"/>
    </row>
    <row r="1520" spans="1:8" x14ac:dyDescent="0.25">
      <c r="A1520" s="30"/>
      <c r="B1520" s="31"/>
      <c r="C1520" s="403"/>
      <c r="D1520" s="385"/>
      <c r="F1520" s="385"/>
      <c r="G1520" s="385"/>
      <c r="H1520" s="385"/>
    </row>
    <row r="1521" spans="1:8" x14ac:dyDescent="0.25">
      <c r="A1521" s="30"/>
      <c r="B1521" s="31"/>
      <c r="C1521" s="403"/>
      <c r="D1521" s="385"/>
      <c r="F1521" s="385"/>
      <c r="G1521" s="385"/>
      <c r="H1521" s="385"/>
    </row>
    <row r="1522" spans="1:8" x14ac:dyDescent="0.25">
      <c r="A1522" s="30"/>
      <c r="B1522" s="31"/>
      <c r="C1522" s="403"/>
      <c r="D1522" s="385"/>
      <c r="F1522" s="385"/>
      <c r="G1522" s="385"/>
      <c r="H1522" s="385"/>
    </row>
    <row r="1523" spans="1:8" x14ac:dyDescent="0.25">
      <c r="A1523" s="30"/>
      <c r="B1523" s="31"/>
      <c r="C1523" s="403"/>
      <c r="D1523" s="385"/>
      <c r="F1523" s="385"/>
      <c r="G1523" s="385"/>
      <c r="H1523" s="385"/>
    </row>
    <row r="1524" spans="1:8" x14ac:dyDescent="0.25">
      <c r="A1524" s="30"/>
      <c r="B1524" s="31"/>
      <c r="C1524" s="403"/>
      <c r="D1524" s="385"/>
      <c r="F1524" s="385"/>
      <c r="G1524" s="385"/>
      <c r="H1524" s="385"/>
    </row>
    <row r="1525" spans="1:8" x14ac:dyDescent="0.25">
      <c r="A1525" s="30"/>
      <c r="B1525" s="31"/>
      <c r="C1525" s="403"/>
      <c r="D1525" s="385"/>
      <c r="F1525" s="385"/>
      <c r="G1525" s="385"/>
      <c r="H1525" s="385"/>
    </row>
    <row r="1526" spans="1:8" x14ac:dyDescent="0.25">
      <c r="A1526" s="30"/>
      <c r="B1526" s="31"/>
      <c r="C1526" s="403"/>
      <c r="D1526" s="385"/>
      <c r="F1526" s="385"/>
      <c r="G1526" s="385"/>
      <c r="H1526" s="385"/>
    </row>
    <row r="1527" spans="1:8" x14ac:dyDescent="0.25">
      <c r="A1527" s="30"/>
      <c r="B1527" s="31"/>
      <c r="C1527" s="403"/>
      <c r="D1527" s="385"/>
      <c r="F1527" s="385"/>
      <c r="G1527" s="385"/>
      <c r="H1527" s="385"/>
    </row>
    <row r="1528" spans="1:8" x14ac:dyDescent="0.25">
      <c r="A1528" s="30"/>
      <c r="B1528" s="31"/>
      <c r="C1528" s="403"/>
      <c r="D1528" s="385"/>
      <c r="F1528" s="385"/>
      <c r="G1528" s="385"/>
      <c r="H1528" s="385"/>
    </row>
    <row r="1529" spans="1:8" x14ac:dyDescent="0.25">
      <c r="A1529" s="30"/>
      <c r="B1529" s="31"/>
      <c r="C1529" s="403"/>
      <c r="D1529" s="385"/>
      <c r="F1529" s="385"/>
      <c r="G1529" s="385"/>
      <c r="H1529" s="385"/>
    </row>
    <row r="1530" spans="1:8" x14ac:dyDescent="0.25">
      <c r="A1530" s="30"/>
      <c r="B1530" s="31"/>
      <c r="C1530" s="403"/>
      <c r="D1530" s="385"/>
      <c r="F1530" s="385"/>
      <c r="G1530" s="385"/>
      <c r="H1530" s="385"/>
    </row>
    <row r="1531" spans="1:8" x14ac:dyDescent="0.25">
      <c r="A1531" s="30"/>
      <c r="B1531" s="31"/>
      <c r="C1531" s="403"/>
      <c r="D1531" s="385"/>
      <c r="F1531" s="385"/>
      <c r="G1531" s="385"/>
      <c r="H1531" s="385"/>
    </row>
    <row r="1532" spans="1:8" x14ac:dyDescent="0.25">
      <c r="A1532" s="30"/>
      <c r="B1532" s="31"/>
      <c r="C1532" s="403"/>
      <c r="D1532" s="385"/>
      <c r="F1532" s="385"/>
      <c r="G1532" s="385"/>
      <c r="H1532" s="385"/>
    </row>
    <row r="1533" spans="1:8" x14ac:dyDescent="0.25">
      <c r="A1533" s="30"/>
      <c r="B1533" s="31"/>
      <c r="C1533" s="403"/>
      <c r="D1533" s="385"/>
      <c r="F1533" s="385"/>
      <c r="G1533" s="385"/>
      <c r="H1533" s="385"/>
    </row>
    <row r="1534" spans="1:8" x14ac:dyDescent="0.25">
      <c r="A1534" s="30"/>
      <c r="B1534" s="31"/>
      <c r="C1534" s="403"/>
      <c r="D1534" s="385"/>
      <c r="F1534" s="385"/>
      <c r="G1534" s="385"/>
      <c r="H1534" s="385"/>
    </row>
    <row r="1535" spans="1:8" x14ac:dyDescent="0.25">
      <c r="A1535" s="30"/>
      <c r="B1535" s="31"/>
      <c r="C1535" s="403"/>
      <c r="D1535" s="385"/>
      <c r="F1535" s="385"/>
      <c r="G1535" s="385"/>
      <c r="H1535" s="385"/>
    </row>
    <row r="1536" spans="1:8" x14ac:dyDescent="0.25">
      <c r="A1536" s="30"/>
      <c r="B1536" s="31"/>
      <c r="C1536" s="403"/>
      <c r="D1536" s="385"/>
      <c r="F1536" s="385"/>
      <c r="G1536" s="385"/>
      <c r="H1536" s="385"/>
    </row>
    <row r="1537" spans="1:8" x14ac:dyDescent="0.25">
      <c r="A1537" s="30"/>
      <c r="B1537" s="31"/>
      <c r="C1537" s="403"/>
      <c r="D1537" s="385"/>
      <c r="F1537" s="385"/>
      <c r="G1537" s="385"/>
      <c r="H1537" s="385"/>
    </row>
    <row r="1538" spans="1:8" x14ac:dyDescent="0.25">
      <c r="A1538" s="30"/>
      <c r="B1538" s="31"/>
      <c r="C1538" s="403"/>
      <c r="D1538" s="385"/>
      <c r="F1538" s="385"/>
      <c r="G1538" s="385"/>
      <c r="H1538" s="385"/>
    </row>
    <row r="1539" spans="1:8" x14ac:dyDescent="0.25">
      <c r="A1539" s="30"/>
      <c r="B1539" s="31"/>
      <c r="C1539" s="403"/>
      <c r="D1539" s="385"/>
      <c r="F1539" s="385"/>
      <c r="G1539" s="385"/>
      <c r="H1539" s="385"/>
    </row>
    <row r="1540" spans="1:8" x14ac:dyDescent="0.25">
      <c r="A1540" s="30"/>
      <c r="B1540" s="31"/>
      <c r="C1540" s="403"/>
      <c r="D1540" s="385"/>
      <c r="F1540" s="385"/>
      <c r="G1540" s="385"/>
      <c r="H1540" s="385"/>
    </row>
    <row r="1541" spans="1:8" x14ac:dyDescent="0.25">
      <c r="A1541" s="30"/>
      <c r="B1541" s="31"/>
      <c r="C1541" s="403"/>
      <c r="D1541" s="385"/>
      <c r="F1541" s="385"/>
      <c r="G1541" s="385"/>
      <c r="H1541" s="385"/>
    </row>
    <row r="1542" spans="1:8" x14ac:dyDescent="0.25">
      <c r="A1542" s="30"/>
      <c r="B1542" s="31"/>
      <c r="C1542" s="403"/>
      <c r="D1542" s="385"/>
      <c r="F1542" s="385"/>
      <c r="G1542" s="385"/>
      <c r="H1542" s="385"/>
    </row>
    <row r="1543" spans="1:8" x14ac:dyDescent="0.25">
      <c r="A1543" s="30"/>
      <c r="B1543" s="31"/>
      <c r="C1543" s="403"/>
      <c r="D1543" s="385"/>
      <c r="F1543" s="385"/>
      <c r="G1543" s="385"/>
      <c r="H1543" s="385"/>
    </row>
    <row r="1544" spans="1:8" x14ac:dyDescent="0.25">
      <c r="A1544" s="30"/>
      <c r="B1544" s="31"/>
      <c r="C1544" s="403"/>
      <c r="D1544" s="385"/>
      <c r="F1544" s="385"/>
      <c r="G1544" s="385"/>
      <c r="H1544" s="385"/>
    </row>
    <row r="1545" spans="1:8" x14ac:dyDescent="0.25">
      <c r="A1545" s="30"/>
      <c r="B1545" s="31"/>
      <c r="C1545" s="403"/>
      <c r="D1545" s="385"/>
      <c r="F1545" s="385"/>
      <c r="G1545" s="385"/>
      <c r="H1545" s="385"/>
    </row>
    <row r="1546" spans="1:8" x14ac:dyDescent="0.25">
      <c r="A1546" s="30"/>
      <c r="B1546" s="31"/>
      <c r="C1546" s="403"/>
      <c r="D1546" s="385"/>
      <c r="F1546" s="385"/>
      <c r="G1546" s="385"/>
      <c r="H1546" s="385"/>
    </row>
    <row r="1547" spans="1:8" x14ac:dyDescent="0.25">
      <c r="A1547" s="30"/>
      <c r="B1547" s="31"/>
      <c r="C1547" s="403"/>
      <c r="D1547" s="385"/>
      <c r="F1547" s="385"/>
      <c r="G1547" s="385"/>
      <c r="H1547" s="385"/>
    </row>
    <row r="1548" spans="1:8" x14ac:dyDescent="0.25">
      <c r="A1548" s="30"/>
      <c r="B1548" s="31"/>
      <c r="C1548" s="403"/>
      <c r="D1548" s="385"/>
      <c r="F1548" s="385"/>
      <c r="G1548" s="385"/>
      <c r="H1548" s="385"/>
    </row>
    <row r="1549" spans="1:8" x14ac:dyDescent="0.25">
      <c r="A1549" s="30"/>
      <c r="B1549" s="31"/>
      <c r="C1549" s="403"/>
      <c r="D1549" s="385"/>
      <c r="F1549" s="385"/>
      <c r="G1549" s="385"/>
      <c r="H1549" s="385"/>
    </row>
    <row r="1550" spans="1:8" x14ac:dyDescent="0.25">
      <c r="A1550" s="30"/>
      <c r="B1550" s="31"/>
      <c r="C1550" s="403"/>
      <c r="D1550" s="385"/>
      <c r="F1550" s="385"/>
      <c r="G1550" s="385"/>
      <c r="H1550" s="385"/>
    </row>
    <row r="1551" spans="1:8" x14ac:dyDescent="0.25">
      <c r="A1551" s="30"/>
      <c r="B1551" s="31"/>
      <c r="C1551" s="403"/>
      <c r="D1551" s="385"/>
      <c r="F1551" s="385"/>
      <c r="G1551" s="385"/>
      <c r="H1551" s="385"/>
    </row>
    <row r="1552" spans="1:8" x14ac:dyDescent="0.25">
      <c r="A1552" s="30"/>
      <c r="B1552" s="31"/>
      <c r="C1552" s="403"/>
      <c r="D1552" s="385"/>
      <c r="F1552" s="385"/>
      <c r="G1552" s="385"/>
      <c r="H1552" s="385"/>
    </row>
    <row r="1553" spans="1:8" x14ac:dyDescent="0.25">
      <c r="A1553" s="30"/>
      <c r="B1553" s="31"/>
      <c r="C1553" s="403"/>
      <c r="D1553" s="385"/>
      <c r="F1553" s="385"/>
      <c r="G1553" s="385"/>
      <c r="H1553" s="385"/>
    </row>
    <row r="1554" spans="1:8" x14ac:dyDescent="0.25">
      <c r="A1554" s="30"/>
      <c r="B1554" s="31"/>
      <c r="C1554" s="403"/>
      <c r="D1554" s="385"/>
      <c r="F1554" s="385"/>
      <c r="G1554" s="385"/>
      <c r="H1554" s="385"/>
    </row>
    <row r="1555" spans="1:8" x14ac:dyDescent="0.25">
      <c r="A1555" s="30"/>
      <c r="B1555" s="31"/>
      <c r="C1555" s="403"/>
      <c r="D1555" s="385"/>
      <c r="F1555" s="385"/>
      <c r="G1555" s="385"/>
      <c r="H1555" s="385"/>
    </row>
    <row r="1556" spans="1:8" x14ac:dyDescent="0.25">
      <c r="A1556" s="30"/>
      <c r="B1556" s="31"/>
      <c r="C1556" s="403"/>
      <c r="D1556" s="385"/>
      <c r="F1556" s="385"/>
      <c r="G1556" s="385"/>
      <c r="H1556" s="385"/>
    </row>
    <row r="1557" spans="1:8" x14ac:dyDescent="0.25">
      <c r="A1557" s="30"/>
      <c r="B1557" s="31"/>
      <c r="C1557" s="403"/>
      <c r="D1557" s="385"/>
      <c r="F1557" s="385"/>
      <c r="G1557" s="385"/>
      <c r="H1557" s="385"/>
    </row>
    <row r="1558" spans="1:8" x14ac:dyDescent="0.25">
      <c r="A1558" s="30"/>
      <c r="B1558" s="31"/>
      <c r="C1558" s="403"/>
      <c r="D1558" s="385"/>
      <c r="F1558" s="385"/>
      <c r="G1558" s="385"/>
      <c r="H1558" s="385"/>
    </row>
    <row r="1559" spans="1:8" x14ac:dyDescent="0.25">
      <c r="A1559" s="30"/>
      <c r="B1559" s="31"/>
      <c r="C1559" s="403"/>
      <c r="D1559" s="385"/>
      <c r="F1559" s="385"/>
      <c r="G1559" s="385"/>
      <c r="H1559" s="385"/>
    </row>
    <row r="1560" spans="1:8" x14ac:dyDescent="0.25">
      <c r="A1560" s="30"/>
      <c r="B1560" s="31"/>
      <c r="C1560" s="403"/>
      <c r="D1560" s="385"/>
      <c r="F1560" s="385"/>
      <c r="G1560" s="385"/>
      <c r="H1560" s="385"/>
    </row>
    <row r="1561" spans="1:8" x14ac:dyDescent="0.25">
      <c r="A1561" s="30"/>
      <c r="B1561" s="31"/>
      <c r="C1561" s="403"/>
      <c r="D1561" s="385"/>
      <c r="F1561" s="385"/>
      <c r="G1561" s="385"/>
      <c r="H1561" s="385"/>
    </row>
    <row r="1562" spans="1:8" x14ac:dyDescent="0.25">
      <c r="A1562" s="30"/>
      <c r="B1562" s="31"/>
      <c r="C1562" s="403"/>
      <c r="D1562" s="385"/>
      <c r="F1562" s="385"/>
      <c r="G1562" s="385"/>
      <c r="H1562" s="385"/>
    </row>
    <row r="1563" spans="1:8" x14ac:dyDescent="0.25">
      <c r="A1563" s="30"/>
      <c r="B1563" s="31"/>
      <c r="C1563" s="403"/>
      <c r="D1563" s="385"/>
      <c r="F1563" s="385"/>
      <c r="G1563" s="385"/>
      <c r="H1563" s="385"/>
    </row>
    <row r="1564" spans="1:8" x14ac:dyDescent="0.25">
      <c r="A1564" s="30"/>
      <c r="B1564" s="31"/>
      <c r="C1564" s="403"/>
      <c r="D1564" s="385"/>
      <c r="F1564" s="385"/>
      <c r="G1564" s="385"/>
      <c r="H1564" s="385"/>
    </row>
    <row r="1565" spans="1:8" x14ac:dyDescent="0.25">
      <c r="A1565" s="30"/>
      <c r="B1565" s="31"/>
      <c r="C1565" s="403"/>
      <c r="D1565" s="385"/>
      <c r="F1565" s="385"/>
      <c r="G1565" s="385"/>
      <c r="H1565" s="385"/>
    </row>
    <row r="1566" spans="1:8" x14ac:dyDescent="0.25">
      <c r="A1566" s="30"/>
      <c r="B1566" s="31"/>
      <c r="C1566" s="403"/>
      <c r="D1566" s="385"/>
      <c r="F1566" s="385"/>
      <c r="G1566" s="385"/>
      <c r="H1566" s="385"/>
    </row>
    <row r="1567" spans="1:8" x14ac:dyDescent="0.25">
      <c r="A1567" s="30"/>
      <c r="B1567" s="31"/>
      <c r="C1567" s="403"/>
      <c r="D1567" s="385"/>
      <c r="F1567" s="385"/>
      <c r="G1567" s="385"/>
      <c r="H1567" s="385"/>
    </row>
    <row r="1568" spans="1:8" x14ac:dyDescent="0.25">
      <c r="A1568" s="30"/>
      <c r="B1568" s="31"/>
      <c r="C1568" s="403"/>
      <c r="D1568" s="385"/>
      <c r="F1568" s="385"/>
      <c r="G1568" s="385"/>
      <c r="H1568" s="385"/>
    </row>
    <row r="1569" spans="1:8" x14ac:dyDescent="0.25">
      <c r="A1569" s="30"/>
      <c r="B1569" s="31"/>
      <c r="C1569" s="403"/>
      <c r="D1569" s="385"/>
      <c r="F1569" s="385"/>
      <c r="G1569" s="385"/>
      <c r="H1569" s="385"/>
    </row>
    <row r="1570" spans="1:8" x14ac:dyDescent="0.25">
      <c r="A1570" s="30"/>
      <c r="B1570" s="31"/>
      <c r="C1570" s="403"/>
      <c r="D1570" s="385"/>
      <c r="F1570" s="385"/>
      <c r="G1570" s="385"/>
      <c r="H1570" s="385"/>
    </row>
    <row r="1571" spans="1:8" x14ac:dyDescent="0.25">
      <c r="A1571" s="30"/>
      <c r="B1571" s="31"/>
      <c r="C1571" s="403"/>
      <c r="D1571" s="385"/>
      <c r="F1571" s="385"/>
      <c r="G1571" s="385"/>
      <c r="H1571" s="385"/>
    </row>
    <row r="1572" spans="1:8" x14ac:dyDescent="0.25">
      <c r="A1572" s="30"/>
      <c r="B1572" s="31"/>
      <c r="C1572" s="403"/>
      <c r="D1572" s="385"/>
      <c r="F1572" s="385"/>
      <c r="G1572" s="385"/>
      <c r="H1572" s="385"/>
    </row>
    <row r="1573" spans="1:8" x14ac:dyDescent="0.25">
      <c r="A1573" s="30"/>
      <c r="B1573" s="31"/>
      <c r="C1573" s="403"/>
      <c r="D1573" s="385"/>
      <c r="F1573" s="385"/>
      <c r="G1573" s="385"/>
      <c r="H1573" s="385"/>
    </row>
    <row r="1574" spans="1:8" x14ac:dyDescent="0.25">
      <c r="A1574" s="30"/>
      <c r="B1574" s="31"/>
      <c r="C1574" s="403"/>
      <c r="D1574" s="385"/>
      <c r="F1574" s="385"/>
      <c r="G1574" s="385"/>
      <c r="H1574" s="385"/>
    </row>
    <row r="1575" spans="1:8" x14ac:dyDescent="0.25">
      <c r="A1575" s="30"/>
      <c r="B1575" s="31"/>
      <c r="C1575" s="403"/>
      <c r="D1575" s="385"/>
      <c r="F1575" s="385"/>
      <c r="G1575" s="385"/>
      <c r="H1575" s="385"/>
    </row>
    <row r="1576" spans="1:8" x14ac:dyDescent="0.25">
      <c r="A1576" s="30"/>
      <c r="B1576" s="31"/>
      <c r="C1576" s="403"/>
      <c r="D1576" s="385"/>
      <c r="F1576" s="385"/>
      <c r="G1576" s="385"/>
      <c r="H1576" s="385"/>
    </row>
    <row r="1577" spans="1:8" x14ac:dyDescent="0.25">
      <c r="A1577" s="30"/>
      <c r="B1577" s="31"/>
      <c r="C1577" s="403"/>
      <c r="D1577" s="385"/>
      <c r="F1577" s="385"/>
      <c r="G1577" s="385"/>
      <c r="H1577" s="385"/>
    </row>
    <row r="1578" spans="1:8" x14ac:dyDescent="0.25">
      <c r="A1578" s="30"/>
      <c r="B1578" s="31"/>
      <c r="C1578" s="403"/>
      <c r="D1578" s="385"/>
      <c r="F1578" s="385"/>
      <c r="G1578" s="385"/>
      <c r="H1578" s="385"/>
    </row>
    <row r="1579" spans="1:8" x14ac:dyDescent="0.25">
      <c r="A1579" s="30"/>
      <c r="B1579" s="31"/>
      <c r="C1579" s="403"/>
      <c r="D1579" s="385"/>
      <c r="F1579" s="385"/>
      <c r="G1579" s="385"/>
      <c r="H1579" s="385"/>
    </row>
    <row r="1580" spans="1:8" x14ac:dyDescent="0.25">
      <c r="A1580" s="30"/>
      <c r="B1580" s="31"/>
      <c r="C1580" s="403"/>
      <c r="D1580" s="385"/>
      <c r="F1580" s="385"/>
      <c r="G1580" s="385"/>
      <c r="H1580" s="385"/>
    </row>
    <row r="1581" spans="1:8" x14ac:dyDescent="0.25">
      <c r="A1581" s="30"/>
      <c r="B1581" s="31"/>
      <c r="C1581" s="403"/>
      <c r="D1581" s="385"/>
      <c r="F1581" s="385"/>
      <c r="G1581" s="385"/>
      <c r="H1581" s="385"/>
    </row>
    <row r="1582" spans="1:8" x14ac:dyDescent="0.25">
      <c r="A1582" s="30"/>
      <c r="B1582" s="31"/>
      <c r="C1582" s="403"/>
      <c r="D1582" s="385"/>
      <c r="F1582" s="385"/>
      <c r="G1582" s="385"/>
      <c r="H1582" s="385"/>
    </row>
    <row r="1583" spans="1:8" x14ac:dyDescent="0.25">
      <c r="A1583" s="30"/>
      <c r="B1583" s="31"/>
      <c r="C1583" s="403"/>
      <c r="D1583" s="385"/>
      <c r="F1583" s="385"/>
      <c r="G1583" s="385"/>
      <c r="H1583" s="385"/>
    </row>
    <row r="1584" spans="1:8" x14ac:dyDescent="0.25">
      <c r="A1584" s="30"/>
      <c r="B1584" s="31"/>
      <c r="C1584" s="403"/>
      <c r="D1584" s="385"/>
      <c r="F1584" s="385"/>
      <c r="G1584" s="385"/>
      <c r="H1584" s="385"/>
    </row>
    <row r="1585" spans="1:8" x14ac:dyDescent="0.25">
      <c r="A1585" s="30"/>
      <c r="B1585" s="31"/>
      <c r="C1585" s="403"/>
      <c r="D1585" s="385"/>
      <c r="F1585" s="385"/>
      <c r="G1585" s="385"/>
      <c r="H1585" s="385"/>
    </row>
    <row r="1586" spans="1:8" x14ac:dyDescent="0.25">
      <c r="A1586" s="30"/>
      <c r="B1586" s="31"/>
      <c r="C1586" s="403"/>
      <c r="D1586" s="385"/>
      <c r="F1586" s="385"/>
      <c r="G1586" s="385"/>
      <c r="H1586" s="385"/>
    </row>
    <row r="1587" spans="1:8" x14ac:dyDescent="0.25">
      <c r="A1587" s="30"/>
      <c r="B1587" s="31"/>
      <c r="C1587" s="403"/>
      <c r="D1587" s="385"/>
      <c r="F1587" s="385"/>
      <c r="G1587" s="385"/>
      <c r="H1587" s="385"/>
    </row>
    <row r="1588" spans="1:8" x14ac:dyDescent="0.25">
      <c r="A1588" s="30"/>
      <c r="B1588" s="31"/>
      <c r="C1588" s="403"/>
      <c r="D1588" s="385"/>
      <c r="F1588" s="385"/>
      <c r="G1588" s="385"/>
      <c r="H1588" s="385"/>
    </row>
    <row r="1589" spans="1:8" x14ac:dyDescent="0.25">
      <c r="A1589" s="30"/>
      <c r="B1589" s="31"/>
      <c r="C1589" s="403"/>
      <c r="D1589" s="385"/>
      <c r="F1589" s="385"/>
      <c r="G1589" s="385"/>
      <c r="H1589" s="385"/>
    </row>
    <row r="1590" spans="1:8" x14ac:dyDescent="0.25">
      <c r="A1590" s="30"/>
      <c r="B1590" s="31"/>
      <c r="C1590" s="403"/>
      <c r="D1590" s="385"/>
      <c r="F1590" s="385"/>
      <c r="G1590" s="385"/>
      <c r="H1590" s="385"/>
    </row>
    <row r="1591" spans="1:8" x14ac:dyDescent="0.25">
      <c r="A1591" s="30"/>
      <c r="B1591" s="31"/>
      <c r="C1591" s="403"/>
      <c r="D1591" s="385"/>
      <c r="F1591" s="385"/>
      <c r="G1591" s="385"/>
      <c r="H1591" s="385"/>
    </row>
    <row r="1592" spans="1:8" x14ac:dyDescent="0.25">
      <c r="A1592" s="30"/>
      <c r="B1592" s="31"/>
      <c r="C1592" s="403"/>
      <c r="D1592" s="385"/>
      <c r="F1592" s="385"/>
      <c r="G1592" s="385"/>
      <c r="H1592" s="385"/>
    </row>
    <row r="1593" spans="1:8" x14ac:dyDescent="0.25">
      <c r="A1593" s="30"/>
      <c r="B1593" s="31"/>
      <c r="C1593" s="403"/>
      <c r="D1593" s="385"/>
      <c r="F1593" s="385"/>
      <c r="G1593" s="385"/>
      <c r="H1593" s="385"/>
    </row>
    <row r="1594" spans="1:8" x14ac:dyDescent="0.25">
      <c r="A1594" s="30"/>
      <c r="B1594" s="31"/>
      <c r="C1594" s="403"/>
      <c r="D1594" s="385"/>
      <c r="F1594" s="385"/>
      <c r="G1594" s="385"/>
      <c r="H1594" s="385"/>
    </row>
    <row r="1595" spans="1:8" x14ac:dyDescent="0.25">
      <c r="A1595" s="30"/>
      <c r="B1595" s="31"/>
      <c r="C1595" s="403"/>
      <c r="D1595" s="385"/>
      <c r="F1595" s="385"/>
      <c r="G1595" s="385"/>
      <c r="H1595" s="385"/>
    </row>
    <row r="1596" spans="1:8" x14ac:dyDescent="0.25">
      <c r="A1596" s="30"/>
      <c r="B1596" s="31"/>
      <c r="C1596" s="403"/>
      <c r="D1596" s="385"/>
      <c r="F1596" s="385"/>
      <c r="G1596" s="385"/>
      <c r="H1596" s="385"/>
    </row>
    <row r="1597" spans="1:8" x14ac:dyDescent="0.25">
      <c r="A1597" s="30"/>
      <c r="B1597" s="31"/>
      <c r="C1597" s="403"/>
      <c r="D1597" s="385"/>
      <c r="F1597" s="385"/>
      <c r="G1597" s="385"/>
      <c r="H1597" s="385"/>
    </row>
    <row r="1598" spans="1:8" x14ac:dyDescent="0.25">
      <c r="A1598" s="30"/>
      <c r="B1598" s="31"/>
      <c r="C1598" s="403"/>
      <c r="D1598" s="385"/>
      <c r="F1598" s="385"/>
      <c r="G1598" s="385"/>
      <c r="H1598" s="385"/>
    </row>
    <row r="1599" spans="1:8" x14ac:dyDescent="0.25">
      <c r="A1599" s="30"/>
      <c r="B1599" s="31"/>
      <c r="C1599" s="403"/>
      <c r="D1599" s="385"/>
      <c r="F1599" s="385"/>
      <c r="G1599" s="385"/>
      <c r="H1599" s="385"/>
    </row>
    <row r="1600" spans="1:8" x14ac:dyDescent="0.25">
      <c r="A1600" s="30"/>
      <c r="B1600" s="31"/>
      <c r="C1600" s="403"/>
      <c r="D1600" s="385"/>
      <c r="F1600" s="385"/>
      <c r="G1600" s="385"/>
      <c r="H1600" s="385"/>
    </row>
    <row r="1601" spans="1:8" x14ac:dyDescent="0.25">
      <c r="A1601" s="30"/>
      <c r="B1601" s="31"/>
      <c r="C1601" s="403"/>
      <c r="D1601" s="385"/>
      <c r="F1601" s="385"/>
      <c r="G1601" s="385"/>
      <c r="H1601" s="385"/>
    </row>
    <row r="1602" spans="1:8" x14ac:dyDescent="0.25">
      <c r="A1602" s="30"/>
      <c r="B1602" s="31"/>
      <c r="C1602" s="403"/>
      <c r="D1602" s="385"/>
      <c r="F1602" s="385"/>
      <c r="G1602" s="385"/>
      <c r="H1602" s="385"/>
    </row>
    <row r="1603" spans="1:8" x14ac:dyDescent="0.25">
      <c r="A1603" s="30"/>
      <c r="B1603" s="31"/>
      <c r="C1603" s="403"/>
      <c r="D1603" s="385"/>
      <c r="F1603" s="385"/>
      <c r="G1603" s="385"/>
      <c r="H1603" s="385"/>
    </row>
    <row r="1604" spans="1:8" x14ac:dyDescent="0.25">
      <c r="A1604" s="30"/>
      <c r="B1604" s="31"/>
      <c r="C1604" s="403"/>
      <c r="D1604" s="385"/>
      <c r="F1604" s="385"/>
      <c r="G1604" s="385"/>
      <c r="H1604" s="385"/>
    </row>
    <row r="1605" spans="1:8" x14ac:dyDescent="0.25">
      <c r="A1605" s="30"/>
      <c r="B1605" s="31"/>
      <c r="C1605" s="403"/>
      <c r="D1605" s="385"/>
      <c r="F1605" s="385"/>
      <c r="G1605" s="385"/>
      <c r="H1605" s="385"/>
    </row>
    <row r="1606" spans="1:8" x14ac:dyDescent="0.25">
      <c r="A1606" s="30"/>
      <c r="B1606" s="31"/>
      <c r="C1606" s="403"/>
      <c r="D1606" s="385"/>
      <c r="F1606" s="385"/>
      <c r="G1606" s="385"/>
      <c r="H1606" s="385"/>
    </row>
    <row r="1607" spans="1:8" x14ac:dyDescent="0.25">
      <c r="A1607" s="30"/>
      <c r="B1607" s="31"/>
      <c r="C1607" s="403"/>
      <c r="D1607" s="385"/>
      <c r="F1607" s="385"/>
      <c r="G1607" s="385"/>
      <c r="H1607" s="385"/>
    </row>
    <row r="1608" spans="1:8" x14ac:dyDescent="0.25">
      <c r="A1608" s="30"/>
      <c r="B1608" s="31"/>
      <c r="C1608" s="403"/>
      <c r="D1608" s="385"/>
      <c r="F1608" s="385"/>
      <c r="G1608" s="385"/>
      <c r="H1608" s="385"/>
    </row>
    <row r="1609" spans="1:8" x14ac:dyDescent="0.25">
      <c r="A1609" s="30"/>
      <c r="B1609" s="31"/>
      <c r="C1609" s="403"/>
      <c r="D1609" s="385"/>
      <c r="F1609" s="385"/>
      <c r="G1609" s="385"/>
      <c r="H1609" s="385"/>
    </row>
    <row r="1610" spans="1:8" x14ac:dyDescent="0.25">
      <c r="A1610" s="30"/>
      <c r="B1610" s="31"/>
      <c r="C1610" s="403"/>
      <c r="D1610" s="385"/>
      <c r="F1610" s="385"/>
      <c r="G1610" s="385"/>
      <c r="H1610" s="385"/>
    </row>
    <row r="1611" spans="1:8" x14ac:dyDescent="0.25">
      <c r="A1611" s="30"/>
      <c r="B1611" s="31"/>
      <c r="C1611" s="403"/>
      <c r="D1611" s="385"/>
      <c r="F1611" s="385"/>
      <c r="G1611" s="385"/>
      <c r="H1611" s="385"/>
    </row>
    <row r="1612" spans="1:8" x14ac:dyDescent="0.25">
      <c r="A1612" s="30"/>
      <c r="B1612" s="31"/>
      <c r="C1612" s="403"/>
      <c r="D1612" s="385"/>
      <c r="F1612" s="385"/>
      <c r="G1612" s="385"/>
      <c r="H1612" s="385"/>
    </row>
    <row r="1613" spans="1:8" x14ac:dyDescent="0.25">
      <c r="A1613" s="30"/>
      <c r="B1613" s="31"/>
      <c r="C1613" s="403"/>
      <c r="D1613" s="385"/>
      <c r="F1613" s="385"/>
      <c r="G1613" s="385"/>
      <c r="H1613" s="385"/>
    </row>
    <row r="1614" spans="1:8" x14ac:dyDescent="0.25">
      <c r="A1614" s="30"/>
      <c r="B1614" s="31"/>
      <c r="C1614" s="403"/>
      <c r="D1614" s="385"/>
      <c r="F1614" s="385"/>
      <c r="G1614" s="385"/>
      <c r="H1614" s="385"/>
    </row>
    <row r="1615" spans="1:8" x14ac:dyDescent="0.25">
      <c r="A1615" s="30"/>
      <c r="B1615" s="31"/>
      <c r="C1615" s="403"/>
      <c r="D1615" s="385"/>
      <c r="F1615" s="385"/>
      <c r="G1615" s="385"/>
      <c r="H1615" s="385"/>
    </row>
    <row r="1616" spans="1:8" x14ac:dyDescent="0.25">
      <c r="A1616" s="30"/>
      <c r="B1616" s="31"/>
      <c r="C1616" s="403"/>
      <c r="D1616" s="385"/>
      <c r="F1616" s="385"/>
      <c r="G1616" s="385"/>
      <c r="H1616" s="385"/>
    </row>
    <row r="1617" spans="1:8" x14ac:dyDescent="0.25">
      <c r="A1617" s="30"/>
      <c r="B1617" s="31"/>
      <c r="C1617" s="403"/>
      <c r="D1617" s="385"/>
      <c r="F1617" s="385"/>
      <c r="G1617" s="385"/>
      <c r="H1617" s="385"/>
    </row>
    <row r="1618" spans="1:8" x14ac:dyDescent="0.25">
      <c r="A1618" s="30"/>
      <c r="B1618" s="31"/>
      <c r="C1618" s="403"/>
      <c r="D1618" s="385"/>
      <c r="F1618" s="385"/>
      <c r="G1618" s="385"/>
      <c r="H1618" s="385"/>
    </row>
    <row r="1619" spans="1:8" x14ac:dyDescent="0.25">
      <c r="A1619" s="30"/>
      <c r="B1619" s="31"/>
      <c r="C1619" s="403"/>
      <c r="D1619" s="385"/>
      <c r="F1619" s="385"/>
      <c r="G1619" s="385"/>
      <c r="H1619" s="385"/>
    </row>
    <row r="1620" spans="1:8" x14ac:dyDescent="0.25">
      <c r="A1620" s="30"/>
      <c r="B1620" s="31"/>
      <c r="C1620" s="403"/>
      <c r="D1620" s="385"/>
      <c r="F1620" s="385"/>
      <c r="G1620" s="385"/>
      <c r="H1620" s="385"/>
    </row>
    <row r="1621" spans="1:8" x14ac:dyDescent="0.25">
      <c r="A1621" s="30"/>
      <c r="B1621" s="31"/>
      <c r="C1621" s="403"/>
      <c r="D1621" s="385"/>
      <c r="F1621" s="385"/>
      <c r="G1621" s="385"/>
      <c r="H1621" s="385"/>
    </row>
    <row r="1622" spans="1:8" x14ac:dyDescent="0.25">
      <c r="A1622" s="30"/>
      <c r="B1622" s="31"/>
      <c r="C1622" s="403"/>
      <c r="D1622" s="385"/>
      <c r="F1622" s="385"/>
      <c r="G1622" s="385"/>
      <c r="H1622" s="385"/>
    </row>
    <row r="1623" spans="1:8" x14ac:dyDescent="0.25">
      <c r="A1623" s="30"/>
      <c r="B1623" s="31"/>
      <c r="C1623" s="403"/>
      <c r="D1623" s="385"/>
      <c r="F1623" s="385"/>
      <c r="G1623" s="385"/>
      <c r="H1623" s="385"/>
    </row>
    <row r="1624" spans="1:8" x14ac:dyDescent="0.25">
      <c r="A1624" s="30"/>
      <c r="B1624" s="31"/>
      <c r="C1624" s="403"/>
      <c r="D1624" s="385"/>
      <c r="F1624" s="385"/>
      <c r="G1624" s="385"/>
      <c r="H1624" s="385"/>
    </row>
    <row r="1625" spans="1:8" x14ac:dyDescent="0.25">
      <c r="A1625" s="30"/>
      <c r="B1625" s="31"/>
      <c r="C1625" s="403"/>
      <c r="D1625" s="385"/>
      <c r="F1625" s="385"/>
      <c r="G1625" s="385"/>
      <c r="H1625" s="385"/>
    </row>
    <row r="1626" spans="1:8" x14ac:dyDescent="0.25">
      <c r="A1626" s="30"/>
      <c r="B1626" s="31"/>
      <c r="C1626" s="403"/>
      <c r="D1626" s="385"/>
      <c r="F1626" s="385"/>
      <c r="G1626" s="385"/>
      <c r="H1626" s="385"/>
    </row>
    <row r="1627" spans="1:8" x14ac:dyDescent="0.25">
      <c r="A1627" s="30"/>
      <c r="B1627" s="31"/>
      <c r="C1627" s="403"/>
      <c r="D1627" s="385"/>
      <c r="F1627" s="385"/>
      <c r="G1627" s="385"/>
      <c r="H1627" s="385"/>
    </row>
    <row r="1628" spans="1:8" x14ac:dyDescent="0.25">
      <c r="A1628" s="30"/>
      <c r="B1628" s="31"/>
      <c r="C1628" s="403"/>
      <c r="D1628" s="385"/>
      <c r="F1628" s="385"/>
      <c r="G1628" s="385"/>
      <c r="H1628" s="385"/>
    </row>
    <row r="1629" spans="1:8" x14ac:dyDescent="0.25">
      <c r="A1629" s="30"/>
      <c r="B1629" s="31"/>
      <c r="C1629" s="403"/>
      <c r="D1629" s="385"/>
      <c r="F1629" s="385"/>
      <c r="G1629" s="385"/>
      <c r="H1629" s="385"/>
    </row>
    <row r="1630" spans="1:8" x14ac:dyDescent="0.25">
      <c r="A1630" s="30"/>
      <c r="B1630" s="31"/>
      <c r="C1630" s="403"/>
      <c r="D1630" s="385"/>
      <c r="F1630" s="385"/>
      <c r="G1630" s="385"/>
      <c r="H1630" s="385"/>
    </row>
    <row r="1631" spans="1:8" x14ac:dyDescent="0.25">
      <c r="A1631" s="30"/>
      <c r="B1631" s="31"/>
      <c r="C1631" s="403"/>
      <c r="D1631" s="385"/>
      <c r="F1631" s="385"/>
      <c r="G1631" s="385"/>
      <c r="H1631" s="385"/>
    </row>
    <row r="1632" spans="1:8" x14ac:dyDescent="0.25">
      <c r="A1632" s="30"/>
      <c r="B1632" s="31"/>
      <c r="C1632" s="403"/>
      <c r="D1632" s="385"/>
      <c r="F1632" s="385"/>
      <c r="G1632" s="385"/>
      <c r="H1632" s="385"/>
    </row>
    <row r="1633" spans="1:8" x14ac:dyDescent="0.25">
      <c r="A1633" s="30"/>
      <c r="B1633" s="31"/>
      <c r="C1633" s="403"/>
      <c r="D1633" s="385"/>
      <c r="F1633" s="385"/>
      <c r="G1633" s="385"/>
      <c r="H1633" s="385"/>
    </row>
    <row r="1634" spans="1:8" x14ac:dyDescent="0.25">
      <c r="A1634" s="30"/>
      <c r="B1634" s="31"/>
      <c r="C1634" s="403"/>
      <c r="D1634" s="385"/>
      <c r="F1634" s="385"/>
      <c r="G1634" s="385"/>
      <c r="H1634" s="385"/>
    </row>
    <row r="1635" spans="1:8" x14ac:dyDescent="0.25">
      <c r="A1635" s="30"/>
      <c r="B1635" s="31"/>
      <c r="C1635" s="403"/>
      <c r="D1635" s="385"/>
      <c r="F1635" s="385"/>
      <c r="G1635" s="385"/>
      <c r="H1635" s="385"/>
    </row>
    <row r="1636" spans="1:8" x14ac:dyDescent="0.25">
      <c r="A1636" s="30"/>
      <c r="B1636" s="31"/>
      <c r="C1636" s="403"/>
      <c r="D1636" s="385"/>
      <c r="F1636" s="385"/>
      <c r="G1636" s="385"/>
      <c r="H1636" s="385"/>
    </row>
    <row r="1637" spans="1:8" x14ac:dyDescent="0.25">
      <c r="A1637" s="30"/>
      <c r="B1637" s="31"/>
      <c r="C1637" s="403"/>
      <c r="D1637" s="385"/>
      <c r="F1637" s="385"/>
      <c r="G1637" s="385"/>
      <c r="H1637" s="385"/>
    </row>
    <row r="1638" spans="1:8" x14ac:dyDescent="0.25">
      <c r="A1638" s="30"/>
      <c r="B1638" s="31"/>
      <c r="C1638" s="403"/>
      <c r="D1638" s="385"/>
      <c r="F1638" s="385"/>
      <c r="G1638" s="385"/>
      <c r="H1638" s="385"/>
    </row>
    <row r="1639" spans="1:8" x14ac:dyDescent="0.25">
      <c r="A1639" s="30"/>
      <c r="B1639" s="31"/>
      <c r="C1639" s="403"/>
      <c r="D1639" s="385"/>
      <c r="F1639" s="385"/>
      <c r="G1639" s="385"/>
      <c r="H1639" s="385"/>
    </row>
    <row r="1640" spans="1:8" x14ac:dyDescent="0.25">
      <c r="A1640" s="30"/>
      <c r="B1640" s="31"/>
      <c r="C1640" s="403"/>
      <c r="D1640" s="385"/>
      <c r="F1640" s="385"/>
      <c r="G1640" s="385"/>
      <c r="H1640" s="385"/>
    </row>
    <row r="1641" spans="1:8" x14ac:dyDescent="0.25">
      <c r="A1641" s="30"/>
      <c r="B1641" s="31"/>
      <c r="C1641" s="403"/>
      <c r="D1641" s="385"/>
      <c r="F1641" s="385"/>
      <c r="G1641" s="385"/>
      <c r="H1641" s="385"/>
    </row>
    <row r="1642" spans="1:8" x14ac:dyDescent="0.25">
      <c r="A1642" s="30"/>
      <c r="B1642" s="31"/>
      <c r="C1642" s="403"/>
      <c r="D1642" s="385"/>
      <c r="F1642" s="385"/>
      <c r="G1642" s="385"/>
      <c r="H1642" s="385"/>
    </row>
    <row r="1643" spans="1:8" x14ac:dyDescent="0.25">
      <c r="A1643" s="30"/>
      <c r="B1643" s="31"/>
      <c r="C1643" s="403"/>
      <c r="D1643" s="385"/>
      <c r="F1643" s="385"/>
      <c r="G1643" s="385"/>
      <c r="H1643" s="385"/>
    </row>
    <row r="1644" spans="1:8" x14ac:dyDescent="0.25">
      <c r="A1644" s="30"/>
      <c r="B1644" s="31"/>
      <c r="C1644" s="403"/>
      <c r="D1644" s="385"/>
      <c r="F1644" s="385"/>
      <c r="G1644" s="385"/>
      <c r="H1644" s="385"/>
    </row>
    <row r="1645" spans="1:8" x14ac:dyDescent="0.25">
      <c r="A1645" s="30"/>
      <c r="B1645" s="31"/>
      <c r="C1645" s="403"/>
      <c r="D1645" s="385"/>
      <c r="F1645" s="385"/>
      <c r="G1645" s="385"/>
      <c r="H1645" s="385"/>
    </row>
    <row r="1646" spans="1:8" x14ac:dyDescent="0.25">
      <c r="A1646" s="30"/>
      <c r="B1646" s="31"/>
      <c r="C1646" s="403"/>
      <c r="D1646" s="385"/>
      <c r="F1646" s="385"/>
      <c r="G1646" s="385"/>
      <c r="H1646" s="385"/>
    </row>
    <row r="1647" spans="1:8" x14ac:dyDescent="0.25">
      <c r="A1647" s="30"/>
      <c r="B1647" s="31"/>
      <c r="C1647" s="403"/>
      <c r="D1647" s="385"/>
      <c r="F1647" s="385"/>
      <c r="G1647" s="385"/>
      <c r="H1647" s="385"/>
    </row>
    <row r="1648" spans="1:8" x14ac:dyDescent="0.25">
      <c r="A1648" s="30"/>
      <c r="B1648" s="31"/>
      <c r="C1648" s="403"/>
      <c r="D1648" s="385"/>
      <c r="F1648" s="385"/>
      <c r="G1648" s="385"/>
      <c r="H1648" s="385"/>
    </row>
    <row r="1649" spans="1:8" x14ac:dyDescent="0.25">
      <c r="A1649" s="30"/>
      <c r="B1649" s="31"/>
      <c r="C1649" s="403"/>
      <c r="D1649" s="385"/>
      <c r="F1649" s="385"/>
      <c r="G1649" s="385"/>
      <c r="H1649" s="385"/>
    </row>
    <row r="1650" spans="1:8" x14ac:dyDescent="0.25">
      <c r="A1650" s="30"/>
      <c r="B1650" s="31"/>
      <c r="C1650" s="403"/>
      <c r="D1650" s="385"/>
      <c r="F1650" s="385"/>
      <c r="G1650" s="385"/>
      <c r="H1650" s="385"/>
    </row>
    <row r="1651" spans="1:8" x14ac:dyDescent="0.25">
      <c r="A1651" s="30"/>
      <c r="B1651" s="31"/>
      <c r="C1651" s="403"/>
      <c r="D1651" s="385"/>
      <c r="F1651" s="385"/>
      <c r="G1651" s="385"/>
      <c r="H1651" s="385"/>
    </row>
    <row r="1652" spans="1:8" x14ac:dyDescent="0.25">
      <c r="A1652" s="30"/>
      <c r="B1652" s="31"/>
      <c r="C1652" s="403"/>
      <c r="D1652" s="385"/>
      <c r="F1652" s="385"/>
      <c r="G1652" s="385"/>
      <c r="H1652" s="385"/>
    </row>
    <row r="1653" spans="1:8" x14ac:dyDescent="0.25">
      <c r="A1653" s="30"/>
      <c r="B1653" s="31"/>
      <c r="C1653" s="403"/>
      <c r="D1653" s="385"/>
      <c r="F1653" s="385"/>
      <c r="G1653" s="385"/>
      <c r="H1653" s="385"/>
    </row>
    <row r="1654" spans="1:8" x14ac:dyDescent="0.25">
      <c r="A1654" s="30"/>
      <c r="B1654" s="31"/>
      <c r="C1654" s="403"/>
      <c r="D1654" s="385"/>
      <c r="F1654" s="385"/>
      <c r="G1654" s="385"/>
      <c r="H1654" s="385"/>
    </row>
    <row r="1655" spans="1:8" x14ac:dyDescent="0.25">
      <c r="A1655" s="30"/>
      <c r="B1655" s="31"/>
      <c r="C1655" s="403"/>
      <c r="D1655" s="385"/>
      <c r="F1655" s="385"/>
      <c r="G1655" s="385"/>
      <c r="H1655" s="385"/>
    </row>
    <row r="1656" spans="1:8" x14ac:dyDescent="0.25">
      <c r="A1656" s="30"/>
      <c r="B1656" s="31"/>
      <c r="C1656" s="403"/>
      <c r="D1656" s="385"/>
      <c r="F1656" s="385"/>
      <c r="G1656" s="385"/>
      <c r="H1656" s="385"/>
    </row>
    <row r="1657" spans="1:8" x14ac:dyDescent="0.25">
      <c r="A1657" s="30"/>
      <c r="B1657" s="31"/>
      <c r="C1657" s="403"/>
      <c r="D1657" s="385"/>
      <c r="F1657" s="385"/>
      <c r="G1657" s="385"/>
      <c r="H1657" s="385"/>
    </row>
    <row r="1658" spans="1:8" x14ac:dyDescent="0.25">
      <c r="A1658" s="30"/>
      <c r="B1658" s="31"/>
      <c r="C1658" s="403"/>
      <c r="D1658" s="385"/>
      <c r="F1658" s="385"/>
      <c r="G1658" s="385"/>
      <c r="H1658" s="385"/>
    </row>
    <row r="1659" spans="1:8" x14ac:dyDescent="0.25">
      <c r="A1659" s="30"/>
      <c r="B1659" s="31"/>
      <c r="C1659" s="403"/>
      <c r="D1659" s="385"/>
      <c r="F1659" s="385"/>
      <c r="G1659" s="385"/>
      <c r="H1659" s="385"/>
    </row>
    <row r="1660" spans="1:8" x14ac:dyDescent="0.25">
      <c r="A1660" s="30"/>
      <c r="B1660" s="31"/>
      <c r="C1660" s="403"/>
      <c r="D1660" s="385"/>
      <c r="F1660" s="385"/>
      <c r="G1660" s="385"/>
      <c r="H1660" s="385"/>
    </row>
    <row r="1661" spans="1:8" x14ac:dyDescent="0.25">
      <c r="A1661" s="30"/>
      <c r="B1661" s="31"/>
      <c r="C1661" s="403"/>
      <c r="D1661" s="385"/>
      <c r="F1661" s="385"/>
      <c r="G1661" s="385"/>
      <c r="H1661" s="385"/>
    </row>
    <row r="1662" spans="1:8" x14ac:dyDescent="0.25">
      <c r="A1662" s="30"/>
      <c r="B1662" s="31"/>
      <c r="C1662" s="403"/>
      <c r="D1662" s="385"/>
      <c r="F1662" s="385"/>
      <c r="G1662" s="385"/>
      <c r="H1662" s="385"/>
    </row>
    <row r="1663" spans="1:8" x14ac:dyDescent="0.25">
      <c r="A1663" s="30"/>
      <c r="B1663" s="31"/>
      <c r="C1663" s="403"/>
      <c r="D1663" s="385"/>
      <c r="F1663" s="385"/>
      <c r="G1663" s="385"/>
      <c r="H1663" s="385"/>
    </row>
    <row r="1664" spans="1:8" x14ac:dyDescent="0.25">
      <c r="A1664" s="30"/>
      <c r="B1664" s="31"/>
      <c r="C1664" s="403"/>
      <c r="D1664" s="385"/>
      <c r="F1664" s="385"/>
      <c r="G1664" s="385"/>
      <c r="H1664" s="385"/>
    </row>
    <row r="1665" spans="1:8" x14ac:dyDescent="0.25">
      <c r="A1665" s="30"/>
      <c r="B1665" s="31"/>
      <c r="C1665" s="403"/>
      <c r="D1665" s="385"/>
      <c r="F1665" s="385"/>
      <c r="G1665" s="385"/>
      <c r="H1665" s="385"/>
    </row>
    <row r="1666" spans="1:8" x14ac:dyDescent="0.25">
      <c r="A1666" s="30"/>
      <c r="B1666" s="31"/>
      <c r="C1666" s="403"/>
      <c r="D1666" s="385"/>
      <c r="F1666" s="385"/>
      <c r="G1666" s="385"/>
      <c r="H1666" s="385"/>
    </row>
    <row r="1667" spans="1:8" x14ac:dyDescent="0.25">
      <c r="A1667" s="30"/>
      <c r="B1667" s="31"/>
      <c r="C1667" s="403"/>
      <c r="D1667" s="385"/>
      <c r="F1667" s="385"/>
      <c r="G1667" s="385"/>
      <c r="H1667" s="385"/>
    </row>
    <row r="1668" spans="1:8" x14ac:dyDescent="0.25">
      <c r="A1668" s="30"/>
      <c r="B1668" s="31"/>
      <c r="C1668" s="403"/>
      <c r="D1668" s="385"/>
      <c r="F1668" s="385"/>
      <c r="G1668" s="385"/>
      <c r="H1668" s="385"/>
    </row>
    <row r="1669" spans="1:8" x14ac:dyDescent="0.25">
      <c r="A1669" s="30"/>
      <c r="B1669" s="31"/>
      <c r="C1669" s="403"/>
      <c r="D1669" s="385"/>
      <c r="F1669" s="385"/>
      <c r="G1669" s="385"/>
      <c r="H1669" s="385"/>
    </row>
    <row r="1670" spans="1:8" x14ac:dyDescent="0.25">
      <c r="A1670" s="30"/>
      <c r="B1670" s="31"/>
      <c r="C1670" s="403"/>
      <c r="D1670" s="385"/>
      <c r="F1670" s="385"/>
      <c r="G1670" s="385"/>
      <c r="H1670" s="385"/>
    </row>
    <row r="1671" spans="1:8" x14ac:dyDescent="0.25">
      <c r="A1671" s="30"/>
      <c r="B1671" s="31"/>
      <c r="C1671" s="403"/>
      <c r="D1671" s="385"/>
      <c r="F1671" s="385"/>
      <c r="G1671" s="385"/>
      <c r="H1671" s="385"/>
    </row>
    <row r="1672" spans="1:8" x14ac:dyDescent="0.25">
      <c r="A1672" s="30"/>
      <c r="B1672" s="31"/>
      <c r="C1672" s="403"/>
      <c r="D1672" s="385"/>
      <c r="F1672" s="385"/>
      <c r="G1672" s="385"/>
      <c r="H1672" s="385"/>
    </row>
    <row r="1673" spans="1:8" x14ac:dyDescent="0.25">
      <c r="A1673" s="30"/>
      <c r="B1673" s="31"/>
      <c r="C1673" s="403"/>
      <c r="D1673" s="385"/>
      <c r="F1673" s="385"/>
      <c r="G1673" s="385"/>
      <c r="H1673" s="385"/>
    </row>
    <row r="1674" spans="1:8" x14ac:dyDescent="0.25">
      <c r="A1674" s="30"/>
      <c r="B1674" s="31"/>
      <c r="C1674" s="403"/>
      <c r="D1674" s="385"/>
      <c r="F1674" s="385"/>
      <c r="G1674" s="385"/>
      <c r="H1674" s="385"/>
    </row>
    <row r="1675" spans="1:8" x14ac:dyDescent="0.25">
      <c r="A1675" s="30"/>
      <c r="B1675" s="31"/>
      <c r="C1675" s="403"/>
      <c r="D1675" s="385"/>
      <c r="F1675" s="385"/>
      <c r="G1675" s="385"/>
      <c r="H1675" s="385"/>
    </row>
    <row r="1676" spans="1:8" x14ac:dyDescent="0.25">
      <c r="A1676" s="30"/>
      <c r="B1676" s="31"/>
      <c r="C1676" s="403"/>
      <c r="D1676" s="385"/>
      <c r="F1676" s="385"/>
      <c r="G1676" s="385"/>
      <c r="H1676" s="385"/>
    </row>
    <row r="1677" spans="1:8" x14ac:dyDescent="0.25">
      <c r="A1677" s="30"/>
      <c r="B1677" s="31"/>
      <c r="C1677" s="403"/>
      <c r="D1677" s="385"/>
      <c r="F1677" s="385"/>
      <c r="G1677" s="385"/>
      <c r="H1677" s="385"/>
    </row>
    <row r="1678" spans="1:8" x14ac:dyDescent="0.25">
      <c r="A1678" s="30"/>
      <c r="B1678" s="31"/>
      <c r="C1678" s="403"/>
      <c r="D1678" s="385"/>
      <c r="F1678" s="385"/>
      <c r="G1678" s="385"/>
      <c r="H1678" s="385"/>
    </row>
    <row r="1679" spans="1:8" x14ac:dyDescent="0.25">
      <c r="A1679" s="30"/>
      <c r="B1679" s="31"/>
      <c r="C1679" s="403"/>
      <c r="D1679" s="385"/>
      <c r="F1679" s="385"/>
      <c r="G1679" s="385"/>
      <c r="H1679" s="385"/>
    </row>
    <row r="1680" spans="1:8" x14ac:dyDescent="0.25">
      <c r="A1680" s="30"/>
      <c r="B1680" s="31"/>
      <c r="C1680" s="403"/>
      <c r="D1680" s="385"/>
      <c r="F1680" s="385"/>
      <c r="G1680" s="385"/>
      <c r="H1680" s="385"/>
    </row>
    <row r="1681" spans="1:8" x14ac:dyDescent="0.25">
      <c r="A1681" s="30"/>
      <c r="B1681" s="31"/>
      <c r="C1681" s="403"/>
      <c r="D1681" s="385"/>
      <c r="F1681" s="385"/>
      <c r="G1681" s="385"/>
      <c r="H1681" s="385"/>
    </row>
    <row r="1682" spans="1:8" x14ac:dyDescent="0.25">
      <c r="A1682" s="30"/>
      <c r="B1682" s="31"/>
      <c r="C1682" s="403"/>
      <c r="D1682" s="385"/>
      <c r="F1682" s="385"/>
      <c r="G1682" s="385"/>
      <c r="H1682" s="385"/>
    </row>
    <row r="1683" spans="1:8" x14ac:dyDescent="0.25">
      <c r="A1683" s="30"/>
      <c r="B1683" s="31"/>
      <c r="C1683" s="403"/>
      <c r="D1683" s="385"/>
      <c r="F1683" s="385"/>
      <c r="G1683" s="385"/>
      <c r="H1683" s="385"/>
    </row>
    <row r="1684" spans="1:8" x14ac:dyDescent="0.25">
      <c r="A1684" s="30"/>
      <c r="B1684" s="31"/>
      <c r="C1684" s="403"/>
      <c r="D1684" s="385"/>
      <c r="F1684" s="385"/>
      <c r="G1684" s="385"/>
      <c r="H1684" s="385"/>
    </row>
    <row r="1685" spans="1:8" x14ac:dyDescent="0.25">
      <c r="A1685" s="30"/>
      <c r="B1685" s="31"/>
      <c r="C1685" s="403"/>
      <c r="D1685" s="385"/>
      <c r="F1685" s="385"/>
      <c r="G1685" s="385"/>
      <c r="H1685" s="385"/>
    </row>
    <row r="1686" spans="1:8" x14ac:dyDescent="0.25">
      <c r="A1686" s="30"/>
      <c r="B1686" s="31"/>
      <c r="C1686" s="403"/>
      <c r="D1686" s="385"/>
      <c r="F1686" s="385"/>
      <c r="G1686" s="385"/>
      <c r="H1686" s="385"/>
    </row>
    <row r="1687" spans="1:8" x14ac:dyDescent="0.25">
      <c r="A1687" s="30"/>
      <c r="B1687" s="31"/>
      <c r="C1687" s="403"/>
      <c r="D1687" s="385"/>
      <c r="F1687" s="385"/>
      <c r="G1687" s="385"/>
      <c r="H1687" s="385"/>
    </row>
    <row r="1688" spans="1:8" x14ac:dyDescent="0.25">
      <c r="A1688" s="30"/>
      <c r="B1688" s="31"/>
      <c r="C1688" s="403"/>
      <c r="D1688" s="385"/>
      <c r="F1688" s="385"/>
      <c r="G1688" s="385"/>
      <c r="H1688" s="385"/>
    </row>
    <row r="1689" spans="1:8" x14ac:dyDescent="0.25">
      <c r="A1689" s="30"/>
      <c r="B1689" s="31"/>
      <c r="C1689" s="403"/>
      <c r="D1689" s="385"/>
      <c r="F1689" s="385"/>
      <c r="G1689" s="385"/>
      <c r="H1689" s="385"/>
    </row>
    <row r="1690" spans="1:8" x14ac:dyDescent="0.25">
      <c r="A1690" s="30"/>
      <c r="B1690" s="31"/>
      <c r="C1690" s="403"/>
      <c r="D1690" s="385"/>
      <c r="F1690" s="385"/>
      <c r="G1690" s="385"/>
      <c r="H1690" s="385"/>
    </row>
    <row r="1691" spans="1:8" x14ac:dyDescent="0.25">
      <c r="A1691" s="30"/>
      <c r="B1691" s="31"/>
      <c r="C1691" s="403"/>
      <c r="D1691" s="385"/>
      <c r="F1691" s="385"/>
      <c r="G1691" s="385"/>
      <c r="H1691" s="385"/>
    </row>
    <row r="1692" spans="1:8" x14ac:dyDescent="0.25">
      <c r="A1692" s="30"/>
      <c r="B1692" s="31"/>
      <c r="C1692" s="403"/>
      <c r="D1692" s="385"/>
      <c r="F1692" s="385"/>
      <c r="G1692" s="385"/>
      <c r="H1692" s="385"/>
    </row>
    <row r="1693" spans="1:8" x14ac:dyDescent="0.25">
      <c r="A1693" s="30"/>
      <c r="B1693" s="31"/>
      <c r="C1693" s="403"/>
      <c r="D1693" s="385"/>
      <c r="F1693" s="385"/>
      <c r="G1693" s="385"/>
      <c r="H1693" s="385"/>
    </row>
    <row r="1694" spans="1:8" x14ac:dyDescent="0.25">
      <c r="A1694" s="30"/>
      <c r="B1694" s="31"/>
      <c r="C1694" s="403"/>
      <c r="D1694" s="385"/>
      <c r="F1694" s="385"/>
      <c r="G1694" s="385"/>
      <c r="H1694" s="385"/>
    </row>
    <row r="1695" spans="1:8" x14ac:dyDescent="0.25">
      <c r="A1695" s="30"/>
      <c r="B1695" s="31"/>
      <c r="C1695" s="403"/>
      <c r="D1695" s="385"/>
      <c r="F1695" s="385"/>
      <c r="G1695" s="385"/>
      <c r="H1695" s="385"/>
    </row>
    <row r="1696" spans="1:8" x14ac:dyDescent="0.25">
      <c r="A1696" s="30"/>
      <c r="B1696" s="31"/>
      <c r="C1696" s="403"/>
      <c r="D1696" s="385"/>
      <c r="F1696" s="385"/>
      <c r="G1696" s="385"/>
      <c r="H1696" s="385"/>
    </row>
    <row r="1697" spans="1:8" x14ac:dyDescent="0.25">
      <c r="A1697" s="30"/>
      <c r="B1697" s="31"/>
      <c r="C1697" s="403"/>
      <c r="D1697" s="385"/>
      <c r="F1697" s="385"/>
      <c r="G1697" s="385"/>
      <c r="H1697" s="385"/>
    </row>
    <row r="1698" spans="1:8" x14ac:dyDescent="0.25">
      <c r="A1698" s="30"/>
      <c r="B1698" s="31"/>
      <c r="C1698" s="403"/>
      <c r="D1698" s="385"/>
      <c r="F1698" s="385"/>
      <c r="G1698" s="385"/>
      <c r="H1698" s="385"/>
    </row>
    <row r="1699" spans="1:8" x14ac:dyDescent="0.25">
      <c r="A1699" s="30"/>
      <c r="B1699" s="31"/>
      <c r="C1699" s="403"/>
      <c r="D1699" s="385"/>
      <c r="F1699" s="385"/>
      <c r="G1699" s="385"/>
      <c r="H1699" s="385"/>
    </row>
    <row r="1700" spans="1:8" x14ac:dyDescent="0.25">
      <c r="A1700" s="30"/>
      <c r="B1700" s="31"/>
      <c r="C1700" s="403"/>
      <c r="D1700" s="385"/>
      <c r="F1700" s="385"/>
      <c r="G1700" s="385"/>
      <c r="H1700" s="385"/>
    </row>
    <row r="1701" spans="1:8" x14ac:dyDescent="0.25">
      <c r="A1701" s="30"/>
      <c r="B1701" s="31"/>
      <c r="C1701" s="403"/>
      <c r="D1701" s="385"/>
      <c r="F1701" s="385"/>
      <c r="G1701" s="385"/>
      <c r="H1701" s="385"/>
    </row>
    <row r="1702" spans="1:8" x14ac:dyDescent="0.25">
      <c r="A1702" s="30"/>
      <c r="B1702" s="31"/>
      <c r="C1702" s="403"/>
      <c r="D1702" s="385"/>
      <c r="F1702" s="385"/>
      <c r="G1702" s="385"/>
      <c r="H1702" s="385"/>
    </row>
    <row r="1703" spans="1:8" x14ac:dyDescent="0.25">
      <c r="A1703" s="30"/>
      <c r="B1703" s="31"/>
      <c r="C1703" s="403"/>
      <c r="D1703" s="385"/>
      <c r="F1703" s="385"/>
      <c r="G1703" s="385"/>
      <c r="H1703" s="385"/>
    </row>
    <row r="1704" spans="1:8" x14ac:dyDescent="0.25">
      <c r="A1704" s="30"/>
      <c r="B1704" s="31"/>
      <c r="C1704" s="403"/>
      <c r="D1704" s="385"/>
      <c r="F1704" s="385"/>
      <c r="G1704" s="385"/>
      <c r="H1704" s="385"/>
    </row>
    <row r="1705" spans="1:8" x14ac:dyDescent="0.25">
      <c r="A1705" s="30"/>
      <c r="B1705" s="31"/>
      <c r="C1705" s="403"/>
      <c r="D1705" s="385"/>
      <c r="F1705" s="385"/>
      <c r="G1705" s="385"/>
      <c r="H1705" s="385"/>
    </row>
    <row r="1706" spans="1:8" x14ac:dyDescent="0.25">
      <c r="A1706" s="30"/>
      <c r="B1706" s="31"/>
      <c r="C1706" s="403"/>
      <c r="D1706" s="385"/>
      <c r="F1706" s="385"/>
      <c r="G1706" s="385"/>
      <c r="H1706" s="385"/>
    </row>
    <row r="1707" spans="1:8" x14ac:dyDescent="0.25">
      <c r="A1707" s="30"/>
      <c r="B1707" s="31"/>
      <c r="C1707" s="403"/>
      <c r="D1707" s="385"/>
      <c r="F1707" s="385"/>
      <c r="G1707" s="385"/>
      <c r="H1707" s="385"/>
    </row>
    <row r="1708" spans="1:8" x14ac:dyDescent="0.25">
      <c r="A1708" s="30"/>
      <c r="B1708" s="31"/>
      <c r="C1708" s="403"/>
      <c r="D1708" s="385"/>
      <c r="F1708" s="385"/>
      <c r="G1708" s="385"/>
      <c r="H1708" s="385"/>
    </row>
    <row r="1709" spans="1:8" x14ac:dyDescent="0.25">
      <c r="A1709" s="30"/>
      <c r="B1709" s="31"/>
      <c r="C1709" s="403"/>
      <c r="D1709" s="385"/>
      <c r="F1709" s="385"/>
      <c r="G1709" s="385"/>
      <c r="H1709" s="385"/>
    </row>
    <row r="1710" spans="1:8" x14ac:dyDescent="0.25">
      <c r="A1710" s="30"/>
      <c r="B1710" s="31"/>
      <c r="C1710" s="403"/>
      <c r="D1710" s="385"/>
      <c r="F1710" s="385"/>
      <c r="G1710" s="385"/>
      <c r="H1710" s="385"/>
    </row>
    <row r="1711" spans="1:8" x14ac:dyDescent="0.25">
      <c r="A1711" s="30"/>
      <c r="B1711" s="31"/>
      <c r="C1711" s="403"/>
      <c r="D1711" s="385"/>
      <c r="F1711" s="385"/>
      <c r="G1711" s="385"/>
      <c r="H1711" s="385"/>
    </row>
    <row r="1712" spans="1:8" x14ac:dyDescent="0.25">
      <c r="A1712" s="30"/>
      <c r="B1712" s="31"/>
      <c r="C1712" s="403"/>
      <c r="D1712" s="385"/>
      <c r="F1712" s="385"/>
      <c r="G1712" s="385"/>
      <c r="H1712" s="385"/>
    </row>
    <row r="1713" spans="1:8" x14ac:dyDescent="0.25">
      <c r="A1713" s="30"/>
      <c r="B1713" s="31"/>
      <c r="C1713" s="403"/>
      <c r="D1713" s="385"/>
      <c r="F1713" s="385"/>
      <c r="G1713" s="385"/>
      <c r="H1713" s="385"/>
    </row>
    <row r="1714" spans="1:8" x14ac:dyDescent="0.25">
      <c r="A1714" s="30"/>
      <c r="B1714" s="31"/>
      <c r="C1714" s="403"/>
      <c r="D1714" s="385"/>
      <c r="F1714" s="385"/>
      <c r="G1714" s="385"/>
      <c r="H1714" s="385"/>
    </row>
    <row r="1715" spans="1:8" x14ac:dyDescent="0.25">
      <c r="A1715" s="30"/>
      <c r="B1715" s="31"/>
      <c r="C1715" s="403"/>
      <c r="D1715" s="385"/>
      <c r="F1715" s="385"/>
      <c r="G1715" s="385"/>
      <c r="H1715" s="385"/>
    </row>
    <row r="1716" spans="1:8" x14ac:dyDescent="0.25">
      <c r="A1716" s="30"/>
      <c r="B1716" s="31"/>
      <c r="C1716" s="403"/>
      <c r="D1716" s="385"/>
      <c r="F1716" s="385"/>
      <c r="G1716" s="385"/>
      <c r="H1716" s="385"/>
    </row>
    <row r="1717" spans="1:8" x14ac:dyDescent="0.25">
      <c r="A1717" s="30"/>
      <c r="B1717" s="31"/>
      <c r="C1717" s="403"/>
      <c r="D1717" s="385"/>
      <c r="F1717" s="385"/>
      <c r="G1717" s="385"/>
      <c r="H1717" s="385"/>
    </row>
    <row r="1718" spans="1:8" x14ac:dyDescent="0.25">
      <c r="A1718" s="30"/>
      <c r="B1718" s="31"/>
      <c r="C1718" s="403"/>
      <c r="D1718" s="385"/>
      <c r="F1718" s="385"/>
      <c r="G1718" s="385"/>
      <c r="H1718" s="385"/>
    </row>
    <row r="1719" spans="1:8" x14ac:dyDescent="0.25">
      <c r="A1719" s="30"/>
      <c r="B1719" s="31"/>
      <c r="C1719" s="403"/>
      <c r="D1719" s="385"/>
      <c r="F1719" s="385"/>
      <c r="G1719" s="385"/>
      <c r="H1719" s="385"/>
    </row>
    <row r="1720" spans="1:8" x14ac:dyDescent="0.25">
      <c r="A1720" s="30"/>
      <c r="B1720" s="31"/>
      <c r="C1720" s="403"/>
      <c r="D1720" s="385"/>
      <c r="F1720" s="385"/>
      <c r="G1720" s="385"/>
      <c r="H1720" s="385"/>
    </row>
    <row r="1721" spans="1:8" x14ac:dyDescent="0.25">
      <c r="A1721" s="30"/>
      <c r="B1721" s="31"/>
      <c r="C1721" s="403"/>
      <c r="D1721" s="385"/>
      <c r="F1721" s="385"/>
      <c r="G1721" s="385"/>
      <c r="H1721" s="385"/>
    </row>
    <row r="1722" spans="1:8" x14ac:dyDescent="0.25">
      <c r="A1722" s="30"/>
      <c r="B1722" s="31"/>
      <c r="C1722" s="403"/>
      <c r="D1722" s="385"/>
      <c r="F1722" s="385"/>
      <c r="G1722" s="385"/>
      <c r="H1722" s="385"/>
    </row>
    <row r="1723" spans="1:8" x14ac:dyDescent="0.25">
      <c r="A1723" s="30"/>
      <c r="B1723" s="31"/>
      <c r="C1723" s="403"/>
      <c r="D1723" s="385"/>
      <c r="F1723" s="385"/>
      <c r="G1723" s="385"/>
      <c r="H1723" s="385"/>
    </row>
    <row r="1724" spans="1:8" x14ac:dyDescent="0.25">
      <c r="A1724" s="30"/>
      <c r="B1724" s="31"/>
      <c r="C1724" s="403"/>
      <c r="D1724" s="385"/>
      <c r="F1724" s="385"/>
      <c r="G1724" s="385"/>
      <c r="H1724" s="385"/>
    </row>
    <row r="1725" spans="1:8" x14ac:dyDescent="0.25">
      <c r="A1725" s="30"/>
      <c r="B1725" s="31"/>
      <c r="C1725" s="403"/>
      <c r="D1725" s="385"/>
      <c r="F1725" s="385"/>
      <c r="G1725" s="385"/>
      <c r="H1725" s="385"/>
    </row>
    <row r="1726" spans="1:8" x14ac:dyDescent="0.25">
      <c r="A1726" s="30"/>
      <c r="B1726" s="31"/>
      <c r="C1726" s="403"/>
      <c r="D1726" s="385"/>
      <c r="F1726" s="385"/>
      <c r="G1726" s="385"/>
      <c r="H1726" s="385"/>
    </row>
    <row r="1727" spans="1:8" x14ac:dyDescent="0.25">
      <c r="A1727" s="30"/>
      <c r="B1727" s="31"/>
      <c r="C1727" s="403"/>
      <c r="D1727" s="385"/>
      <c r="F1727" s="385"/>
      <c r="G1727" s="385"/>
      <c r="H1727" s="385"/>
    </row>
    <row r="1728" spans="1:8" x14ac:dyDescent="0.25">
      <c r="A1728" s="30"/>
      <c r="B1728" s="31"/>
      <c r="C1728" s="403"/>
      <c r="D1728" s="385"/>
      <c r="F1728" s="385"/>
      <c r="G1728" s="385"/>
      <c r="H1728" s="385"/>
    </row>
    <row r="1729" spans="1:8" x14ac:dyDescent="0.25">
      <c r="A1729" s="30"/>
      <c r="B1729" s="31"/>
      <c r="C1729" s="403"/>
      <c r="D1729" s="385"/>
      <c r="F1729" s="385"/>
      <c r="G1729" s="385"/>
      <c r="H1729" s="385"/>
    </row>
    <row r="1730" spans="1:8" x14ac:dyDescent="0.25">
      <c r="A1730" s="30"/>
      <c r="B1730" s="31"/>
      <c r="C1730" s="403"/>
      <c r="D1730" s="385"/>
      <c r="F1730" s="385"/>
      <c r="G1730" s="385"/>
      <c r="H1730" s="385"/>
    </row>
    <row r="1731" spans="1:8" x14ac:dyDescent="0.25">
      <c r="A1731" s="30"/>
      <c r="B1731" s="31"/>
      <c r="C1731" s="403"/>
      <c r="D1731" s="385"/>
      <c r="F1731" s="385"/>
      <c r="G1731" s="385"/>
      <c r="H1731" s="385"/>
    </row>
    <row r="1732" spans="1:8" x14ac:dyDescent="0.25">
      <c r="A1732" s="30"/>
      <c r="B1732" s="31"/>
      <c r="C1732" s="403"/>
      <c r="D1732" s="385"/>
      <c r="F1732" s="385"/>
      <c r="G1732" s="385"/>
      <c r="H1732" s="385"/>
    </row>
    <row r="1733" spans="1:8" x14ac:dyDescent="0.25">
      <c r="A1733" s="30"/>
      <c r="B1733" s="31"/>
      <c r="C1733" s="403"/>
      <c r="D1733" s="385"/>
      <c r="F1733" s="385"/>
      <c r="G1733" s="385"/>
      <c r="H1733" s="385"/>
    </row>
    <row r="1734" spans="1:8" x14ac:dyDescent="0.25">
      <c r="A1734" s="30"/>
      <c r="B1734" s="31"/>
      <c r="C1734" s="403"/>
      <c r="D1734" s="385"/>
      <c r="F1734" s="385"/>
      <c r="G1734" s="385"/>
      <c r="H1734" s="385"/>
    </row>
    <row r="1735" spans="1:8" x14ac:dyDescent="0.25">
      <c r="A1735" s="30"/>
      <c r="B1735" s="31"/>
      <c r="C1735" s="403"/>
      <c r="D1735" s="385"/>
      <c r="F1735" s="385"/>
      <c r="G1735" s="385"/>
      <c r="H1735" s="385"/>
    </row>
    <row r="1736" spans="1:8" x14ac:dyDescent="0.25">
      <c r="A1736" s="30"/>
      <c r="B1736" s="31"/>
      <c r="C1736" s="403"/>
      <c r="D1736" s="385"/>
      <c r="F1736" s="385"/>
      <c r="G1736" s="385"/>
      <c r="H1736" s="385"/>
    </row>
    <row r="1737" spans="1:8" x14ac:dyDescent="0.25">
      <c r="A1737" s="30"/>
      <c r="B1737" s="31"/>
      <c r="C1737" s="403"/>
      <c r="D1737" s="385"/>
      <c r="F1737" s="385"/>
      <c r="G1737" s="385"/>
      <c r="H1737" s="385"/>
    </row>
    <row r="1738" spans="1:8" x14ac:dyDescent="0.25">
      <c r="A1738" s="30"/>
      <c r="B1738" s="31"/>
      <c r="C1738" s="403"/>
      <c r="D1738" s="385"/>
      <c r="F1738" s="385"/>
      <c r="G1738" s="385"/>
      <c r="H1738" s="385"/>
    </row>
    <row r="1739" spans="1:8" x14ac:dyDescent="0.25">
      <c r="A1739" s="30"/>
      <c r="B1739" s="31"/>
      <c r="C1739" s="403"/>
      <c r="D1739" s="385"/>
      <c r="F1739" s="385"/>
      <c r="G1739" s="385"/>
      <c r="H1739" s="385"/>
    </row>
    <row r="1740" spans="1:8" x14ac:dyDescent="0.25">
      <c r="A1740" s="30"/>
      <c r="B1740" s="31"/>
      <c r="C1740" s="403"/>
      <c r="D1740" s="385"/>
      <c r="F1740" s="385"/>
      <c r="G1740" s="385"/>
      <c r="H1740" s="385"/>
    </row>
    <row r="1741" spans="1:8" x14ac:dyDescent="0.25">
      <c r="A1741" s="30"/>
      <c r="B1741" s="31"/>
      <c r="C1741" s="403"/>
      <c r="D1741" s="385"/>
      <c r="F1741" s="385"/>
      <c r="G1741" s="385"/>
      <c r="H1741" s="385"/>
    </row>
    <row r="1742" spans="1:8" x14ac:dyDescent="0.25">
      <c r="A1742" s="30"/>
      <c r="B1742" s="31"/>
      <c r="C1742" s="403"/>
      <c r="D1742" s="385"/>
      <c r="F1742" s="385"/>
      <c r="G1742" s="385"/>
      <c r="H1742" s="385"/>
    </row>
    <row r="1743" spans="1:8" x14ac:dyDescent="0.25">
      <c r="A1743" s="30"/>
      <c r="B1743" s="31"/>
      <c r="C1743" s="403"/>
      <c r="D1743" s="385"/>
      <c r="F1743" s="385"/>
      <c r="G1743" s="385"/>
      <c r="H1743" s="385"/>
    </row>
    <row r="1744" spans="1:8" x14ac:dyDescent="0.25">
      <c r="A1744" s="30"/>
      <c r="B1744" s="31"/>
      <c r="C1744" s="403"/>
      <c r="D1744" s="385"/>
      <c r="F1744" s="385"/>
      <c r="G1744" s="385"/>
      <c r="H1744" s="385"/>
    </row>
    <row r="1745" spans="1:8" x14ac:dyDescent="0.25">
      <c r="A1745" s="30"/>
      <c r="B1745" s="31"/>
      <c r="C1745" s="403"/>
      <c r="D1745" s="385"/>
      <c r="F1745" s="385"/>
      <c r="G1745" s="385"/>
      <c r="H1745" s="385"/>
    </row>
    <row r="1746" spans="1:8" x14ac:dyDescent="0.25">
      <c r="A1746" s="30"/>
      <c r="B1746" s="31"/>
      <c r="C1746" s="403"/>
      <c r="D1746" s="385"/>
      <c r="F1746" s="385"/>
      <c r="G1746" s="385"/>
      <c r="H1746" s="385"/>
    </row>
    <row r="1747" spans="1:8" x14ac:dyDescent="0.25">
      <c r="A1747" s="30"/>
      <c r="B1747" s="31"/>
      <c r="C1747" s="403"/>
      <c r="D1747" s="385"/>
      <c r="F1747" s="385"/>
      <c r="G1747" s="385"/>
      <c r="H1747" s="385"/>
    </row>
    <row r="1748" spans="1:8" x14ac:dyDescent="0.25">
      <c r="A1748" s="30"/>
      <c r="B1748" s="31"/>
      <c r="C1748" s="403"/>
      <c r="D1748" s="385"/>
      <c r="F1748" s="385"/>
      <c r="G1748" s="385"/>
      <c r="H1748" s="385"/>
    </row>
    <row r="1749" spans="1:8" x14ac:dyDescent="0.25">
      <c r="A1749" s="30"/>
      <c r="B1749" s="31"/>
      <c r="C1749" s="403"/>
      <c r="D1749" s="385"/>
      <c r="F1749" s="385"/>
      <c r="G1749" s="385"/>
      <c r="H1749" s="385"/>
    </row>
    <row r="1750" spans="1:8" x14ac:dyDescent="0.25">
      <c r="A1750" s="30"/>
      <c r="B1750" s="31"/>
      <c r="C1750" s="403"/>
      <c r="D1750" s="385"/>
      <c r="F1750" s="385"/>
      <c r="G1750" s="385"/>
      <c r="H1750" s="385"/>
    </row>
    <row r="1751" spans="1:8" x14ac:dyDescent="0.25">
      <c r="A1751" s="30"/>
      <c r="B1751" s="31"/>
      <c r="C1751" s="403"/>
      <c r="D1751" s="385"/>
      <c r="F1751" s="385"/>
      <c r="G1751" s="385"/>
      <c r="H1751" s="385"/>
    </row>
    <row r="1752" spans="1:8" x14ac:dyDescent="0.25">
      <c r="A1752" s="30"/>
      <c r="B1752" s="31"/>
      <c r="C1752" s="403"/>
      <c r="D1752" s="385"/>
      <c r="F1752" s="385"/>
      <c r="G1752" s="385"/>
      <c r="H1752" s="385"/>
    </row>
    <row r="1753" spans="1:8" x14ac:dyDescent="0.25">
      <c r="A1753" s="30"/>
      <c r="B1753" s="31"/>
      <c r="C1753" s="403"/>
      <c r="D1753" s="385"/>
      <c r="F1753" s="385"/>
      <c r="G1753" s="385"/>
      <c r="H1753" s="385"/>
    </row>
    <row r="1754" spans="1:8" x14ac:dyDescent="0.25">
      <c r="A1754" s="30"/>
      <c r="B1754" s="31"/>
      <c r="C1754" s="403"/>
      <c r="D1754" s="385"/>
      <c r="F1754" s="385"/>
      <c r="G1754" s="385"/>
      <c r="H1754" s="385"/>
    </row>
    <row r="1755" spans="1:8" x14ac:dyDescent="0.25">
      <c r="A1755" s="30"/>
      <c r="B1755" s="31"/>
      <c r="C1755" s="403"/>
      <c r="D1755" s="385"/>
      <c r="F1755" s="385"/>
      <c r="G1755" s="385"/>
      <c r="H1755" s="385"/>
    </row>
    <row r="1756" spans="1:8" x14ac:dyDescent="0.25">
      <c r="A1756" s="30"/>
      <c r="B1756" s="31"/>
      <c r="C1756" s="403"/>
      <c r="D1756" s="385"/>
      <c r="F1756" s="385"/>
      <c r="G1756" s="385"/>
      <c r="H1756" s="385"/>
    </row>
    <row r="1757" spans="1:8" x14ac:dyDescent="0.25">
      <c r="A1757" s="30"/>
      <c r="B1757" s="31"/>
      <c r="C1757" s="403"/>
      <c r="D1757" s="385"/>
      <c r="F1757" s="385"/>
      <c r="G1757" s="385"/>
      <c r="H1757" s="385"/>
    </row>
    <row r="1758" spans="1:8" x14ac:dyDescent="0.25">
      <c r="A1758" s="30"/>
      <c r="B1758" s="31"/>
      <c r="C1758" s="403"/>
      <c r="D1758" s="385"/>
      <c r="F1758" s="385"/>
      <c r="G1758" s="385"/>
      <c r="H1758" s="385"/>
    </row>
    <row r="1759" spans="1:8" x14ac:dyDescent="0.25">
      <c r="A1759" s="30"/>
      <c r="B1759" s="31"/>
      <c r="C1759" s="403"/>
      <c r="D1759" s="385"/>
      <c r="F1759" s="385"/>
      <c r="G1759" s="385"/>
      <c r="H1759" s="385"/>
    </row>
    <row r="1760" spans="1:8" x14ac:dyDescent="0.25">
      <c r="A1760" s="30"/>
      <c r="B1760" s="31"/>
      <c r="C1760" s="403"/>
      <c r="D1760" s="385"/>
      <c r="F1760" s="385"/>
      <c r="G1760" s="385"/>
      <c r="H1760" s="385"/>
    </row>
    <row r="1761" spans="1:8" x14ac:dyDescent="0.25">
      <c r="A1761" s="30"/>
      <c r="B1761" s="31"/>
      <c r="C1761" s="403"/>
      <c r="D1761" s="385"/>
      <c r="F1761" s="385"/>
      <c r="G1761" s="385"/>
      <c r="H1761" s="385"/>
    </row>
    <row r="1762" spans="1:8" x14ac:dyDescent="0.25">
      <c r="A1762" s="30"/>
      <c r="B1762" s="31"/>
      <c r="C1762" s="403"/>
      <c r="D1762" s="385"/>
      <c r="F1762" s="385"/>
      <c r="G1762" s="385"/>
      <c r="H1762" s="385"/>
    </row>
    <row r="1763" spans="1:8" x14ac:dyDescent="0.25">
      <c r="A1763" s="30"/>
      <c r="B1763" s="31"/>
      <c r="C1763" s="403"/>
      <c r="D1763" s="385"/>
      <c r="F1763" s="385"/>
      <c r="G1763" s="385"/>
      <c r="H1763" s="385"/>
    </row>
    <row r="1764" spans="1:8" x14ac:dyDescent="0.25">
      <c r="A1764" s="30"/>
      <c r="B1764" s="31"/>
      <c r="C1764" s="403"/>
      <c r="D1764" s="385"/>
      <c r="F1764" s="385"/>
      <c r="G1764" s="385"/>
      <c r="H1764" s="385"/>
    </row>
    <row r="1765" spans="1:8" x14ac:dyDescent="0.25">
      <c r="A1765" s="30"/>
      <c r="B1765" s="31"/>
      <c r="C1765" s="403"/>
      <c r="D1765" s="385"/>
      <c r="F1765" s="385"/>
      <c r="G1765" s="385"/>
      <c r="H1765" s="385"/>
    </row>
    <row r="1766" spans="1:8" x14ac:dyDescent="0.25">
      <c r="A1766" s="30"/>
      <c r="B1766" s="31"/>
      <c r="C1766" s="403"/>
      <c r="D1766" s="385"/>
      <c r="F1766" s="385"/>
      <c r="G1766" s="385"/>
      <c r="H1766" s="385"/>
    </row>
    <row r="1767" spans="1:8" x14ac:dyDescent="0.25">
      <c r="A1767" s="30"/>
      <c r="B1767" s="31"/>
      <c r="C1767" s="403"/>
      <c r="D1767" s="385"/>
      <c r="F1767" s="385"/>
      <c r="G1767" s="385"/>
      <c r="H1767" s="385"/>
    </row>
    <row r="1768" spans="1:8" x14ac:dyDescent="0.25">
      <c r="A1768" s="30"/>
      <c r="B1768" s="31"/>
      <c r="C1768" s="403"/>
      <c r="D1768" s="385"/>
      <c r="F1768" s="385"/>
      <c r="G1768" s="385"/>
      <c r="H1768" s="385"/>
    </row>
    <row r="1769" spans="1:8" x14ac:dyDescent="0.25">
      <c r="A1769" s="30"/>
      <c r="B1769" s="31"/>
      <c r="C1769" s="403"/>
      <c r="D1769" s="385"/>
      <c r="F1769" s="385"/>
      <c r="G1769" s="385"/>
      <c r="H1769" s="385"/>
    </row>
    <row r="1770" spans="1:8" x14ac:dyDescent="0.25">
      <c r="A1770" s="30"/>
      <c r="B1770" s="31"/>
      <c r="C1770" s="403"/>
      <c r="D1770" s="385"/>
      <c r="F1770" s="385"/>
      <c r="G1770" s="385"/>
      <c r="H1770" s="385"/>
    </row>
    <row r="1771" spans="1:8" x14ac:dyDescent="0.25">
      <c r="A1771" s="30"/>
      <c r="B1771" s="31"/>
      <c r="C1771" s="403"/>
      <c r="D1771" s="385"/>
      <c r="F1771" s="385"/>
      <c r="G1771" s="385"/>
      <c r="H1771" s="385"/>
    </row>
    <row r="1772" spans="1:8" x14ac:dyDescent="0.25">
      <c r="A1772" s="30"/>
      <c r="B1772" s="31"/>
      <c r="C1772" s="403"/>
      <c r="D1772" s="385"/>
      <c r="F1772" s="385"/>
      <c r="G1772" s="385"/>
      <c r="H1772" s="385"/>
    </row>
    <row r="1773" spans="1:8" x14ac:dyDescent="0.25">
      <c r="A1773" s="30"/>
      <c r="B1773" s="31"/>
      <c r="C1773" s="403"/>
      <c r="D1773" s="385"/>
      <c r="F1773" s="385"/>
      <c r="G1773" s="385"/>
      <c r="H1773" s="385"/>
    </row>
    <row r="1774" spans="1:8" x14ac:dyDescent="0.25">
      <c r="A1774" s="30"/>
      <c r="B1774" s="31"/>
      <c r="C1774" s="403"/>
      <c r="D1774" s="385"/>
      <c r="F1774" s="385"/>
      <c r="G1774" s="385"/>
      <c r="H1774" s="385"/>
    </row>
    <row r="1775" spans="1:8" x14ac:dyDescent="0.25">
      <c r="A1775" s="30"/>
      <c r="B1775" s="31"/>
      <c r="C1775" s="403"/>
      <c r="D1775" s="385"/>
      <c r="F1775" s="385"/>
      <c r="G1775" s="385"/>
      <c r="H1775" s="385"/>
    </row>
    <row r="1776" spans="1:8" x14ac:dyDescent="0.25">
      <c r="A1776" s="30"/>
      <c r="B1776" s="31"/>
      <c r="C1776" s="403"/>
      <c r="D1776" s="385"/>
      <c r="F1776" s="385"/>
      <c r="G1776" s="385"/>
      <c r="H1776" s="385"/>
    </row>
    <row r="1777" spans="1:8" x14ac:dyDescent="0.25">
      <c r="A1777" s="30"/>
      <c r="B1777" s="31"/>
      <c r="C1777" s="403"/>
      <c r="D1777" s="385"/>
      <c r="F1777" s="385"/>
      <c r="G1777" s="385"/>
      <c r="H1777" s="385"/>
    </row>
    <row r="1778" spans="1:8" x14ac:dyDescent="0.25">
      <c r="A1778" s="30"/>
      <c r="B1778" s="31"/>
      <c r="C1778" s="403"/>
      <c r="D1778" s="385"/>
      <c r="F1778" s="385"/>
      <c r="G1778" s="385"/>
      <c r="H1778" s="385"/>
    </row>
    <row r="1779" spans="1:8" x14ac:dyDescent="0.25">
      <c r="A1779" s="30"/>
      <c r="B1779" s="31"/>
      <c r="C1779" s="403"/>
      <c r="D1779" s="385"/>
      <c r="F1779" s="385"/>
      <c r="G1779" s="385"/>
      <c r="H1779" s="385"/>
    </row>
    <row r="1780" spans="1:8" x14ac:dyDescent="0.25">
      <c r="A1780" s="30"/>
      <c r="B1780" s="31"/>
      <c r="C1780" s="403"/>
      <c r="D1780" s="385"/>
      <c r="F1780" s="385"/>
      <c r="G1780" s="385"/>
      <c r="H1780" s="385"/>
    </row>
    <row r="1781" spans="1:8" x14ac:dyDescent="0.25">
      <c r="A1781" s="30"/>
      <c r="B1781" s="31"/>
      <c r="C1781" s="403"/>
      <c r="D1781" s="385"/>
      <c r="F1781" s="385"/>
      <c r="G1781" s="385"/>
      <c r="H1781" s="385"/>
    </row>
    <row r="1782" spans="1:8" x14ac:dyDescent="0.25">
      <c r="A1782" s="30"/>
      <c r="B1782" s="31"/>
      <c r="C1782" s="403"/>
      <c r="D1782" s="385"/>
      <c r="F1782" s="385"/>
      <c r="G1782" s="385"/>
      <c r="H1782" s="385"/>
    </row>
    <row r="1783" spans="1:8" x14ac:dyDescent="0.25">
      <c r="A1783" s="30"/>
      <c r="B1783" s="31"/>
      <c r="C1783" s="403"/>
      <c r="D1783" s="385"/>
      <c r="F1783" s="385"/>
      <c r="G1783" s="385"/>
      <c r="H1783" s="385"/>
    </row>
    <row r="1784" spans="1:8" x14ac:dyDescent="0.25">
      <c r="A1784" s="30"/>
      <c r="B1784" s="31"/>
      <c r="C1784" s="403"/>
      <c r="D1784" s="385"/>
      <c r="F1784" s="385"/>
      <c r="G1784" s="385"/>
      <c r="H1784" s="385"/>
    </row>
    <row r="1785" spans="1:8" x14ac:dyDescent="0.25">
      <c r="A1785" s="30"/>
      <c r="B1785" s="31"/>
      <c r="C1785" s="403"/>
      <c r="D1785" s="385"/>
      <c r="F1785" s="385"/>
      <c r="G1785" s="385"/>
      <c r="H1785" s="385"/>
    </row>
    <row r="1786" spans="1:8" x14ac:dyDescent="0.25">
      <c r="A1786" s="30"/>
      <c r="B1786" s="31"/>
      <c r="C1786" s="403"/>
      <c r="D1786" s="385"/>
      <c r="F1786" s="385"/>
      <c r="G1786" s="385"/>
      <c r="H1786" s="385"/>
    </row>
    <row r="1787" spans="1:8" x14ac:dyDescent="0.25">
      <c r="A1787" s="30"/>
      <c r="B1787" s="31"/>
      <c r="C1787" s="403"/>
      <c r="D1787" s="385"/>
      <c r="F1787" s="385"/>
      <c r="G1787" s="385"/>
      <c r="H1787" s="385"/>
    </row>
    <row r="1788" spans="1:8" x14ac:dyDescent="0.25">
      <c r="A1788" s="30"/>
      <c r="B1788" s="31"/>
      <c r="C1788" s="403"/>
      <c r="D1788" s="385"/>
      <c r="F1788" s="385"/>
      <c r="G1788" s="385"/>
      <c r="H1788" s="385"/>
    </row>
    <row r="1789" spans="1:8" x14ac:dyDescent="0.25">
      <c r="A1789" s="30"/>
      <c r="B1789" s="31"/>
      <c r="C1789" s="403"/>
      <c r="D1789" s="385"/>
      <c r="F1789" s="385"/>
      <c r="G1789" s="385"/>
      <c r="H1789" s="385"/>
    </row>
    <row r="1790" spans="1:8" x14ac:dyDescent="0.25">
      <c r="A1790" s="30"/>
      <c r="B1790" s="31"/>
      <c r="C1790" s="403"/>
      <c r="D1790" s="385"/>
      <c r="F1790" s="385"/>
      <c r="G1790" s="385"/>
      <c r="H1790" s="385"/>
    </row>
    <row r="1791" spans="1:8" x14ac:dyDescent="0.25">
      <c r="A1791" s="30"/>
      <c r="B1791" s="31"/>
      <c r="C1791" s="403"/>
      <c r="D1791" s="385"/>
      <c r="F1791" s="385"/>
      <c r="G1791" s="385"/>
      <c r="H1791" s="385"/>
    </row>
    <row r="1792" spans="1:8" x14ac:dyDescent="0.25">
      <c r="A1792" s="30"/>
      <c r="B1792" s="31"/>
      <c r="C1792" s="403"/>
      <c r="D1792" s="385"/>
      <c r="F1792" s="385"/>
      <c r="G1792" s="385"/>
      <c r="H1792" s="385"/>
    </row>
    <row r="1793" spans="1:8" x14ac:dyDescent="0.25">
      <c r="A1793" s="30"/>
      <c r="B1793" s="31"/>
      <c r="C1793" s="403"/>
      <c r="D1793" s="385"/>
      <c r="F1793" s="385"/>
      <c r="G1793" s="385"/>
      <c r="H1793" s="385"/>
    </row>
    <row r="1794" spans="1:8" x14ac:dyDescent="0.25">
      <c r="A1794" s="30"/>
      <c r="B1794" s="31"/>
      <c r="C1794" s="403"/>
      <c r="D1794" s="385"/>
      <c r="F1794" s="385"/>
      <c r="G1794" s="385"/>
      <c r="H1794" s="385"/>
    </row>
    <row r="1795" spans="1:8" x14ac:dyDescent="0.25">
      <c r="A1795" s="30"/>
      <c r="B1795" s="31"/>
      <c r="C1795" s="403"/>
      <c r="D1795" s="385"/>
      <c r="F1795" s="385"/>
      <c r="G1795" s="385"/>
      <c r="H1795" s="385"/>
    </row>
    <row r="1796" spans="1:8" x14ac:dyDescent="0.25">
      <c r="A1796" s="30"/>
      <c r="B1796" s="31"/>
      <c r="C1796" s="403"/>
      <c r="D1796" s="385"/>
      <c r="F1796" s="385"/>
      <c r="G1796" s="385"/>
      <c r="H1796" s="385"/>
    </row>
    <row r="1797" spans="1:8" x14ac:dyDescent="0.25">
      <c r="A1797" s="30"/>
      <c r="B1797" s="31"/>
      <c r="C1797" s="403"/>
      <c r="D1797" s="385"/>
      <c r="F1797" s="385"/>
      <c r="G1797" s="385"/>
      <c r="H1797" s="385"/>
    </row>
    <row r="1798" spans="1:8" x14ac:dyDescent="0.25">
      <c r="A1798" s="30"/>
      <c r="B1798" s="31"/>
      <c r="C1798" s="403"/>
      <c r="D1798" s="385"/>
      <c r="F1798" s="385"/>
      <c r="G1798" s="385"/>
      <c r="H1798" s="385"/>
    </row>
    <row r="1799" spans="1:8" x14ac:dyDescent="0.25">
      <c r="A1799" s="30"/>
      <c r="B1799" s="31"/>
      <c r="C1799" s="403"/>
      <c r="D1799" s="385"/>
      <c r="F1799" s="385"/>
      <c r="G1799" s="385"/>
      <c r="H1799" s="385"/>
    </row>
    <row r="1800" spans="1:8" x14ac:dyDescent="0.25">
      <c r="A1800" s="30"/>
      <c r="B1800" s="31"/>
      <c r="C1800" s="403"/>
      <c r="D1800" s="385"/>
      <c r="F1800" s="385"/>
      <c r="G1800" s="385"/>
      <c r="H1800" s="385"/>
    </row>
    <row r="1801" spans="1:8" x14ac:dyDescent="0.25">
      <c r="A1801" s="30"/>
      <c r="B1801" s="31"/>
      <c r="C1801" s="403"/>
      <c r="D1801" s="385"/>
      <c r="F1801" s="385"/>
      <c r="G1801" s="385"/>
      <c r="H1801" s="385"/>
    </row>
    <row r="1802" spans="1:8" x14ac:dyDescent="0.25">
      <c r="A1802" s="30"/>
      <c r="B1802" s="31"/>
      <c r="C1802" s="403"/>
      <c r="D1802" s="385"/>
      <c r="F1802" s="385"/>
      <c r="G1802" s="385"/>
      <c r="H1802" s="385"/>
    </row>
    <row r="1803" spans="1:8" x14ac:dyDescent="0.25">
      <c r="A1803" s="30"/>
      <c r="B1803" s="31"/>
      <c r="C1803" s="403"/>
      <c r="D1803" s="385"/>
      <c r="F1803" s="385"/>
      <c r="G1803" s="385"/>
      <c r="H1803" s="385"/>
    </row>
    <row r="1804" spans="1:8" x14ac:dyDescent="0.25">
      <c r="A1804" s="30"/>
      <c r="B1804" s="31"/>
      <c r="C1804" s="403"/>
      <c r="D1804" s="385"/>
      <c r="F1804" s="385"/>
      <c r="G1804" s="385"/>
      <c r="H1804" s="385"/>
    </row>
    <row r="1805" spans="1:8" x14ac:dyDescent="0.25">
      <c r="A1805" s="30"/>
      <c r="B1805" s="31"/>
      <c r="C1805" s="403"/>
      <c r="D1805" s="385"/>
      <c r="F1805" s="385"/>
      <c r="G1805" s="385"/>
      <c r="H1805" s="385"/>
    </row>
    <row r="1806" spans="1:8" x14ac:dyDescent="0.25">
      <c r="A1806" s="30"/>
      <c r="B1806" s="31"/>
      <c r="C1806" s="403"/>
      <c r="D1806" s="385"/>
      <c r="F1806" s="385"/>
      <c r="G1806" s="385"/>
      <c r="H1806" s="385"/>
    </row>
    <row r="1807" spans="1:8" x14ac:dyDescent="0.25">
      <c r="A1807" s="30"/>
      <c r="B1807" s="31"/>
      <c r="C1807" s="403"/>
      <c r="D1807" s="385"/>
      <c r="F1807" s="385"/>
      <c r="G1807" s="385"/>
      <c r="H1807" s="385"/>
    </row>
    <row r="1808" spans="1:8" x14ac:dyDescent="0.25">
      <c r="A1808" s="30"/>
      <c r="B1808" s="31"/>
      <c r="C1808" s="403"/>
      <c r="D1808" s="385"/>
      <c r="F1808" s="385"/>
      <c r="G1808" s="385"/>
      <c r="H1808" s="385"/>
    </row>
    <row r="1809" spans="1:8" x14ac:dyDescent="0.25">
      <c r="A1809" s="30"/>
      <c r="B1809" s="31"/>
      <c r="C1809" s="403"/>
      <c r="D1809" s="385"/>
      <c r="F1809" s="385"/>
      <c r="G1809" s="385"/>
      <c r="H1809" s="385"/>
    </row>
    <row r="1810" spans="1:8" x14ac:dyDescent="0.25">
      <c r="A1810" s="30"/>
      <c r="B1810" s="31"/>
      <c r="C1810" s="403"/>
      <c r="D1810" s="385"/>
      <c r="F1810" s="385"/>
      <c r="G1810" s="385"/>
      <c r="H1810" s="385"/>
    </row>
    <row r="1811" spans="1:8" x14ac:dyDescent="0.25">
      <c r="A1811" s="30"/>
      <c r="B1811" s="31"/>
      <c r="C1811" s="403"/>
      <c r="D1811" s="385"/>
      <c r="F1811" s="385"/>
      <c r="G1811" s="385"/>
      <c r="H1811" s="385"/>
    </row>
    <row r="1812" spans="1:8" x14ac:dyDescent="0.25">
      <c r="A1812" s="30"/>
      <c r="B1812" s="31"/>
      <c r="C1812" s="403"/>
      <c r="D1812" s="385"/>
      <c r="F1812" s="385"/>
      <c r="G1812" s="385"/>
      <c r="H1812" s="385"/>
    </row>
    <row r="1813" spans="1:8" x14ac:dyDescent="0.25">
      <c r="A1813" s="30"/>
      <c r="B1813" s="31"/>
      <c r="C1813" s="403"/>
      <c r="D1813" s="385"/>
      <c r="F1813" s="385"/>
      <c r="G1813" s="385"/>
      <c r="H1813" s="385"/>
    </row>
    <row r="1814" spans="1:8" x14ac:dyDescent="0.25">
      <c r="A1814" s="30"/>
      <c r="B1814" s="31"/>
      <c r="C1814" s="403"/>
      <c r="D1814" s="385"/>
      <c r="F1814" s="385"/>
      <c r="G1814" s="385"/>
      <c r="H1814" s="385"/>
    </row>
    <row r="1815" spans="1:8" x14ac:dyDescent="0.25">
      <c r="A1815" s="30"/>
      <c r="B1815" s="31"/>
      <c r="C1815" s="403"/>
      <c r="D1815" s="385"/>
      <c r="F1815" s="385"/>
      <c r="G1815" s="385"/>
      <c r="H1815" s="385"/>
    </row>
    <row r="1816" spans="1:8" x14ac:dyDescent="0.25">
      <c r="A1816" s="30"/>
      <c r="B1816" s="31"/>
      <c r="C1816" s="403"/>
      <c r="D1816" s="385"/>
      <c r="F1816" s="385"/>
      <c r="G1816" s="385"/>
      <c r="H1816" s="385"/>
    </row>
    <row r="1817" spans="1:8" x14ac:dyDescent="0.25">
      <c r="A1817" s="30"/>
      <c r="B1817" s="31"/>
      <c r="C1817" s="403"/>
      <c r="D1817" s="385"/>
      <c r="F1817" s="385"/>
      <c r="G1817" s="385"/>
      <c r="H1817" s="385"/>
    </row>
    <row r="1818" spans="1:8" x14ac:dyDescent="0.25">
      <c r="A1818" s="30"/>
      <c r="B1818" s="31"/>
      <c r="C1818" s="403"/>
      <c r="D1818" s="385"/>
      <c r="F1818" s="385"/>
      <c r="G1818" s="385"/>
      <c r="H1818" s="385"/>
    </row>
    <row r="1819" spans="1:8" x14ac:dyDescent="0.25">
      <c r="A1819" s="30"/>
      <c r="B1819" s="31"/>
      <c r="C1819" s="403"/>
      <c r="D1819" s="385"/>
      <c r="F1819" s="385"/>
      <c r="G1819" s="385"/>
      <c r="H1819" s="385"/>
    </row>
    <row r="1820" spans="1:8" x14ac:dyDescent="0.25">
      <c r="A1820" s="30"/>
      <c r="B1820" s="31"/>
      <c r="C1820" s="403"/>
      <c r="D1820" s="385"/>
      <c r="F1820" s="385"/>
      <c r="G1820" s="385"/>
      <c r="H1820" s="385"/>
    </row>
    <row r="1821" spans="1:8" x14ac:dyDescent="0.25">
      <c r="A1821" s="30"/>
      <c r="B1821" s="31"/>
      <c r="C1821" s="403"/>
      <c r="D1821" s="385"/>
      <c r="F1821" s="385"/>
      <c r="G1821" s="385"/>
      <c r="H1821" s="385"/>
    </row>
    <row r="1822" spans="1:8" x14ac:dyDescent="0.25">
      <c r="A1822" s="30"/>
      <c r="B1822" s="31"/>
      <c r="C1822" s="403"/>
      <c r="D1822" s="385"/>
      <c r="F1822" s="385"/>
      <c r="G1822" s="385"/>
      <c r="H1822" s="385"/>
    </row>
    <row r="1823" spans="1:8" x14ac:dyDescent="0.25">
      <c r="A1823" s="30"/>
      <c r="B1823" s="31"/>
      <c r="C1823" s="403"/>
      <c r="D1823" s="385"/>
      <c r="F1823" s="385"/>
      <c r="G1823" s="385"/>
      <c r="H1823" s="385"/>
    </row>
    <row r="1824" spans="1:8" x14ac:dyDescent="0.25">
      <c r="A1824" s="30"/>
      <c r="B1824" s="31"/>
      <c r="C1824" s="403"/>
      <c r="D1824" s="385"/>
      <c r="F1824" s="385"/>
      <c r="G1824" s="385"/>
      <c r="H1824" s="385"/>
    </row>
    <row r="1825" spans="1:8" x14ac:dyDescent="0.25">
      <c r="A1825" s="30"/>
      <c r="B1825" s="31"/>
      <c r="C1825" s="403"/>
      <c r="D1825" s="385"/>
      <c r="F1825" s="385"/>
      <c r="G1825" s="385"/>
      <c r="H1825" s="385"/>
    </row>
    <row r="1826" spans="1:8" x14ac:dyDescent="0.25">
      <c r="A1826" s="30"/>
      <c r="B1826" s="31"/>
      <c r="C1826" s="403"/>
      <c r="D1826" s="385"/>
      <c r="F1826" s="385"/>
      <c r="G1826" s="385"/>
      <c r="H1826" s="385"/>
    </row>
    <row r="1827" spans="1:8" x14ac:dyDescent="0.25">
      <c r="A1827" s="30"/>
      <c r="B1827" s="31"/>
      <c r="C1827" s="403"/>
      <c r="D1827" s="385"/>
      <c r="F1827" s="385"/>
      <c r="G1827" s="385"/>
      <c r="H1827" s="385"/>
    </row>
    <row r="1828" spans="1:8" x14ac:dyDescent="0.25">
      <c r="A1828" s="30"/>
      <c r="B1828" s="31"/>
      <c r="C1828" s="403"/>
      <c r="D1828" s="385"/>
      <c r="F1828" s="385"/>
      <c r="G1828" s="385"/>
      <c r="H1828" s="385"/>
    </row>
    <row r="1829" spans="1:8" x14ac:dyDescent="0.25">
      <c r="A1829" s="30"/>
      <c r="B1829" s="31"/>
      <c r="C1829" s="403"/>
      <c r="D1829" s="385"/>
      <c r="F1829" s="385"/>
      <c r="G1829" s="385"/>
      <c r="H1829" s="385"/>
    </row>
    <row r="1830" spans="1:8" x14ac:dyDescent="0.25">
      <c r="A1830" s="30"/>
      <c r="B1830" s="31"/>
      <c r="C1830" s="403"/>
      <c r="D1830" s="385"/>
      <c r="F1830" s="385"/>
      <c r="G1830" s="385"/>
      <c r="H1830" s="385"/>
    </row>
    <row r="1831" spans="1:8" x14ac:dyDescent="0.25">
      <c r="A1831" s="30"/>
      <c r="B1831" s="31"/>
      <c r="C1831" s="403"/>
      <c r="D1831" s="385"/>
      <c r="F1831" s="385"/>
      <c r="G1831" s="385"/>
      <c r="H1831" s="385"/>
    </row>
    <row r="1832" spans="1:8" x14ac:dyDescent="0.25">
      <c r="A1832" s="30"/>
      <c r="B1832" s="31"/>
      <c r="C1832" s="403"/>
      <c r="D1832" s="385"/>
      <c r="F1832" s="385"/>
      <c r="G1832" s="385"/>
      <c r="H1832" s="385"/>
    </row>
    <row r="1833" spans="1:8" x14ac:dyDescent="0.25">
      <c r="A1833" s="30"/>
      <c r="B1833" s="31"/>
      <c r="C1833" s="403"/>
      <c r="D1833" s="385"/>
      <c r="F1833" s="385"/>
      <c r="G1833" s="385"/>
      <c r="H1833" s="385"/>
    </row>
    <row r="1834" spans="1:8" x14ac:dyDescent="0.25">
      <c r="A1834" s="30"/>
      <c r="B1834" s="31"/>
      <c r="C1834" s="403"/>
      <c r="D1834" s="385"/>
      <c r="F1834" s="385"/>
      <c r="G1834" s="385"/>
      <c r="H1834" s="385"/>
    </row>
    <row r="1835" spans="1:8" x14ac:dyDescent="0.25">
      <c r="A1835" s="30"/>
      <c r="B1835" s="31"/>
      <c r="C1835" s="403"/>
      <c r="D1835" s="385"/>
      <c r="F1835" s="385"/>
      <c r="G1835" s="385"/>
      <c r="H1835" s="385"/>
    </row>
    <row r="1836" spans="1:8" x14ac:dyDescent="0.25">
      <c r="A1836" s="30"/>
      <c r="B1836" s="31"/>
      <c r="C1836" s="403"/>
      <c r="D1836" s="385"/>
      <c r="F1836" s="385"/>
      <c r="G1836" s="385"/>
      <c r="H1836" s="385"/>
    </row>
    <row r="1837" spans="1:8" x14ac:dyDescent="0.25">
      <c r="A1837" s="30"/>
      <c r="B1837" s="31"/>
      <c r="C1837" s="403"/>
      <c r="D1837" s="385"/>
      <c r="F1837" s="385"/>
      <c r="G1837" s="385"/>
      <c r="H1837" s="385"/>
    </row>
    <row r="1838" spans="1:8" x14ac:dyDescent="0.25">
      <c r="A1838" s="30"/>
      <c r="B1838" s="31"/>
      <c r="C1838" s="403"/>
      <c r="D1838" s="385"/>
      <c r="F1838" s="385"/>
      <c r="G1838" s="385"/>
      <c r="H1838" s="385"/>
    </row>
    <row r="1839" spans="1:8" x14ac:dyDescent="0.25">
      <c r="A1839" s="30"/>
      <c r="B1839" s="31"/>
      <c r="C1839" s="403"/>
      <c r="D1839" s="385"/>
      <c r="F1839" s="385"/>
      <c r="G1839" s="385"/>
      <c r="H1839" s="385"/>
    </row>
    <row r="1840" spans="1:8" x14ac:dyDescent="0.25">
      <c r="A1840" s="30"/>
      <c r="B1840" s="31"/>
      <c r="C1840" s="403"/>
      <c r="D1840" s="385"/>
      <c r="F1840" s="385"/>
      <c r="G1840" s="385"/>
      <c r="H1840" s="385"/>
    </row>
    <row r="1841" spans="1:8" x14ac:dyDescent="0.25">
      <c r="A1841" s="30"/>
      <c r="B1841" s="31"/>
      <c r="C1841" s="403"/>
      <c r="D1841" s="385"/>
      <c r="F1841" s="385"/>
      <c r="G1841" s="385"/>
      <c r="H1841" s="385"/>
    </row>
    <row r="1842" spans="1:8" x14ac:dyDescent="0.25">
      <c r="A1842" s="30"/>
      <c r="B1842" s="31"/>
      <c r="C1842" s="403"/>
      <c r="D1842" s="385"/>
      <c r="F1842" s="385"/>
      <c r="G1842" s="385"/>
      <c r="H1842" s="385"/>
    </row>
    <row r="1843" spans="1:8" x14ac:dyDescent="0.25">
      <c r="A1843" s="30"/>
      <c r="B1843" s="31"/>
      <c r="C1843" s="403"/>
      <c r="D1843" s="385"/>
      <c r="F1843" s="385"/>
      <c r="G1843" s="385"/>
      <c r="H1843" s="385"/>
    </row>
    <row r="1844" spans="1:8" x14ac:dyDescent="0.25">
      <c r="A1844" s="30"/>
      <c r="B1844" s="31"/>
      <c r="C1844" s="403"/>
      <c r="D1844" s="385"/>
      <c r="F1844" s="385"/>
      <c r="G1844" s="385"/>
      <c r="H1844" s="385"/>
    </row>
    <row r="1845" spans="1:8" x14ac:dyDescent="0.25">
      <c r="A1845" s="30"/>
      <c r="B1845" s="31"/>
      <c r="C1845" s="403"/>
      <c r="D1845" s="385"/>
      <c r="F1845" s="385"/>
      <c r="G1845" s="385"/>
      <c r="H1845" s="385"/>
    </row>
    <row r="1846" spans="1:8" x14ac:dyDescent="0.25">
      <c r="A1846" s="30"/>
      <c r="B1846" s="31"/>
      <c r="C1846" s="403"/>
      <c r="D1846" s="385"/>
      <c r="F1846" s="385"/>
      <c r="G1846" s="385"/>
      <c r="H1846" s="385"/>
    </row>
    <row r="1847" spans="1:8" x14ac:dyDescent="0.25">
      <c r="A1847" s="30"/>
      <c r="B1847" s="31"/>
      <c r="C1847" s="403"/>
      <c r="D1847" s="385"/>
      <c r="F1847" s="385"/>
      <c r="G1847" s="385"/>
      <c r="H1847" s="385"/>
    </row>
    <row r="1848" spans="1:8" x14ac:dyDescent="0.25">
      <c r="A1848" s="30"/>
      <c r="B1848" s="31"/>
      <c r="C1848" s="403"/>
      <c r="D1848" s="385"/>
      <c r="F1848" s="385"/>
      <c r="G1848" s="385"/>
      <c r="H1848" s="385"/>
    </row>
    <row r="1849" spans="1:8" x14ac:dyDescent="0.25">
      <c r="A1849" s="30"/>
      <c r="B1849" s="31"/>
      <c r="C1849" s="403"/>
      <c r="D1849" s="385"/>
      <c r="F1849" s="385"/>
      <c r="G1849" s="385"/>
      <c r="H1849" s="385"/>
    </row>
    <row r="1850" spans="1:8" x14ac:dyDescent="0.25">
      <c r="A1850" s="30"/>
      <c r="B1850" s="31"/>
      <c r="C1850" s="403"/>
      <c r="D1850" s="385"/>
      <c r="F1850" s="385"/>
      <c r="G1850" s="385"/>
      <c r="H1850" s="385"/>
    </row>
    <row r="1851" spans="1:8" x14ac:dyDescent="0.25">
      <c r="A1851" s="30"/>
      <c r="B1851" s="31"/>
      <c r="C1851" s="403"/>
      <c r="D1851" s="385"/>
      <c r="F1851" s="385"/>
      <c r="G1851" s="385"/>
      <c r="H1851" s="385"/>
    </row>
    <row r="1852" spans="1:8" x14ac:dyDescent="0.25">
      <c r="A1852" s="30"/>
      <c r="B1852" s="31"/>
      <c r="C1852" s="403"/>
      <c r="D1852" s="385"/>
      <c r="F1852" s="385"/>
      <c r="G1852" s="385"/>
      <c r="H1852" s="385"/>
    </row>
    <row r="1853" spans="1:8" x14ac:dyDescent="0.25">
      <c r="A1853" s="30"/>
      <c r="B1853" s="31"/>
      <c r="C1853" s="403"/>
      <c r="D1853" s="385"/>
      <c r="F1853" s="385"/>
      <c r="G1853" s="385"/>
      <c r="H1853" s="385"/>
    </row>
    <row r="1854" spans="1:8" x14ac:dyDescent="0.25">
      <c r="A1854" s="30"/>
      <c r="B1854" s="31"/>
      <c r="C1854" s="403"/>
      <c r="D1854" s="385"/>
      <c r="F1854" s="385"/>
      <c r="G1854" s="385"/>
      <c r="H1854" s="385"/>
    </row>
    <row r="1855" spans="1:8" x14ac:dyDescent="0.25">
      <c r="A1855" s="30"/>
      <c r="B1855" s="31"/>
      <c r="C1855" s="403"/>
      <c r="D1855" s="385"/>
      <c r="F1855" s="385"/>
      <c r="G1855" s="385"/>
      <c r="H1855" s="385"/>
    </row>
    <row r="1856" spans="1:8" x14ac:dyDescent="0.25">
      <c r="A1856" s="30"/>
      <c r="B1856" s="31"/>
      <c r="C1856" s="403"/>
      <c r="D1856" s="385"/>
      <c r="F1856" s="385"/>
      <c r="G1856" s="385"/>
      <c r="H1856" s="385"/>
    </row>
    <row r="1857" spans="1:8" x14ac:dyDescent="0.25">
      <c r="A1857" s="30"/>
      <c r="B1857" s="31"/>
      <c r="C1857" s="403"/>
      <c r="D1857" s="385"/>
      <c r="F1857" s="385"/>
      <c r="G1857" s="385"/>
      <c r="H1857" s="385"/>
    </row>
    <row r="1858" spans="1:8" x14ac:dyDescent="0.25">
      <c r="A1858" s="30"/>
      <c r="B1858" s="31"/>
      <c r="C1858" s="403"/>
      <c r="D1858" s="385"/>
      <c r="F1858" s="385"/>
      <c r="G1858" s="385"/>
      <c r="H1858" s="385"/>
    </row>
    <row r="1859" spans="1:8" x14ac:dyDescent="0.25">
      <c r="A1859" s="30"/>
      <c r="B1859" s="31"/>
      <c r="C1859" s="403"/>
      <c r="D1859" s="385"/>
      <c r="F1859" s="385"/>
      <c r="G1859" s="385"/>
      <c r="H1859" s="385"/>
    </row>
    <row r="1860" spans="1:8" x14ac:dyDescent="0.25">
      <c r="A1860" s="30"/>
      <c r="B1860" s="31"/>
      <c r="C1860" s="403"/>
      <c r="D1860" s="385"/>
      <c r="F1860" s="385"/>
      <c r="G1860" s="385"/>
      <c r="H1860" s="385"/>
    </row>
    <row r="1861" spans="1:8" x14ac:dyDescent="0.25">
      <c r="A1861" s="30"/>
      <c r="B1861" s="31"/>
      <c r="C1861" s="403"/>
      <c r="D1861" s="385"/>
      <c r="F1861" s="385"/>
      <c r="G1861" s="385"/>
      <c r="H1861" s="385"/>
    </row>
    <row r="1862" spans="1:8" x14ac:dyDescent="0.25">
      <c r="A1862" s="30"/>
      <c r="B1862" s="31"/>
      <c r="C1862" s="403"/>
      <c r="D1862" s="385"/>
      <c r="F1862" s="385"/>
      <c r="G1862" s="385"/>
      <c r="H1862" s="385"/>
    </row>
    <row r="1863" spans="1:8" x14ac:dyDescent="0.25">
      <c r="A1863" s="30"/>
      <c r="B1863" s="31"/>
      <c r="C1863" s="403"/>
      <c r="D1863" s="385"/>
      <c r="F1863" s="385"/>
      <c r="G1863" s="385"/>
      <c r="H1863" s="385"/>
    </row>
    <row r="1864" spans="1:8" x14ac:dyDescent="0.25">
      <c r="A1864" s="30"/>
      <c r="B1864" s="31"/>
      <c r="C1864" s="403"/>
      <c r="D1864" s="385"/>
      <c r="F1864" s="385"/>
      <c r="G1864" s="385"/>
      <c r="H1864" s="385"/>
    </row>
    <row r="1865" spans="1:8" x14ac:dyDescent="0.25">
      <c r="A1865" s="30"/>
      <c r="B1865" s="31"/>
      <c r="C1865" s="403"/>
      <c r="D1865" s="385"/>
      <c r="F1865" s="385"/>
      <c r="G1865" s="385"/>
      <c r="H1865" s="385"/>
    </row>
    <row r="1866" spans="1:8" x14ac:dyDescent="0.25">
      <c r="A1866" s="30"/>
      <c r="B1866" s="31"/>
      <c r="C1866" s="403"/>
      <c r="D1866" s="385"/>
      <c r="F1866" s="385"/>
      <c r="G1866" s="385"/>
      <c r="H1866" s="385"/>
    </row>
    <row r="1867" spans="1:8" x14ac:dyDescent="0.25">
      <c r="A1867" s="30"/>
      <c r="B1867" s="31"/>
      <c r="C1867" s="403"/>
      <c r="D1867" s="385"/>
      <c r="F1867" s="385"/>
      <c r="G1867" s="385"/>
      <c r="H1867" s="385"/>
    </row>
    <row r="1868" spans="1:8" x14ac:dyDescent="0.25">
      <c r="A1868" s="30"/>
      <c r="B1868" s="31"/>
      <c r="C1868" s="403"/>
      <c r="D1868" s="385"/>
      <c r="F1868" s="385"/>
      <c r="G1868" s="385"/>
      <c r="H1868" s="385"/>
    </row>
    <row r="1869" spans="1:8" x14ac:dyDescent="0.25">
      <c r="A1869" s="30"/>
      <c r="B1869" s="31"/>
      <c r="C1869" s="403"/>
      <c r="D1869" s="385"/>
      <c r="F1869" s="385"/>
      <c r="G1869" s="385"/>
      <c r="H1869" s="385"/>
    </row>
    <row r="1870" spans="1:8" x14ac:dyDescent="0.25">
      <c r="A1870" s="30"/>
      <c r="B1870" s="31"/>
      <c r="C1870" s="403"/>
      <c r="D1870" s="385"/>
      <c r="F1870" s="385"/>
      <c r="G1870" s="385"/>
      <c r="H1870" s="385"/>
    </row>
    <row r="1871" spans="1:8" x14ac:dyDescent="0.25">
      <c r="A1871" s="30"/>
      <c r="B1871" s="31"/>
      <c r="C1871" s="403"/>
      <c r="D1871" s="385"/>
      <c r="F1871" s="385"/>
      <c r="G1871" s="385"/>
      <c r="H1871" s="385"/>
    </row>
    <row r="1872" spans="1:8" x14ac:dyDescent="0.25">
      <c r="A1872" s="30"/>
      <c r="B1872" s="31"/>
      <c r="C1872" s="403"/>
      <c r="D1872" s="385"/>
      <c r="F1872" s="385"/>
      <c r="G1872" s="385"/>
      <c r="H1872" s="385"/>
    </row>
    <row r="1873" spans="1:8" x14ac:dyDescent="0.25">
      <c r="A1873" s="30"/>
      <c r="B1873" s="31"/>
      <c r="C1873" s="403"/>
      <c r="D1873" s="385"/>
      <c r="F1873" s="385"/>
      <c r="G1873" s="385"/>
      <c r="H1873" s="385"/>
    </row>
    <row r="1874" spans="1:8" x14ac:dyDescent="0.25">
      <c r="A1874" s="30"/>
      <c r="B1874" s="31"/>
      <c r="C1874" s="403"/>
      <c r="D1874" s="385"/>
      <c r="F1874" s="385"/>
      <c r="G1874" s="385"/>
      <c r="H1874" s="385"/>
    </row>
    <row r="1875" spans="1:8" x14ac:dyDescent="0.25">
      <c r="A1875" s="30"/>
      <c r="B1875" s="31"/>
      <c r="C1875" s="403"/>
      <c r="D1875" s="385"/>
      <c r="F1875" s="385"/>
      <c r="G1875" s="385"/>
      <c r="H1875" s="385"/>
    </row>
    <row r="1876" spans="1:8" x14ac:dyDescent="0.25">
      <c r="A1876" s="30"/>
      <c r="B1876" s="31"/>
      <c r="C1876" s="403"/>
      <c r="D1876" s="385"/>
      <c r="F1876" s="385"/>
      <c r="G1876" s="385"/>
      <c r="H1876" s="385"/>
    </row>
    <row r="1877" spans="1:8" x14ac:dyDescent="0.25">
      <c r="A1877" s="30"/>
      <c r="B1877" s="31"/>
      <c r="C1877" s="403"/>
      <c r="D1877" s="385"/>
      <c r="F1877" s="385"/>
      <c r="G1877" s="385"/>
      <c r="H1877" s="385"/>
    </row>
    <row r="1878" spans="1:8" x14ac:dyDescent="0.25">
      <c r="A1878" s="30"/>
      <c r="B1878" s="31"/>
      <c r="C1878" s="403"/>
      <c r="D1878" s="385"/>
      <c r="F1878" s="385"/>
      <c r="G1878" s="385"/>
      <c r="H1878" s="385"/>
    </row>
    <row r="1879" spans="1:8" x14ac:dyDescent="0.25">
      <c r="A1879" s="30"/>
      <c r="B1879" s="31"/>
      <c r="C1879" s="403"/>
      <c r="D1879" s="385"/>
      <c r="F1879" s="385"/>
      <c r="G1879" s="385"/>
      <c r="H1879" s="385"/>
    </row>
    <row r="1880" spans="1:8" x14ac:dyDescent="0.25">
      <c r="A1880" s="30"/>
      <c r="B1880" s="31"/>
      <c r="C1880" s="403"/>
      <c r="D1880" s="385"/>
      <c r="F1880" s="385"/>
      <c r="G1880" s="385"/>
      <c r="H1880" s="385"/>
    </row>
    <row r="1881" spans="1:8" x14ac:dyDescent="0.25">
      <c r="A1881" s="30"/>
      <c r="B1881" s="31"/>
      <c r="C1881" s="403"/>
      <c r="D1881" s="385"/>
      <c r="F1881" s="385"/>
      <c r="G1881" s="385"/>
      <c r="H1881" s="385"/>
    </row>
    <row r="1882" spans="1:8" x14ac:dyDescent="0.25">
      <c r="A1882" s="30"/>
      <c r="B1882" s="31"/>
      <c r="C1882" s="403"/>
      <c r="D1882" s="385"/>
      <c r="F1882" s="385"/>
      <c r="G1882" s="385"/>
      <c r="H1882" s="385"/>
    </row>
    <row r="1883" spans="1:8" x14ac:dyDescent="0.25">
      <c r="A1883" s="30"/>
      <c r="B1883" s="31"/>
      <c r="C1883" s="403"/>
      <c r="D1883" s="385"/>
      <c r="F1883" s="385"/>
      <c r="G1883" s="385"/>
      <c r="H1883" s="385"/>
    </row>
    <row r="1884" spans="1:8" x14ac:dyDescent="0.25">
      <c r="A1884" s="30"/>
      <c r="B1884" s="31"/>
      <c r="C1884" s="403"/>
      <c r="D1884" s="385"/>
      <c r="F1884" s="385"/>
      <c r="G1884" s="385"/>
      <c r="H1884" s="385"/>
    </row>
    <row r="1885" spans="1:8" x14ac:dyDescent="0.25">
      <c r="A1885" s="30"/>
      <c r="B1885" s="31"/>
      <c r="C1885" s="403"/>
      <c r="D1885" s="385"/>
      <c r="F1885" s="385"/>
      <c r="G1885" s="385"/>
      <c r="H1885" s="385"/>
    </row>
    <row r="1886" spans="1:8" x14ac:dyDescent="0.25">
      <c r="A1886" s="30"/>
      <c r="B1886" s="31"/>
      <c r="C1886" s="403"/>
      <c r="D1886" s="385"/>
      <c r="F1886" s="385"/>
      <c r="G1886" s="385"/>
      <c r="H1886" s="385"/>
    </row>
    <row r="1887" spans="1:8" x14ac:dyDescent="0.25">
      <c r="A1887" s="30"/>
      <c r="B1887" s="31"/>
      <c r="C1887" s="403"/>
      <c r="D1887" s="385"/>
      <c r="F1887" s="385"/>
      <c r="G1887" s="385"/>
      <c r="H1887" s="385"/>
    </row>
    <row r="1888" spans="1:8" x14ac:dyDescent="0.25">
      <c r="A1888" s="30"/>
      <c r="B1888" s="31"/>
      <c r="C1888" s="403"/>
      <c r="D1888" s="385"/>
      <c r="F1888" s="385"/>
      <c r="G1888" s="385"/>
      <c r="H1888" s="385"/>
    </row>
    <row r="1889" spans="1:8" x14ac:dyDescent="0.25">
      <c r="A1889" s="30"/>
      <c r="B1889" s="31"/>
      <c r="C1889" s="403"/>
      <c r="D1889" s="385"/>
      <c r="F1889" s="385"/>
      <c r="G1889" s="385"/>
      <c r="H1889" s="385"/>
    </row>
    <row r="1890" spans="1:8" x14ac:dyDescent="0.25">
      <c r="A1890" s="30"/>
      <c r="B1890" s="31"/>
      <c r="C1890" s="403"/>
      <c r="D1890" s="385"/>
      <c r="F1890" s="385"/>
      <c r="G1890" s="385"/>
      <c r="H1890" s="385"/>
    </row>
    <row r="1891" spans="1:8" x14ac:dyDescent="0.25">
      <c r="A1891" s="30"/>
      <c r="B1891" s="31"/>
      <c r="C1891" s="403"/>
      <c r="D1891" s="385"/>
      <c r="F1891" s="385"/>
      <c r="G1891" s="385"/>
      <c r="H1891" s="385"/>
    </row>
    <row r="1892" spans="1:8" x14ac:dyDescent="0.25">
      <c r="A1892" s="30"/>
      <c r="B1892" s="31"/>
      <c r="C1892" s="403"/>
      <c r="D1892" s="385"/>
      <c r="F1892" s="385"/>
      <c r="G1892" s="385"/>
      <c r="H1892" s="385"/>
    </row>
    <row r="1893" spans="1:8" x14ac:dyDescent="0.25">
      <c r="A1893" s="30"/>
      <c r="B1893" s="31"/>
      <c r="C1893" s="403"/>
      <c r="D1893" s="385"/>
      <c r="F1893" s="385"/>
      <c r="G1893" s="385"/>
      <c r="H1893" s="385"/>
    </row>
    <row r="1894" spans="1:8" x14ac:dyDescent="0.25">
      <c r="A1894" s="30"/>
      <c r="B1894" s="31"/>
      <c r="C1894" s="403"/>
      <c r="D1894" s="385"/>
      <c r="F1894" s="385"/>
      <c r="G1894" s="385"/>
      <c r="H1894" s="385"/>
    </row>
    <row r="1895" spans="1:8" x14ac:dyDescent="0.25">
      <c r="A1895" s="30"/>
      <c r="B1895" s="31"/>
      <c r="C1895" s="403"/>
      <c r="D1895" s="385"/>
      <c r="F1895" s="385"/>
      <c r="G1895" s="385"/>
      <c r="H1895" s="385"/>
    </row>
    <row r="1896" spans="1:8" x14ac:dyDescent="0.25">
      <c r="A1896" s="30"/>
      <c r="B1896" s="31"/>
      <c r="C1896" s="403"/>
      <c r="D1896" s="385"/>
      <c r="F1896" s="385"/>
      <c r="G1896" s="385"/>
      <c r="H1896" s="385"/>
    </row>
    <row r="1897" spans="1:8" x14ac:dyDescent="0.25">
      <c r="A1897" s="30"/>
      <c r="B1897" s="31"/>
      <c r="C1897" s="403"/>
      <c r="D1897" s="385"/>
      <c r="F1897" s="385"/>
      <c r="G1897" s="385"/>
      <c r="H1897" s="385"/>
    </row>
    <row r="1898" spans="1:8" x14ac:dyDescent="0.25">
      <c r="A1898" s="30"/>
      <c r="B1898" s="31"/>
      <c r="C1898" s="403"/>
      <c r="D1898" s="385"/>
      <c r="F1898" s="385"/>
      <c r="G1898" s="385"/>
      <c r="H1898" s="385"/>
    </row>
    <row r="1899" spans="1:8" x14ac:dyDescent="0.25">
      <c r="A1899" s="30"/>
      <c r="B1899" s="31"/>
      <c r="C1899" s="403"/>
      <c r="D1899" s="385"/>
      <c r="F1899" s="385"/>
      <c r="G1899" s="385"/>
      <c r="H1899" s="385"/>
    </row>
    <row r="1900" spans="1:8" x14ac:dyDescent="0.25">
      <c r="A1900" s="30"/>
      <c r="B1900" s="31"/>
      <c r="C1900" s="403"/>
      <c r="D1900" s="385"/>
      <c r="F1900" s="385"/>
      <c r="G1900" s="385"/>
      <c r="H1900" s="385"/>
    </row>
    <row r="1901" spans="1:8" x14ac:dyDescent="0.25">
      <c r="A1901" s="30"/>
      <c r="B1901" s="31"/>
      <c r="C1901" s="403"/>
      <c r="D1901" s="385"/>
      <c r="F1901" s="385"/>
      <c r="G1901" s="385"/>
      <c r="H1901" s="385"/>
    </row>
    <row r="1902" spans="1:8" x14ac:dyDescent="0.25">
      <c r="A1902" s="30"/>
      <c r="B1902" s="31"/>
      <c r="C1902" s="403"/>
      <c r="D1902" s="385"/>
      <c r="F1902" s="385"/>
      <c r="G1902" s="385"/>
      <c r="H1902" s="385"/>
    </row>
    <row r="1903" spans="1:8" x14ac:dyDescent="0.25">
      <c r="A1903" s="30"/>
      <c r="B1903" s="31"/>
      <c r="C1903" s="403"/>
      <c r="D1903" s="385"/>
      <c r="F1903" s="385"/>
      <c r="G1903" s="385"/>
      <c r="H1903" s="385"/>
    </row>
    <row r="1904" spans="1:8" x14ac:dyDescent="0.25">
      <c r="A1904" s="30"/>
      <c r="B1904" s="31"/>
      <c r="C1904" s="403"/>
      <c r="D1904" s="385"/>
      <c r="F1904" s="385"/>
      <c r="G1904" s="385"/>
      <c r="H1904" s="385"/>
    </row>
    <row r="1905" spans="1:8" x14ac:dyDescent="0.25">
      <c r="A1905" s="30"/>
      <c r="B1905" s="31"/>
      <c r="C1905" s="403"/>
      <c r="D1905" s="385"/>
      <c r="F1905" s="385"/>
      <c r="G1905" s="385"/>
      <c r="H1905" s="385"/>
    </row>
    <row r="1906" spans="1:8" x14ac:dyDescent="0.25">
      <c r="A1906" s="30"/>
      <c r="B1906" s="31"/>
      <c r="C1906" s="403"/>
      <c r="D1906" s="385"/>
      <c r="F1906" s="385"/>
      <c r="G1906" s="385"/>
      <c r="H1906" s="385"/>
    </row>
    <row r="1907" spans="1:8" x14ac:dyDescent="0.25">
      <c r="A1907" s="30"/>
      <c r="B1907" s="31"/>
      <c r="C1907" s="403"/>
      <c r="D1907" s="385"/>
      <c r="F1907" s="385"/>
      <c r="G1907" s="385"/>
      <c r="H1907" s="385"/>
    </row>
    <row r="1908" spans="1:8" x14ac:dyDescent="0.25">
      <c r="A1908" s="30"/>
      <c r="B1908" s="31"/>
      <c r="C1908" s="403"/>
      <c r="D1908" s="385"/>
      <c r="F1908" s="385"/>
      <c r="G1908" s="385"/>
      <c r="H1908" s="385"/>
    </row>
    <row r="1909" spans="1:8" x14ac:dyDescent="0.25">
      <c r="A1909" s="30"/>
      <c r="B1909" s="31"/>
      <c r="C1909" s="403"/>
      <c r="D1909" s="385"/>
      <c r="F1909" s="385"/>
      <c r="G1909" s="385"/>
      <c r="H1909" s="385"/>
    </row>
    <row r="1910" spans="1:8" x14ac:dyDescent="0.25">
      <c r="A1910" s="30"/>
      <c r="B1910" s="31"/>
      <c r="C1910" s="403"/>
      <c r="D1910" s="385"/>
      <c r="F1910" s="385"/>
      <c r="G1910" s="385"/>
      <c r="H1910" s="385"/>
    </row>
    <row r="1911" spans="1:8" x14ac:dyDescent="0.25">
      <c r="A1911" s="30"/>
      <c r="B1911" s="31"/>
      <c r="C1911" s="403"/>
      <c r="D1911" s="385"/>
      <c r="F1911" s="385"/>
      <c r="G1911" s="385"/>
      <c r="H1911" s="385"/>
    </row>
    <row r="1912" spans="1:8" x14ac:dyDescent="0.25">
      <c r="A1912" s="30"/>
      <c r="B1912" s="31"/>
      <c r="C1912" s="403"/>
      <c r="D1912" s="385"/>
      <c r="F1912" s="385"/>
      <c r="G1912" s="385"/>
      <c r="H1912" s="385"/>
    </row>
    <row r="1913" spans="1:8" x14ac:dyDescent="0.25">
      <c r="A1913" s="30"/>
      <c r="B1913" s="31"/>
      <c r="C1913" s="403"/>
      <c r="D1913" s="385"/>
      <c r="F1913" s="385"/>
      <c r="G1913" s="385"/>
      <c r="H1913" s="385"/>
    </row>
    <row r="1914" spans="1:8" x14ac:dyDescent="0.25">
      <c r="A1914" s="30"/>
      <c r="B1914" s="31"/>
      <c r="C1914" s="403"/>
      <c r="D1914" s="385"/>
      <c r="F1914" s="385"/>
      <c r="G1914" s="385"/>
      <c r="H1914" s="385"/>
    </row>
    <row r="1915" spans="1:8" x14ac:dyDescent="0.25">
      <c r="A1915" s="30"/>
      <c r="B1915" s="31"/>
      <c r="C1915" s="403"/>
      <c r="D1915" s="385"/>
      <c r="F1915" s="385"/>
      <c r="G1915" s="385"/>
      <c r="H1915" s="385"/>
    </row>
    <row r="1916" spans="1:8" x14ac:dyDescent="0.25">
      <c r="A1916" s="30"/>
      <c r="B1916" s="31"/>
      <c r="C1916" s="403"/>
      <c r="D1916" s="385"/>
      <c r="F1916" s="385"/>
      <c r="G1916" s="385"/>
      <c r="H1916" s="385"/>
    </row>
    <row r="1917" spans="1:8" x14ac:dyDescent="0.25">
      <c r="A1917" s="30"/>
      <c r="B1917" s="31"/>
      <c r="C1917" s="403"/>
      <c r="D1917" s="385"/>
      <c r="F1917" s="385"/>
      <c r="G1917" s="385"/>
      <c r="H1917" s="385"/>
    </row>
    <row r="1918" spans="1:8" x14ac:dyDescent="0.25">
      <c r="A1918" s="30"/>
      <c r="B1918" s="31"/>
      <c r="C1918" s="403"/>
      <c r="D1918" s="385"/>
      <c r="F1918" s="385"/>
      <c r="G1918" s="385"/>
      <c r="H1918" s="385"/>
    </row>
    <row r="1919" spans="1:8" x14ac:dyDescent="0.25">
      <c r="A1919" s="30"/>
      <c r="B1919" s="31"/>
      <c r="C1919" s="403"/>
      <c r="D1919" s="385"/>
      <c r="F1919" s="385"/>
      <c r="G1919" s="385"/>
      <c r="H1919" s="385"/>
    </row>
    <row r="1920" spans="1:8" x14ac:dyDescent="0.25">
      <c r="A1920" s="30"/>
      <c r="B1920" s="31"/>
      <c r="C1920" s="403"/>
      <c r="D1920" s="385"/>
      <c r="F1920" s="385"/>
      <c r="G1920" s="385"/>
      <c r="H1920" s="385"/>
    </row>
    <row r="1921" spans="1:8" x14ac:dyDescent="0.25">
      <c r="A1921" s="30"/>
      <c r="B1921" s="31"/>
      <c r="C1921" s="403"/>
      <c r="D1921" s="385"/>
      <c r="F1921" s="385"/>
      <c r="G1921" s="385"/>
      <c r="H1921" s="385"/>
    </row>
    <row r="1922" spans="1:8" x14ac:dyDescent="0.25">
      <c r="A1922" s="30"/>
      <c r="B1922" s="31"/>
      <c r="C1922" s="403"/>
      <c r="D1922" s="385"/>
      <c r="F1922" s="385"/>
      <c r="G1922" s="385"/>
      <c r="H1922" s="385"/>
    </row>
    <row r="1923" spans="1:8" x14ac:dyDescent="0.25">
      <c r="A1923" s="30"/>
      <c r="B1923" s="31"/>
      <c r="C1923" s="403"/>
      <c r="D1923" s="385"/>
      <c r="F1923" s="385"/>
      <c r="G1923" s="385"/>
      <c r="H1923" s="385"/>
    </row>
    <row r="1924" spans="1:8" x14ac:dyDescent="0.25">
      <c r="A1924" s="30"/>
      <c r="B1924" s="31"/>
      <c r="C1924" s="403"/>
      <c r="D1924" s="385"/>
      <c r="F1924" s="385"/>
      <c r="G1924" s="385"/>
      <c r="H1924" s="385"/>
    </row>
    <row r="1925" spans="1:8" x14ac:dyDescent="0.25">
      <c r="A1925" s="30"/>
      <c r="B1925" s="31"/>
      <c r="C1925" s="403"/>
      <c r="D1925" s="385"/>
      <c r="F1925" s="385"/>
      <c r="G1925" s="385"/>
      <c r="H1925" s="385"/>
    </row>
    <row r="1926" spans="1:8" x14ac:dyDescent="0.25">
      <c r="A1926" s="30"/>
      <c r="B1926" s="31"/>
      <c r="C1926" s="403"/>
      <c r="D1926" s="385"/>
      <c r="F1926" s="385"/>
      <c r="G1926" s="385"/>
      <c r="H1926" s="385"/>
    </row>
    <row r="1927" spans="1:8" x14ac:dyDescent="0.25">
      <c r="A1927" s="30"/>
      <c r="B1927" s="31"/>
      <c r="C1927" s="403"/>
      <c r="D1927" s="385"/>
      <c r="F1927" s="385"/>
      <c r="G1927" s="385"/>
      <c r="H1927" s="385"/>
    </row>
    <row r="1928" spans="1:8" x14ac:dyDescent="0.25">
      <c r="A1928" s="30"/>
      <c r="B1928" s="31"/>
      <c r="C1928" s="403"/>
      <c r="D1928" s="385"/>
      <c r="F1928" s="385"/>
      <c r="G1928" s="385"/>
      <c r="H1928" s="385"/>
    </row>
    <row r="1929" spans="1:8" x14ac:dyDescent="0.25">
      <c r="A1929" s="30"/>
      <c r="B1929" s="31"/>
      <c r="C1929" s="403"/>
      <c r="D1929" s="385"/>
      <c r="F1929" s="385"/>
      <c r="G1929" s="385"/>
      <c r="H1929" s="385"/>
    </row>
    <row r="1930" spans="1:8" x14ac:dyDescent="0.25">
      <c r="A1930" s="30"/>
      <c r="B1930" s="31"/>
      <c r="C1930" s="403"/>
      <c r="D1930" s="385"/>
      <c r="F1930" s="385"/>
      <c r="G1930" s="385"/>
      <c r="H1930" s="385"/>
    </row>
    <row r="1931" spans="1:8" x14ac:dyDescent="0.25">
      <c r="A1931" s="30"/>
      <c r="B1931" s="31"/>
      <c r="C1931" s="403"/>
      <c r="D1931" s="385"/>
      <c r="F1931" s="385"/>
      <c r="G1931" s="385"/>
      <c r="H1931" s="385"/>
    </row>
    <row r="1932" spans="1:8" x14ac:dyDescent="0.25">
      <c r="A1932" s="30"/>
      <c r="B1932" s="31"/>
      <c r="C1932" s="403"/>
      <c r="D1932" s="385"/>
      <c r="F1932" s="385"/>
      <c r="G1932" s="385"/>
      <c r="H1932" s="385"/>
    </row>
    <row r="1933" spans="1:8" x14ac:dyDescent="0.25">
      <c r="A1933" s="30"/>
      <c r="B1933" s="31"/>
      <c r="C1933" s="403"/>
      <c r="D1933" s="385"/>
      <c r="F1933" s="385"/>
      <c r="G1933" s="385"/>
      <c r="H1933" s="385"/>
    </row>
    <row r="1934" spans="1:8" x14ac:dyDescent="0.25">
      <c r="A1934" s="30"/>
      <c r="B1934" s="31"/>
      <c r="C1934" s="403"/>
      <c r="D1934" s="385"/>
      <c r="F1934" s="385"/>
      <c r="G1934" s="385"/>
      <c r="H1934" s="385"/>
    </row>
    <row r="1935" spans="1:8" x14ac:dyDescent="0.25">
      <c r="A1935" s="30"/>
      <c r="B1935" s="31"/>
      <c r="C1935" s="403"/>
      <c r="D1935" s="385"/>
      <c r="F1935" s="385"/>
      <c r="G1935" s="385"/>
      <c r="H1935" s="385"/>
    </row>
    <row r="1936" spans="1:8" x14ac:dyDescent="0.25">
      <c r="A1936" s="30"/>
      <c r="B1936" s="31"/>
      <c r="C1936" s="403"/>
      <c r="D1936" s="385"/>
      <c r="F1936" s="385"/>
      <c r="G1936" s="385"/>
      <c r="H1936" s="385"/>
    </row>
    <row r="1937" spans="1:8" x14ac:dyDescent="0.25">
      <c r="A1937" s="30"/>
      <c r="B1937" s="31"/>
      <c r="C1937" s="403"/>
      <c r="D1937" s="385"/>
      <c r="F1937" s="385"/>
      <c r="G1937" s="385"/>
      <c r="H1937" s="385"/>
    </row>
    <row r="1938" spans="1:8" x14ac:dyDescent="0.25">
      <c r="A1938" s="30"/>
      <c r="B1938" s="31"/>
      <c r="C1938" s="403"/>
      <c r="D1938" s="385"/>
      <c r="F1938" s="385"/>
      <c r="G1938" s="385"/>
      <c r="H1938" s="385"/>
    </row>
    <row r="1939" spans="1:8" x14ac:dyDescent="0.25">
      <c r="A1939" s="30"/>
      <c r="B1939" s="31"/>
      <c r="C1939" s="403"/>
      <c r="D1939" s="385"/>
      <c r="F1939" s="385"/>
      <c r="G1939" s="385"/>
      <c r="H1939" s="385"/>
    </row>
    <row r="1940" spans="1:8" x14ac:dyDescent="0.25">
      <c r="A1940" s="30"/>
      <c r="B1940" s="31"/>
      <c r="C1940" s="403"/>
      <c r="D1940" s="385"/>
      <c r="F1940" s="385"/>
      <c r="G1940" s="385"/>
      <c r="H1940" s="385"/>
    </row>
    <row r="1941" spans="1:8" x14ac:dyDescent="0.25">
      <c r="A1941" s="30"/>
      <c r="B1941" s="31"/>
      <c r="C1941" s="403"/>
      <c r="D1941" s="385"/>
      <c r="F1941" s="385"/>
      <c r="G1941" s="385"/>
      <c r="H1941" s="385"/>
    </row>
    <row r="1942" spans="1:8" x14ac:dyDescent="0.25">
      <c r="A1942" s="30"/>
      <c r="B1942" s="31"/>
      <c r="C1942" s="403"/>
      <c r="D1942" s="385"/>
      <c r="F1942" s="385"/>
      <c r="G1942" s="385"/>
      <c r="H1942" s="385"/>
    </row>
    <row r="1943" spans="1:8" x14ac:dyDescent="0.25">
      <c r="A1943" s="30"/>
      <c r="B1943" s="31"/>
      <c r="C1943" s="403"/>
      <c r="D1943" s="385"/>
      <c r="F1943" s="385"/>
      <c r="G1943" s="385"/>
      <c r="H1943" s="385"/>
    </row>
    <row r="1944" spans="1:8" x14ac:dyDescent="0.25">
      <c r="A1944" s="30"/>
      <c r="B1944" s="31"/>
      <c r="C1944" s="403"/>
      <c r="D1944" s="385"/>
      <c r="F1944" s="385"/>
      <c r="G1944" s="385"/>
      <c r="H1944" s="385"/>
    </row>
    <row r="1945" spans="1:8" x14ac:dyDescent="0.25">
      <c r="A1945" s="30"/>
      <c r="B1945" s="31"/>
      <c r="C1945" s="403"/>
      <c r="D1945" s="385"/>
      <c r="F1945" s="385"/>
      <c r="G1945" s="385"/>
      <c r="H1945" s="385"/>
    </row>
    <row r="1946" spans="1:8" x14ac:dyDescent="0.25">
      <c r="A1946" s="30"/>
      <c r="B1946" s="31"/>
      <c r="C1946" s="403"/>
      <c r="D1946" s="385"/>
      <c r="F1946" s="385"/>
      <c r="G1946" s="385"/>
      <c r="H1946" s="385"/>
    </row>
    <row r="1947" spans="1:8" x14ac:dyDescent="0.25">
      <c r="A1947" s="30"/>
      <c r="B1947" s="31"/>
      <c r="C1947" s="403"/>
      <c r="D1947" s="385"/>
      <c r="F1947" s="385"/>
      <c r="G1947" s="385"/>
      <c r="H1947" s="385"/>
    </row>
    <row r="1948" spans="1:8" x14ac:dyDescent="0.25">
      <c r="A1948" s="30"/>
      <c r="B1948" s="31"/>
      <c r="C1948" s="403"/>
      <c r="D1948" s="385"/>
      <c r="F1948" s="385"/>
      <c r="G1948" s="385"/>
      <c r="H1948" s="385"/>
    </row>
    <row r="1949" spans="1:8" x14ac:dyDescent="0.25">
      <c r="A1949" s="30"/>
      <c r="B1949" s="31"/>
      <c r="C1949" s="403"/>
      <c r="D1949" s="385"/>
      <c r="F1949" s="385"/>
      <c r="G1949" s="385"/>
      <c r="H1949" s="385"/>
    </row>
    <row r="1950" spans="1:8" x14ac:dyDescent="0.25">
      <c r="A1950" s="30"/>
      <c r="B1950" s="31"/>
      <c r="C1950" s="403"/>
      <c r="D1950" s="385"/>
      <c r="F1950" s="385"/>
      <c r="G1950" s="385"/>
      <c r="H1950" s="385"/>
    </row>
    <row r="1951" spans="1:8" x14ac:dyDescent="0.25">
      <c r="A1951" s="30"/>
      <c r="B1951" s="31"/>
      <c r="C1951" s="403"/>
      <c r="D1951" s="385"/>
      <c r="F1951" s="385"/>
      <c r="G1951" s="385"/>
      <c r="H1951" s="385"/>
    </row>
    <row r="1952" spans="1:8" x14ac:dyDescent="0.25">
      <c r="A1952" s="30"/>
      <c r="B1952" s="31"/>
      <c r="C1952" s="403"/>
      <c r="D1952" s="385"/>
      <c r="F1952" s="385"/>
      <c r="G1952" s="385"/>
      <c r="H1952" s="385"/>
    </row>
    <row r="1953" spans="1:8" x14ac:dyDescent="0.25">
      <c r="A1953" s="30"/>
      <c r="B1953" s="31"/>
      <c r="C1953" s="403"/>
      <c r="D1953" s="385"/>
      <c r="F1953" s="385"/>
      <c r="G1953" s="385"/>
      <c r="H1953" s="385"/>
    </row>
    <row r="1954" spans="1:8" x14ac:dyDescent="0.25">
      <c r="A1954" s="30"/>
      <c r="B1954" s="31"/>
      <c r="C1954" s="403"/>
      <c r="D1954" s="385"/>
      <c r="F1954" s="385"/>
      <c r="G1954" s="385"/>
      <c r="H1954" s="385"/>
    </row>
    <row r="1955" spans="1:8" x14ac:dyDescent="0.25">
      <c r="A1955" s="30"/>
      <c r="B1955" s="31"/>
      <c r="C1955" s="403"/>
      <c r="D1955" s="385"/>
      <c r="F1955" s="385"/>
      <c r="G1955" s="385"/>
      <c r="H1955" s="385"/>
    </row>
    <row r="1956" spans="1:8" x14ac:dyDescent="0.25">
      <c r="A1956" s="30"/>
      <c r="B1956" s="31"/>
      <c r="C1956" s="403"/>
      <c r="D1956" s="385"/>
      <c r="F1956" s="385"/>
      <c r="G1956" s="385"/>
      <c r="H1956" s="385"/>
    </row>
    <row r="1957" spans="1:8" x14ac:dyDescent="0.25">
      <c r="A1957" s="30"/>
      <c r="B1957" s="31"/>
      <c r="C1957" s="403"/>
      <c r="D1957" s="385"/>
      <c r="F1957" s="385"/>
      <c r="G1957" s="385"/>
      <c r="H1957" s="385"/>
    </row>
    <row r="1958" spans="1:8" x14ac:dyDescent="0.25">
      <c r="A1958" s="30"/>
      <c r="B1958" s="31"/>
      <c r="C1958" s="403"/>
      <c r="D1958" s="385"/>
      <c r="F1958" s="385"/>
      <c r="G1958" s="385"/>
      <c r="H1958" s="385"/>
    </row>
    <row r="1959" spans="1:8" x14ac:dyDescent="0.25">
      <c r="A1959" s="30"/>
      <c r="B1959" s="31"/>
      <c r="C1959" s="403"/>
      <c r="D1959" s="385"/>
      <c r="F1959" s="385"/>
      <c r="G1959" s="385"/>
      <c r="H1959" s="385"/>
    </row>
    <row r="1960" spans="1:8" x14ac:dyDescent="0.25">
      <c r="A1960" s="30"/>
      <c r="B1960" s="31"/>
      <c r="C1960" s="403"/>
      <c r="D1960" s="385"/>
      <c r="F1960" s="385"/>
      <c r="G1960" s="385"/>
      <c r="H1960" s="385"/>
    </row>
    <row r="1961" spans="1:8" x14ac:dyDescent="0.25">
      <c r="A1961" s="30"/>
      <c r="B1961" s="31"/>
      <c r="C1961" s="403"/>
      <c r="D1961" s="385"/>
      <c r="F1961" s="385"/>
      <c r="G1961" s="385"/>
      <c r="H1961" s="385"/>
    </row>
    <row r="1962" spans="1:8" x14ac:dyDescent="0.25">
      <c r="A1962" s="30"/>
      <c r="B1962" s="31"/>
      <c r="C1962" s="403"/>
      <c r="D1962" s="385"/>
      <c r="F1962" s="385"/>
      <c r="G1962" s="385"/>
      <c r="H1962" s="385"/>
    </row>
    <row r="1963" spans="1:8" x14ac:dyDescent="0.25">
      <c r="A1963" s="30"/>
      <c r="B1963" s="31"/>
      <c r="C1963" s="403"/>
      <c r="D1963" s="385"/>
      <c r="F1963" s="385"/>
      <c r="G1963" s="385"/>
      <c r="H1963" s="385"/>
    </row>
    <row r="1964" spans="1:8" x14ac:dyDescent="0.25">
      <c r="A1964" s="30"/>
      <c r="B1964" s="31"/>
      <c r="C1964" s="403"/>
      <c r="D1964" s="385"/>
      <c r="F1964" s="385"/>
      <c r="G1964" s="385"/>
      <c r="H1964" s="385"/>
    </row>
    <row r="1965" spans="1:8" x14ac:dyDescent="0.25">
      <c r="A1965" s="30"/>
      <c r="B1965" s="31"/>
      <c r="C1965" s="403"/>
      <c r="D1965" s="385"/>
      <c r="F1965" s="385"/>
      <c r="G1965" s="385"/>
      <c r="H1965" s="385"/>
    </row>
    <row r="1966" spans="1:8" x14ac:dyDescent="0.25">
      <c r="A1966" s="30"/>
      <c r="B1966" s="31"/>
      <c r="C1966" s="403"/>
      <c r="D1966" s="385"/>
      <c r="F1966" s="385"/>
      <c r="G1966" s="385"/>
      <c r="H1966" s="385"/>
    </row>
    <row r="1967" spans="1:8" x14ac:dyDescent="0.25">
      <c r="A1967" s="30"/>
      <c r="B1967" s="31"/>
      <c r="C1967" s="403"/>
      <c r="D1967" s="385"/>
      <c r="F1967" s="385"/>
      <c r="G1967" s="385"/>
      <c r="H1967" s="385"/>
    </row>
    <row r="1968" spans="1:8" x14ac:dyDescent="0.25">
      <c r="A1968" s="30"/>
      <c r="B1968" s="31"/>
      <c r="C1968" s="403"/>
      <c r="D1968" s="385"/>
      <c r="F1968" s="385"/>
      <c r="G1968" s="385"/>
      <c r="H1968" s="385"/>
    </row>
    <row r="1969" spans="1:8" x14ac:dyDescent="0.25">
      <c r="A1969" s="30"/>
      <c r="B1969" s="31"/>
      <c r="C1969" s="403"/>
      <c r="D1969" s="385"/>
      <c r="F1969" s="385"/>
      <c r="G1969" s="385"/>
      <c r="H1969" s="385"/>
    </row>
    <row r="1970" spans="1:8" x14ac:dyDescent="0.25">
      <c r="A1970" s="30"/>
      <c r="B1970" s="31"/>
      <c r="C1970" s="403"/>
      <c r="D1970" s="385"/>
      <c r="F1970" s="385"/>
      <c r="G1970" s="385"/>
      <c r="H1970" s="385"/>
    </row>
    <row r="1971" spans="1:8" x14ac:dyDescent="0.25">
      <c r="A1971" s="30"/>
      <c r="B1971" s="31"/>
      <c r="C1971" s="403"/>
      <c r="D1971" s="385"/>
      <c r="F1971" s="385"/>
      <c r="G1971" s="385"/>
      <c r="H1971" s="385"/>
    </row>
    <row r="1972" spans="1:8" x14ac:dyDescent="0.25">
      <c r="A1972" s="30"/>
      <c r="B1972" s="31"/>
      <c r="C1972" s="403"/>
      <c r="D1972" s="385"/>
      <c r="F1972" s="385"/>
      <c r="G1972" s="385"/>
      <c r="H1972" s="385"/>
    </row>
    <row r="1973" spans="1:8" x14ac:dyDescent="0.25">
      <c r="A1973" s="30"/>
      <c r="B1973" s="31"/>
      <c r="C1973" s="403"/>
      <c r="D1973" s="385"/>
      <c r="F1973" s="385"/>
      <c r="G1973" s="385"/>
      <c r="H1973" s="385"/>
    </row>
    <row r="1974" spans="1:8" x14ac:dyDescent="0.25">
      <c r="A1974" s="30"/>
      <c r="B1974" s="31"/>
      <c r="C1974" s="403"/>
      <c r="D1974" s="385"/>
      <c r="F1974" s="385"/>
      <c r="G1974" s="385"/>
      <c r="H1974" s="385"/>
    </row>
    <row r="1975" spans="1:8" x14ac:dyDescent="0.25">
      <c r="A1975" s="30"/>
      <c r="B1975" s="31"/>
      <c r="C1975" s="403"/>
      <c r="D1975" s="385"/>
      <c r="F1975" s="385"/>
      <c r="G1975" s="385"/>
      <c r="H1975" s="385"/>
    </row>
    <row r="1976" spans="1:8" x14ac:dyDescent="0.25">
      <c r="A1976" s="30"/>
      <c r="B1976" s="31"/>
      <c r="C1976" s="403"/>
      <c r="D1976" s="385"/>
      <c r="F1976" s="385"/>
      <c r="G1976" s="385"/>
      <c r="H1976" s="385"/>
    </row>
    <row r="1977" spans="1:8" x14ac:dyDescent="0.25">
      <c r="A1977" s="30"/>
      <c r="B1977" s="31"/>
      <c r="C1977" s="403"/>
      <c r="D1977" s="385"/>
      <c r="F1977" s="385"/>
      <c r="G1977" s="385"/>
      <c r="H1977" s="385"/>
    </row>
    <row r="1978" spans="1:8" x14ac:dyDescent="0.25">
      <c r="A1978" s="30"/>
      <c r="B1978" s="31"/>
      <c r="C1978" s="403"/>
      <c r="D1978" s="385"/>
      <c r="F1978" s="385"/>
      <c r="G1978" s="385"/>
      <c r="H1978" s="385"/>
    </row>
    <row r="1979" spans="1:8" x14ac:dyDescent="0.25">
      <c r="A1979" s="30"/>
      <c r="B1979" s="31"/>
      <c r="C1979" s="403"/>
      <c r="D1979" s="385"/>
      <c r="F1979" s="385"/>
      <c r="G1979" s="385"/>
      <c r="H1979" s="385"/>
    </row>
    <row r="1980" spans="1:8" x14ac:dyDescent="0.25">
      <c r="A1980" s="30"/>
      <c r="B1980" s="31"/>
      <c r="C1980" s="403"/>
      <c r="D1980" s="385"/>
      <c r="F1980" s="385"/>
      <c r="G1980" s="385"/>
      <c r="H1980" s="385"/>
    </row>
    <row r="1981" spans="1:8" x14ac:dyDescent="0.25">
      <c r="A1981" s="30"/>
      <c r="B1981" s="31"/>
      <c r="C1981" s="403"/>
      <c r="D1981" s="385"/>
      <c r="F1981" s="385"/>
      <c r="G1981" s="385"/>
      <c r="H1981" s="385"/>
    </row>
    <row r="1982" spans="1:8" x14ac:dyDescent="0.25">
      <c r="A1982" s="30"/>
      <c r="B1982" s="31"/>
      <c r="C1982" s="403"/>
      <c r="D1982" s="385"/>
      <c r="F1982" s="385"/>
      <c r="G1982" s="385"/>
      <c r="H1982" s="385"/>
    </row>
    <row r="1983" spans="1:8" x14ac:dyDescent="0.25">
      <c r="A1983" s="30"/>
      <c r="B1983" s="31"/>
      <c r="C1983" s="403"/>
      <c r="D1983" s="385"/>
      <c r="F1983" s="385"/>
      <c r="G1983" s="385"/>
      <c r="H1983" s="385"/>
    </row>
    <row r="1984" spans="1:8" x14ac:dyDescent="0.25">
      <c r="A1984" s="30"/>
      <c r="B1984" s="31"/>
      <c r="C1984" s="403"/>
      <c r="D1984" s="385"/>
      <c r="F1984" s="385"/>
      <c r="G1984" s="385"/>
      <c r="H1984" s="385"/>
    </row>
    <row r="1985" spans="1:8" x14ac:dyDescent="0.25">
      <c r="A1985" s="30"/>
      <c r="B1985" s="31"/>
      <c r="C1985" s="403"/>
      <c r="D1985" s="385"/>
      <c r="F1985" s="385"/>
      <c r="G1985" s="385"/>
      <c r="H1985" s="385"/>
    </row>
    <row r="1986" spans="1:8" x14ac:dyDescent="0.25">
      <c r="A1986" s="30"/>
      <c r="B1986" s="31"/>
      <c r="C1986" s="403"/>
      <c r="D1986" s="385"/>
      <c r="F1986" s="385"/>
      <c r="G1986" s="385"/>
      <c r="H1986" s="385"/>
    </row>
    <row r="1987" spans="1:8" x14ac:dyDescent="0.25">
      <c r="A1987" s="30"/>
      <c r="B1987" s="31"/>
      <c r="C1987" s="403"/>
      <c r="D1987" s="385"/>
      <c r="F1987" s="385"/>
      <c r="G1987" s="385"/>
      <c r="H1987" s="385"/>
    </row>
    <row r="1988" spans="1:8" x14ac:dyDescent="0.25">
      <c r="A1988" s="30"/>
      <c r="B1988" s="31"/>
      <c r="C1988" s="403"/>
      <c r="D1988" s="385"/>
      <c r="F1988" s="385"/>
      <c r="G1988" s="385"/>
      <c r="H1988" s="385"/>
    </row>
    <row r="1989" spans="1:8" x14ac:dyDescent="0.25">
      <c r="A1989" s="30"/>
      <c r="B1989" s="31"/>
      <c r="C1989" s="403"/>
      <c r="D1989" s="385"/>
      <c r="F1989" s="385"/>
      <c r="G1989" s="385"/>
      <c r="H1989" s="385"/>
    </row>
    <row r="1990" spans="1:8" x14ac:dyDescent="0.25">
      <c r="A1990" s="30"/>
      <c r="B1990" s="31"/>
      <c r="C1990" s="403"/>
      <c r="D1990" s="385"/>
      <c r="F1990" s="385"/>
      <c r="G1990" s="385"/>
      <c r="H1990" s="385"/>
    </row>
    <row r="1991" spans="1:8" x14ac:dyDescent="0.25">
      <c r="A1991" s="30"/>
      <c r="B1991" s="31"/>
      <c r="C1991" s="403"/>
      <c r="D1991" s="385"/>
      <c r="F1991" s="385"/>
      <c r="G1991" s="385"/>
      <c r="H1991" s="385"/>
    </row>
    <row r="1992" spans="1:8" x14ac:dyDescent="0.25">
      <c r="A1992" s="30"/>
      <c r="B1992" s="31"/>
      <c r="C1992" s="403"/>
      <c r="D1992" s="385"/>
      <c r="F1992" s="385"/>
      <c r="G1992" s="385"/>
      <c r="H1992" s="385"/>
    </row>
    <row r="1993" spans="1:8" x14ac:dyDescent="0.25">
      <c r="A1993" s="30"/>
      <c r="B1993" s="31"/>
      <c r="C1993" s="403"/>
      <c r="D1993" s="385"/>
      <c r="F1993" s="385"/>
      <c r="G1993" s="385"/>
      <c r="H1993" s="385"/>
    </row>
    <row r="1994" spans="1:8" x14ac:dyDescent="0.25">
      <c r="A1994" s="30"/>
      <c r="B1994" s="31"/>
      <c r="C1994" s="403"/>
      <c r="D1994" s="385"/>
      <c r="F1994" s="385"/>
      <c r="G1994" s="385"/>
      <c r="H1994" s="385"/>
    </row>
    <row r="1995" spans="1:8" x14ac:dyDescent="0.25">
      <c r="A1995" s="30"/>
      <c r="B1995" s="31"/>
      <c r="C1995" s="403"/>
      <c r="D1995" s="385"/>
      <c r="F1995" s="385"/>
      <c r="G1995" s="385"/>
      <c r="H1995" s="385"/>
    </row>
    <row r="1996" spans="1:8" x14ac:dyDescent="0.25">
      <c r="A1996" s="30"/>
      <c r="B1996" s="31"/>
      <c r="C1996" s="403"/>
      <c r="D1996" s="385"/>
      <c r="F1996" s="385"/>
      <c r="G1996" s="385"/>
      <c r="H1996" s="385"/>
    </row>
    <row r="1997" spans="1:8" x14ac:dyDescent="0.25">
      <c r="A1997" s="30"/>
      <c r="B1997" s="31"/>
      <c r="C1997" s="403"/>
      <c r="D1997" s="385"/>
      <c r="F1997" s="385"/>
      <c r="G1997" s="385"/>
      <c r="H1997" s="385"/>
    </row>
    <row r="1998" spans="1:8" x14ac:dyDescent="0.25">
      <c r="A1998" s="30"/>
      <c r="B1998" s="31"/>
      <c r="C1998" s="403"/>
      <c r="D1998" s="385"/>
      <c r="F1998" s="385"/>
      <c r="G1998" s="385"/>
      <c r="H1998" s="385"/>
    </row>
    <row r="1999" spans="1:8" x14ac:dyDescent="0.25">
      <c r="A1999" s="30"/>
      <c r="B1999" s="31"/>
      <c r="C1999" s="403"/>
      <c r="D1999" s="385"/>
      <c r="F1999" s="385"/>
      <c r="G1999" s="385"/>
      <c r="H1999" s="385"/>
    </row>
    <row r="2000" spans="1:8" x14ac:dyDescent="0.25">
      <c r="A2000" s="30"/>
      <c r="B2000" s="31"/>
      <c r="C2000" s="403"/>
      <c r="D2000" s="385"/>
      <c r="F2000" s="385"/>
      <c r="G2000" s="385"/>
      <c r="H2000" s="385"/>
    </row>
    <row r="2001" spans="1:8" x14ac:dyDescent="0.25">
      <c r="A2001" s="30"/>
      <c r="B2001" s="31"/>
      <c r="C2001" s="403"/>
      <c r="D2001" s="385"/>
      <c r="F2001" s="385"/>
      <c r="G2001" s="385"/>
      <c r="H2001" s="385"/>
    </row>
    <row r="2002" spans="1:8" x14ac:dyDescent="0.25">
      <c r="A2002" s="30"/>
      <c r="B2002" s="31"/>
      <c r="C2002" s="403"/>
      <c r="D2002" s="385"/>
      <c r="F2002" s="385"/>
      <c r="G2002" s="385"/>
      <c r="H2002" s="385"/>
    </row>
    <row r="2003" spans="1:8" x14ac:dyDescent="0.25">
      <c r="A2003" s="30"/>
      <c r="B2003" s="31"/>
      <c r="C2003" s="403"/>
      <c r="D2003" s="385"/>
      <c r="F2003" s="385"/>
      <c r="G2003" s="385"/>
      <c r="H2003" s="385"/>
    </row>
    <row r="2004" spans="1:8" x14ac:dyDescent="0.25">
      <c r="A2004" s="30"/>
      <c r="B2004" s="31"/>
      <c r="C2004" s="403"/>
      <c r="D2004" s="385"/>
      <c r="F2004" s="385"/>
      <c r="G2004" s="385"/>
      <c r="H2004" s="385"/>
    </row>
    <row r="2005" spans="1:8" x14ac:dyDescent="0.25">
      <c r="A2005" s="30"/>
      <c r="B2005" s="31"/>
      <c r="C2005" s="403"/>
      <c r="D2005" s="385"/>
      <c r="F2005" s="385"/>
      <c r="G2005" s="385"/>
      <c r="H2005" s="385"/>
    </row>
    <row r="2006" spans="1:8" x14ac:dyDescent="0.25">
      <c r="A2006" s="30"/>
      <c r="B2006" s="31"/>
      <c r="C2006" s="403"/>
      <c r="D2006" s="385"/>
      <c r="F2006" s="385"/>
      <c r="G2006" s="385"/>
      <c r="H2006" s="385"/>
    </row>
    <row r="2007" spans="1:8" x14ac:dyDescent="0.25">
      <c r="A2007" s="30"/>
      <c r="B2007" s="31"/>
      <c r="C2007" s="403"/>
      <c r="D2007" s="385"/>
      <c r="F2007" s="385"/>
      <c r="G2007" s="385"/>
      <c r="H2007" s="385"/>
    </row>
    <row r="2008" spans="1:8" x14ac:dyDescent="0.25">
      <c r="A2008" s="30"/>
      <c r="B2008" s="31"/>
      <c r="C2008" s="403"/>
      <c r="D2008" s="385"/>
      <c r="F2008" s="385"/>
      <c r="G2008" s="385"/>
      <c r="H2008" s="385"/>
    </row>
    <row r="2009" spans="1:8" x14ac:dyDescent="0.25">
      <c r="A2009" s="30"/>
      <c r="B2009" s="31"/>
      <c r="C2009" s="403"/>
      <c r="D2009" s="385"/>
      <c r="F2009" s="385"/>
      <c r="G2009" s="385"/>
      <c r="H2009" s="385"/>
    </row>
    <row r="2010" spans="1:8" x14ac:dyDescent="0.25">
      <c r="A2010" s="30"/>
      <c r="B2010" s="31"/>
      <c r="C2010" s="403"/>
      <c r="D2010" s="385"/>
      <c r="F2010" s="385"/>
      <c r="G2010" s="385"/>
      <c r="H2010" s="385"/>
    </row>
    <row r="2011" spans="1:8" x14ac:dyDescent="0.25">
      <c r="A2011" s="30"/>
      <c r="B2011" s="31"/>
      <c r="C2011" s="403"/>
      <c r="D2011" s="385"/>
      <c r="F2011" s="385"/>
      <c r="G2011" s="385"/>
      <c r="H2011" s="385"/>
    </row>
    <row r="2012" spans="1:8" x14ac:dyDescent="0.25">
      <c r="A2012" s="30"/>
      <c r="B2012" s="31"/>
      <c r="C2012" s="403"/>
      <c r="D2012" s="385"/>
      <c r="F2012" s="385"/>
      <c r="G2012" s="385"/>
      <c r="H2012" s="385"/>
    </row>
    <row r="2013" spans="1:8" x14ac:dyDescent="0.25">
      <c r="A2013" s="30"/>
      <c r="B2013" s="31"/>
      <c r="C2013" s="403"/>
      <c r="D2013" s="385"/>
      <c r="F2013" s="385"/>
      <c r="G2013" s="385"/>
      <c r="H2013" s="385"/>
    </row>
    <row r="2014" spans="1:8" x14ac:dyDescent="0.25">
      <c r="A2014" s="30"/>
      <c r="B2014" s="31"/>
      <c r="C2014" s="403"/>
      <c r="D2014" s="385"/>
      <c r="F2014" s="385"/>
      <c r="G2014" s="385"/>
      <c r="H2014" s="385"/>
    </row>
    <row r="2015" spans="1:8" x14ac:dyDescent="0.25">
      <c r="A2015" s="30"/>
      <c r="B2015" s="31"/>
      <c r="C2015" s="403"/>
      <c r="D2015" s="385"/>
      <c r="F2015" s="385"/>
      <c r="G2015" s="385"/>
      <c r="H2015" s="385"/>
    </row>
    <row r="2016" spans="1:8" x14ac:dyDescent="0.25">
      <c r="A2016" s="30"/>
      <c r="B2016" s="31"/>
      <c r="C2016" s="403"/>
      <c r="D2016" s="385"/>
      <c r="F2016" s="385"/>
      <c r="G2016" s="385"/>
      <c r="H2016" s="385"/>
    </row>
    <row r="2017" spans="1:8" x14ac:dyDescent="0.25">
      <c r="A2017" s="30"/>
      <c r="B2017" s="31"/>
      <c r="C2017" s="403"/>
      <c r="D2017" s="385"/>
      <c r="F2017" s="385"/>
      <c r="G2017" s="385"/>
      <c r="H2017" s="385"/>
    </row>
    <row r="2018" spans="1:8" x14ac:dyDescent="0.25">
      <c r="A2018" s="30"/>
      <c r="B2018" s="31"/>
      <c r="C2018" s="403"/>
      <c r="D2018" s="385"/>
      <c r="F2018" s="385"/>
      <c r="G2018" s="385"/>
      <c r="H2018" s="385"/>
    </row>
    <row r="2019" spans="1:8" x14ac:dyDescent="0.25">
      <c r="A2019" s="30"/>
      <c r="B2019" s="31"/>
      <c r="C2019" s="403"/>
      <c r="D2019" s="385"/>
      <c r="F2019" s="385"/>
      <c r="G2019" s="385"/>
      <c r="H2019" s="385"/>
    </row>
    <row r="2020" spans="1:8" x14ac:dyDescent="0.25">
      <c r="A2020" s="30"/>
      <c r="B2020" s="31"/>
      <c r="C2020" s="403"/>
      <c r="D2020" s="385"/>
      <c r="F2020" s="385"/>
      <c r="G2020" s="385"/>
      <c r="H2020" s="385"/>
    </row>
    <row r="2021" spans="1:8" x14ac:dyDescent="0.25">
      <c r="A2021" s="30"/>
      <c r="B2021" s="31"/>
      <c r="C2021" s="403"/>
      <c r="D2021" s="385"/>
      <c r="F2021" s="385"/>
      <c r="G2021" s="385"/>
      <c r="H2021" s="385"/>
    </row>
    <row r="2022" spans="1:8" x14ac:dyDescent="0.25">
      <c r="A2022" s="30"/>
      <c r="B2022" s="31"/>
      <c r="C2022" s="403"/>
      <c r="D2022" s="385"/>
      <c r="F2022" s="385"/>
      <c r="G2022" s="385"/>
      <c r="H2022" s="385"/>
    </row>
    <row r="2023" spans="1:8" x14ac:dyDescent="0.25">
      <c r="A2023" s="30"/>
      <c r="B2023" s="31"/>
      <c r="C2023" s="403"/>
      <c r="D2023" s="385"/>
      <c r="F2023" s="385"/>
      <c r="G2023" s="385"/>
      <c r="H2023" s="385"/>
    </row>
    <row r="2024" spans="1:8" x14ac:dyDescent="0.25">
      <c r="A2024" s="30"/>
      <c r="B2024" s="31"/>
      <c r="C2024" s="403"/>
      <c r="D2024" s="385"/>
      <c r="F2024" s="385"/>
      <c r="G2024" s="385"/>
      <c r="H2024" s="385"/>
    </row>
    <row r="2025" spans="1:8" x14ac:dyDescent="0.25">
      <c r="A2025" s="30"/>
      <c r="B2025" s="31"/>
      <c r="C2025" s="403"/>
      <c r="D2025" s="385"/>
      <c r="F2025" s="385"/>
      <c r="G2025" s="385"/>
      <c r="H2025" s="385"/>
    </row>
    <row r="2026" spans="1:8" x14ac:dyDescent="0.25">
      <c r="A2026" s="30"/>
      <c r="B2026" s="31"/>
      <c r="C2026" s="403"/>
      <c r="D2026" s="385"/>
      <c r="F2026" s="385"/>
      <c r="G2026" s="385"/>
      <c r="H2026" s="385"/>
    </row>
    <row r="2027" spans="1:8" x14ac:dyDescent="0.25">
      <c r="A2027" s="30"/>
      <c r="B2027" s="31"/>
      <c r="C2027" s="403"/>
      <c r="D2027" s="385"/>
      <c r="F2027" s="385"/>
      <c r="G2027" s="385"/>
      <c r="H2027" s="385"/>
    </row>
    <row r="2028" spans="1:8" x14ac:dyDescent="0.25">
      <c r="A2028" s="30"/>
      <c r="B2028" s="31"/>
      <c r="C2028" s="403"/>
      <c r="D2028" s="385"/>
      <c r="F2028" s="385"/>
      <c r="G2028" s="385"/>
      <c r="H2028" s="385"/>
    </row>
    <row r="2029" spans="1:8" x14ac:dyDescent="0.25">
      <c r="A2029" s="30"/>
      <c r="B2029" s="31"/>
      <c r="C2029" s="403"/>
      <c r="D2029" s="385"/>
      <c r="F2029" s="385"/>
      <c r="G2029" s="385"/>
      <c r="H2029" s="385"/>
    </row>
    <row r="2030" spans="1:8" x14ac:dyDescent="0.25">
      <c r="A2030" s="30"/>
      <c r="B2030" s="31"/>
      <c r="C2030" s="403"/>
      <c r="D2030" s="385"/>
      <c r="F2030" s="385"/>
      <c r="G2030" s="385"/>
      <c r="H2030" s="385"/>
    </row>
    <row r="2031" spans="1:8" x14ac:dyDescent="0.25">
      <c r="A2031" s="30"/>
      <c r="B2031" s="31"/>
      <c r="C2031" s="403"/>
      <c r="D2031" s="385"/>
      <c r="F2031" s="385"/>
      <c r="G2031" s="385"/>
      <c r="H2031" s="385"/>
    </row>
    <row r="2032" spans="1:8" x14ac:dyDescent="0.25">
      <c r="A2032" s="30"/>
      <c r="B2032" s="31"/>
      <c r="C2032" s="403"/>
      <c r="D2032" s="385"/>
      <c r="F2032" s="385"/>
      <c r="G2032" s="385"/>
      <c r="H2032" s="385"/>
    </row>
    <row r="2033" spans="1:8" x14ac:dyDescent="0.25">
      <c r="A2033" s="30"/>
      <c r="B2033" s="31"/>
      <c r="C2033" s="403"/>
      <c r="D2033" s="385"/>
      <c r="F2033" s="385"/>
      <c r="G2033" s="385"/>
      <c r="H2033" s="385"/>
    </row>
    <row r="2034" spans="1:8" x14ac:dyDescent="0.25">
      <c r="A2034" s="30"/>
      <c r="B2034" s="31"/>
      <c r="C2034" s="403"/>
      <c r="D2034" s="385"/>
      <c r="F2034" s="385"/>
      <c r="G2034" s="385"/>
      <c r="H2034" s="385"/>
    </row>
    <row r="2035" spans="1:8" x14ac:dyDescent="0.25">
      <c r="A2035" s="30"/>
      <c r="B2035" s="31"/>
      <c r="C2035" s="403"/>
      <c r="D2035" s="385"/>
      <c r="F2035" s="385"/>
      <c r="G2035" s="385"/>
      <c r="H2035" s="385"/>
    </row>
    <row r="2036" spans="1:8" x14ac:dyDescent="0.25">
      <c r="A2036" s="30"/>
      <c r="B2036" s="31"/>
      <c r="C2036" s="403"/>
      <c r="D2036" s="385"/>
      <c r="F2036" s="385"/>
      <c r="G2036" s="385"/>
      <c r="H2036" s="385"/>
    </row>
    <row r="2037" spans="1:8" x14ac:dyDescent="0.25">
      <c r="A2037" s="30"/>
      <c r="B2037" s="31"/>
      <c r="C2037" s="403"/>
      <c r="D2037" s="385"/>
      <c r="F2037" s="385"/>
      <c r="G2037" s="385"/>
      <c r="H2037" s="385"/>
    </row>
    <row r="2038" spans="1:8" x14ac:dyDescent="0.25">
      <c r="A2038" s="30"/>
      <c r="B2038" s="31"/>
      <c r="C2038" s="403"/>
      <c r="D2038" s="385"/>
      <c r="F2038" s="385"/>
      <c r="G2038" s="385"/>
      <c r="H2038" s="385"/>
    </row>
    <row r="2039" spans="1:8" x14ac:dyDescent="0.25">
      <c r="A2039" s="30"/>
      <c r="B2039" s="31"/>
      <c r="C2039" s="403"/>
      <c r="D2039" s="385"/>
      <c r="F2039" s="385"/>
      <c r="G2039" s="385"/>
      <c r="H2039" s="385"/>
    </row>
    <row r="2040" spans="1:8" x14ac:dyDescent="0.25">
      <c r="A2040" s="30"/>
      <c r="B2040" s="31"/>
      <c r="C2040" s="403"/>
      <c r="D2040" s="385"/>
      <c r="F2040" s="385"/>
      <c r="G2040" s="385"/>
      <c r="H2040" s="385"/>
    </row>
    <row r="2041" spans="1:8" x14ac:dyDescent="0.25">
      <c r="A2041" s="30"/>
      <c r="B2041" s="31"/>
      <c r="C2041" s="403"/>
      <c r="D2041" s="385"/>
      <c r="F2041" s="385"/>
      <c r="G2041" s="385"/>
      <c r="H2041" s="385"/>
    </row>
    <row r="2042" spans="1:8" x14ac:dyDescent="0.25">
      <c r="A2042" s="30"/>
      <c r="B2042" s="31"/>
      <c r="C2042" s="403"/>
      <c r="D2042" s="385"/>
      <c r="F2042" s="385"/>
      <c r="G2042" s="385"/>
      <c r="H2042" s="385"/>
    </row>
    <row r="2043" spans="1:8" x14ac:dyDescent="0.25">
      <c r="A2043" s="30"/>
      <c r="B2043" s="31"/>
      <c r="C2043" s="403"/>
      <c r="D2043" s="385"/>
      <c r="F2043" s="385"/>
      <c r="G2043" s="385"/>
      <c r="H2043" s="385"/>
    </row>
    <row r="2044" spans="1:8" x14ac:dyDescent="0.25">
      <c r="A2044" s="30"/>
      <c r="B2044" s="31"/>
      <c r="C2044" s="403"/>
      <c r="D2044" s="385"/>
      <c r="F2044" s="385"/>
      <c r="G2044" s="385"/>
      <c r="H2044" s="385"/>
    </row>
    <row r="2045" spans="1:8" x14ac:dyDescent="0.25">
      <c r="A2045" s="30"/>
      <c r="B2045" s="31"/>
      <c r="C2045" s="403"/>
      <c r="D2045" s="385"/>
      <c r="F2045" s="385"/>
      <c r="G2045" s="385"/>
      <c r="H2045" s="385"/>
    </row>
    <row r="2046" spans="1:8" x14ac:dyDescent="0.25">
      <c r="A2046" s="30"/>
      <c r="B2046" s="31"/>
      <c r="C2046" s="403"/>
      <c r="D2046" s="385"/>
      <c r="F2046" s="385"/>
      <c r="G2046" s="385"/>
      <c r="H2046" s="385"/>
    </row>
    <row r="2047" spans="1:8" x14ac:dyDescent="0.25">
      <c r="A2047" s="30"/>
      <c r="B2047" s="31"/>
      <c r="C2047" s="403"/>
      <c r="D2047" s="385"/>
      <c r="F2047" s="385"/>
      <c r="G2047" s="385"/>
      <c r="H2047" s="385"/>
    </row>
    <row r="2048" spans="1:8" x14ac:dyDescent="0.25">
      <c r="A2048" s="30"/>
      <c r="B2048" s="31"/>
      <c r="C2048" s="403"/>
      <c r="D2048" s="385"/>
      <c r="F2048" s="385"/>
      <c r="G2048" s="385"/>
      <c r="H2048" s="385"/>
    </row>
    <row r="2049" spans="1:8" x14ac:dyDescent="0.25">
      <c r="A2049" s="30"/>
      <c r="B2049" s="31"/>
      <c r="C2049" s="403"/>
      <c r="D2049" s="385"/>
      <c r="F2049" s="385"/>
      <c r="G2049" s="385"/>
      <c r="H2049" s="385"/>
    </row>
    <row r="2050" spans="1:8" x14ac:dyDescent="0.25">
      <c r="A2050" s="30"/>
      <c r="B2050" s="31"/>
      <c r="C2050" s="403"/>
      <c r="D2050" s="385"/>
      <c r="F2050" s="385"/>
      <c r="G2050" s="385"/>
      <c r="H2050" s="385"/>
    </row>
    <row r="2051" spans="1:8" x14ac:dyDescent="0.25">
      <c r="A2051" s="30"/>
      <c r="B2051" s="31"/>
      <c r="C2051" s="403"/>
      <c r="D2051" s="385"/>
      <c r="F2051" s="385"/>
      <c r="G2051" s="385"/>
      <c r="H2051" s="385"/>
    </row>
    <row r="2052" spans="1:8" x14ac:dyDescent="0.25">
      <c r="A2052" s="30"/>
      <c r="B2052" s="31"/>
      <c r="C2052" s="403"/>
      <c r="D2052" s="385"/>
      <c r="F2052" s="385"/>
      <c r="G2052" s="385"/>
      <c r="H2052" s="385"/>
    </row>
    <row r="2053" spans="1:8" x14ac:dyDescent="0.25">
      <c r="A2053" s="30"/>
      <c r="B2053" s="31"/>
      <c r="C2053" s="403"/>
      <c r="D2053" s="385"/>
      <c r="F2053" s="385"/>
      <c r="G2053" s="385"/>
      <c r="H2053" s="385"/>
    </row>
    <row r="2054" spans="1:8" x14ac:dyDescent="0.25">
      <c r="A2054" s="30"/>
      <c r="B2054" s="31"/>
      <c r="C2054" s="403"/>
      <c r="D2054" s="385"/>
      <c r="F2054" s="385"/>
      <c r="G2054" s="385"/>
      <c r="H2054" s="385"/>
    </row>
    <row r="2055" spans="1:8" x14ac:dyDescent="0.25">
      <c r="A2055" s="30"/>
      <c r="B2055" s="31"/>
      <c r="C2055" s="403"/>
      <c r="D2055" s="385"/>
      <c r="F2055" s="385"/>
      <c r="G2055" s="385"/>
      <c r="H2055" s="385"/>
    </row>
    <row r="2056" spans="1:8" x14ac:dyDescent="0.25">
      <c r="A2056" s="30"/>
      <c r="B2056" s="31"/>
      <c r="C2056" s="403"/>
      <c r="D2056" s="385"/>
      <c r="F2056" s="385"/>
      <c r="G2056" s="385"/>
      <c r="H2056" s="385"/>
    </row>
    <row r="2057" spans="1:8" x14ac:dyDescent="0.25">
      <c r="A2057" s="30"/>
      <c r="B2057" s="31"/>
      <c r="C2057" s="403"/>
      <c r="D2057" s="385"/>
      <c r="F2057" s="385"/>
      <c r="G2057" s="385"/>
      <c r="H2057" s="385"/>
    </row>
    <row r="2058" spans="1:8" x14ac:dyDescent="0.25">
      <c r="A2058" s="30"/>
      <c r="B2058" s="31"/>
      <c r="C2058" s="403"/>
      <c r="D2058" s="385"/>
      <c r="F2058" s="385"/>
      <c r="G2058" s="385"/>
      <c r="H2058" s="385"/>
    </row>
    <row r="2059" spans="1:8" x14ac:dyDescent="0.25">
      <c r="A2059" s="30"/>
      <c r="B2059" s="31"/>
      <c r="C2059" s="403"/>
      <c r="D2059" s="385"/>
      <c r="F2059" s="385"/>
      <c r="G2059" s="385"/>
      <c r="H2059" s="385"/>
    </row>
    <row r="2060" spans="1:8" x14ac:dyDescent="0.25">
      <c r="A2060" s="30"/>
      <c r="B2060" s="31"/>
      <c r="C2060" s="403"/>
      <c r="D2060" s="385"/>
      <c r="F2060" s="385"/>
      <c r="G2060" s="385"/>
      <c r="H2060" s="385"/>
    </row>
    <row r="2061" spans="1:8" x14ac:dyDescent="0.25">
      <c r="A2061" s="30"/>
      <c r="B2061" s="31"/>
      <c r="C2061" s="403"/>
      <c r="D2061" s="385"/>
      <c r="F2061" s="385"/>
      <c r="G2061" s="385"/>
      <c r="H2061" s="385"/>
    </row>
    <row r="2062" spans="1:8" x14ac:dyDescent="0.25">
      <c r="A2062" s="30"/>
      <c r="B2062" s="31"/>
      <c r="C2062" s="403"/>
      <c r="D2062" s="385"/>
      <c r="F2062" s="385"/>
      <c r="G2062" s="385"/>
      <c r="H2062" s="385"/>
    </row>
    <row r="2063" spans="1:8" x14ac:dyDescent="0.25">
      <c r="A2063" s="30"/>
      <c r="B2063" s="31"/>
      <c r="C2063" s="403"/>
      <c r="D2063" s="385"/>
      <c r="F2063" s="385"/>
      <c r="G2063" s="385"/>
      <c r="H2063" s="385"/>
    </row>
    <row r="2064" spans="1:8" x14ac:dyDescent="0.25">
      <c r="A2064" s="30"/>
      <c r="B2064" s="31"/>
      <c r="C2064" s="403"/>
      <c r="D2064" s="385"/>
      <c r="F2064" s="385"/>
      <c r="G2064" s="385"/>
      <c r="H2064" s="385"/>
    </row>
    <row r="2065" spans="1:8" x14ac:dyDescent="0.25">
      <c r="A2065" s="30"/>
      <c r="B2065" s="31"/>
      <c r="C2065" s="403"/>
      <c r="D2065" s="385"/>
      <c r="F2065" s="385"/>
      <c r="G2065" s="385"/>
      <c r="H2065" s="385"/>
    </row>
    <row r="2066" spans="1:8" x14ac:dyDescent="0.25">
      <c r="A2066" s="30"/>
      <c r="B2066" s="31"/>
      <c r="C2066" s="403"/>
      <c r="D2066" s="385"/>
      <c r="F2066" s="385"/>
      <c r="G2066" s="385"/>
      <c r="H2066" s="385"/>
    </row>
    <row r="2067" spans="1:8" x14ac:dyDescent="0.25">
      <c r="A2067" s="30"/>
      <c r="B2067" s="31"/>
      <c r="C2067" s="403"/>
      <c r="D2067" s="385"/>
      <c r="F2067" s="385"/>
      <c r="G2067" s="385"/>
      <c r="H2067" s="385"/>
    </row>
    <row r="2068" spans="1:8" x14ac:dyDescent="0.25">
      <c r="A2068" s="30"/>
      <c r="B2068" s="31"/>
      <c r="C2068" s="403"/>
      <c r="D2068" s="385"/>
      <c r="F2068" s="385"/>
      <c r="G2068" s="385"/>
      <c r="H2068" s="385"/>
    </row>
    <row r="2069" spans="1:8" x14ac:dyDescent="0.25">
      <c r="A2069" s="30"/>
      <c r="B2069" s="31"/>
      <c r="C2069" s="403"/>
      <c r="D2069" s="385"/>
      <c r="F2069" s="385"/>
      <c r="G2069" s="385"/>
      <c r="H2069" s="385"/>
    </row>
    <row r="2070" spans="1:8" x14ac:dyDescent="0.25">
      <c r="A2070" s="30"/>
      <c r="B2070" s="31"/>
      <c r="C2070" s="403"/>
      <c r="D2070" s="385"/>
      <c r="F2070" s="385"/>
      <c r="G2070" s="385"/>
      <c r="H2070" s="385"/>
    </row>
    <row r="2071" spans="1:8" x14ac:dyDescent="0.25">
      <c r="A2071" s="30"/>
      <c r="B2071" s="31"/>
      <c r="C2071" s="403"/>
      <c r="D2071" s="385"/>
      <c r="F2071" s="385"/>
      <c r="G2071" s="385"/>
      <c r="H2071" s="385"/>
    </row>
    <row r="2072" spans="1:8" x14ac:dyDescent="0.25">
      <c r="A2072" s="30"/>
      <c r="B2072" s="31"/>
      <c r="C2072" s="403"/>
      <c r="D2072" s="385"/>
      <c r="F2072" s="385"/>
      <c r="G2072" s="385"/>
      <c r="H2072" s="385"/>
    </row>
    <row r="2073" spans="1:8" x14ac:dyDescent="0.25">
      <c r="A2073" s="30"/>
      <c r="B2073" s="31"/>
      <c r="C2073" s="403"/>
      <c r="D2073" s="385"/>
      <c r="F2073" s="385"/>
      <c r="G2073" s="385"/>
      <c r="H2073" s="385"/>
    </row>
    <row r="2074" spans="1:8" x14ac:dyDescent="0.25">
      <c r="A2074" s="30"/>
      <c r="B2074" s="31"/>
      <c r="C2074" s="403"/>
      <c r="D2074" s="385"/>
      <c r="F2074" s="385"/>
      <c r="G2074" s="385"/>
      <c r="H2074" s="385"/>
    </row>
    <row r="2075" spans="1:8" x14ac:dyDescent="0.25">
      <c r="A2075" s="30"/>
      <c r="B2075" s="31"/>
      <c r="C2075" s="403"/>
      <c r="D2075" s="385"/>
      <c r="F2075" s="385"/>
      <c r="G2075" s="385"/>
      <c r="H2075" s="385"/>
    </row>
    <row r="2076" spans="1:8" x14ac:dyDescent="0.25">
      <c r="A2076" s="30"/>
      <c r="B2076" s="31"/>
      <c r="C2076" s="403"/>
      <c r="D2076" s="385"/>
      <c r="F2076" s="385"/>
      <c r="G2076" s="385"/>
      <c r="H2076" s="385"/>
    </row>
    <row r="2077" spans="1:8" x14ac:dyDescent="0.25">
      <c r="A2077" s="30"/>
      <c r="B2077" s="31"/>
      <c r="C2077" s="403"/>
      <c r="D2077" s="385"/>
      <c r="F2077" s="385"/>
      <c r="G2077" s="385"/>
      <c r="H2077" s="385"/>
    </row>
    <row r="2078" spans="1:8" x14ac:dyDescent="0.25">
      <c r="A2078" s="30"/>
      <c r="B2078" s="31"/>
      <c r="C2078" s="403"/>
      <c r="D2078" s="385"/>
      <c r="F2078" s="385"/>
      <c r="G2078" s="385"/>
      <c r="H2078" s="385"/>
    </row>
    <row r="2079" spans="1:8" x14ac:dyDescent="0.25">
      <c r="A2079" s="30"/>
      <c r="B2079" s="31"/>
      <c r="C2079" s="403"/>
      <c r="D2079" s="385"/>
      <c r="F2079" s="385"/>
      <c r="G2079" s="385"/>
      <c r="H2079" s="385"/>
    </row>
    <row r="2080" spans="1:8" x14ac:dyDescent="0.25">
      <c r="A2080" s="30"/>
      <c r="B2080" s="31"/>
      <c r="C2080" s="403"/>
      <c r="D2080" s="385"/>
      <c r="F2080" s="385"/>
      <c r="G2080" s="385"/>
      <c r="H2080" s="385"/>
    </row>
    <row r="2081" spans="1:8" x14ac:dyDescent="0.25">
      <c r="A2081" s="30"/>
      <c r="B2081" s="31"/>
      <c r="C2081" s="403"/>
      <c r="D2081" s="385"/>
      <c r="F2081" s="385"/>
      <c r="G2081" s="385"/>
      <c r="H2081" s="385"/>
    </row>
    <row r="2082" spans="1:8" x14ac:dyDescent="0.25">
      <c r="A2082" s="30"/>
      <c r="B2082" s="31"/>
      <c r="C2082" s="403"/>
      <c r="D2082" s="385"/>
      <c r="F2082" s="385"/>
      <c r="G2082" s="385"/>
      <c r="H2082" s="385"/>
    </row>
    <row r="2083" spans="1:8" x14ac:dyDescent="0.25">
      <c r="A2083" s="30"/>
      <c r="B2083" s="31"/>
      <c r="C2083" s="403"/>
      <c r="D2083" s="385"/>
      <c r="F2083" s="385"/>
      <c r="G2083" s="385"/>
      <c r="H2083" s="385"/>
    </row>
    <row r="2084" spans="1:8" x14ac:dyDescent="0.25">
      <c r="A2084" s="30"/>
      <c r="B2084" s="31"/>
      <c r="C2084" s="403"/>
      <c r="D2084" s="385"/>
      <c r="F2084" s="385"/>
      <c r="G2084" s="385"/>
      <c r="H2084" s="385"/>
    </row>
    <row r="2085" spans="1:8" x14ac:dyDescent="0.25">
      <c r="A2085" s="30"/>
      <c r="B2085" s="31"/>
      <c r="C2085" s="403"/>
      <c r="D2085" s="385"/>
      <c r="F2085" s="385"/>
      <c r="G2085" s="385"/>
      <c r="H2085" s="385"/>
    </row>
    <row r="2086" spans="1:8" x14ac:dyDescent="0.25">
      <c r="A2086" s="30"/>
      <c r="B2086" s="31"/>
      <c r="C2086" s="403"/>
      <c r="D2086" s="385"/>
      <c r="F2086" s="385"/>
      <c r="G2086" s="385"/>
      <c r="H2086" s="385"/>
    </row>
    <row r="2087" spans="1:8" x14ac:dyDescent="0.25">
      <c r="A2087" s="30"/>
      <c r="B2087" s="31"/>
      <c r="C2087" s="403"/>
      <c r="D2087" s="385"/>
      <c r="F2087" s="385"/>
      <c r="G2087" s="385"/>
      <c r="H2087" s="385"/>
    </row>
    <row r="2088" spans="1:8" x14ac:dyDescent="0.25">
      <c r="A2088" s="30"/>
      <c r="B2088" s="31"/>
      <c r="C2088" s="403"/>
      <c r="D2088" s="385"/>
      <c r="F2088" s="385"/>
      <c r="G2088" s="385"/>
      <c r="H2088" s="385"/>
    </row>
    <row r="2089" spans="1:8" x14ac:dyDescent="0.25">
      <c r="A2089" s="30"/>
      <c r="B2089" s="31"/>
      <c r="C2089" s="403"/>
      <c r="D2089" s="385"/>
      <c r="F2089" s="385"/>
      <c r="G2089" s="385"/>
      <c r="H2089" s="385"/>
    </row>
    <row r="2090" spans="1:8" x14ac:dyDescent="0.25">
      <c r="A2090" s="30"/>
      <c r="B2090" s="31"/>
      <c r="C2090" s="403"/>
      <c r="D2090" s="385"/>
      <c r="F2090" s="385"/>
      <c r="G2090" s="385"/>
      <c r="H2090" s="385"/>
    </row>
    <row r="2091" spans="1:8" x14ac:dyDescent="0.25">
      <c r="A2091" s="30"/>
      <c r="B2091" s="31"/>
      <c r="C2091" s="403"/>
      <c r="D2091" s="385"/>
      <c r="F2091" s="385"/>
      <c r="G2091" s="385"/>
      <c r="H2091" s="385"/>
    </row>
    <row r="2092" spans="1:8" x14ac:dyDescent="0.25">
      <c r="A2092" s="30"/>
      <c r="B2092" s="31"/>
      <c r="C2092" s="403"/>
      <c r="D2092" s="385"/>
      <c r="F2092" s="385"/>
      <c r="G2092" s="385"/>
      <c r="H2092" s="385"/>
    </row>
    <row r="2093" spans="1:8" x14ac:dyDescent="0.25">
      <c r="A2093" s="30"/>
      <c r="B2093" s="31"/>
      <c r="C2093" s="403"/>
      <c r="D2093" s="385"/>
      <c r="F2093" s="385"/>
      <c r="G2093" s="385"/>
      <c r="H2093" s="385"/>
    </row>
    <row r="2094" spans="1:8" x14ac:dyDescent="0.25">
      <c r="A2094" s="30"/>
      <c r="B2094" s="31"/>
      <c r="C2094" s="403"/>
      <c r="D2094" s="385"/>
      <c r="F2094" s="385"/>
      <c r="G2094" s="385"/>
      <c r="H2094" s="385"/>
    </row>
    <row r="2095" spans="1:8" x14ac:dyDescent="0.25">
      <c r="A2095" s="30"/>
      <c r="B2095" s="31"/>
      <c r="C2095" s="403"/>
      <c r="D2095" s="385"/>
      <c r="F2095" s="385"/>
      <c r="G2095" s="385"/>
      <c r="H2095" s="385"/>
    </row>
    <row r="2096" spans="1:8" x14ac:dyDescent="0.25">
      <c r="A2096" s="30"/>
      <c r="B2096" s="31"/>
      <c r="C2096" s="403"/>
      <c r="D2096" s="385"/>
      <c r="F2096" s="385"/>
      <c r="G2096" s="385"/>
      <c r="H2096" s="385"/>
    </row>
    <row r="2097" spans="1:8" x14ac:dyDescent="0.25">
      <c r="A2097" s="30"/>
      <c r="B2097" s="31"/>
      <c r="C2097" s="403"/>
      <c r="D2097" s="385"/>
      <c r="F2097" s="385"/>
      <c r="G2097" s="385"/>
      <c r="H2097" s="385"/>
    </row>
    <row r="2098" spans="1:8" x14ac:dyDescent="0.25">
      <c r="A2098" s="30"/>
      <c r="B2098" s="31"/>
      <c r="C2098" s="403"/>
      <c r="D2098" s="385"/>
      <c r="F2098" s="385"/>
      <c r="G2098" s="385"/>
      <c r="H2098" s="385"/>
    </row>
    <row r="2099" spans="1:8" x14ac:dyDescent="0.25">
      <c r="A2099" s="30"/>
      <c r="B2099" s="31"/>
      <c r="C2099" s="403"/>
      <c r="D2099" s="385"/>
      <c r="F2099" s="385"/>
      <c r="G2099" s="385"/>
      <c r="H2099" s="385"/>
    </row>
    <row r="2100" spans="1:8" x14ac:dyDescent="0.25">
      <c r="A2100" s="30"/>
      <c r="B2100" s="31"/>
      <c r="C2100" s="403"/>
      <c r="D2100" s="385"/>
      <c r="F2100" s="385"/>
      <c r="G2100" s="385"/>
      <c r="H2100" s="385"/>
    </row>
    <row r="2101" spans="1:8" x14ac:dyDescent="0.25">
      <c r="A2101" s="30"/>
      <c r="B2101" s="31"/>
      <c r="C2101" s="403"/>
      <c r="D2101" s="385"/>
      <c r="F2101" s="385"/>
      <c r="G2101" s="385"/>
      <c r="H2101" s="385"/>
    </row>
    <row r="2102" spans="1:8" x14ac:dyDescent="0.25">
      <c r="A2102" s="30"/>
      <c r="B2102" s="31"/>
      <c r="C2102" s="403"/>
      <c r="D2102" s="385"/>
      <c r="F2102" s="385"/>
      <c r="G2102" s="385"/>
      <c r="H2102" s="385"/>
    </row>
    <row r="2103" spans="1:8" x14ac:dyDescent="0.25">
      <c r="A2103" s="30"/>
      <c r="B2103" s="31"/>
      <c r="C2103" s="403"/>
      <c r="D2103" s="385"/>
      <c r="F2103" s="385"/>
      <c r="G2103" s="385"/>
      <c r="H2103" s="385"/>
    </row>
    <row r="2104" spans="1:8" x14ac:dyDescent="0.25">
      <c r="A2104" s="30"/>
      <c r="B2104" s="31"/>
      <c r="C2104" s="403"/>
      <c r="D2104" s="385"/>
      <c r="F2104" s="385"/>
      <c r="G2104" s="385"/>
      <c r="H2104" s="385"/>
    </row>
    <row r="2105" spans="1:8" x14ac:dyDescent="0.25">
      <c r="A2105" s="30"/>
      <c r="B2105" s="31"/>
      <c r="C2105" s="403"/>
      <c r="D2105" s="385"/>
      <c r="F2105" s="385"/>
      <c r="G2105" s="385"/>
      <c r="H2105" s="385"/>
    </row>
    <row r="2106" spans="1:8" x14ac:dyDescent="0.25">
      <c r="A2106" s="30"/>
      <c r="B2106" s="31"/>
      <c r="C2106" s="403"/>
      <c r="D2106" s="385"/>
      <c r="F2106" s="385"/>
      <c r="G2106" s="385"/>
      <c r="H2106" s="385"/>
    </row>
    <row r="2107" spans="1:8" x14ac:dyDescent="0.25">
      <c r="A2107" s="30"/>
      <c r="B2107" s="31"/>
      <c r="C2107" s="403"/>
      <c r="D2107" s="385"/>
      <c r="F2107" s="385"/>
      <c r="G2107" s="385"/>
      <c r="H2107" s="385"/>
    </row>
    <row r="2108" spans="1:8" x14ac:dyDescent="0.25">
      <c r="A2108" s="30"/>
      <c r="B2108" s="31"/>
      <c r="C2108" s="403"/>
      <c r="D2108" s="385"/>
      <c r="F2108" s="385"/>
      <c r="G2108" s="385"/>
      <c r="H2108" s="385"/>
    </row>
    <row r="2109" spans="1:8" x14ac:dyDescent="0.25">
      <c r="A2109" s="30"/>
      <c r="B2109" s="31"/>
      <c r="C2109" s="403"/>
      <c r="D2109" s="385"/>
      <c r="F2109" s="385"/>
      <c r="G2109" s="385"/>
      <c r="H2109" s="385"/>
    </row>
    <row r="2110" spans="1:8" x14ac:dyDescent="0.25">
      <c r="A2110" s="30"/>
      <c r="B2110" s="31"/>
      <c r="C2110" s="403"/>
      <c r="D2110" s="385"/>
      <c r="F2110" s="385"/>
      <c r="G2110" s="385"/>
      <c r="H2110" s="385"/>
    </row>
    <row r="2111" spans="1:8" x14ac:dyDescent="0.25">
      <c r="A2111" s="30"/>
      <c r="B2111" s="31"/>
      <c r="C2111" s="403"/>
      <c r="D2111" s="385"/>
      <c r="F2111" s="385"/>
      <c r="G2111" s="385"/>
      <c r="H2111" s="385"/>
    </row>
    <row r="2112" spans="1:8" x14ac:dyDescent="0.25">
      <c r="A2112" s="30"/>
      <c r="B2112" s="31"/>
      <c r="C2112" s="403"/>
      <c r="D2112" s="385"/>
      <c r="F2112" s="385"/>
      <c r="G2112" s="385"/>
      <c r="H2112" s="385"/>
    </row>
    <row r="2113" spans="1:8" x14ac:dyDescent="0.25">
      <c r="A2113" s="30"/>
      <c r="B2113" s="31"/>
      <c r="C2113" s="403"/>
      <c r="D2113" s="385"/>
      <c r="F2113" s="385"/>
      <c r="G2113" s="385"/>
      <c r="H2113" s="385"/>
    </row>
    <row r="2114" spans="1:8" x14ac:dyDescent="0.25">
      <c r="A2114" s="30"/>
      <c r="B2114" s="31"/>
      <c r="C2114" s="403"/>
      <c r="D2114" s="385"/>
      <c r="F2114" s="385"/>
      <c r="G2114" s="385"/>
      <c r="H2114" s="385"/>
    </row>
    <row r="2115" spans="1:8" x14ac:dyDescent="0.25">
      <c r="A2115" s="30"/>
      <c r="B2115" s="31"/>
      <c r="C2115" s="403"/>
      <c r="D2115" s="385"/>
      <c r="F2115" s="385"/>
      <c r="G2115" s="385"/>
      <c r="H2115" s="385"/>
    </row>
    <row r="2116" spans="1:8" x14ac:dyDescent="0.25">
      <c r="A2116" s="30"/>
      <c r="B2116" s="31"/>
      <c r="C2116" s="403"/>
      <c r="D2116" s="385"/>
      <c r="F2116" s="385"/>
      <c r="G2116" s="385"/>
      <c r="H2116" s="385"/>
    </row>
    <row r="2117" spans="1:8" x14ac:dyDescent="0.25">
      <c r="A2117" s="30"/>
      <c r="B2117" s="31"/>
      <c r="C2117" s="403"/>
      <c r="D2117" s="385"/>
      <c r="F2117" s="385"/>
      <c r="G2117" s="385"/>
      <c r="H2117" s="385"/>
    </row>
    <row r="2118" spans="1:8" x14ac:dyDescent="0.25">
      <c r="A2118" s="30"/>
      <c r="B2118" s="31"/>
      <c r="C2118" s="403"/>
      <c r="D2118" s="385"/>
      <c r="F2118" s="385"/>
      <c r="G2118" s="385"/>
      <c r="H2118" s="385"/>
    </row>
    <row r="2119" spans="1:8" x14ac:dyDescent="0.25">
      <c r="A2119" s="30"/>
      <c r="B2119" s="31"/>
      <c r="C2119" s="403"/>
      <c r="D2119" s="385"/>
      <c r="F2119" s="385"/>
      <c r="G2119" s="385"/>
      <c r="H2119" s="385"/>
    </row>
    <row r="2120" spans="1:8" x14ac:dyDescent="0.25">
      <c r="A2120" s="30"/>
      <c r="B2120" s="31"/>
      <c r="C2120" s="403"/>
      <c r="D2120" s="385"/>
      <c r="F2120" s="385"/>
      <c r="G2120" s="385"/>
      <c r="H2120" s="385"/>
    </row>
    <row r="2121" spans="1:8" x14ac:dyDescent="0.25">
      <c r="A2121" s="30"/>
      <c r="B2121" s="31"/>
      <c r="C2121" s="403"/>
      <c r="D2121" s="385"/>
      <c r="F2121" s="385"/>
      <c r="G2121" s="385"/>
      <c r="H2121" s="385"/>
    </row>
    <row r="2122" spans="1:8" x14ac:dyDescent="0.25">
      <c r="A2122" s="30"/>
      <c r="B2122" s="31"/>
      <c r="C2122" s="403"/>
      <c r="D2122" s="385"/>
      <c r="F2122" s="385"/>
      <c r="G2122" s="385"/>
      <c r="H2122" s="385"/>
    </row>
    <row r="2123" spans="1:8" x14ac:dyDescent="0.25">
      <c r="A2123" s="30"/>
      <c r="B2123" s="31"/>
      <c r="C2123" s="403"/>
      <c r="D2123" s="385"/>
      <c r="F2123" s="385"/>
      <c r="G2123" s="385"/>
      <c r="H2123" s="385"/>
    </row>
    <row r="2124" spans="1:8" x14ac:dyDescent="0.25">
      <c r="A2124" s="30"/>
      <c r="B2124" s="31"/>
      <c r="C2124" s="403"/>
      <c r="D2124" s="385"/>
      <c r="F2124" s="385"/>
      <c r="G2124" s="385"/>
      <c r="H2124" s="385"/>
    </row>
    <row r="2125" spans="1:8" x14ac:dyDescent="0.25">
      <c r="A2125" s="30"/>
      <c r="B2125" s="31"/>
      <c r="C2125" s="403"/>
      <c r="D2125" s="385"/>
      <c r="F2125" s="385"/>
      <c r="G2125" s="385"/>
      <c r="H2125" s="385"/>
    </row>
    <row r="2126" spans="1:8" x14ac:dyDescent="0.25">
      <c r="A2126" s="30"/>
      <c r="B2126" s="31"/>
      <c r="C2126" s="403"/>
      <c r="D2126" s="385"/>
      <c r="F2126" s="385"/>
      <c r="G2126" s="385"/>
      <c r="H2126" s="385"/>
    </row>
    <row r="2127" spans="1:8" x14ac:dyDescent="0.25">
      <c r="A2127" s="30"/>
      <c r="B2127" s="31"/>
      <c r="C2127" s="403"/>
      <c r="D2127" s="385"/>
      <c r="F2127" s="385"/>
      <c r="G2127" s="385"/>
      <c r="H2127" s="385"/>
    </row>
    <row r="2128" spans="1:8" x14ac:dyDescent="0.25">
      <c r="A2128" s="30"/>
      <c r="B2128" s="31"/>
      <c r="C2128" s="403"/>
      <c r="D2128" s="385"/>
      <c r="F2128" s="385"/>
      <c r="G2128" s="385"/>
      <c r="H2128" s="385"/>
    </row>
    <row r="2129" spans="1:8" x14ac:dyDescent="0.25">
      <c r="A2129" s="30"/>
      <c r="B2129" s="31"/>
      <c r="C2129" s="403"/>
      <c r="D2129" s="385"/>
      <c r="F2129" s="385"/>
      <c r="G2129" s="385"/>
      <c r="H2129" s="385"/>
    </row>
    <row r="2130" spans="1:8" x14ac:dyDescent="0.25">
      <c r="A2130" s="30"/>
      <c r="B2130" s="31"/>
      <c r="C2130" s="403"/>
      <c r="D2130" s="385"/>
      <c r="F2130" s="385"/>
      <c r="G2130" s="385"/>
      <c r="H2130" s="385"/>
    </row>
    <row r="2131" spans="1:8" x14ac:dyDescent="0.25">
      <c r="A2131" s="30"/>
      <c r="B2131" s="31"/>
      <c r="C2131" s="403"/>
      <c r="D2131" s="385"/>
      <c r="F2131" s="385"/>
      <c r="G2131" s="385"/>
      <c r="H2131" s="385"/>
    </row>
    <row r="2132" spans="1:8" x14ac:dyDescent="0.25">
      <c r="A2132" s="30"/>
      <c r="B2132" s="31"/>
      <c r="C2132" s="403"/>
      <c r="D2132" s="385"/>
      <c r="F2132" s="385"/>
      <c r="G2132" s="385"/>
      <c r="H2132" s="385"/>
    </row>
    <row r="2133" spans="1:8" x14ac:dyDescent="0.25">
      <c r="A2133" s="30"/>
      <c r="B2133" s="31"/>
      <c r="C2133" s="403"/>
      <c r="D2133" s="385"/>
      <c r="F2133" s="385"/>
      <c r="G2133" s="385"/>
      <c r="H2133" s="385"/>
    </row>
    <row r="2134" spans="1:8" x14ac:dyDescent="0.25">
      <c r="A2134" s="30"/>
      <c r="B2134" s="31"/>
      <c r="C2134" s="403"/>
      <c r="D2134" s="385"/>
      <c r="F2134" s="385"/>
      <c r="G2134" s="385"/>
      <c r="H2134" s="385"/>
    </row>
    <row r="2135" spans="1:8" x14ac:dyDescent="0.25">
      <c r="A2135" s="30"/>
      <c r="B2135" s="31"/>
      <c r="C2135" s="403"/>
      <c r="D2135" s="385"/>
      <c r="F2135" s="385"/>
      <c r="G2135" s="385"/>
      <c r="H2135" s="385"/>
    </row>
    <row r="2136" spans="1:8" x14ac:dyDescent="0.25">
      <c r="A2136" s="30"/>
      <c r="B2136" s="31"/>
      <c r="C2136" s="403"/>
      <c r="D2136" s="385"/>
      <c r="F2136" s="385"/>
      <c r="G2136" s="385"/>
      <c r="H2136" s="385"/>
    </row>
    <row r="2137" spans="1:8" x14ac:dyDescent="0.25">
      <c r="A2137" s="30"/>
      <c r="B2137" s="31"/>
      <c r="C2137" s="403"/>
      <c r="D2137" s="385"/>
      <c r="F2137" s="385"/>
      <c r="G2137" s="385"/>
      <c r="H2137" s="385"/>
    </row>
    <row r="2138" spans="1:8" x14ac:dyDescent="0.25">
      <c r="A2138" s="30"/>
      <c r="B2138" s="31"/>
      <c r="C2138" s="403"/>
      <c r="D2138" s="385"/>
      <c r="F2138" s="385"/>
      <c r="G2138" s="385"/>
      <c r="H2138" s="385"/>
    </row>
    <row r="2139" spans="1:8" x14ac:dyDescent="0.25">
      <c r="A2139" s="30"/>
      <c r="B2139" s="31"/>
      <c r="C2139" s="403"/>
      <c r="D2139" s="385"/>
      <c r="F2139" s="385"/>
      <c r="G2139" s="385"/>
      <c r="H2139" s="385"/>
    </row>
    <row r="2140" spans="1:8" x14ac:dyDescent="0.25">
      <c r="A2140" s="30"/>
      <c r="B2140" s="31"/>
      <c r="C2140" s="403"/>
      <c r="D2140" s="385"/>
      <c r="F2140" s="385"/>
      <c r="G2140" s="385"/>
      <c r="H2140" s="385"/>
    </row>
    <row r="2141" spans="1:8" x14ac:dyDescent="0.25">
      <c r="A2141" s="30"/>
      <c r="B2141" s="31"/>
      <c r="C2141" s="403"/>
      <c r="D2141" s="385"/>
      <c r="F2141" s="385"/>
      <c r="G2141" s="385"/>
      <c r="H2141" s="385"/>
    </row>
    <row r="2142" spans="1:8" x14ac:dyDescent="0.25">
      <c r="A2142" s="30"/>
      <c r="B2142" s="31"/>
      <c r="C2142" s="403"/>
      <c r="D2142" s="385"/>
      <c r="F2142" s="385"/>
      <c r="G2142" s="385"/>
      <c r="H2142" s="385"/>
    </row>
    <row r="2143" spans="1:8" x14ac:dyDescent="0.25">
      <c r="A2143" s="30"/>
      <c r="B2143" s="31"/>
      <c r="C2143" s="403"/>
      <c r="D2143" s="385"/>
      <c r="F2143" s="385"/>
      <c r="G2143" s="385"/>
      <c r="H2143" s="385"/>
    </row>
    <row r="2144" spans="1:8" x14ac:dyDescent="0.25">
      <c r="A2144" s="30"/>
      <c r="B2144" s="31"/>
      <c r="C2144" s="403"/>
      <c r="D2144" s="385"/>
      <c r="F2144" s="385"/>
      <c r="G2144" s="385"/>
      <c r="H2144" s="385"/>
    </row>
    <row r="2145" spans="1:8" x14ac:dyDescent="0.25">
      <c r="A2145" s="30"/>
      <c r="B2145" s="31"/>
      <c r="C2145" s="403"/>
      <c r="D2145" s="385"/>
      <c r="F2145" s="385"/>
      <c r="G2145" s="385"/>
      <c r="H2145" s="385"/>
    </row>
    <row r="2146" spans="1:8" x14ac:dyDescent="0.25">
      <c r="A2146" s="30"/>
      <c r="B2146" s="31"/>
      <c r="C2146" s="403"/>
      <c r="D2146" s="385"/>
      <c r="F2146" s="385"/>
      <c r="G2146" s="385"/>
      <c r="H2146" s="385"/>
    </row>
    <row r="2147" spans="1:8" x14ac:dyDescent="0.25">
      <c r="A2147" s="30"/>
      <c r="B2147" s="31"/>
      <c r="C2147" s="403"/>
      <c r="D2147" s="385"/>
      <c r="F2147" s="385"/>
      <c r="G2147" s="385"/>
      <c r="H2147" s="385"/>
    </row>
    <row r="2148" spans="1:8" x14ac:dyDescent="0.25">
      <c r="A2148" s="30"/>
      <c r="B2148" s="31"/>
      <c r="C2148" s="403"/>
      <c r="D2148" s="385"/>
      <c r="F2148" s="385"/>
      <c r="G2148" s="385"/>
      <c r="H2148" s="385"/>
    </row>
    <row r="2149" spans="1:8" x14ac:dyDescent="0.25">
      <c r="A2149" s="30"/>
      <c r="B2149" s="31"/>
      <c r="C2149" s="403"/>
      <c r="D2149" s="385"/>
      <c r="F2149" s="385"/>
      <c r="G2149" s="385"/>
      <c r="H2149" s="385"/>
    </row>
    <row r="2150" spans="1:8" x14ac:dyDescent="0.25">
      <c r="A2150" s="30"/>
      <c r="B2150" s="31"/>
      <c r="C2150" s="403"/>
      <c r="D2150" s="385"/>
      <c r="F2150" s="385"/>
      <c r="G2150" s="385"/>
      <c r="H2150" s="385"/>
    </row>
    <row r="2151" spans="1:8" x14ac:dyDescent="0.25">
      <c r="A2151" s="30"/>
      <c r="B2151" s="31"/>
      <c r="C2151" s="403"/>
      <c r="D2151" s="385"/>
      <c r="F2151" s="385"/>
      <c r="G2151" s="385"/>
      <c r="H2151" s="385"/>
    </row>
    <row r="2152" spans="1:8" x14ac:dyDescent="0.25">
      <c r="A2152" s="30"/>
      <c r="B2152" s="31"/>
      <c r="C2152" s="403"/>
      <c r="D2152" s="385"/>
      <c r="F2152" s="385"/>
      <c r="G2152" s="385"/>
      <c r="H2152" s="385"/>
    </row>
    <row r="2153" spans="1:8" x14ac:dyDescent="0.25">
      <c r="A2153" s="30"/>
      <c r="B2153" s="31"/>
      <c r="C2153" s="403"/>
      <c r="D2153" s="385"/>
      <c r="F2153" s="385"/>
      <c r="G2153" s="385"/>
      <c r="H2153" s="385"/>
    </row>
    <row r="2154" spans="1:8" x14ac:dyDescent="0.25">
      <c r="A2154" s="30"/>
      <c r="B2154" s="31"/>
      <c r="C2154" s="403"/>
      <c r="D2154" s="385"/>
      <c r="F2154" s="385"/>
      <c r="G2154" s="385"/>
      <c r="H2154" s="385"/>
    </row>
    <row r="2155" spans="1:8" x14ac:dyDescent="0.25">
      <c r="A2155" s="30"/>
      <c r="B2155" s="31"/>
      <c r="C2155" s="403"/>
      <c r="D2155" s="385"/>
      <c r="F2155" s="385"/>
      <c r="G2155" s="385"/>
      <c r="H2155" s="385"/>
    </row>
    <row r="2156" spans="1:8" x14ac:dyDescent="0.25">
      <c r="A2156" s="30"/>
      <c r="B2156" s="31"/>
      <c r="C2156" s="403"/>
      <c r="D2156" s="385"/>
      <c r="F2156" s="385"/>
      <c r="G2156" s="385"/>
      <c r="H2156" s="385"/>
    </row>
    <row r="2157" spans="1:8" x14ac:dyDescent="0.25">
      <c r="A2157" s="30"/>
      <c r="B2157" s="31"/>
      <c r="C2157" s="403"/>
      <c r="D2157" s="385"/>
      <c r="F2157" s="385"/>
      <c r="G2157" s="385"/>
      <c r="H2157" s="385"/>
    </row>
    <row r="2158" spans="1:8" x14ac:dyDescent="0.25">
      <c r="A2158" s="30"/>
      <c r="B2158" s="31"/>
      <c r="C2158" s="403"/>
      <c r="D2158" s="385"/>
      <c r="F2158" s="385"/>
      <c r="G2158" s="385"/>
      <c r="H2158" s="385"/>
    </row>
    <row r="2159" spans="1:8" x14ac:dyDescent="0.25">
      <c r="A2159" s="30"/>
      <c r="B2159" s="31"/>
      <c r="C2159" s="403"/>
      <c r="D2159" s="385"/>
      <c r="F2159" s="385"/>
      <c r="G2159" s="385"/>
      <c r="H2159" s="385"/>
    </row>
    <row r="2160" spans="1:8" x14ac:dyDescent="0.25">
      <c r="A2160" s="30"/>
      <c r="B2160" s="31"/>
      <c r="C2160" s="403"/>
      <c r="D2160" s="385"/>
      <c r="F2160" s="385"/>
      <c r="G2160" s="385"/>
      <c r="H2160" s="385"/>
    </row>
    <row r="2161" spans="1:8" x14ac:dyDescent="0.25">
      <c r="A2161" s="30"/>
      <c r="B2161" s="31"/>
      <c r="C2161" s="403"/>
      <c r="D2161" s="385"/>
      <c r="F2161" s="385"/>
      <c r="G2161" s="385"/>
      <c r="H2161" s="385"/>
    </row>
    <row r="2162" spans="1:8" x14ac:dyDescent="0.25">
      <c r="A2162" s="30"/>
      <c r="B2162" s="31"/>
      <c r="C2162" s="403"/>
      <c r="D2162" s="385"/>
      <c r="F2162" s="385"/>
      <c r="G2162" s="385"/>
      <c r="H2162" s="385"/>
    </row>
    <row r="2163" spans="1:8" x14ac:dyDescent="0.25">
      <c r="A2163" s="30"/>
      <c r="B2163" s="31"/>
      <c r="C2163" s="403"/>
      <c r="D2163" s="385"/>
      <c r="F2163" s="385"/>
      <c r="G2163" s="385"/>
      <c r="H2163" s="385"/>
    </row>
    <row r="2164" spans="1:8" x14ac:dyDescent="0.25">
      <c r="A2164" s="30"/>
      <c r="B2164" s="31"/>
      <c r="C2164" s="403"/>
      <c r="D2164" s="385"/>
      <c r="F2164" s="385"/>
      <c r="G2164" s="385"/>
      <c r="H2164" s="385"/>
    </row>
    <row r="2165" spans="1:8" x14ac:dyDescent="0.25">
      <c r="A2165" s="30"/>
      <c r="B2165" s="31"/>
      <c r="C2165" s="403"/>
      <c r="D2165" s="385"/>
      <c r="F2165" s="385"/>
      <c r="G2165" s="385"/>
      <c r="H2165" s="385"/>
    </row>
    <row r="2166" spans="1:8" x14ac:dyDescent="0.25">
      <c r="A2166" s="30"/>
      <c r="B2166" s="31"/>
      <c r="C2166" s="403"/>
      <c r="D2166" s="385"/>
      <c r="F2166" s="385"/>
      <c r="G2166" s="385"/>
      <c r="H2166" s="385"/>
    </row>
    <row r="2167" spans="1:8" x14ac:dyDescent="0.25">
      <c r="A2167" s="30"/>
      <c r="B2167" s="31"/>
      <c r="C2167" s="403"/>
      <c r="D2167" s="385"/>
      <c r="F2167" s="385"/>
      <c r="G2167" s="385"/>
      <c r="H2167" s="385"/>
    </row>
    <row r="2168" spans="1:8" x14ac:dyDescent="0.25">
      <c r="A2168" s="30"/>
      <c r="B2168" s="31"/>
      <c r="C2168" s="403"/>
      <c r="D2168" s="385"/>
      <c r="F2168" s="385"/>
      <c r="G2168" s="385"/>
      <c r="H2168" s="385"/>
    </row>
    <row r="2169" spans="1:8" x14ac:dyDescent="0.25">
      <c r="A2169" s="30"/>
      <c r="B2169" s="31"/>
      <c r="C2169" s="403"/>
      <c r="D2169" s="385"/>
      <c r="F2169" s="385"/>
      <c r="G2169" s="385"/>
      <c r="H2169" s="385"/>
    </row>
    <row r="2170" spans="1:8" x14ac:dyDescent="0.25">
      <c r="A2170" s="30"/>
      <c r="B2170" s="31"/>
      <c r="C2170" s="403"/>
      <c r="D2170" s="385"/>
      <c r="F2170" s="385"/>
      <c r="G2170" s="385"/>
      <c r="H2170" s="385"/>
    </row>
    <row r="2171" spans="1:8" x14ac:dyDescent="0.25">
      <c r="A2171" s="30"/>
      <c r="B2171" s="31"/>
      <c r="C2171" s="403"/>
      <c r="D2171" s="385"/>
      <c r="F2171" s="385"/>
      <c r="G2171" s="385"/>
      <c r="H2171" s="385"/>
    </row>
    <row r="2172" spans="1:8" x14ac:dyDescent="0.25">
      <c r="A2172" s="30"/>
      <c r="B2172" s="31"/>
      <c r="C2172" s="403"/>
      <c r="D2172" s="385"/>
      <c r="F2172" s="385"/>
      <c r="G2172" s="385"/>
      <c r="H2172" s="385"/>
    </row>
    <row r="2173" spans="1:8" x14ac:dyDescent="0.25">
      <c r="A2173" s="30"/>
      <c r="B2173" s="31"/>
      <c r="C2173" s="403"/>
      <c r="D2173" s="385"/>
      <c r="F2173" s="385"/>
      <c r="G2173" s="385"/>
      <c r="H2173" s="385"/>
    </row>
    <row r="2174" spans="1:8" x14ac:dyDescent="0.25">
      <c r="A2174" s="30"/>
      <c r="B2174" s="31"/>
      <c r="C2174" s="403"/>
      <c r="D2174" s="385"/>
      <c r="F2174" s="385"/>
      <c r="G2174" s="385"/>
      <c r="H2174" s="385"/>
    </row>
    <row r="2175" spans="1:8" x14ac:dyDescent="0.25">
      <c r="A2175" s="30"/>
      <c r="B2175" s="31"/>
      <c r="C2175" s="403"/>
      <c r="D2175" s="385"/>
      <c r="F2175" s="385"/>
      <c r="G2175" s="385"/>
      <c r="H2175" s="385"/>
    </row>
    <row r="2176" spans="1:8" x14ac:dyDescent="0.25">
      <c r="A2176" s="30"/>
      <c r="B2176" s="31"/>
      <c r="C2176" s="403"/>
      <c r="D2176" s="385"/>
      <c r="F2176" s="385"/>
      <c r="G2176" s="385"/>
      <c r="H2176" s="385"/>
    </row>
    <row r="2177" spans="1:8" x14ac:dyDescent="0.25">
      <c r="A2177" s="30"/>
      <c r="B2177" s="31"/>
      <c r="C2177" s="403"/>
      <c r="D2177" s="385"/>
      <c r="F2177" s="385"/>
      <c r="G2177" s="385"/>
      <c r="H2177" s="385"/>
    </row>
    <row r="2178" spans="1:8" x14ac:dyDescent="0.25">
      <c r="A2178" s="30"/>
      <c r="B2178" s="31"/>
      <c r="C2178" s="403"/>
      <c r="D2178" s="385"/>
      <c r="F2178" s="385"/>
      <c r="G2178" s="385"/>
      <c r="H2178" s="385"/>
    </row>
    <row r="2179" spans="1:8" x14ac:dyDescent="0.25">
      <c r="A2179" s="30"/>
      <c r="B2179" s="31"/>
      <c r="C2179" s="403"/>
      <c r="D2179" s="385"/>
      <c r="F2179" s="385"/>
      <c r="G2179" s="385"/>
      <c r="H2179" s="385"/>
    </row>
    <row r="2180" spans="1:8" x14ac:dyDescent="0.25">
      <c r="A2180" s="30"/>
      <c r="B2180" s="31"/>
      <c r="C2180" s="403"/>
      <c r="D2180" s="385"/>
      <c r="F2180" s="385"/>
      <c r="G2180" s="385"/>
      <c r="H2180" s="385"/>
    </row>
    <row r="2181" spans="1:8" x14ac:dyDescent="0.25">
      <c r="A2181" s="30"/>
      <c r="B2181" s="31"/>
      <c r="C2181" s="403"/>
      <c r="D2181" s="385"/>
      <c r="F2181" s="385"/>
      <c r="G2181" s="385"/>
      <c r="H2181" s="385"/>
    </row>
    <row r="2182" spans="1:8" x14ac:dyDescent="0.25">
      <c r="A2182" s="30"/>
      <c r="B2182" s="31"/>
      <c r="C2182" s="403"/>
      <c r="D2182" s="385"/>
      <c r="F2182" s="385"/>
      <c r="G2182" s="385"/>
      <c r="H2182" s="385"/>
    </row>
    <row r="2183" spans="1:8" x14ac:dyDescent="0.25">
      <c r="A2183" s="30"/>
      <c r="B2183" s="31"/>
      <c r="C2183" s="403"/>
      <c r="D2183" s="385"/>
      <c r="F2183" s="385"/>
      <c r="G2183" s="385"/>
      <c r="H2183" s="385"/>
    </row>
    <row r="2184" spans="1:8" x14ac:dyDescent="0.25">
      <c r="A2184" s="30"/>
      <c r="B2184" s="31"/>
      <c r="C2184" s="403"/>
      <c r="D2184" s="385"/>
      <c r="F2184" s="385"/>
      <c r="G2184" s="385"/>
      <c r="H2184" s="385"/>
    </row>
    <row r="2185" spans="1:8" x14ac:dyDescent="0.25">
      <c r="A2185" s="30"/>
      <c r="B2185" s="31"/>
      <c r="C2185" s="403"/>
      <c r="D2185" s="385"/>
      <c r="F2185" s="385"/>
      <c r="G2185" s="385"/>
      <c r="H2185" s="385"/>
    </row>
    <row r="2186" spans="1:8" x14ac:dyDescent="0.25">
      <c r="A2186" s="30"/>
      <c r="B2186" s="31"/>
      <c r="C2186" s="403"/>
      <c r="D2186" s="385"/>
      <c r="F2186" s="385"/>
      <c r="G2186" s="385"/>
      <c r="H2186" s="385"/>
    </row>
    <row r="2187" spans="1:8" x14ac:dyDescent="0.25">
      <c r="A2187" s="30"/>
      <c r="B2187" s="31"/>
      <c r="C2187" s="403"/>
      <c r="D2187" s="385"/>
      <c r="F2187" s="385"/>
      <c r="G2187" s="385"/>
      <c r="H2187" s="385"/>
    </row>
    <row r="2188" spans="1:8" x14ac:dyDescent="0.25">
      <c r="A2188" s="30"/>
      <c r="B2188" s="31"/>
      <c r="C2188" s="403"/>
      <c r="D2188" s="385"/>
      <c r="F2188" s="385"/>
      <c r="G2188" s="385"/>
      <c r="H2188" s="385"/>
    </row>
    <row r="2189" spans="1:8" x14ac:dyDescent="0.25">
      <c r="A2189" s="30"/>
      <c r="B2189" s="31"/>
      <c r="C2189" s="403"/>
      <c r="D2189" s="385"/>
      <c r="F2189" s="385"/>
      <c r="G2189" s="385"/>
      <c r="H2189" s="385"/>
    </row>
    <row r="2190" spans="1:8" x14ac:dyDescent="0.25">
      <c r="A2190" s="30"/>
      <c r="B2190" s="31"/>
      <c r="C2190" s="403"/>
      <c r="D2190" s="385"/>
      <c r="F2190" s="385"/>
      <c r="G2190" s="385"/>
      <c r="H2190" s="385"/>
    </row>
    <row r="2191" spans="1:8" x14ac:dyDescent="0.25">
      <c r="A2191" s="30"/>
      <c r="B2191" s="31"/>
      <c r="C2191" s="403"/>
      <c r="D2191" s="385"/>
      <c r="F2191" s="385"/>
      <c r="G2191" s="385"/>
      <c r="H2191" s="385"/>
    </row>
    <row r="2192" spans="1:8" x14ac:dyDescent="0.25">
      <c r="A2192" s="30"/>
      <c r="B2192" s="31"/>
      <c r="C2192" s="403"/>
      <c r="D2192" s="385"/>
      <c r="F2192" s="385"/>
      <c r="G2192" s="385"/>
      <c r="H2192" s="385"/>
    </row>
    <row r="2193" spans="1:8" x14ac:dyDescent="0.25">
      <c r="A2193" s="30"/>
      <c r="B2193" s="31"/>
      <c r="C2193" s="403"/>
      <c r="D2193" s="385"/>
      <c r="F2193" s="385"/>
      <c r="G2193" s="385"/>
      <c r="H2193" s="385"/>
    </row>
    <row r="2194" spans="1:8" x14ac:dyDescent="0.25">
      <c r="A2194" s="30"/>
      <c r="B2194" s="31"/>
      <c r="C2194" s="403"/>
      <c r="D2194" s="385"/>
      <c r="F2194" s="385"/>
      <c r="G2194" s="385"/>
      <c r="H2194" s="385"/>
    </row>
    <row r="2195" spans="1:8" x14ac:dyDescent="0.25">
      <c r="A2195" s="30"/>
      <c r="B2195" s="31"/>
      <c r="C2195" s="403"/>
      <c r="D2195" s="385"/>
      <c r="F2195" s="385"/>
      <c r="G2195" s="385"/>
      <c r="H2195" s="385"/>
    </row>
    <row r="2196" spans="1:8" x14ac:dyDescent="0.25">
      <c r="A2196" s="30"/>
      <c r="B2196" s="31"/>
      <c r="C2196" s="403"/>
      <c r="D2196" s="385"/>
      <c r="F2196" s="385"/>
      <c r="G2196" s="385"/>
      <c r="H2196" s="385"/>
    </row>
    <row r="2197" spans="1:8" x14ac:dyDescent="0.25">
      <c r="A2197" s="30"/>
      <c r="B2197" s="31"/>
      <c r="C2197" s="403"/>
      <c r="D2197" s="385"/>
      <c r="F2197" s="385"/>
      <c r="G2197" s="385"/>
      <c r="H2197" s="385"/>
    </row>
    <row r="2198" spans="1:8" x14ac:dyDescent="0.25">
      <c r="A2198" s="30"/>
      <c r="B2198" s="31"/>
      <c r="C2198" s="403"/>
      <c r="D2198" s="385"/>
      <c r="F2198" s="385"/>
      <c r="G2198" s="385"/>
      <c r="H2198" s="385"/>
    </row>
    <row r="2199" spans="1:8" x14ac:dyDescent="0.25">
      <c r="A2199" s="30"/>
      <c r="B2199" s="31"/>
      <c r="C2199" s="403"/>
      <c r="D2199" s="385"/>
      <c r="F2199" s="385"/>
      <c r="G2199" s="385"/>
      <c r="H2199" s="385"/>
    </row>
    <row r="2200" spans="1:8" x14ac:dyDescent="0.25">
      <c r="A2200" s="30"/>
      <c r="B2200" s="31"/>
      <c r="C2200" s="403"/>
      <c r="D2200" s="385"/>
      <c r="F2200" s="385"/>
      <c r="G2200" s="385"/>
      <c r="H2200" s="385"/>
    </row>
    <row r="2201" spans="1:8" x14ac:dyDescent="0.25">
      <c r="A2201" s="30"/>
      <c r="B2201" s="31"/>
      <c r="C2201" s="403"/>
      <c r="D2201" s="385"/>
      <c r="F2201" s="385"/>
      <c r="G2201" s="385"/>
      <c r="H2201" s="385"/>
    </row>
    <row r="2202" spans="1:8" x14ac:dyDescent="0.25">
      <c r="A2202" s="30"/>
      <c r="B2202" s="31"/>
      <c r="C2202" s="403"/>
      <c r="D2202" s="385"/>
      <c r="F2202" s="385"/>
      <c r="G2202" s="385"/>
      <c r="H2202" s="385"/>
    </row>
    <row r="2203" spans="1:8" x14ac:dyDescent="0.25">
      <c r="A2203" s="30"/>
      <c r="B2203" s="31"/>
      <c r="C2203" s="403"/>
      <c r="D2203" s="385"/>
      <c r="F2203" s="385"/>
      <c r="G2203" s="385"/>
      <c r="H2203" s="385"/>
    </row>
    <row r="2204" spans="1:8" x14ac:dyDescent="0.25">
      <c r="A2204" s="30"/>
      <c r="B2204" s="31"/>
      <c r="C2204" s="403"/>
      <c r="D2204" s="385"/>
      <c r="F2204" s="385"/>
      <c r="G2204" s="385"/>
      <c r="H2204" s="385"/>
    </row>
    <row r="2205" spans="1:8" x14ac:dyDescent="0.25">
      <c r="A2205" s="30"/>
      <c r="B2205" s="31"/>
      <c r="C2205" s="403"/>
      <c r="D2205" s="385"/>
      <c r="F2205" s="385"/>
      <c r="G2205" s="385"/>
      <c r="H2205" s="385"/>
    </row>
    <row r="2206" spans="1:8" x14ac:dyDescent="0.25">
      <c r="A2206" s="30"/>
      <c r="B2206" s="31"/>
      <c r="C2206" s="403"/>
      <c r="D2206" s="385"/>
      <c r="F2206" s="385"/>
      <c r="G2206" s="385"/>
      <c r="H2206" s="385"/>
    </row>
    <row r="2207" spans="1:8" x14ac:dyDescent="0.25">
      <c r="A2207" s="30"/>
      <c r="B2207" s="31"/>
      <c r="C2207" s="403"/>
      <c r="D2207" s="385"/>
      <c r="F2207" s="385"/>
      <c r="G2207" s="385"/>
      <c r="H2207" s="385"/>
    </row>
    <row r="2208" spans="1:8" x14ac:dyDescent="0.25">
      <c r="A2208" s="30"/>
      <c r="B2208" s="31"/>
      <c r="C2208" s="403"/>
      <c r="D2208" s="385"/>
      <c r="F2208" s="385"/>
      <c r="G2208" s="385"/>
      <c r="H2208" s="385"/>
    </row>
    <row r="2209" spans="1:8" x14ac:dyDescent="0.25">
      <c r="A2209" s="30"/>
      <c r="B2209" s="31"/>
      <c r="C2209" s="403"/>
      <c r="D2209" s="385"/>
      <c r="F2209" s="385"/>
      <c r="G2209" s="385"/>
      <c r="H2209" s="385"/>
    </row>
    <row r="2210" spans="1:8" x14ac:dyDescent="0.25">
      <c r="A2210" s="30"/>
      <c r="B2210" s="31"/>
      <c r="C2210" s="403"/>
      <c r="D2210" s="385"/>
      <c r="F2210" s="385"/>
      <c r="G2210" s="385"/>
      <c r="H2210" s="385"/>
    </row>
    <row r="2211" spans="1:8" x14ac:dyDescent="0.25">
      <c r="A2211" s="30"/>
      <c r="B2211" s="31"/>
      <c r="C2211" s="403"/>
      <c r="D2211" s="385"/>
      <c r="F2211" s="385"/>
      <c r="G2211" s="385"/>
      <c r="H2211" s="385"/>
    </row>
    <row r="2212" spans="1:8" x14ac:dyDescent="0.25">
      <c r="A2212" s="30"/>
      <c r="B2212" s="31"/>
      <c r="C2212" s="403"/>
      <c r="D2212" s="385"/>
      <c r="F2212" s="385"/>
      <c r="G2212" s="385"/>
      <c r="H2212" s="385"/>
    </row>
    <row r="2213" spans="1:8" x14ac:dyDescent="0.25">
      <c r="A2213" s="30"/>
      <c r="B2213" s="31"/>
      <c r="C2213" s="403"/>
      <c r="D2213" s="385"/>
      <c r="F2213" s="385"/>
      <c r="G2213" s="385"/>
      <c r="H2213" s="385"/>
    </row>
    <row r="2214" spans="1:8" x14ac:dyDescent="0.25">
      <c r="A2214" s="30"/>
      <c r="B2214" s="31"/>
      <c r="C2214" s="403"/>
      <c r="D2214" s="385"/>
      <c r="F2214" s="385"/>
      <c r="G2214" s="385"/>
      <c r="H2214" s="385"/>
    </row>
    <row r="2215" spans="1:8" x14ac:dyDescent="0.25">
      <c r="A2215" s="30"/>
      <c r="B2215" s="31"/>
      <c r="C2215" s="403"/>
      <c r="D2215" s="385"/>
      <c r="F2215" s="385"/>
      <c r="G2215" s="385"/>
      <c r="H2215" s="385"/>
    </row>
    <row r="2216" spans="1:8" x14ac:dyDescent="0.25">
      <c r="A2216" s="30"/>
      <c r="B2216" s="31"/>
      <c r="C2216" s="403"/>
      <c r="D2216" s="385"/>
      <c r="F2216" s="385"/>
      <c r="G2216" s="385"/>
      <c r="H2216" s="385"/>
    </row>
    <row r="2217" spans="1:8" x14ac:dyDescent="0.25">
      <c r="A2217" s="30"/>
      <c r="B2217" s="31"/>
      <c r="C2217" s="403"/>
      <c r="D2217" s="385"/>
      <c r="F2217" s="385"/>
      <c r="G2217" s="385"/>
      <c r="H2217" s="385"/>
    </row>
    <row r="2218" spans="1:8" x14ac:dyDescent="0.25">
      <c r="A2218" s="30"/>
      <c r="B2218" s="31"/>
      <c r="C2218" s="403"/>
      <c r="D2218" s="385"/>
      <c r="F2218" s="385"/>
      <c r="G2218" s="385"/>
      <c r="H2218" s="385"/>
    </row>
    <row r="2219" spans="1:8" x14ac:dyDescent="0.25">
      <c r="A2219" s="30"/>
      <c r="B2219" s="31"/>
      <c r="C2219" s="403"/>
      <c r="D2219" s="385"/>
      <c r="F2219" s="385"/>
      <c r="G2219" s="385"/>
      <c r="H2219" s="385"/>
    </row>
    <row r="2220" spans="1:8" x14ac:dyDescent="0.25">
      <c r="A2220" s="30"/>
      <c r="B2220" s="31"/>
      <c r="C2220" s="403"/>
      <c r="D2220" s="385"/>
      <c r="F2220" s="385"/>
      <c r="G2220" s="385"/>
      <c r="H2220" s="385"/>
    </row>
    <row r="2221" spans="1:8" x14ac:dyDescent="0.25">
      <c r="A2221" s="30"/>
      <c r="B2221" s="31"/>
      <c r="C2221" s="403"/>
      <c r="D2221" s="385"/>
      <c r="F2221" s="385"/>
      <c r="G2221" s="385"/>
      <c r="H2221" s="385"/>
    </row>
    <row r="2222" spans="1:8" x14ac:dyDescent="0.25">
      <c r="A2222" s="30"/>
      <c r="B2222" s="31"/>
      <c r="C2222" s="403"/>
      <c r="D2222" s="385"/>
      <c r="F2222" s="385"/>
      <c r="G2222" s="385"/>
      <c r="H2222" s="385"/>
    </row>
    <row r="2223" spans="1:8" x14ac:dyDescent="0.25">
      <c r="A2223" s="30"/>
      <c r="B2223" s="31"/>
      <c r="C2223" s="403"/>
      <c r="D2223" s="385"/>
      <c r="F2223" s="385"/>
      <c r="G2223" s="385"/>
      <c r="H2223" s="385"/>
    </row>
    <row r="2224" spans="1:8" x14ac:dyDescent="0.25">
      <c r="A2224" s="30"/>
      <c r="B2224" s="31"/>
      <c r="C2224" s="403"/>
      <c r="D2224" s="385"/>
      <c r="F2224" s="385"/>
      <c r="G2224" s="385"/>
      <c r="H2224" s="385"/>
    </row>
    <row r="2225" spans="1:8" x14ac:dyDescent="0.25">
      <c r="A2225" s="30"/>
      <c r="B2225" s="31"/>
      <c r="C2225" s="403"/>
      <c r="D2225" s="385"/>
      <c r="F2225" s="385"/>
      <c r="G2225" s="385"/>
      <c r="H2225" s="385"/>
    </row>
    <row r="2226" spans="1:8" x14ac:dyDescent="0.25">
      <c r="A2226" s="30"/>
      <c r="B2226" s="31"/>
      <c r="C2226" s="403"/>
      <c r="D2226" s="385"/>
      <c r="F2226" s="385"/>
      <c r="G2226" s="385"/>
      <c r="H2226" s="385"/>
    </row>
    <row r="2227" spans="1:8" x14ac:dyDescent="0.25">
      <c r="A2227" s="30"/>
      <c r="B2227" s="31"/>
      <c r="C2227" s="403"/>
      <c r="D2227" s="385"/>
      <c r="F2227" s="385"/>
      <c r="G2227" s="385"/>
      <c r="H2227" s="385"/>
    </row>
    <row r="2228" spans="1:8" x14ac:dyDescent="0.25">
      <c r="A2228" s="30"/>
      <c r="B2228" s="31"/>
      <c r="C2228" s="403"/>
      <c r="D2228" s="385"/>
      <c r="F2228" s="385"/>
      <c r="G2228" s="385"/>
      <c r="H2228" s="385"/>
    </row>
    <row r="2229" spans="1:8" x14ac:dyDescent="0.25">
      <c r="A2229" s="30"/>
      <c r="B2229" s="31"/>
      <c r="C2229" s="403"/>
      <c r="D2229" s="385"/>
      <c r="F2229" s="385"/>
      <c r="G2229" s="385"/>
      <c r="H2229" s="385"/>
    </row>
    <row r="2230" spans="1:8" x14ac:dyDescent="0.25">
      <c r="A2230" s="30"/>
      <c r="B2230" s="31"/>
      <c r="C2230" s="403"/>
      <c r="D2230" s="385"/>
      <c r="F2230" s="385"/>
      <c r="G2230" s="385"/>
      <c r="H2230" s="385"/>
    </row>
    <row r="2231" spans="1:8" x14ac:dyDescent="0.25">
      <c r="A2231" s="30"/>
      <c r="B2231" s="31"/>
      <c r="C2231" s="403"/>
      <c r="D2231" s="385"/>
      <c r="F2231" s="385"/>
      <c r="G2231" s="385"/>
      <c r="H2231" s="385"/>
    </row>
    <row r="2232" spans="1:8" x14ac:dyDescent="0.25">
      <c r="A2232" s="30"/>
      <c r="B2232" s="31"/>
      <c r="C2232" s="403"/>
      <c r="D2232" s="385"/>
      <c r="F2232" s="385"/>
      <c r="G2232" s="385"/>
      <c r="H2232" s="385"/>
    </row>
    <row r="2233" spans="1:8" x14ac:dyDescent="0.25">
      <c r="A2233" s="30"/>
      <c r="B2233" s="31"/>
      <c r="C2233" s="403"/>
      <c r="D2233" s="385"/>
      <c r="F2233" s="385"/>
      <c r="G2233" s="385"/>
      <c r="H2233" s="385"/>
    </row>
    <row r="2234" spans="1:8" x14ac:dyDescent="0.25">
      <c r="A2234" s="30"/>
      <c r="B2234" s="31"/>
      <c r="C2234" s="403"/>
      <c r="D2234" s="385"/>
      <c r="F2234" s="385"/>
      <c r="G2234" s="385"/>
      <c r="H2234" s="385"/>
    </row>
    <row r="2235" spans="1:8" x14ac:dyDescent="0.25">
      <c r="A2235" s="30"/>
      <c r="B2235" s="31"/>
      <c r="C2235" s="403"/>
      <c r="D2235" s="385"/>
      <c r="F2235" s="385"/>
      <c r="G2235" s="385"/>
      <c r="H2235" s="385"/>
    </row>
    <row r="2236" spans="1:8" x14ac:dyDescent="0.25">
      <c r="A2236" s="30"/>
      <c r="B2236" s="31"/>
      <c r="C2236" s="403"/>
      <c r="D2236" s="385"/>
      <c r="F2236" s="385"/>
      <c r="G2236" s="385"/>
      <c r="H2236" s="385"/>
    </row>
    <row r="2237" spans="1:8" x14ac:dyDescent="0.25">
      <c r="A2237" s="30"/>
      <c r="B2237" s="31"/>
      <c r="C2237" s="403"/>
      <c r="D2237" s="385"/>
      <c r="F2237" s="385"/>
      <c r="G2237" s="385"/>
      <c r="H2237" s="385"/>
    </row>
    <row r="2238" spans="1:8" x14ac:dyDescent="0.25">
      <c r="A2238" s="30"/>
      <c r="B2238" s="31"/>
      <c r="C2238" s="403"/>
      <c r="D2238" s="385"/>
      <c r="F2238" s="385"/>
      <c r="G2238" s="385"/>
      <c r="H2238" s="385"/>
    </row>
    <row r="2239" spans="1:8" x14ac:dyDescent="0.25">
      <c r="A2239" s="30"/>
      <c r="B2239" s="31"/>
      <c r="C2239" s="403"/>
      <c r="D2239" s="385"/>
      <c r="F2239" s="385"/>
      <c r="G2239" s="385"/>
      <c r="H2239" s="385"/>
    </row>
    <row r="2240" spans="1:8" x14ac:dyDescent="0.25">
      <c r="A2240" s="30"/>
      <c r="B2240" s="31"/>
      <c r="C2240" s="403"/>
      <c r="D2240" s="385"/>
      <c r="F2240" s="385"/>
      <c r="G2240" s="385"/>
      <c r="H2240" s="385"/>
    </row>
    <row r="2241" spans="1:8" x14ac:dyDescent="0.25">
      <c r="A2241" s="30"/>
      <c r="B2241" s="31"/>
      <c r="C2241" s="403"/>
      <c r="D2241" s="385"/>
      <c r="F2241" s="385"/>
      <c r="G2241" s="385"/>
      <c r="H2241" s="385"/>
    </row>
    <row r="2242" spans="1:8" x14ac:dyDescent="0.25">
      <c r="A2242" s="30"/>
      <c r="B2242" s="31"/>
      <c r="C2242" s="403"/>
      <c r="D2242" s="385"/>
      <c r="F2242" s="385"/>
      <c r="G2242" s="385"/>
      <c r="H2242" s="385"/>
    </row>
    <row r="2243" spans="1:8" x14ac:dyDescent="0.25">
      <c r="A2243" s="30"/>
      <c r="B2243" s="31"/>
      <c r="C2243" s="403"/>
      <c r="D2243" s="385"/>
      <c r="F2243" s="385"/>
      <c r="G2243" s="385"/>
      <c r="H2243" s="385"/>
    </row>
    <row r="2244" spans="1:8" x14ac:dyDescent="0.25">
      <c r="A2244" s="30"/>
      <c r="B2244" s="31"/>
      <c r="C2244" s="403"/>
      <c r="D2244" s="385"/>
      <c r="F2244" s="385"/>
      <c r="G2244" s="385"/>
      <c r="H2244" s="385"/>
    </row>
    <row r="2245" spans="1:8" x14ac:dyDescent="0.25">
      <c r="A2245" s="30"/>
      <c r="B2245" s="31"/>
      <c r="C2245" s="403"/>
      <c r="D2245" s="385"/>
      <c r="F2245" s="385"/>
      <c r="G2245" s="385"/>
      <c r="H2245" s="385"/>
    </row>
    <row r="2246" spans="1:8" x14ac:dyDescent="0.25">
      <c r="A2246" s="30"/>
      <c r="B2246" s="31"/>
      <c r="C2246" s="403"/>
      <c r="D2246" s="385"/>
      <c r="F2246" s="385"/>
      <c r="G2246" s="385"/>
      <c r="H2246" s="385"/>
    </row>
    <row r="2247" spans="1:8" x14ac:dyDescent="0.25">
      <c r="A2247" s="30"/>
      <c r="B2247" s="31"/>
      <c r="C2247" s="403"/>
      <c r="D2247" s="385"/>
      <c r="F2247" s="385"/>
      <c r="G2247" s="385"/>
      <c r="H2247" s="385"/>
    </row>
    <row r="2248" spans="1:8" x14ac:dyDescent="0.25">
      <c r="A2248" s="30"/>
      <c r="B2248" s="31"/>
      <c r="C2248" s="403"/>
      <c r="D2248" s="385"/>
      <c r="F2248" s="385"/>
      <c r="G2248" s="385"/>
      <c r="H2248" s="385"/>
    </row>
    <row r="2249" spans="1:8" x14ac:dyDescent="0.25">
      <c r="A2249" s="30"/>
      <c r="B2249" s="31"/>
      <c r="C2249" s="403"/>
      <c r="D2249" s="385"/>
      <c r="F2249" s="385"/>
      <c r="G2249" s="385"/>
      <c r="H2249" s="385"/>
    </row>
    <row r="2250" spans="1:8" x14ac:dyDescent="0.25">
      <c r="A2250" s="30"/>
      <c r="B2250" s="31"/>
      <c r="C2250" s="403"/>
      <c r="D2250" s="385"/>
      <c r="F2250" s="385"/>
      <c r="G2250" s="385"/>
      <c r="H2250" s="385"/>
    </row>
    <row r="2251" spans="1:8" x14ac:dyDescent="0.25">
      <c r="A2251" s="30"/>
      <c r="B2251" s="31"/>
      <c r="C2251" s="403"/>
      <c r="D2251" s="385"/>
      <c r="F2251" s="385"/>
      <c r="G2251" s="385"/>
      <c r="H2251" s="385"/>
    </row>
    <row r="2252" spans="1:8" x14ac:dyDescent="0.25">
      <c r="A2252" s="30"/>
      <c r="B2252" s="31"/>
      <c r="C2252" s="403"/>
      <c r="D2252" s="385"/>
      <c r="F2252" s="385"/>
      <c r="G2252" s="385"/>
      <c r="H2252" s="385"/>
    </row>
    <row r="2253" spans="1:8" x14ac:dyDescent="0.25">
      <c r="A2253" s="30"/>
      <c r="B2253" s="31"/>
      <c r="C2253" s="403"/>
      <c r="D2253" s="385"/>
      <c r="F2253" s="385"/>
      <c r="G2253" s="385"/>
      <c r="H2253" s="385"/>
    </row>
    <row r="2254" spans="1:8" x14ac:dyDescent="0.25">
      <c r="A2254" s="30"/>
      <c r="B2254" s="31"/>
      <c r="C2254" s="403"/>
      <c r="D2254" s="385"/>
      <c r="F2254" s="385"/>
      <c r="G2254" s="385"/>
      <c r="H2254" s="385"/>
    </row>
    <row r="2255" spans="1:8" x14ac:dyDescent="0.25">
      <c r="A2255" s="30"/>
      <c r="B2255" s="31"/>
      <c r="C2255" s="403"/>
      <c r="D2255" s="385"/>
      <c r="F2255" s="385"/>
      <c r="G2255" s="385"/>
      <c r="H2255" s="385"/>
    </row>
    <row r="2256" spans="1:8" x14ac:dyDescent="0.25">
      <c r="A2256" s="30"/>
      <c r="B2256" s="31"/>
      <c r="C2256" s="403"/>
      <c r="D2256" s="385"/>
      <c r="F2256" s="385"/>
      <c r="G2256" s="385"/>
      <c r="H2256" s="385"/>
    </row>
    <row r="2257" spans="1:8" x14ac:dyDescent="0.25">
      <c r="A2257" s="30"/>
      <c r="B2257" s="31"/>
      <c r="C2257" s="403"/>
      <c r="D2257" s="385"/>
      <c r="F2257" s="385"/>
      <c r="G2257" s="385"/>
      <c r="H2257" s="385"/>
    </row>
    <row r="2258" spans="1:8" x14ac:dyDescent="0.25">
      <c r="A2258" s="30"/>
      <c r="B2258" s="31"/>
      <c r="C2258" s="403"/>
      <c r="D2258" s="385"/>
      <c r="F2258" s="385"/>
      <c r="G2258" s="385"/>
      <c r="H2258" s="385"/>
    </row>
    <row r="2259" spans="1:8" x14ac:dyDescent="0.25">
      <c r="A2259" s="30"/>
      <c r="B2259" s="31"/>
      <c r="C2259" s="403"/>
      <c r="D2259" s="385"/>
      <c r="F2259" s="385"/>
      <c r="G2259" s="385"/>
      <c r="H2259" s="385"/>
    </row>
    <row r="2260" spans="1:8" x14ac:dyDescent="0.25">
      <c r="A2260" s="30"/>
      <c r="B2260" s="31"/>
      <c r="C2260" s="403"/>
      <c r="D2260" s="385"/>
      <c r="F2260" s="385"/>
      <c r="G2260" s="385"/>
      <c r="H2260" s="385"/>
    </row>
    <row r="2261" spans="1:8" x14ac:dyDescent="0.25">
      <c r="A2261" s="30"/>
      <c r="B2261" s="31"/>
      <c r="C2261" s="403"/>
      <c r="D2261" s="385"/>
      <c r="F2261" s="385"/>
      <c r="G2261" s="385"/>
      <c r="H2261" s="385"/>
    </row>
    <row r="2262" spans="1:8" x14ac:dyDescent="0.25">
      <c r="A2262" s="30"/>
      <c r="B2262" s="31"/>
      <c r="C2262" s="403"/>
      <c r="D2262" s="385"/>
      <c r="F2262" s="385"/>
      <c r="G2262" s="385"/>
      <c r="H2262" s="385"/>
    </row>
    <row r="2263" spans="1:8" x14ac:dyDescent="0.25">
      <c r="A2263" s="30"/>
      <c r="B2263" s="31"/>
      <c r="C2263" s="403"/>
      <c r="D2263" s="385"/>
      <c r="F2263" s="385"/>
      <c r="G2263" s="385"/>
      <c r="H2263" s="385"/>
    </row>
    <row r="2264" spans="1:8" x14ac:dyDescent="0.25">
      <c r="A2264" s="30"/>
      <c r="B2264" s="31"/>
      <c r="C2264" s="403"/>
      <c r="D2264" s="385"/>
      <c r="F2264" s="385"/>
      <c r="G2264" s="385"/>
      <c r="H2264" s="385"/>
    </row>
    <row r="2265" spans="1:8" x14ac:dyDescent="0.25">
      <c r="A2265" s="30"/>
      <c r="B2265" s="31"/>
      <c r="C2265" s="403"/>
      <c r="D2265" s="385"/>
      <c r="F2265" s="385"/>
      <c r="G2265" s="385"/>
      <c r="H2265" s="385"/>
    </row>
    <row r="2266" spans="1:8" x14ac:dyDescent="0.25">
      <c r="A2266" s="30"/>
      <c r="B2266" s="31"/>
      <c r="C2266" s="403"/>
      <c r="D2266" s="385"/>
      <c r="F2266" s="385"/>
      <c r="G2266" s="385"/>
      <c r="H2266" s="385"/>
    </row>
    <row r="2267" spans="1:8" x14ac:dyDescent="0.25">
      <c r="A2267" s="30"/>
      <c r="B2267" s="31"/>
      <c r="C2267" s="403"/>
      <c r="D2267" s="385"/>
      <c r="F2267" s="385"/>
      <c r="G2267" s="385"/>
      <c r="H2267" s="385"/>
    </row>
    <row r="2268" spans="1:8" x14ac:dyDescent="0.25">
      <c r="A2268" s="30"/>
      <c r="B2268" s="31"/>
      <c r="C2268" s="403"/>
      <c r="D2268" s="385"/>
      <c r="F2268" s="385"/>
      <c r="G2268" s="385"/>
      <c r="H2268" s="385"/>
    </row>
    <row r="2269" spans="1:8" x14ac:dyDescent="0.25">
      <c r="A2269" s="30"/>
      <c r="B2269" s="31"/>
      <c r="C2269" s="403"/>
      <c r="D2269" s="385"/>
      <c r="F2269" s="385"/>
      <c r="G2269" s="385"/>
      <c r="H2269" s="385"/>
    </row>
    <row r="2270" spans="1:8" x14ac:dyDescent="0.25">
      <c r="A2270" s="30"/>
      <c r="B2270" s="31"/>
      <c r="C2270" s="403"/>
      <c r="D2270" s="385"/>
      <c r="F2270" s="385"/>
      <c r="G2270" s="385"/>
      <c r="H2270" s="385"/>
    </row>
    <row r="2271" spans="1:8" x14ac:dyDescent="0.25">
      <c r="A2271" s="30"/>
      <c r="B2271" s="31"/>
      <c r="C2271" s="403"/>
      <c r="D2271" s="385"/>
      <c r="F2271" s="385"/>
      <c r="G2271" s="385"/>
      <c r="H2271" s="385"/>
    </row>
    <row r="2272" spans="1:8" x14ac:dyDescent="0.25">
      <c r="A2272" s="30"/>
      <c r="B2272" s="31"/>
      <c r="C2272" s="403"/>
      <c r="D2272" s="385"/>
      <c r="F2272" s="385"/>
      <c r="G2272" s="385"/>
      <c r="H2272" s="385"/>
    </row>
    <row r="2273" spans="1:8" x14ac:dyDescent="0.25">
      <c r="A2273" s="30"/>
      <c r="B2273" s="31"/>
      <c r="C2273" s="403"/>
      <c r="D2273" s="385"/>
      <c r="F2273" s="385"/>
      <c r="G2273" s="385"/>
      <c r="H2273" s="385"/>
    </row>
    <row r="2274" spans="1:8" x14ac:dyDescent="0.25">
      <c r="A2274" s="30"/>
      <c r="B2274" s="31"/>
      <c r="C2274" s="403"/>
      <c r="D2274" s="385"/>
      <c r="F2274" s="385"/>
      <c r="G2274" s="385"/>
      <c r="H2274" s="385"/>
    </row>
    <row r="2275" spans="1:8" x14ac:dyDescent="0.25">
      <c r="A2275" s="30"/>
      <c r="B2275" s="31"/>
      <c r="C2275" s="403"/>
      <c r="D2275" s="385"/>
      <c r="F2275" s="385"/>
      <c r="G2275" s="385"/>
      <c r="H2275" s="385"/>
    </row>
    <row r="2276" spans="1:8" x14ac:dyDescent="0.25">
      <c r="A2276" s="30"/>
      <c r="B2276" s="31"/>
      <c r="C2276" s="403"/>
      <c r="D2276" s="385"/>
      <c r="F2276" s="385"/>
      <c r="G2276" s="385"/>
      <c r="H2276" s="385"/>
    </row>
    <row r="2277" spans="1:8" x14ac:dyDescent="0.25">
      <c r="A2277" s="30"/>
      <c r="B2277" s="31"/>
      <c r="C2277" s="403"/>
      <c r="D2277" s="385"/>
      <c r="F2277" s="385"/>
      <c r="G2277" s="385"/>
      <c r="H2277" s="385"/>
    </row>
    <row r="2278" spans="1:8" x14ac:dyDescent="0.25">
      <c r="A2278" s="30"/>
      <c r="B2278" s="31"/>
      <c r="C2278" s="403"/>
      <c r="D2278" s="385"/>
      <c r="F2278" s="385"/>
      <c r="G2278" s="385"/>
      <c r="H2278" s="385"/>
    </row>
    <row r="2279" spans="1:8" x14ac:dyDescent="0.25">
      <c r="A2279" s="30"/>
      <c r="B2279" s="31"/>
      <c r="C2279" s="403"/>
      <c r="D2279" s="385"/>
      <c r="F2279" s="385"/>
      <c r="G2279" s="385"/>
      <c r="H2279" s="385"/>
    </row>
    <row r="2280" spans="1:8" x14ac:dyDescent="0.25">
      <c r="A2280" s="30"/>
      <c r="B2280" s="31"/>
      <c r="C2280" s="403"/>
      <c r="D2280" s="385"/>
      <c r="F2280" s="385"/>
      <c r="G2280" s="385"/>
      <c r="H2280" s="385"/>
    </row>
    <row r="2281" spans="1:8" x14ac:dyDescent="0.25">
      <c r="A2281" s="30"/>
      <c r="B2281" s="31"/>
      <c r="C2281" s="403"/>
      <c r="D2281" s="385"/>
      <c r="F2281" s="385"/>
      <c r="G2281" s="385"/>
      <c r="H2281" s="385"/>
    </row>
    <row r="2282" spans="1:8" x14ac:dyDescent="0.25">
      <c r="A2282" s="30"/>
      <c r="B2282" s="31"/>
      <c r="C2282" s="403"/>
      <c r="D2282" s="385"/>
      <c r="F2282" s="385"/>
      <c r="G2282" s="385"/>
      <c r="H2282" s="385"/>
    </row>
    <row r="2283" spans="1:8" x14ac:dyDescent="0.25">
      <c r="A2283" s="30"/>
      <c r="B2283" s="31"/>
      <c r="C2283" s="403"/>
      <c r="D2283" s="385"/>
      <c r="F2283" s="385"/>
      <c r="G2283" s="385"/>
      <c r="H2283" s="385"/>
    </row>
    <row r="2284" spans="1:8" x14ac:dyDescent="0.25">
      <c r="A2284" s="30"/>
      <c r="B2284" s="31"/>
      <c r="C2284" s="403"/>
      <c r="D2284" s="385"/>
      <c r="F2284" s="385"/>
      <c r="G2284" s="385"/>
      <c r="H2284" s="385"/>
    </row>
    <row r="2285" spans="1:8" x14ac:dyDescent="0.25">
      <c r="A2285" s="30"/>
      <c r="B2285" s="31"/>
      <c r="C2285" s="403"/>
      <c r="D2285" s="385"/>
      <c r="F2285" s="385"/>
      <c r="G2285" s="385"/>
      <c r="H2285" s="385"/>
    </row>
    <row r="2286" spans="1:8" x14ac:dyDescent="0.25">
      <c r="A2286" s="30"/>
      <c r="B2286" s="31"/>
      <c r="C2286" s="403"/>
      <c r="D2286" s="385"/>
      <c r="F2286" s="385"/>
      <c r="G2286" s="385"/>
      <c r="H2286" s="385"/>
    </row>
    <row r="2287" spans="1:8" x14ac:dyDescent="0.25">
      <c r="A2287" s="30"/>
      <c r="B2287" s="31"/>
      <c r="C2287" s="403"/>
      <c r="D2287" s="385"/>
      <c r="F2287" s="385"/>
      <c r="G2287" s="385"/>
      <c r="H2287" s="385"/>
    </row>
    <row r="2288" spans="1:8" x14ac:dyDescent="0.25">
      <c r="A2288" s="30"/>
      <c r="B2288" s="31"/>
      <c r="C2288" s="403"/>
      <c r="D2288" s="385"/>
      <c r="F2288" s="385"/>
      <c r="G2288" s="385"/>
      <c r="H2288" s="385"/>
    </row>
    <row r="2289" spans="1:8" x14ac:dyDescent="0.25">
      <c r="A2289" s="30"/>
      <c r="B2289" s="31"/>
      <c r="C2289" s="403"/>
      <c r="D2289" s="385"/>
      <c r="F2289" s="385"/>
      <c r="G2289" s="385"/>
      <c r="H2289" s="385"/>
    </row>
    <row r="2290" spans="1:8" x14ac:dyDescent="0.25">
      <c r="A2290" s="30"/>
      <c r="B2290" s="31"/>
      <c r="C2290" s="403"/>
      <c r="D2290" s="385"/>
      <c r="F2290" s="385"/>
      <c r="G2290" s="385"/>
      <c r="H2290" s="385"/>
    </row>
    <row r="2291" spans="1:8" x14ac:dyDescent="0.25">
      <c r="A2291" s="30"/>
      <c r="B2291" s="31"/>
      <c r="C2291" s="403"/>
      <c r="D2291" s="385"/>
      <c r="F2291" s="385"/>
      <c r="G2291" s="385"/>
      <c r="H2291" s="385"/>
    </row>
    <row r="2292" spans="1:8" x14ac:dyDescent="0.25">
      <c r="A2292" s="30"/>
      <c r="B2292" s="31"/>
      <c r="C2292" s="403"/>
      <c r="D2292" s="385"/>
      <c r="F2292" s="385"/>
      <c r="G2292" s="385"/>
      <c r="H2292" s="385"/>
    </row>
    <row r="2293" spans="1:8" x14ac:dyDescent="0.25">
      <c r="A2293" s="30"/>
      <c r="B2293" s="31"/>
      <c r="C2293" s="403"/>
      <c r="D2293" s="385"/>
      <c r="F2293" s="385"/>
      <c r="G2293" s="385"/>
      <c r="H2293" s="385"/>
    </row>
    <row r="2294" spans="1:8" x14ac:dyDescent="0.25">
      <c r="A2294" s="30"/>
      <c r="B2294" s="31"/>
      <c r="C2294" s="403"/>
      <c r="D2294" s="385"/>
      <c r="F2294" s="385"/>
      <c r="G2294" s="385"/>
      <c r="H2294" s="385"/>
    </row>
    <row r="2295" spans="1:8" x14ac:dyDescent="0.25">
      <c r="A2295" s="30"/>
      <c r="B2295" s="31"/>
      <c r="C2295" s="403"/>
      <c r="D2295" s="385"/>
      <c r="F2295" s="385"/>
      <c r="G2295" s="385"/>
      <c r="H2295" s="385"/>
    </row>
    <row r="2296" spans="1:8" x14ac:dyDescent="0.25">
      <c r="A2296" s="30"/>
      <c r="B2296" s="31"/>
      <c r="C2296" s="403"/>
      <c r="D2296" s="385"/>
      <c r="F2296" s="385"/>
      <c r="G2296" s="385"/>
      <c r="H2296" s="385"/>
    </row>
    <row r="2297" spans="1:8" x14ac:dyDescent="0.25">
      <c r="A2297" s="30"/>
      <c r="B2297" s="31"/>
      <c r="C2297" s="403"/>
      <c r="D2297" s="385"/>
      <c r="F2297" s="385"/>
      <c r="G2297" s="385"/>
      <c r="H2297" s="385"/>
    </row>
    <row r="2298" spans="1:8" x14ac:dyDescent="0.25">
      <c r="A2298" s="30"/>
      <c r="B2298" s="31"/>
      <c r="C2298" s="403"/>
      <c r="D2298" s="385"/>
      <c r="F2298" s="385"/>
      <c r="G2298" s="385"/>
      <c r="H2298" s="385"/>
    </row>
    <row r="2299" spans="1:8" x14ac:dyDescent="0.25">
      <c r="A2299" s="30"/>
      <c r="B2299" s="31"/>
      <c r="C2299" s="403"/>
      <c r="D2299" s="385"/>
      <c r="F2299" s="385"/>
      <c r="G2299" s="385"/>
      <c r="H2299" s="385"/>
    </row>
    <row r="2300" spans="1:8" x14ac:dyDescent="0.25">
      <c r="A2300" s="30"/>
      <c r="B2300" s="31"/>
      <c r="C2300" s="403"/>
      <c r="D2300" s="385"/>
      <c r="F2300" s="385"/>
      <c r="G2300" s="385"/>
      <c r="H2300" s="385"/>
    </row>
    <row r="2301" spans="1:8" x14ac:dyDescent="0.25">
      <c r="A2301" s="30"/>
      <c r="B2301" s="31"/>
      <c r="C2301" s="403"/>
      <c r="D2301" s="385"/>
      <c r="F2301" s="385"/>
      <c r="G2301" s="385"/>
      <c r="H2301" s="385"/>
    </row>
    <row r="2302" spans="1:8" x14ac:dyDescent="0.25">
      <c r="A2302" s="30"/>
      <c r="B2302" s="31"/>
      <c r="C2302" s="403"/>
      <c r="D2302" s="385"/>
      <c r="F2302" s="385"/>
      <c r="G2302" s="385"/>
      <c r="H2302" s="385"/>
    </row>
    <row r="2303" spans="1:8" x14ac:dyDescent="0.25">
      <c r="A2303" s="30"/>
      <c r="B2303" s="31"/>
      <c r="C2303" s="403"/>
      <c r="D2303" s="385"/>
      <c r="F2303" s="385"/>
      <c r="G2303" s="385"/>
      <c r="H2303" s="385"/>
    </row>
    <row r="2304" spans="1:8" x14ac:dyDescent="0.25">
      <c r="A2304" s="30"/>
      <c r="B2304" s="31"/>
      <c r="C2304" s="403"/>
      <c r="D2304" s="385"/>
      <c r="F2304" s="385"/>
      <c r="G2304" s="385"/>
      <c r="H2304" s="385"/>
    </row>
    <row r="2305" spans="1:8" x14ac:dyDescent="0.25">
      <c r="A2305" s="30"/>
      <c r="B2305" s="31"/>
      <c r="C2305" s="403"/>
      <c r="D2305" s="385"/>
      <c r="F2305" s="385"/>
      <c r="G2305" s="385"/>
      <c r="H2305" s="385"/>
    </row>
    <row r="2306" spans="1:8" x14ac:dyDescent="0.25">
      <c r="A2306" s="30"/>
      <c r="B2306" s="31"/>
      <c r="C2306" s="403"/>
      <c r="D2306" s="385"/>
      <c r="F2306" s="385"/>
      <c r="G2306" s="385"/>
      <c r="H2306" s="385"/>
    </row>
    <row r="2307" spans="1:8" x14ac:dyDescent="0.25">
      <c r="A2307" s="30"/>
      <c r="B2307" s="31"/>
      <c r="C2307" s="403"/>
      <c r="D2307" s="385"/>
      <c r="F2307" s="385"/>
      <c r="G2307" s="385"/>
      <c r="H2307" s="385"/>
    </row>
    <row r="2308" spans="1:8" x14ac:dyDescent="0.25">
      <c r="A2308" s="30"/>
      <c r="B2308" s="31"/>
      <c r="C2308" s="403"/>
      <c r="D2308" s="385"/>
      <c r="F2308" s="385"/>
      <c r="G2308" s="385"/>
      <c r="H2308" s="385"/>
    </row>
    <row r="2309" spans="1:8" x14ac:dyDescent="0.25">
      <c r="A2309" s="30"/>
      <c r="B2309" s="31"/>
      <c r="C2309" s="403"/>
      <c r="D2309" s="385"/>
      <c r="F2309" s="385"/>
      <c r="G2309" s="385"/>
      <c r="H2309" s="385"/>
    </row>
    <row r="2310" spans="1:8" x14ac:dyDescent="0.25">
      <c r="A2310" s="30"/>
      <c r="B2310" s="31"/>
      <c r="C2310" s="403"/>
      <c r="D2310" s="385"/>
      <c r="F2310" s="385"/>
      <c r="G2310" s="385"/>
      <c r="H2310" s="385"/>
    </row>
    <row r="2311" spans="1:8" x14ac:dyDescent="0.25">
      <c r="A2311" s="30"/>
      <c r="B2311" s="31"/>
      <c r="C2311" s="403"/>
      <c r="D2311" s="385"/>
      <c r="F2311" s="385"/>
      <c r="G2311" s="385"/>
      <c r="H2311" s="385"/>
    </row>
    <row r="2312" spans="1:8" x14ac:dyDescent="0.25">
      <c r="A2312" s="30"/>
      <c r="B2312" s="31"/>
      <c r="C2312" s="403"/>
      <c r="D2312" s="385"/>
      <c r="F2312" s="385"/>
      <c r="G2312" s="385"/>
      <c r="H2312" s="385"/>
    </row>
    <row r="2313" spans="1:8" x14ac:dyDescent="0.25">
      <c r="A2313" s="30"/>
      <c r="B2313" s="31"/>
      <c r="C2313" s="403"/>
      <c r="D2313" s="385"/>
      <c r="F2313" s="385"/>
      <c r="G2313" s="385"/>
      <c r="H2313" s="385"/>
    </row>
    <row r="2314" spans="1:8" x14ac:dyDescent="0.25">
      <c r="A2314" s="30"/>
      <c r="B2314" s="31"/>
      <c r="C2314" s="403"/>
      <c r="D2314" s="385"/>
      <c r="F2314" s="385"/>
      <c r="G2314" s="385"/>
      <c r="H2314" s="385"/>
    </row>
    <row r="2315" spans="1:8" x14ac:dyDescent="0.25">
      <c r="A2315" s="30"/>
      <c r="B2315" s="31"/>
      <c r="C2315" s="403"/>
      <c r="D2315" s="385"/>
      <c r="F2315" s="385"/>
      <c r="G2315" s="385"/>
      <c r="H2315" s="385"/>
    </row>
    <row r="2316" spans="1:8" x14ac:dyDescent="0.25">
      <c r="A2316" s="30"/>
      <c r="B2316" s="31"/>
      <c r="C2316" s="403"/>
      <c r="D2316" s="385"/>
      <c r="F2316" s="385"/>
      <c r="G2316" s="385"/>
      <c r="H2316" s="385"/>
    </row>
    <row r="2317" spans="1:8" x14ac:dyDescent="0.25">
      <c r="A2317" s="30"/>
      <c r="B2317" s="31"/>
      <c r="C2317" s="403"/>
      <c r="D2317" s="385"/>
      <c r="F2317" s="385"/>
      <c r="G2317" s="385"/>
      <c r="H2317" s="385"/>
    </row>
    <row r="2318" spans="1:8" x14ac:dyDescent="0.25">
      <c r="A2318" s="30"/>
      <c r="B2318" s="31"/>
      <c r="C2318" s="403"/>
      <c r="D2318" s="385"/>
      <c r="F2318" s="385"/>
      <c r="G2318" s="385"/>
      <c r="H2318" s="385"/>
    </row>
    <row r="2319" spans="1:8" x14ac:dyDescent="0.25">
      <c r="A2319" s="30"/>
      <c r="B2319" s="31"/>
      <c r="C2319" s="403"/>
      <c r="D2319" s="385"/>
      <c r="F2319" s="385"/>
      <c r="G2319" s="385"/>
      <c r="H2319" s="385"/>
    </row>
    <row r="2320" spans="1:8" x14ac:dyDescent="0.25">
      <c r="A2320" s="30"/>
      <c r="B2320" s="31"/>
      <c r="C2320" s="403"/>
      <c r="D2320" s="385"/>
      <c r="F2320" s="385"/>
      <c r="G2320" s="385"/>
      <c r="H2320" s="385"/>
    </row>
    <row r="2321" spans="1:8" x14ac:dyDescent="0.25">
      <c r="A2321" s="30"/>
      <c r="B2321" s="31"/>
      <c r="C2321" s="403"/>
      <c r="D2321" s="385"/>
      <c r="F2321" s="385"/>
      <c r="G2321" s="385"/>
      <c r="H2321" s="385"/>
    </row>
    <row r="2322" spans="1:8" x14ac:dyDescent="0.25">
      <c r="A2322" s="30"/>
      <c r="B2322" s="31"/>
      <c r="C2322" s="403"/>
      <c r="D2322" s="385"/>
      <c r="F2322" s="385"/>
      <c r="G2322" s="385"/>
      <c r="H2322" s="385"/>
    </row>
    <row r="2323" spans="1:8" x14ac:dyDescent="0.25">
      <c r="A2323" s="30"/>
      <c r="B2323" s="31"/>
      <c r="C2323" s="403"/>
      <c r="D2323" s="385"/>
      <c r="F2323" s="385"/>
      <c r="G2323" s="385"/>
      <c r="H2323" s="385"/>
    </row>
    <row r="2324" spans="1:8" x14ac:dyDescent="0.25">
      <c r="A2324" s="30"/>
      <c r="B2324" s="31"/>
      <c r="C2324" s="403"/>
      <c r="D2324" s="385"/>
      <c r="F2324" s="385"/>
      <c r="G2324" s="385"/>
      <c r="H2324" s="385"/>
    </row>
    <row r="2325" spans="1:8" x14ac:dyDescent="0.25">
      <c r="A2325" s="30"/>
      <c r="B2325" s="31"/>
      <c r="C2325" s="403"/>
      <c r="D2325" s="385"/>
      <c r="F2325" s="385"/>
      <c r="G2325" s="385"/>
      <c r="H2325" s="385"/>
    </row>
    <row r="2326" spans="1:8" x14ac:dyDescent="0.25">
      <c r="A2326" s="30"/>
      <c r="B2326" s="31"/>
      <c r="C2326" s="403"/>
      <c r="D2326" s="385"/>
      <c r="F2326" s="385"/>
      <c r="G2326" s="385"/>
      <c r="H2326" s="385"/>
    </row>
    <row r="2327" spans="1:8" x14ac:dyDescent="0.25">
      <c r="A2327" s="30"/>
      <c r="B2327" s="31"/>
      <c r="C2327" s="403"/>
      <c r="D2327" s="385"/>
      <c r="F2327" s="385"/>
      <c r="G2327" s="385"/>
      <c r="H2327" s="385"/>
    </row>
    <row r="2328" spans="1:8" x14ac:dyDescent="0.25">
      <c r="A2328" s="30"/>
      <c r="B2328" s="31"/>
      <c r="C2328" s="403"/>
      <c r="D2328" s="385"/>
      <c r="F2328" s="385"/>
      <c r="G2328" s="385"/>
      <c r="H2328" s="385"/>
    </row>
    <row r="2329" spans="1:8" x14ac:dyDescent="0.25">
      <c r="A2329" s="30"/>
      <c r="B2329" s="31"/>
      <c r="C2329" s="403"/>
      <c r="D2329" s="385"/>
      <c r="F2329" s="385"/>
      <c r="G2329" s="385"/>
      <c r="H2329" s="385"/>
    </row>
    <row r="2330" spans="1:8" x14ac:dyDescent="0.25">
      <c r="A2330" s="30"/>
      <c r="B2330" s="31"/>
      <c r="C2330" s="403"/>
      <c r="D2330" s="385"/>
      <c r="F2330" s="385"/>
      <c r="G2330" s="385"/>
      <c r="H2330" s="385"/>
    </row>
    <row r="2331" spans="1:8" x14ac:dyDescent="0.25">
      <c r="A2331" s="30"/>
      <c r="B2331" s="31"/>
      <c r="C2331" s="403"/>
      <c r="D2331" s="385"/>
      <c r="F2331" s="385"/>
      <c r="G2331" s="385"/>
      <c r="H2331" s="385"/>
    </row>
    <row r="2332" spans="1:8" x14ac:dyDescent="0.25">
      <c r="A2332" s="30"/>
      <c r="B2332" s="31"/>
      <c r="C2332" s="403"/>
      <c r="D2332" s="385"/>
      <c r="F2332" s="385"/>
      <c r="G2332" s="385"/>
      <c r="H2332" s="385"/>
    </row>
    <row r="2333" spans="1:8" x14ac:dyDescent="0.25">
      <c r="A2333" s="30"/>
      <c r="B2333" s="31"/>
      <c r="C2333" s="403"/>
      <c r="D2333" s="385"/>
      <c r="F2333" s="385"/>
      <c r="G2333" s="385"/>
      <c r="H2333" s="385"/>
    </row>
    <row r="2334" spans="1:8" x14ac:dyDescent="0.25">
      <c r="A2334" s="30"/>
      <c r="B2334" s="31"/>
      <c r="C2334" s="403"/>
      <c r="D2334" s="385"/>
      <c r="F2334" s="385"/>
      <c r="G2334" s="385"/>
      <c r="H2334" s="385"/>
    </row>
    <row r="2335" spans="1:8" x14ac:dyDescent="0.25">
      <c r="A2335" s="30"/>
      <c r="B2335" s="31"/>
      <c r="C2335" s="403"/>
      <c r="D2335" s="385"/>
      <c r="F2335" s="385"/>
      <c r="G2335" s="385"/>
      <c r="H2335" s="385"/>
    </row>
    <row r="2336" spans="1:8" x14ac:dyDescent="0.25">
      <c r="A2336" s="30"/>
      <c r="B2336" s="31"/>
      <c r="C2336" s="403"/>
      <c r="D2336" s="385"/>
      <c r="F2336" s="385"/>
      <c r="G2336" s="385"/>
      <c r="H2336" s="385"/>
    </row>
    <row r="2337" spans="1:8" x14ac:dyDescent="0.25">
      <c r="A2337" s="30"/>
      <c r="B2337" s="31"/>
      <c r="C2337" s="403"/>
      <c r="D2337" s="385"/>
      <c r="F2337" s="385"/>
      <c r="G2337" s="385"/>
      <c r="H2337" s="385"/>
    </row>
    <row r="2338" spans="1:8" x14ac:dyDescent="0.25">
      <c r="A2338" s="30"/>
      <c r="B2338" s="31"/>
      <c r="C2338" s="403"/>
      <c r="D2338" s="385"/>
      <c r="F2338" s="385"/>
      <c r="G2338" s="385"/>
      <c r="H2338" s="385"/>
    </row>
    <row r="2339" spans="1:8" x14ac:dyDescent="0.25">
      <c r="A2339" s="30"/>
      <c r="B2339" s="31"/>
      <c r="C2339" s="403"/>
      <c r="D2339" s="385"/>
      <c r="F2339" s="385"/>
      <c r="G2339" s="385"/>
      <c r="H2339" s="385"/>
    </row>
    <row r="2340" spans="1:8" x14ac:dyDescent="0.25">
      <c r="A2340" s="30"/>
      <c r="B2340" s="31"/>
      <c r="C2340" s="403"/>
      <c r="D2340" s="385"/>
      <c r="F2340" s="385"/>
      <c r="G2340" s="385"/>
      <c r="H2340" s="385"/>
    </row>
    <row r="2341" spans="1:8" x14ac:dyDescent="0.25">
      <c r="A2341" s="30"/>
      <c r="B2341" s="31"/>
      <c r="C2341" s="403"/>
      <c r="D2341" s="385"/>
      <c r="F2341" s="385"/>
      <c r="G2341" s="385"/>
      <c r="H2341" s="385"/>
    </row>
    <row r="2342" spans="1:8" x14ac:dyDescent="0.25">
      <c r="A2342" s="30"/>
      <c r="B2342" s="31"/>
      <c r="C2342" s="403"/>
      <c r="D2342" s="385"/>
      <c r="F2342" s="385"/>
      <c r="G2342" s="385"/>
      <c r="H2342" s="385"/>
    </row>
    <row r="2343" spans="1:8" x14ac:dyDescent="0.25">
      <c r="A2343" s="30"/>
      <c r="B2343" s="31"/>
      <c r="C2343" s="403"/>
      <c r="D2343" s="385"/>
      <c r="F2343" s="385"/>
      <c r="G2343" s="385"/>
      <c r="H2343" s="385"/>
    </row>
    <row r="2344" spans="1:8" x14ac:dyDescent="0.25">
      <c r="A2344" s="30"/>
      <c r="B2344" s="31"/>
      <c r="C2344" s="403"/>
      <c r="D2344" s="385"/>
      <c r="F2344" s="385"/>
      <c r="G2344" s="385"/>
      <c r="H2344" s="385"/>
    </row>
    <row r="2345" spans="1:8" x14ac:dyDescent="0.25">
      <c r="A2345" s="30"/>
      <c r="B2345" s="31"/>
      <c r="C2345" s="403"/>
      <c r="D2345" s="385"/>
      <c r="F2345" s="385"/>
      <c r="G2345" s="385"/>
      <c r="H2345" s="385"/>
    </row>
    <row r="2346" spans="1:8" x14ac:dyDescent="0.25">
      <c r="A2346" s="30"/>
      <c r="B2346" s="31"/>
      <c r="C2346" s="403"/>
      <c r="D2346" s="385"/>
      <c r="F2346" s="385"/>
      <c r="G2346" s="385"/>
      <c r="H2346" s="385"/>
    </row>
    <row r="2347" spans="1:8" x14ac:dyDescent="0.25">
      <c r="A2347" s="30"/>
      <c r="B2347" s="31"/>
      <c r="C2347" s="403"/>
      <c r="D2347" s="385"/>
      <c r="F2347" s="385"/>
      <c r="G2347" s="385"/>
      <c r="H2347" s="385"/>
    </row>
    <row r="2348" spans="1:8" x14ac:dyDescent="0.25">
      <c r="A2348" s="30"/>
      <c r="B2348" s="31"/>
      <c r="C2348" s="403"/>
      <c r="D2348" s="385"/>
      <c r="F2348" s="385"/>
      <c r="G2348" s="385"/>
      <c r="H2348" s="385"/>
    </row>
    <row r="2349" spans="1:8" x14ac:dyDescent="0.25">
      <c r="A2349" s="30"/>
      <c r="B2349" s="31"/>
      <c r="C2349" s="403"/>
      <c r="D2349" s="385"/>
      <c r="F2349" s="385"/>
      <c r="G2349" s="385"/>
      <c r="H2349" s="385"/>
    </row>
    <row r="2350" spans="1:8" x14ac:dyDescent="0.25">
      <c r="A2350" s="30"/>
      <c r="B2350" s="31"/>
      <c r="C2350" s="403"/>
      <c r="D2350" s="385"/>
      <c r="F2350" s="385"/>
      <c r="G2350" s="385"/>
      <c r="H2350" s="385"/>
    </row>
    <row r="2351" spans="1:8" x14ac:dyDescent="0.25">
      <c r="A2351" s="30"/>
      <c r="B2351" s="31"/>
      <c r="C2351" s="403"/>
      <c r="D2351" s="385"/>
      <c r="F2351" s="385"/>
      <c r="G2351" s="385"/>
      <c r="H2351" s="385"/>
    </row>
    <row r="2352" spans="1:8" x14ac:dyDescent="0.25">
      <c r="A2352" s="30"/>
      <c r="B2352" s="31"/>
      <c r="C2352" s="403"/>
      <c r="D2352" s="385"/>
      <c r="F2352" s="385"/>
      <c r="G2352" s="385"/>
      <c r="H2352" s="385"/>
    </row>
    <row r="2353" spans="1:8" x14ac:dyDescent="0.25">
      <c r="A2353" s="30"/>
      <c r="B2353" s="31"/>
      <c r="C2353" s="403"/>
      <c r="D2353" s="385"/>
      <c r="F2353" s="385"/>
      <c r="G2353" s="385"/>
      <c r="H2353" s="385"/>
    </row>
    <row r="2354" spans="1:8" x14ac:dyDescent="0.25">
      <c r="A2354" s="30"/>
      <c r="B2354" s="31"/>
      <c r="C2354" s="403"/>
      <c r="D2354" s="385"/>
      <c r="F2354" s="385"/>
      <c r="G2354" s="385"/>
      <c r="H2354" s="385"/>
    </row>
    <row r="2355" spans="1:8" x14ac:dyDescent="0.25">
      <c r="A2355" s="30"/>
      <c r="B2355" s="31"/>
      <c r="C2355" s="403"/>
      <c r="D2355" s="385"/>
      <c r="F2355" s="385"/>
      <c r="G2355" s="385"/>
      <c r="H2355" s="385"/>
    </row>
    <row r="2356" spans="1:8" x14ac:dyDescent="0.25">
      <c r="A2356" s="30"/>
      <c r="B2356" s="31"/>
      <c r="C2356" s="403"/>
      <c r="D2356" s="385"/>
      <c r="F2356" s="385"/>
      <c r="G2356" s="385"/>
      <c r="H2356" s="385"/>
    </row>
    <row r="2357" spans="1:8" x14ac:dyDescent="0.25">
      <c r="A2357" s="30"/>
      <c r="B2357" s="31"/>
      <c r="C2357" s="403"/>
      <c r="D2357" s="385"/>
      <c r="F2357" s="385"/>
      <c r="G2357" s="385"/>
      <c r="H2357" s="385"/>
    </row>
    <row r="2358" spans="1:8" x14ac:dyDescent="0.25">
      <c r="A2358" s="30"/>
      <c r="B2358" s="31"/>
      <c r="C2358" s="403"/>
      <c r="D2358" s="385"/>
      <c r="F2358" s="385"/>
      <c r="G2358" s="385"/>
      <c r="H2358" s="385"/>
    </row>
    <row r="2359" spans="1:8" x14ac:dyDescent="0.25">
      <c r="A2359" s="30"/>
      <c r="B2359" s="31"/>
      <c r="C2359" s="403"/>
      <c r="D2359" s="385"/>
      <c r="F2359" s="385"/>
      <c r="G2359" s="385"/>
      <c r="H2359" s="385"/>
    </row>
    <row r="2360" spans="1:8" x14ac:dyDescent="0.25">
      <c r="A2360" s="30"/>
      <c r="B2360" s="31"/>
      <c r="C2360" s="403"/>
      <c r="D2360" s="385"/>
      <c r="F2360" s="385"/>
      <c r="G2360" s="385"/>
      <c r="H2360" s="385"/>
    </row>
    <row r="2361" spans="1:8" x14ac:dyDescent="0.25">
      <c r="A2361" s="30"/>
      <c r="B2361" s="31"/>
      <c r="C2361" s="403"/>
      <c r="D2361" s="385"/>
      <c r="F2361" s="385"/>
      <c r="G2361" s="385"/>
      <c r="H2361" s="385"/>
    </row>
    <row r="2362" spans="1:8" x14ac:dyDescent="0.25">
      <c r="A2362" s="30"/>
      <c r="B2362" s="31"/>
      <c r="C2362" s="403"/>
      <c r="D2362" s="385"/>
      <c r="F2362" s="385"/>
      <c r="G2362" s="385"/>
      <c r="H2362" s="385"/>
    </row>
    <row r="2363" spans="1:8" x14ac:dyDescent="0.25">
      <c r="A2363" s="30"/>
      <c r="B2363" s="31"/>
      <c r="C2363" s="403"/>
      <c r="D2363" s="385"/>
      <c r="F2363" s="385"/>
      <c r="G2363" s="385"/>
      <c r="H2363" s="385"/>
    </row>
    <row r="2364" spans="1:8" x14ac:dyDescent="0.25">
      <c r="A2364" s="30"/>
      <c r="B2364" s="31"/>
      <c r="C2364" s="403"/>
      <c r="D2364" s="385"/>
      <c r="F2364" s="385"/>
      <c r="G2364" s="385"/>
      <c r="H2364" s="385"/>
    </row>
    <row r="2365" spans="1:8" x14ac:dyDescent="0.25">
      <c r="A2365" s="30"/>
      <c r="B2365" s="31"/>
      <c r="C2365" s="403"/>
      <c r="D2365" s="385"/>
      <c r="F2365" s="385"/>
      <c r="G2365" s="385"/>
      <c r="H2365" s="385"/>
    </row>
    <row r="2366" spans="1:8" x14ac:dyDescent="0.25">
      <c r="A2366" s="30"/>
      <c r="B2366" s="31"/>
      <c r="C2366" s="403"/>
      <c r="D2366" s="385"/>
      <c r="F2366" s="385"/>
      <c r="G2366" s="385"/>
      <c r="H2366" s="385"/>
    </row>
    <row r="2367" spans="1:8" x14ac:dyDescent="0.25">
      <c r="A2367" s="30"/>
      <c r="B2367" s="31"/>
      <c r="C2367" s="403"/>
      <c r="D2367" s="385"/>
      <c r="F2367" s="385"/>
      <c r="G2367" s="385"/>
      <c r="H2367" s="385"/>
    </row>
    <row r="2368" spans="1:8" x14ac:dyDescent="0.25">
      <c r="A2368" s="30"/>
      <c r="B2368" s="31"/>
      <c r="C2368" s="403"/>
      <c r="D2368" s="385"/>
      <c r="F2368" s="385"/>
      <c r="G2368" s="385"/>
      <c r="H2368" s="385"/>
    </row>
    <row r="2369" spans="1:8" x14ac:dyDescent="0.25">
      <c r="A2369" s="30"/>
      <c r="B2369" s="31"/>
      <c r="C2369" s="403"/>
      <c r="D2369" s="385"/>
      <c r="F2369" s="385"/>
      <c r="G2369" s="385"/>
      <c r="H2369" s="385"/>
    </row>
    <row r="2370" spans="1:8" x14ac:dyDescent="0.25">
      <c r="A2370" s="30"/>
      <c r="B2370" s="31"/>
      <c r="C2370" s="403"/>
      <c r="D2370" s="385"/>
      <c r="F2370" s="385"/>
      <c r="G2370" s="385"/>
      <c r="H2370" s="385"/>
    </row>
    <row r="2371" spans="1:8" x14ac:dyDescent="0.25">
      <c r="A2371" s="30"/>
      <c r="B2371" s="31"/>
      <c r="C2371" s="403"/>
      <c r="D2371" s="385"/>
      <c r="F2371" s="385"/>
      <c r="G2371" s="385"/>
      <c r="H2371" s="385"/>
    </row>
    <row r="2372" spans="1:8" x14ac:dyDescent="0.25">
      <c r="A2372" s="30"/>
      <c r="B2372" s="31"/>
      <c r="C2372" s="403"/>
      <c r="D2372" s="385"/>
      <c r="F2372" s="385"/>
      <c r="G2372" s="385"/>
      <c r="H2372" s="385"/>
    </row>
    <row r="2373" spans="1:8" x14ac:dyDescent="0.25">
      <c r="A2373" s="30"/>
      <c r="B2373" s="31"/>
      <c r="C2373" s="403"/>
      <c r="D2373" s="385"/>
      <c r="F2373" s="385"/>
      <c r="G2373" s="385"/>
      <c r="H2373" s="385"/>
    </row>
    <row r="2374" spans="1:8" x14ac:dyDescent="0.25">
      <c r="A2374" s="30"/>
      <c r="B2374" s="31"/>
      <c r="C2374" s="403"/>
      <c r="D2374" s="385"/>
      <c r="F2374" s="385"/>
      <c r="G2374" s="385"/>
      <c r="H2374" s="385"/>
    </row>
    <row r="2375" spans="1:8" x14ac:dyDescent="0.25">
      <c r="A2375" s="30"/>
      <c r="B2375" s="31"/>
      <c r="C2375" s="403"/>
      <c r="D2375" s="385"/>
      <c r="F2375" s="385"/>
      <c r="G2375" s="385"/>
      <c r="H2375" s="385"/>
    </row>
    <row r="2376" spans="1:8" x14ac:dyDescent="0.25">
      <c r="A2376" s="30"/>
      <c r="B2376" s="31"/>
      <c r="C2376" s="403"/>
      <c r="D2376" s="385"/>
      <c r="F2376" s="385"/>
      <c r="G2376" s="385"/>
      <c r="H2376" s="385"/>
    </row>
    <row r="2377" spans="1:8" x14ac:dyDescent="0.25">
      <c r="A2377" s="30"/>
      <c r="B2377" s="31"/>
      <c r="C2377" s="403"/>
      <c r="D2377" s="385"/>
      <c r="F2377" s="385"/>
      <c r="G2377" s="385"/>
      <c r="H2377" s="385"/>
    </row>
    <row r="2378" spans="1:8" x14ac:dyDescent="0.25">
      <c r="A2378" s="30"/>
      <c r="B2378" s="31"/>
      <c r="C2378" s="403"/>
      <c r="D2378" s="385"/>
      <c r="F2378" s="385"/>
      <c r="G2378" s="385"/>
      <c r="H2378" s="385"/>
    </row>
    <row r="2379" spans="1:8" x14ac:dyDescent="0.25">
      <c r="A2379" s="30"/>
      <c r="B2379" s="31"/>
      <c r="C2379" s="403"/>
      <c r="D2379" s="385"/>
      <c r="F2379" s="385"/>
      <c r="G2379" s="385"/>
      <c r="H2379" s="385"/>
    </row>
    <row r="2380" spans="1:8" x14ac:dyDescent="0.25">
      <c r="A2380" s="30"/>
      <c r="B2380" s="31"/>
      <c r="C2380" s="403"/>
      <c r="D2380" s="385"/>
      <c r="F2380" s="385"/>
      <c r="G2380" s="385"/>
      <c r="H2380" s="385"/>
    </row>
    <row r="2381" spans="1:8" x14ac:dyDescent="0.25">
      <c r="A2381" s="30"/>
      <c r="B2381" s="31"/>
      <c r="C2381" s="403"/>
      <c r="D2381" s="385"/>
      <c r="F2381" s="385"/>
      <c r="G2381" s="385"/>
      <c r="H2381" s="385"/>
    </row>
    <row r="2382" spans="1:8" x14ac:dyDescent="0.25">
      <c r="A2382" s="30"/>
      <c r="B2382" s="31"/>
      <c r="C2382" s="403"/>
      <c r="D2382" s="385"/>
      <c r="F2382" s="385"/>
      <c r="G2382" s="385"/>
      <c r="H2382" s="385"/>
    </row>
    <row r="2383" spans="1:8" x14ac:dyDescent="0.25">
      <c r="A2383" s="30"/>
      <c r="B2383" s="31"/>
      <c r="C2383" s="403"/>
      <c r="D2383" s="385"/>
      <c r="F2383" s="385"/>
      <c r="G2383" s="385"/>
      <c r="H2383" s="385"/>
    </row>
    <row r="2384" spans="1:8" x14ac:dyDescent="0.25">
      <c r="A2384" s="30"/>
      <c r="B2384" s="31"/>
      <c r="C2384" s="403"/>
      <c r="D2384" s="385"/>
      <c r="F2384" s="385"/>
      <c r="G2384" s="385"/>
      <c r="H2384" s="385"/>
    </row>
    <row r="2385" spans="1:8" x14ac:dyDescent="0.25">
      <c r="A2385" s="30"/>
      <c r="B2385" s="31"/>
      <c r="C2385" s="403"/>
      <c r="D2385" s="385"/>
      <c r="F2385" s="385"/>
      <c r="G2385" s="385"/>
      <c r="H2385" s="385"/>
    </row>
    <row r="2386" spans="1:8" x14ac:dyDescent="0.25">
      <c r="A2386" s="30"/>
      <c r="B2386" s="31"/>
      <c r="C2386" s="403"/>
      <c r="D2386" s="385"/>
      <c r="F2386" s="385"/>
      <c r="G2386" s="385"/>
      <c r="H2386" s="385"/>
    </row>
    <row r="2387" spans="1:8" x14ac:dyDescent="0.25">
      <c r="A2387" s="30"/>
      <c r="B2387" s="31"/>
      <c r="C2387" s="403"/>
      <c r="D2387" s="385"/>
      <c r="F2387" s="385"/>
      <c r="G2387" s="385"/>
      <c r="H2387" s="385"/>
    </row>
    <row r="2388" spans="1:8" x14ac:dyDescent="0.25">
      <c r="A2388" s="30"/>
      <c r="B2388" s="31"/>
      <c r="C2388" s="403"/>
      <c r="D2388" s="385"/>
      <c r="F2388" s="385"/>
      <c r="G2388" s="385"/>
      <c r="H2388" s="385"/>
    </row>
    <row r="2389" spans="1:8" x14ac:dyDescent="0.25">
      <c r="A2389" s="30"/>
      <c r="B2389" s="31"/>
      <c r="C2389" s="403"/>
      <c r="D2389" s="385"/>
      <c r="F2389" s="385"/>
      <c r="G2389" s="385"/>
      <c r="H2389" s="385"/>
    </row>
    <row r="2390" spans="1:8" x14ac:dyDescent="0.25">
      <c r="A2390" s="30"/>
      <c r="B2390" s="31"/>
      <c r="C2390" s="403"/>
      <c r="D2390" s="385"/>
      <c r="F2390" s="385"/>
      <c r="G2390" s="385"/>
      <c r="H2390" s="385"/>
    </row>
    <row r="2391" spans="1:8" x14ac:dyDescent="0.25">
      <c r="A2391" s="30"/>
      <c r="B2391" s="31"/>
      <c r="C2391" s="403"/>
      <c r="D2391" s="385"/>
      <c r="F2391" s="385"/>
      <c r="G2391" s="385"/>
      <c r="H2391" s="385"/>
    </row>
    <row r="2392" spans="1:8" x14ac:dyDescent="0.25">
      <c r="A2392" s="30"/>
      <c r="B2392" s="31"/>
      <c r="C2392" s="403"/>
      <c r="D2392" s="385"/>
      <c r="F2392" s="385"/>
      <c r="G2392" s="385"/>
      <c r="H2392" s="385"/>
    </row>
    <row r="2393" spans="1:8" x14ac:dyDescent="0.25">
      <c r="A2393" s="30"/>
      <c r="B2393" s="31"/>
      <c r="C2393" s="403"/>
      <c r="D2393" s="385"/>
      <c r="F2393" s="385"/>
      <c r="G2393" s="385"/>
      <c r="H2393" s="385"/>
    </row>
    <row r="2394" spans="1:8" x14ac:dyDescent="0.25">
      <c r="A2394" s="30"/>
      <c r="B2394" s="31"/>
      <c r="C2394" s="403"/>
      <c r="D2394" s="385"/>
      <c r="F2394" s="385"/>
      <c r="G2394" s="385"/>
      <c r="H2394" s="385"/>
    </row>
    <row r="2395" spans="1:8" x14ac:dyDescent="0.25">
      <c r="A2395" s="30"/>
      <c r="B2395" s="31"/>
      <c r="C2395" s="403"/>
      <c r="D2395" s="385"/>
      <c r="F2395" s="385"/>
      <c r="G2395" s="385"/>
      <c r="H2395" s="385"/>
    </row>
    <row r="2396" spans="1:8" x14ac:dyDescent="0.25">
      <c r="A2396" s="30"/>
      <c r="B2396" s="31"/>
      <c r="C2396" s="403"/>
      <c r="D2396" s="385"/>
      <c r="F2396" s="385"/>
      <c r="G2396" s="385"/>
      <c r="H2396" s="385"/>
    </row>
    <row r="2397" spans="1:8" x14ac:dyDescent="0.25">
      <c r="A2397" s="30"/>
      <c r="B2397" s="31"/>
      <c r="C2397" s="403"/>
      <c r="D2397" s="385"/>
      <c r="F2397" s="385"/>
      <c r="G2397" s="385"/>
      <c r="H2397" s="385"/>
    </row>
    <row r="2398" spans="1:8" x14ac:dyDescent="0.25">
      <c r="A2398" s="30"/>
      <c r="B2398" s="31"/>
      <c r="C2398" s="403"/>
      <c r="D2398" s="385"/>
      <c r="F2398" s="385"/>
      <c r="G2398" s="385"/>
      <c r="H2398" s="385"/>
    </row>
    <row r="2399" spans="1:8" x14ac:dyDescent="0.25">
      <c r="A2399" s="30"/>
      <c r="B2399" s="31"/>
      <c r="C2399" s="403"/>
      <c r="D2399" s="385"/>
      <c r="F2399" s="385"/>
      <c r="G2399" s="385"/>
      <c r="H2399" s="385"/>
    </row>
    <row r="2400" spans="1:8" x14ac:dyDescent="0.25">
      <c r="A2400" s="30"/>
      <c r="B2400" s="31"/>
      <c r="C2400" s="403"/>
      <c r="D2400" s="385"/>
      <c r="F2400" s="385"/>
      <c r="G2400" s="385"/>
      <c r="H2400" s="385"/>
    </row>
    <row r="2401" spans="1:8" x14ac:dyDescent="0.25">
      <c r="A2401" s="30"/>
      <c r="B2401" s="31"/>
      <c r="C2401" s="403"/>
      <c r="D2401" s="385"/>
      <c r="F2401" s="385"/>
      <c r="G2401" s="385"/>
      <c r="H2401" s="385"/>
    </row>
    <row r="2402" spans="1:8" x14ac:dyDescent="0.25">
      <c r="A2402" s="30"/>
      <c r="B2402" s="31"/>
      <c r="C2402" s="403"/>
      <c r="D2402" s="385"/>
      <c r="F2402" s="385"/>
      <c r="G2402" s="385"/>
      <c r="H2402" s="385"/>
    </row>
    <row r="2403" spans="1:8" x14ac:dyDescent="0.25">
      <c r="A2403" s="30"/>
      <c r="B2403" s="31"/>
      <c r="C2403" s="403"/>
      <c r="D2403" s="385"/>
      <c r="F2403" s="385"/>
      <c r="G2403" s="385"/>
      <c r="H2403" s="385"/>
    </row>
    <row r="2404" spans="1:8" x14ac:dyDescent="0.25">
      <c r="A2404" s="30"/>
      <c r="B2404" s="31"/>
      <c r="C2404" s="403"/>
      <c r="D2404" s="385"/>
      <c r="F2404" s="385"/>
      <c r="G2404" s="385"/>
      <c r="H2404" s="385"/>
    </row>
    <row r="2405" spans="1:8" x14ac:dyDescent="0.25">
      <c r="A2405" s="30"/>
      <c r="B2405" s="31"/>
      <c r="C2405" s="403"/>
      <c r="D2405" s="385"/>
      <c r="F2405" s="385"/>
      <c r="G2405" s="385"/>
      <c r="H2405" s="385"/>
    </row>
    <row r="2406" spans="1:8" x14ac:dyDescent="0.25">
      <c r="A2406" s="30"/>
      <c r="B2406" s="31"/>
      <c r="C2406" s="403"/>
      <c r="D2406" s="385"/>
      <c r="F2406" s="385"/>
      <c r="G2406" s="385"/>
      <c r="H2406" s="385"/>
    </row>
    <row r="2407" spans="1:8" x14ac:dyDescent="0.25">
      <c r="A2407" s="30"/>
      <c r="B2407" s="31"/>
      <c r="C2407" s="403"/>
      <c r="D2407" s="385"/>
      <c r="F2407" s="385"/>
      <c r="G2407" s="385"/>
      <c r="H2407" s="385"/>
    </row>
    <row r="2408" spans="1:8" x14ac:dyDescent="0.25">
      <c r="A2408" s="30"/>
      <c r="B2408" s="31"/>
      <c r="C2408" s="403"/>
      <c r="D2408" s="385"/>
      <c r="F2408" s="385"/>
      <c r="G2408" s="385"/>
      <c r="H2408" s="385"/>
    </row>
    <row r="2409" spans="1:8" x14ac:dyDescent="0.25">
      <c r="A2409" s="30"/>
      <c r="B2409" s="31"/>
      <c r="C2409" s="403"/>
      <c r="D2409" s="385"/>
      <c r="F2409" s="385"/>
      <c r="G2409" s="385"/>
      <c r="H2409" s="385"/>
    </row>
    <row r="2410" spans="1:8" x14ac:dyDescent="0.25">
      <c r="A2410" s="30"/>
      <c r="B2410" s="31"/>
      <c r="C2410" s="403"/>
      <c r="D2410" s="385"/>
      <c r="F2410" s="385"/>
      <c r="G2410" s="385"/>
      <c r="H2410" s="385"/>
    </row>
    <row r="2411" spans="1:8" x14ac:dyDescent="0.25">
      <c r="A2411" s="30"/>
      <c r="B2411" s="31"/>
      <c r="C2411" s="403"/>
      <c r="D2411" s="385"/>
      <c r="F2411" s="385"/>
      <c r="G2411" s="385"/>
      <c r="H2411" s="385"/>
    </row>
    <row r="2412" spans="1:8" x14ac:dyDescent="0.25">
      <c r="A2412" s="30"/>
      <c r="B2412" s="31"/>
      <c r="C2412" s="403"/>
      <c r="D2412" s="385"/>
      <c r="F2412" s="385"/>
      <c r="G2412" s="385"/>
      <c r="H2412" s="385"/>
    </row>
    <row r="2413" spans="1:8" x14ac:dyDescent="0.25">
      <c r="A2413" s="30"/>
      <c r="B2413" s="31"/>
      <c r="C2413" s="403"/>
      <c r="D2413" s="385"/>
      <c r="F2413" s="385"/>
      <c r="G2413" s="385"/>
      <c r="H2413" s="385"/>
    </row>
    <row r="2414" spans="1:8" x14ac:dyDescent="0.25">
      <c r="A2414" s="30"/>
      <c r="B2414" s="31"/>
      <c r="C2414" s="403"/>
      <c r="D2414" s="385"/>
      <c r="F2414" s="385"/>
      <c r="G2414" s="385"/>
      <c r="H2414" s="385"/>
    </row>
    <row r="2415" spans="1:8" x14ac:dyDescent="0.25">
      <c r="A2415" s="30"/>
      <c r="B2415" s="31"/>
      <c r="C2415" s="403"/>
      <c r="D2415" s="385"/>
      <c r="F2415" s="385"/>
      <c r="G2415" s="385"/>
      <c r="H2415" s="385"/>
    </row>
    <row r="2416" spans="1:8" x14ac:dyDescent="0.25">
      <c r="A2416" s="30"/>
      <c r="B2416" s="31"/>
      <c r="C2416" s="403"/>
      <c r="D2416" s="385"/>
      <c r="F2416" s="385"/>
      <c r="G2416" s="385"/>
      <c r="H2416" s="385"/>
    </row>
    <row r="2417" spans="1:8" x14ac:dyDescent="0.25">
      <c r="A2417" s="30"/>
      <c r="B2417" s="31"/>
      <c r="C2417" s="403"/>
      <c r="D2417" s="385"/>
      <c r="F2417" s="385"/>
      <c r="G2417" s="385"/>
      <c r="H2417" s="385"/>
    </row>
    <row r="2418" spans="1:8" x14ac:dyDescent="0.25">
      <c r="A2418" s="30"/>
      <c r="B2418" s="31"/>
      <c r="C2418" s="403"/>
      <c r="D2418" s="385"/>
      <c r="F2418" s="385"/>
      <c r="G2418" s="385"/>
      <c r="H2418" s="385"/>
    </row>
    <row r="2419" spans="1:8" x14ac:dyDescent="0.25">
      <c r="A2419" s="30"/>
      <c r="B2419" s="31"/>
      <c r="C2419" s="403"/>
      <c r="D2419" s="385"/>
      <c r="F2419" s="385"/>
      <c r="G2419" s="385"/>
      <c r="H2419" s="385"/>
    </row>
    <row r="2420" spans="1:8" x14ac:dyDescent="0.25">
      <c r="A2420" s="30"/>
      <c r="B2420" s="31"/>
      <c r="C2420" s="403"/>
      <c r="D2420" s="385"/>
      <c r="F2420" s="385"/>
      <c r="G2420" s="385"/>
      <c r="H2420" s="385"/>
    </row>
    <row r="2421" spans="1:8" x14ac:dyDescent="0.25">
      <c r="A2421" s="30"/>
      <c r="B2421" s="31"/>
      <c r="C2421" s="403"/>
      <c r="D2421" s="385"/>
      <c r="F2421" s="385"/>
      <c r="G2421" s="385"/>
      <c r="H2421" s="385"/>
    </row>
    <row r="2422" spans="1:8" x14ac:dyDescent="0.25">
      <c r="A2422" s="30"/>
      <c r="B2422" s="31"/>
      <c r="C2422" s="403"/>
      <c r="D2422" s="385"/>
      <c r="F2422" s="385"/>
      <c r="G2422" s="385"/>
      <c r="H2422" s="385"/>
    </row>
    <row r="2423" spans="1:8" x14ac:dyDescent="0.25">
      <c r="A2423" s="30"/>
      <c r="B2423" s="31"/>
      <c r="C2423" s="403"/>
      <c r="D2423" s="385"/>
      <c r="F2423" s="385"/>
      <c r="G2423" s="385"/>
      <c r="H2423" s="385"/>
    </row>
    <row r="2424" spans="1:8" x14ac:dyDescent="0.25">
      <c r="A2424" s="30"/>
      <c r="B2424" s="31"/>
      <c r="C2424" s="403"/>
      <c r="D2424" s="385"/>
      <c r="F2424" s="385"/>
      <c r="G2424" s="385"/>
      <c r="H2424" s="385"/>
    </row>
    <row r="2425" spans="1:8" x14ac:dyDescent="0.25">
      <c r="A2425" s="30"/>
      <c r="B2425" s="31"/>
      <c r="C2425" s="403"/>
      <c r="D2425" s="385"/>
      <c r="F2425" s="385"/>
      <c r="G2425" s="385"/>
      <c r="H2425" s="385"/>
    </row>
    <row r="2426" spans="1:8" x14ac:dyDescent="0.25">
      <c r="A2426" s="30"/>
      <c r="B2426" s="31"/>
      <c r="C2426" s="403"/>
      <c r="D2426" s="385"/>
      <c r="F2426" s="385"/>
      <c r="G2426" s="385"/>
      <c r="H2426" s="385"/>
    </row>
    <row r="2427" spans="1:8" x14ac:dyDescent="0.25">
      <c r="A2427" s="30"/>
      <c r="B2427" s="31"/>
      <c r="C2427" s="403"/>
      <c r="D2427" s="385"/>
      <c r="F2427" s="385"/>
      <c r="G2427" s="385"/>
      <c r="H2427" s="385"/>
    </row>
    <row r="2428" spans="1:8" x14ac:dyDescent="0.25">
      <c r="A2428" s="30"/>
      <c r="B2428" s="31"/>
      <c r="C2428" s="403"/>
      <c r="D2428" s="385"/>
      <c r="F2428" s="385"/>
      <c r="G2428" s="385"/>
      <c r="H2428" s="385"/>
    </row>
    <row r="2429" spans="1:8" x14ac:dyDescent="0.25">
      <c r="A2429" s="30"/>
      <c r="B2429" s="31"/>
      <c r="C2429" s="403"/>
      <c r="D2429" s="385"/>
      <c r="F2429" s="385"/>
      <c r="G2429" s="385"/>
      <c r="H2429" s="385"/>
    </row>
    <row r="2430" spans="1:8" x14ac:dyDescent="0.25">
      <c r="A2430" s="30"/>
      <c r="B2430" s="31"/>
      <c r="C2430" s="403"/>
      <c r="D2430" s="385"/>
      <c r="F2430" s="385"/>
      <c r="G2430" s="385"/>
      <c r="H2430" s="385"/>
    </row>
    <row r="2431" spans="1:8" x14ac:dyDescent="0.25">
      <c r="A2431" s="30"/>
      <c r="B2431" s="31"/>
      <c r="C2431" s="403"/>
      <c r="D2431" s="385"/>
      <c r="F2431" s="385"/>
      <c r="G2431" s="385"/>
      <c r="H2431" s="385"/>
    </row>
    <row r="2432" spans="1:8" x14ac:dyDescent="0.25">
      <c r="A2432" s="30"/>
      <c r="B2432" s="31"/>
      <c r="C2432" s="403"/>
      <c r="D2432" s="385"/>
      <c r="F2432" s="385"/>
      <c r="G2432" s="385"/>
      <c r="H2432" s="385"/>
    </row>
    <row r="2433" spans="1:8" x14ac:dyDescent="0.25">
      <c r="A2433" s="30"/>
      <c r="B2433" s="31"/>
      <c r="C2433" s="403"/>
      <c r="D2433" s="385"/>
      <c r="F2433" s="385"/>
      <c r="G2433" s="385"/>
      <c r="H2433" s="385"/>
    </row>
    <row r="2434" spans="1:8" x14ac:dyDescent="0.25">
      <c r="A2434" s="30"/>
      <c r="B2434" s="31"/>
      <c r="C2434" s="403"/>
      <c r="D2434" s="385"/>
      <c r="F2434" s="385"/>
      <c r="G2434" s="385"/>
      <c r="H2434" s="385"/>
    </row>
    <row r="2435" spans="1:8" x14ac:dyDescent="0.25">
      <c r="A2435" s="30"/>
      <c r="B2435" s="31"/>
      <c r="C2435" s="403"/>
      <c r="D2435" s="385"/>
      <c r="F2435" s="385"/>
      <c r="G2435" s="385"/>
      <c r="H2435" s="385"/>
    </row>
    <row r="2436" spans="1:8" x14ac:dyDescent="0.25">
      <c r="A2436" s="30"/>
      <c r="B2436" s="31"/>
      <c r="C2436" s="403"/>
      <c r="D2436" s="385"/>
      <c r="F2436" s="385"/>
      <c r="G2436" s="385"/>
      <c r="H2436" s="385"/>
    </row>
    <row r="2437" spans="1:8" x14ac:dyDescent="0.25">
      <c r="A2437" s="30"/>
      <c r="B2437" s="31"/>
      <c r="C2437" s="403"/>
      <c r="D2437" s="385"/>
      <c r="F2437" s="385"/>
      <c r="G2437" s="385"/>
      <c r="H2437" s="385"/>
    </row>
    <row r="2438" spans="1:8" x14ac:dyDescent="0.25">
      <c r="A2438" s="30"/>
      <c r="B2438" s="31"/>
      <c r="C2438" s="403"/>
      <c r="D2438" s="385"/>
      <c r="F2438" s="385"/>
      <c r="G2438" s="385"/>
      <c r="H2438" s="385"/>
    </row>
    <row r="2439" spans="1:8" x14ac:dyDescent="0.25">
      <c r="A2439" s="30"/>
      <c r="B2439" s="31"/>
      <c r="C2439" s="403"/>
      <c r="D2439" s="385"/>
      <c r="F2439" s="385"/>
      <c r="G2439" s="385"/>
      <c r="H2439" s="385"/>
    </row>
    <row r="2440" spans="1:8" x14ac:dyDescent="0.25">
      <c r="A2440" s="30"/>
      <c r="B2440" s="31"/>
      <c r="C2440" s="403"/>
      <c r="D2440" s="385"/>
      <c r="F2440" s="385"/>
      <c r="G2440" s="385"/>
      <c r="H2440" s="385"/>
    </row>
    <row r="2441" spans="1:8" x14ac:dyDescent="0.25">
      <c r="A2441" s="30"/>
      <c r="B2441" s="31"/>
      <c r="C2441" s="403"/>
      <c r="D2441" s="385"/>
      <c r="F2441" s="385"/>
      <c r="G2441" s="385"/>
      <c r="H2441" s="385"/>
    </row>
    <row r="2442" spans="1:8" x14ac:dyDescent="0.25">
      <c r="A2442" s="30"/>
      <c r="B2442" s="31"/>
      <c r="C2442" s="403"/>
      <c r="D2442" s="385"/>
      <c r="F2442" s="385"/>
      <c r="G2442" s="385"/>
      <c r="H2442" s="385"/>
    </row>
    <row r="2443" spans="1:8" x14ac:dyDescent="0.25">
      <c r="A2443" s="30"/>
      <c r="B2443" s="31"/>
      <c r="C2443" s="403"/>
      <c r="D2443" s="385"/>
      <c r="F2443" s="385"/>
      <c r="G2443" s="385"/>
      <c r="H2443" s="385"/>
    </row>
    <row r="2444" spans="1:8" x14ac:dyDescent="0.25">
      <c r="A2444" s="30"/>
      <c r="B2444" s="31"/>
      <c r="C2444" s="403"/>
      <c r="D2444" s="385"/>
      <c r="F2444" s="385"/>
      <c r="G2444" s="385"/>
      <c r="H2444" s="385"/>
    </row>
    <row r="2445" spans="1:8" x14ac:dyDescent="0.25">
      <c r="A2445" s="30"/>
      <c r="B2445" s="31"/>
      <c r="C2445" s="403"/>
      <c r="D2445" s="385"/>
      <c r="F2445" s="385"/>
      <c r="G2445" s="385"/>
      <c r="H2445" s="385"/>
    </row>
    <row r="2446" spans="1:8" x14ac:dyDescent="0.25">
      <c r="A2446" s="30"/>
      <c r="B2446" s="31"/>
      <c r="C2446" s="403"/>
      <c r="D2446" s="385"/>
      <c r="F2446" s="385"/>
      <c r="G2446" s="385"/>
      <c r="H2446" s="385"/>
    </row>
    <row r="2447" spans="1:8" x14ac:dyDescent="0.25">
      <c r="A2447" s="30"/>
      <c r="B2447" s="31"/>
      <c r="C2447" s="403"/>
      <c r="D2447" s="385"/>
      <c r="F2447" s="385"/>
      <c r="G2447" s="385"/>
      <c r="H2447" s="385"/>
    </row>
    <row r="2448" spans="1:8" x14ac:dyDescent="0.25">
      <c r="A2448" s="30"/>
      <c r="B2448" s="31"/>
      <c r="C2448" s="403"/>
      <c r="D2448" s="385"/>
      <c r="F2448" s="385"/>
      <c r="G2448" s="385"/>
      <c r="H2448" s="385"/>
    </row>
    <row r="2449" spans="1:8" x14ac:dyDescent="0.25">
      <c r="A2449" s="30"/>
      <c r="B2449" s="31"/>
      <c r="C2449" s="403"/>
      <c r="D2449" s="385"/>
      <c r="F2449" s="385"/>
      <c r="G2449" s="385"/>
      <c r="H2449" s="385"/>
    </row>
    <row r="2450" spans="1:8" x14ac:dyDescent="0.25">
      <c r="A2450" s="30"/>
      <c r="B2450" s="31"/>
      <c r="C2450" s="403"/>
      <c r="D2450" s="385"/>
      <c r="F2450" s="385"/>
      <c r="G2450" s="385"/>
      <c r="H2450" s="385"/>
    </row>
    <row r="2451" spans="1:8" x14ac:dyDescent="0.25">
      <c r="A2451" s="30"/>
      <c r="B2451" s="31"/>
      <c r="C2451" s="403"/>
      <c r="D2451" s="385"/>
      <c r="F2451" s="385"/>
      <c r="G2451" s="385"/>
      <c r="H2451" s="385"/>
    </row>
    <row r="2452" spans="1:8" x14ac:dyDescent="0.25">
      <c r="A2452" s="30"/>
      <c r="B2452" s="31"/>
      <c r="C2452" s="403"/>
      <c r="D2452" s="385"/>
      <c r="F2452" s="385"/>
      <c r="G2452" s="385"/>
      <c r="H2452" s="385"/>
    </row>
    <row r="2453" spans="1:8" x14ac:dyDescent="0.25">
      <c r="A2453" s="30"/>
      <c r="B2453" s="31"/>
      <c r="C2453" s="403"/>
      <c r="D2453" s="385"/>
      <c r="F2453" s="385"/>
      <c r="G2453" s="385"/>
      <c r="H2453" s="385"/>
    </row>
    <row r="2454" spans="1:8" x14ac:dyDescent="0.25">
      <c r="A2454" s="30"/>
      <c r="B2454" s="31"/>
      <c r="C2454" s="403"/>
      <c r="D2454" s="385"/>
      <c r="F2454" s="385"/>
      <c r="G2454" s="385"/>
      <c r="H2454" s="385"/>
    </row>
    <row r="2455" spans="1:8" x14ac:dyDescent="0.25">
      <c r="A2455" s="30"/>
      <c r="B2455" s="31"/>
      <c r="C2455" s="403"/>
      <c r="D2455" s="385"/>
      <c r="F2455" s="385"/>
      <c r="G2455" s="385"/>
      <c r="H2455" s="385"/>
    </row>
    <row r="2456" spans="1:8" x14ac:dyDescent="0.25">
      <c r="A2456" s="30"/>
      <c r="B2456" s="31"/>
      <c r="C2456" s="403"/>
      <c r="D2456" s="385"/>
      <c r="F2456" s="385"/>
      <c r="G2456" s="385"/>
      <c r="H2456" s="385"/>
    </row>
    <row r="2457" spans="1:8" x14ac:dyDescent="0.25">
      <c r="A2457" s="30"/>
      <c r="B2457" s="31"/>
      <c r="C2457" s="403"/>
      <c r="D2457" s="385"/>
      <c r="F2457" s="385"/>
      <c r="G2457" s="385"/>
      <c r="H2457" s="385"/>
    </row>
    <row r="2458" spans="1:8" x14ac:dyDescent="0.25">
      <c r="A2458" s="30"/>
      <c r="B2458" s="31"/>
      <c r="C2458" s="403"/>
      <c r="D2458" s="385"/>
      <c r="F2458" s="385"/>
      <c r="G2458" s="385"/>
      <c r="H2458" s="385"/>
    </row>
    <row r="2459" spans="1:8" x14ac:dyDescent="0.25">
      <c r="A2459" s="30"/>
      <c r="B2459" s="31"/>
      <c r="C2459" s="403"/>
      <c r="D2459" s="385"/>
      <c r="F2459" s="385"/>
      <c r="G2459" s="385"/>
      <c r="H2459" s="385"/>
    </row>
    <row r="2460" spans="1:8" x14ac:dyDescent="0.25">
      <c r="A2460" s="30"/>
      <c r="B2460" s="31"/>
      <c r="C2460" s="403"/>
      <c r="D2460" s="385"/>
      <c r="F2460" s="385"/>
      <c r="G2460" s="385"/>
      <c r="H2460" s="385"/>
    </row>
    <row r="2461" spans="1:8" x14ac:dyDescent="0.25">
      <c r="A2461" s="30"/>
      <c r="B2461" s="31"/>
      <c r="C2461" s="403"/>
      <c r="D2461" s="385"/>
      <c r="F2461" s="385"/>
      <c r="G2461" s="385"/>
      <c r="H2461" s="385"/>
    </row>
    <row r="2462" spans="1:8" x14ac:dyDescent="0.25">
      <c r="A2462" s="30"/>
      <c r="B2462" s="31"/>
      <c r="C2462" s="403"/>
      <c r="D2462" s="385"/>
      <c r="F2462" s="385"/>
      <c r="G2462" s="385"/>
      <c r="H2462" s="385"/>
    </row>
    <row r="2463" spans="1:8" x14ac:dyDescent="0.25">
      <c r="A2463" s="30"/>
      <c r="B2463" s="31"/>
      <c r="C2463" s="403"/>
      <c r="D2463" s="385"/>
      <c r="F2463" s="385"/>
      <c r="G2463" s="385"/>
      <c r="H2463" s="385"/>
    </row>
    <row r="2464" spans="1:8" x14ac:dyDescent="0.25">
      <c r="A2464" s="30"/>
      <c r="B2464" s="31"/>
      <c r="C2464" s="403"/>
      <c r="D2464" s="385"/>
      <c r="F2464" s="385"/>
      <c r="G2464" s="385"/>
      <c r="H2464" s="385"/>
    </row>
    <row r="2465" spans="1:8" x14ac:dyDescent="0.25">
      <c r="A2465" s="30"/>
      <c r="B2465" s="31"/>
      <c r="C2465" s="403"/>
      <c r="D2465" s="385"/>
      <c r="F2465" s="385"/>
      <c r="G2465" s="385"/>
      <c r="H2465" s="385"/>
    </row>
    <row r="2466" spans="1:8" x14ac:dyDescent="0.25">
      <c r="A2466" s="30"/>
      <c r="B2466" s="31"/>
      <c r="C2466" s="403"/>
      <c r="D2466" s="385"/>
      <c r="F2466" s="385"/>
      <c r="G2466" s="385"/>
      <c r="H2466" s="385"/>
    </row>
    <row r="2467" spans="1:8" x14ac:dyDescent="0.25">
      <c r="A2467" s="30"/>
      <c r="B2467" s="31"/>
      <c r="C2467" s="403"/>
      <c r="D2467" s="385"/>
      <c r="F2467" s="385"/>
      <c r="G2467" s="385"/>
      <c r="H2467" s="385"/>
    </row>
    <row r="2468" spans="1:8" x14ac:dyDescent="0.25">
      <c r="A2468" s="30"/>
      <c r="B2468" s="31"/>
      <c r="C2468" s="403"/>
      <c r="D2468" s="385"/>
      <c r="F2468" s="385"/>
      <c r="G2468" s="385"/>
      <c r="H2468" s="385"/>
    </row>
    <row r="2469" spans="1:8" x14ac:dyDescent="0.25">
      <c r="A2469" s="30"/>
      <c r="B2469" s="31"/>
      <c r="C2469" s="403"/>
      <c r="D2469" s="385"/>
      <c r="F2469" s="385"/>
      <c r="G2469" s="385"/>
      <c r="H2469" s="385"/>
    </row>
    <row r="2470" spans="1:8" x14ac:dyDescent="0.25">
      <c r="A2470" s="30"/>
      <c r="B2470" s="31"/>
      <c r="C2470" s="403"/>
      <c r="D2470" s="385"/>
      <c r="F2470" s="385"/>
      <c r="G2470" s="385"/>
      <c r="H2470" s="385"/>
    </row>
    <row r="2471" spans="1:8" x14ac:dyDescent="0.25">
      <c r="A2471" s="30"/>
      <c r="B2471" s="31"/>
      <c r="C2471" s="403"/>
      <c r="D2471" s="385"/>
      <c r="F2471" s="385"/>
      <c r="G2471" s="385"/>
      <c r="H2471" s="385"/>
    </row>
    <row r="2472" spans="1:8" x14ac:dyDescent="0.25">
      <c r="A2472" s="30"/>
      <c r="B2472" s="31"/>
      <c r="C2472" s="403"/>
      <c r="D2472" s="385"/>
      <c r="F2472" s="385"/>
      <c r="G2472" s="385"/>
      <c r="H2472" s="385"/>
    </row>
    <row r="2473" spans="1:8" x14ac:dyDescent="0.25">
      <c r="A2473" s="30"/>
      <c r="B2473" s="31"/>
      <c r="C2473" s="403"/>
      <c r="D2473" s="385"/>
      <c r="F2473" s="385"/>
      <c r="G2473" s="385"/>
      <c r="H2473" s="385"/>
    </row>
    <row r="2474" spans="1:8" x14ac:dyDescent="0.25">
      <c r="A2474" s="30"/>
      <c r="B2474" s="31"/>
      <c r="C2474" s="403"/>
      <c r="D2474" s="385"/>
      <c r="F2474" s="385"/>
      <c r="G2474" s="385"/>
      <c r="H2474" s="385"/>
    </row>
    <row r="2475" spans="1:8" x14ac:dyDescent="0.25">
      <c r="A2475" s="30"/>
      <c r="B2475" s="31"/>
      <c r="C2475" s="403"/>
      <c r="D2475" s="385"/>
      <c r="F2475" s="385"/>
      <c r="G2475" s="385"/>
      <c r="H2475" s="385"/>
    </row>
    <row r="2476" spans="1:8" x14ac:dyDescent="0.25">
      <c r="A2476" s="30"/>
      <c r="B2476" s="31"/>
      <c r="C2476" s="403"/>
      <c r="D2476" s="385"/>
      <c r="F2476" s="385"/>
      <c r="G2476" s="385"/>
      <c r="H2476" s="385"/>
    </row>
    <row r="2477" spans="1:8" x14ac:dyDescent="0.25">
      <c r="A2477" s="30"/>
      <c r="B2477" s="31"/>
      <c r="C2477" s="403"/>
      <c r="D2477" s="385"/>
      <c r="F2477" s="385"/>
      <c r="G2477" s="385"/>
      <c r="H2477" s="385"/>
    </row>
    <row r="2478" spans="1:8" x14ac:dyDescent="0.25">
      <c r="A2478" s="30"/>
      <c r="B2478" s="31"/>
      <c r="C2478" s="403"/>
      <c r="D2478" s="385"/>
      <c r="F2478" s="385"/>
      <c r="G2478" s="385"/>
      <c r="H2478" s="385"/>
    </row>
    <row r="2479" spans="1:8" x14ac:dyDescent="0.25">
      <c r="A2479" s="30"/>
      <c r="B2479" s="31"/>
      <c r="C2479" s="403"/>
      <c r="D2479" s="385"/>
      <c r="F2479" s="385"/>
      <c r="G2479" s="385"/>
      <c r="H2479" s="385"/>
    </row>
    <row r="2480" spans="1:8" x14ac:dyDescent="0.25">
      <c r="A2480" s="30"/>
      <c r="B2480" s="31"/>
      <c r="C2480" s="403"/>
      <c r="D2480" s="385"/>
      <c r="F2480" s="385"/>
      <c r="G2480" s="385"/>
      <c r="H2480" s="385"/>
    </row>
    <row r="2481" spans="1:8" x14ac:dyDescent="0.25">
      <c r="A2481" s="30"/>
      <c r="B2481" s="31"/>
      <c r="C2481" s="403"/>
      <c r="D2481" s="385"/>
      <c r="F2481" s="385"/>
      <c r="G2481" s="385"/>
      <c r="H2481" s="385"/>
    </row>
    <row r="2482" spans="1:8" x14ac:dyDescent="0.25">
      <c r="A2482" s="30"/>
      <c r="B2482" s="31"/>
      <c r="C2482" s="403"/>
      <c r="D2482" s="385"/>
      <c r="F2482" s="385"/>
      <c r="G2482" s="385"/>
      <c r="H2482" s="385"/>
    </row>
    <row r="2483" spans="1:8" x14ac:dyDescent="0.25">
      <c r="A2483" s="30"/>
      <c r="B2483" s="31"/>
      <c r="C2483" s="403"/>
      <c r="D2483" s="385"/>
      <c r="F2483" s="385"/>
      <c r="G2483" s="385"/>
      <c r="H2483" s="385"/>
    </row>
    <row r="2484" spans="1:8" x14ac:dyDescent="0.25">
      <c r="A2484" s="30"/>
      <c r="B2484" s="31"/>
      <c r="C2484" s="403"/>
      <c r="D2484" s="385"/>
      <c r="F2484" s="385"/>
      <c r="G2484" s="385"/>
      <c r="H2484" s="385"/>
    </row>
    <row r="2485" spans="1:8" x14ac:dyDescent="0.25">
      <c r="A2485" s="30"/>
      <c r="B2485" s="31"/>
      <c r="C2485" s="403"/>
      <c r="D2485" s="385"/>
      <c r="F2485" s="385"/>
      <c r="G2485" s="385"/>
      <c r="H2485" s="385"/>
    </row>
    <row r="2486" spans="1:8" x14ac:dyDescent="0.25">
      <c r="A2486" s="30"/>
      <c r="B2486" s="31"/>
      <c r="C2486" s="403"/>
      <c r="D2486" s="385"/>
      <c r="F2486" s="385"/>
      <c r="G2486" s="385"/>
      <c r="H2486" s="385"/>
    </row>
    <row r="2487" spans="1:8" x14ac:dyDescent="0.25">
      <c r="A2487" s="30"/>
      <c r="B2487" s="31"/>
      <c r="C2487" s="403"/>
      <c r="D2487" s="385"/>
      <c r="F2487" s="385"/>
      <c r="G2487" s="385"/>
      <c r="H2487" s="385"/>
    </row>
    <row r="2488" spans="1:8" x14ac:dyDescent="0.25">
      <c r="A2488" s="30"/>
      <c r="B2488" s="31"/>
      <c r="C2488" s="403"/>
      <c r="D2488" s="385"/>
      <c r="F2488" s="385"/>
      <c r="G2488" s="385"/>
      <c r="H2488" s="385"/>
    </row>
    <row r="2489" spans="1:8" x14ac:dyDescent="0.25">
      <c r="A2489" s="30"/>
      <c r="B2489" s="31"/>
      <c r="C2489" s="403"/>
      <c r="D2489" s="385"/>
      <c r="F2489" s="385"/>
      <c r="G2489" s="385"/>
      <c r="H2489" s="385"/>
    </row>
    <row r="2490" spans="1:8" x14ac:dyDescent="0.25">
      <c r="A2490" s="30"/>
      <c r="B2490" s="31"/>
      <c r="C2490" s="403"/>
      <c r="D2490" s="385"/>
      <c r="F2490" s="385"/>
      <c r="G2490" s="385"/>
      <c r="H2490" s="385"/>
    </row>
    <row r="2491" spans="1:8" x14ac:dyDescent="0.25">
      <c r="A2491" s="30"/>
      <c r="B2491" s="31"/>
      <c r="C2491" s="403"/>
      <c r="D2491" s="385"/>
      <c r="F2491" s="385"/>
      <c r="G2491" s="385"/>
      <c r="H2491" s="385"/>
    </row>
    <row r="2492" spans="1:8" x14ac:dyDescent="0.25">
      <c r="A2492" s="30"/>
      <c r="B2492" s="31"/>
      <c r="C2492" s="403"/>
      <c r="D2492" s="385"/>
      <c r="F2492" s="385"/>
      <c r="G2492" s="385"/>
      <c r="H2492" s="385"/>
    </row>
    <row r="2493" spans="1:8" x14ac:dyDescent="0.25">
      <c r="A2493" s="30"/>
      <c r="B2493" s="31"/>
      <c r="C2493" s="403"/>
      <c r="D2493" s="385"/>
      <c r="F2493" s="385"/>
      <c r="G2493" s="385"/>
      <c r="H2493" s="385"/>
    </row>
    <row r="2494" spans="1:8" x14ac:dyDescent="0.25">
      <c r="A2494" s="30"/>
      <c r="B2494" s="31"/>
      <c r="C2494" s="403"/>
      <c r="D2494" s="385"/>
      <c r="F2494" s="385"/>
      <c r="G2494" s="385"/>
      <c r="H2494" s="385"/>
    </row>
    <row r="2495" spans="1:8" x14ac:dyDescent="0.25">
      <c r="A2495" s="30"/>
      <c r="B2495" s="31"/>
      <c r="C2495" s="403"/>
      <c r="D2495" s="385"/>
      <c r="F2495" s="385"/>
      <c r="G2495" s="385"/>
      <c r="H2495" s="385"/>
    </row>
    <row r="2496" spans="1:8" x14ac:dyDescent="0.25">
      <c r="A2496" s="30"/>
      <c r="B2496" s="31"/>
      <c r="C2496" s="403"/>
      <c r="D2496" s="385"/>
      <c r="F2496" s="385"/>
      <c r="G2496" s="385"/>
      <c r="H2496" s="385"/>
    </row>
    <row r="2497" spans="1:8" x14ac:dyDescent="0.25">
      <c r="A2497" s="30"/>
      <c r="B2497" s="31"/>
      <c r="C2497" s="403"/>
      <c r="D2497" s="385"/>
      <c r="F2497" s="385"/>
      <c r="G2497" s="385"/>
      <c r="H2497" s="385"/>
    </row>
    <row r="2498" spans="1:8" x14ac:dyDescent="0.25">
      <c r="A2498" s="30"/>
      <c r="B2498" s="31"/>
      <c r="C2498" s="403"/>
      <c r="D2498" s="385"/>
      <c r="F2498" s="385"/>
      <c r="G2498" s="385"/>
      <c r="H2498" s="385"/>
    </row>
    <row r="2499" spans="1:8" x14ac:dyDescent="0.25">
      <c r="A2499" s="30"/>
      <c r="B2499" s="31"/>
      <c r="C2499" s="403"/>
      <c r="D2499" s="385"/>
      <c r="F2499" s="385"/>
      <c r="G2499" s="385"/>
      <c r="H2499" s="385"/>
    </row>
    <row r="2500" spans="1:8" x14ac:dyDescent="0.25">
      <c r="A2500" s="30"/>
      <c r="B2500" s="31"/>
      <c r="C2500" s="403"/>
      <c r="D2500" s="385"/>
      <c r="F2500" s="385"/>
      <c r="G2500" s="385"/>
      <c r="H2500" s="385"/>
    </row>
    <row r="2501" spans="1:8" x14ac:dyDescent="0.25">
      <c r="A2501" s="30"/>
      <c r="B2501" s="31"/>
      <c r="C2501" s="403"/>
      <c r="D2501" s="385"/>
      <c r="F2501" s="385"/>
      <c r="G2501" s="385"/>
      <c r="H2501" s="385"/>
    </row>
    <row r="2502" spans="1:8" x14ac:dyDescent="0.25">
      <c r="A2502" s="30"/>
      <c r="B2502" s="31"/>
      <c r="C2502" s="403"/>
      <c r="D2502" s="385"/>
      <c r="F2502" s="385"/>
      <c r="G2502" s="385"/>
      <c r="H2502" s="385"/>
    </row>
    <row r="2503" spans="1:8" x14ac:dyDescent="0.25">
      <c r="A2503" s="30"/>
      <c r="B2503" s="31"/>
      <c r="C2503" s="403"/>
      <c r="D2503" s="385"/>
      <c r="F2503" s="385"/>
      <c r="G2503" s="385"/>
      <c r="H2503" s="385"/>
    </row>
    <row r="2504" spans="1:8" x14ac:dyDescent="0.25">
      <c r="A2504" s="30"/>
      <c r="B2504" s="31"/>
      <c r="C2504" s="403"/>
      <c r="D2504" s="385"/>
      <c r="F2504" s="385"/>
      <c r="G2504" s="385"/>
      <c r="H2504" s="385"/>
    </row>
    <row r="2505" spans="1:8" x14ac:dyDescent="0.25">
      <c r="A2505" s="30"/>
      <c r="B2505" s="31"/>
      <c r="C2505" s="403"/>
      <c r="D2505" s="385"/>
      <c r="F2505" s="385"/>
      <c r="G2505" s="385"/>
      <c r="H2505" s="385"/>
    </row>
    <row r="2506" spans="1:8" x14ac:dyDescent="0.25">
      <c r="A2506" s="30"/>
      <c r="B2506" s="31"/>
      <c r="C2506" s="403"/>
      <c r="D2506" s="385"/>
      <c r="F2506" s="385"/>
      <c r="G2506" s="385"/>
      <c r="H2506" s="385"/>
    </row>
    <row r="2507" spans="1:8" x14ac:dyDescent="0.25">
      <c r="A2507" s="30"/>
      <c r="B2507" s="31"/>
      <c r="C2507" s="403"/>
      <c r="D2507" s="385"/>
      <c r="F2507" s="385"/>
      <c r="G2507" s="385"/>
      <c r="H2507" s="385"/>
    </row>
    <row r="2508" spans="1:8" x14ac:dyDescent="0.25">
      <c r="A2508" s="30"/>
      <c r="B2508" s="31"/>
      <c r="C2508" s="403"/>
      <c r="D2508" s="385"/>
      <c r="F2508" s="385"/>
      <c r="G2508" s="385"/>
      <c r="H2508" s="385"/>
    </row>
    <row r="2509" spans="1:8" x14ac:dyDescent="0.25">
      <c r="A2509" s="30"/>
      <c r="B2509" s="31"/>
      <c r="C2509" s="403"/>
      <c r="D2509" s="385"/>
      <c r="F2509" s="385"/>
      <c r="G2509" s="385"/>
      <c r="H2509" s="385"/>
    </row>
    <row r="2510" spans="1:8" x14ac:dyDescent="0.25">
      <c r="A2510" s="30"/>
      <c r="B2510" s="31"/>
      <c r="C2510" s="403"/>
      <c r="D2510" s="385"/>
      <c r="F2510" s="385"/>
      <c r="G2510" s="385"/>
      <c r="H2510" s="385"/>
    </row>
    <row r="2511" spans="1:8" x14ac:dyDescent="0.25">
      <c r="A2511" s="30"/>
      <c r="B2511" s="31"/>
      <c r="C2511" s="403"/>
      <c r="D2511" s="385"/>
      <c r="F2511" s="385"/>
      <c r="G2511" s="385"/>
      <c r="H2511" s="385"/>
    </row>
    <row r="2512" spans="1:8" x14ac:dyDescent="0.25">
      <c r="A2512" s="30"/>
      <c r="B2512" s="31"/>
      <c r="C2512" s="403"/>
      <c r="D2512" s="385"/>
      <c r="F2512" s="385"/>
      <c r="G2512" s="385"/>
      <c r="H2512" s="385"/>
    </row>
    <row r="2513" spans="1:8" x14ac:dyDescent="0.25">
      <c r="A2513" s="30"/>
      <c r="B2513" s="31"/>
      <c r="C2513" s="403"/>
      <c r="D2513" s="385"/>
      <c r="F2513" s="385"/>
      <c r="G2513" s="385"/>
      <c r="H2513" s="385"/>
    </row>
    <row r="2514" spans="1:8" x14ac:dyDescent="0.25">
      <c r="A2514" s="30"/>
      <c r="B2514" s="31"/>
      <c r="C2514" s="403"/>
      <c r="D2514" s="385"/>
      <c r="F2514" s="385"/>
      <c r="G2514" s="385"/>
      <c r="H2514" s="385"/>
    </row>
    <row r="2515" spans="1:8" x14ac:dyDescent="0.25">
      <c r="A2515" s="30"/>
      <c r="B2515" s="31"/>
      <c r="C2515" s="403"/>
      <c r="D2515" s="385"/>
      <c r="F2515" s="385"/>
      <c r="G2515" s="385"/>
      <c r="H2515" s="385"/>
    </row>
    <row r="2516" spans="1:8" x14ac:dyDescent="0.25">
      <c r="A2516" s="30"/>
      <c r="B2516" s="31"/>
      <c r="C2516" s="403"/>
      <c r="D2516" s="385"/>
      <c r="F2516" s="385"/>
      <c r="G2516" s="385"/>
      <c r="H2516" s="385"/>
    </row>
    <row r="2517" spans="1:8" x14ac:dyDescent="0.25">
      <c r="A2517" s="30"/>
      <c r="B2517" s="31"/>
      <c r="C2517" s="403"/>
      <c r="D2517" s="385"/>
      <c r="F2517" s="385"/>
      <c r="G2517" s="385"/>
      <c r="H2517" s="385"/>
    </row>
    <row r="2518" spans="1:8" x14ac:dyDescent="0.25">
      <c r="A2518" s="30"/>
      <c r="B2518" s="31"/>
      <c r="C2518" s="403"/>
      <c r="D2518" s="385"/>
      <c r="F2518" s="385"/>
      <c r="G2518" s="385"/>
      <c r="H2518" s="385"/>
    </row>
    <row r="2519" spans="1:8" x14ac:dyDescent="0.25">
      <c r="A2519" s="30"/>
      <c r="B2519" s="31"/>
      <c r="C2519" s="403"/>
      <c r="D2519" s="385"/>
      <c r="F2519" s="385"/>
      <c r="G2519" s="385"/>
      <c r="H2519" s="385"/>
    </row>
    <row r="2520" spans="1:8" x14ac:dyDescent="0.25">
      <c r="A2520" s="30"/>
      <c r="B2520" s="31"/>
      <c r="C2520" s="403"/>
      <c r="D2520" s="385"/>
      <c r="F2520" s="385"/>
      <c r="G2520" s="385"/>
      <c r="H2520" s="385"/>
    </row>
    <row r="2521" spans="1:8" x14ac:dyDescent="0.25">
      <c r="A2521" s="30"/>
      <c r="B2521" s="31"/>
      <c r="C2521" s="403"/>
      <c r="D2521" s="385"/>
      <c r="F2521" s="385"/>
      <c r="G2521" s="385"/>
      <c r="H2521" s="385"/>
    </row>
    <row r="2522" spans="1:8" x14ac:dyDescent="0.25">
      <c r="A2522" s="30"/>
      <c r="B2522" s="31"/>
      <c r="C2522" s="403"/>
      <c r="D2522" s="385"/>
      <c r="F2522" s="385"/>
      <c r="G2522" s="385"/>
      <c r="H2522" s="385"/>
    </row>
    <row r="2523" spans="1:8" x14ac:dyDescent="0.25">
      <c r="A2523" s="30"/>
      <c r="B2523" s="31"/>
      <c r="C2523" s="403"/>
      <c r="D2523" s="385"/>
      <c r="F2523" s="385"/>
      <c r="G2523" s="385"/>
      <c r="H2523" s="385"/>
    </row>
    <row r="2524" spans="1:8" x14ac:dyDescent="0.25">
      <c r="A2524" s="30"/>
      <c r="B2524" s="31"/>
      <c r="C2524" s="403"/>
      <c r="D2524" s="385"/>
      <c r="F2524" s="385"/>
      <c r="G2524" s="385"/>
      <c r="H2524" s="385"/>
    </row>
    <row r="2525" spans="1:8" x14ac:dyDescent="0.25">
      <c r="A2525" s="30"/>
      <c r="B2525" s="31"/>
      <c r="C2525" s="403"/>
      <c r="D2525" s="385"/>
      <c r="F2525" s="385"/>
      <c r="G2525" s="385"/>
      <c r="H2525" s="385"/>
    </row>
    <row r="2526" spans="1:8" x14ac:dyDescent="0.25">
      <c r="A2526" s="30"/>
      <c r="B2526" s="31"/>
      <c r="C2526" s="403"/>
      <c r="D2526" s="385"/>
      <c r="F2526" s="385"/>
      <c r="G2526" s="385"/>
      <c r="H2526" s="385"/>
    </row>
    <row r="2527" spans="1:8" x14ac:dyDescent="0.25">
      <c r="A2527" s="30"/>
      <c r="B2527" s="31"/>
      <c r="C2527" s="403"/>
      <c r="D2527" s="385"/>
      <c r="F2527" s="385"/>
      <c r="G2527" s="385"/>
      <c r="H2527" s="385"/>
    </row>
    <row r="2528" spans="1:8" x14ac:dyDescent="0.25">
      <c r="A2528" s="30"/>
      <c r="B2528" s="31"/>
      <c r="C2528" s="403"/>
      <c r="D2528" s="385"/>
      <c r="F2528" s="385"/>
      <c r="G2528" s="385"/>
      <c r="H2528" s="385"/>
    </row>
    <row r="2529" spans="1:8" x14ac:dyDescent="0.25">
      <c r="A2529" s="30"/>
      <c r="B2529" s="31"/>
      <c r="C2529" s="403"/>
      <c r="D2529" s="385"/>
      <c r="F2529" s="385"/>
      <c r="G2529" s="385"/>
      <c r="H2529" s="385"/>
    </row>
    <row r="2530" spans="1:8" x14ac:dyDescent="0.25">
      <c r="A2530" s="30"/>
      <c r="B2530" s="31"/>
      <c r="C2530" s="403"/>
      <c r="D2530" s="385"/>
      <c r="F2530" s="385"/>
      <c r="G2530" s="385"/>
      <c r="H2530" s="385"/>
    </row>
    <row r="2531" spans="1:8" x14ac:dyDescent="0.25">
      <c r="A2531" s="30"/>
      <c r="B2531" s="31"/>
      <c r="C2531" s="403"/>
      <c r="D2531" s="385"/>
      <c r="F2531" s="385"/>
      <c r="G2531" s="385"/>
      <c r="H2531" s="385"/>
    </row>
    <row r="2532" spans="1:8" x14ac:dyDescent="0.25">
      <c r="A2532" s="30"/>
      <c r="B2532" s="31"/>
      <c r="C2532" s="403"/>
      <c r="D2532" s="385"/>
      <c r="F2532" s="385"/>
      <c r="G2532" s="385"/>
      <c r="H2532" s="385"/>
    </row>
    <row r="2533" spans="1:8" x14ac:dyDescent="0.25">
      <c r="A2533" s="30"/>
      <c r="B2533" s="31"/>
      <c r="C2533" s="403"/>
      <c r="D2533" s="385"/>
      <c r="F2533" s="385"/>
      <c r="G2533" s="385"/>
      <c r="H2533" s="385"/>
    </row>
    <row r="2534" spans="1:8" x14ac:dyDescent="0.25">
      <c r="A2534" s="30"/>
      <c r="B2534" s="31"/>
      <c r="C2534" s="403"/>
      <c r="D2534" s="385"/>
      <c r="F2534" s="385"/>
      <c r="G2534" s="385"/>
      <c r="H2534" s="385"/>
    </row>
    <row r="2535" spans="1:8" x14ac:dyDescent="0.25">
      <c r="A2535" s="30"/>
      <c r="B2535" s="31"/>
      <c r="C2535" s="403"/>
      <c r="D2535" s="385"/>
      <c r="F2535" s="385"/>
      <c r="G2535" s="385"/>
      <c r="H2535" s="385"/>
    </row>
    <row r="2536" spans="1:8" x14ac:dyDescent="0.25">
      <c r="A2536" s="30"/>
      <c r="B2536" s="31"/>
      <c r="C2536" s="403"/>
      <c r="D2536" s="385"/>
      <c r="F2536" s="385"/>
      <c r="G2536" s="385"/>
      <c r="H2536" s="385"/>
    </row>
    <row r="2537" spans="1:8" x14ac:dyDescent="0.25">
      <c r="A2537" s="30"/>
      <c r="B2537" s="31"/>
      <c r="C2537" s="403"/>
      <c r="D2537" s="385"/>
      <c r="F2537" s="385"/>
      <c r="G2537" s="385"/>
      <c r="H2537" s="385"/>
    </row>
    <row r="2538" spans="1:8" x14ac:dyDescent="0.25">
      <c r="A2538" s="30"/>
      <c r="B2538" s="31"/>
      <c r="C2538" s="403"/>
      <c r="D2538" s="385"/>
      <c r="F2538" s="385"/>
      <c r="G2538" s="385"/>
      <c r="H2538" s="385"/>
    </row>
    <row r="2539" spans="1:8" x14ac:dyDescent="0.25">
      <c r="A2539" s="30"/>
      <c r="B2539" s="31"/>
      <c r="C2539" s="403"/>
      <c r="D2539" s="385"/>
      <c r="F2539" s="385"/>
      <c r="G2539" s="385"/>
      <c r="H2539" s="385"/>
    </row>
    <row r="2540" spans="1:8" x14ac:dyDescent="0.25">
      <c r="A2540" s="30"/>
      <c r="B2540" s="31"/>
      <c r="C2540" s="403"/>
      <c r="D2540" s="385"/>
      <c r="F2540" s="385"/>
      <c r="G2540" s="385"/>
      <c r="H2540" s="385"/>
    </row>
    <row r="2541" spans="1:8" x14ac:dyDescent="0.25">
      <c r="A2541" s="30"/>
      <c r="B2541" s="31"/>
      <c r="C2541" s="403"/>
      <c r="D2541" s="385"/>
      <c r="F2541" s="385"/>
      <c r="G2541" s="385"/>
      <c r="H2541" s="385"/>
    </row>
    <row r="2542" spans="1:8" x14ac:dyDescent="0.25">
      <c r="A2542" s="30"/>
      <c r="B2542" s="31"/>
      <c r="C2542" s="403"/>
      <c r="D2542" s="385"/>
      <c r="F2542" s="385"/>
      <c r="G2542" s="385"/>
      <c r="H2542" s="385"/>
    </row>
    <row r="2543" spans="1:8" x14ac:dyDescent="0.25">
      <c r="A2543" s="30"/>
      <c r="B2543" s="31"/>
      <c r="C2543" s="403"/>
      <c r="D2543" s="385"/>
      <c r="F2543" s="385"/>
      <c r="G2543" s="385"/>
      <c r="H2543" s="385"/>
    </row>
    <row r="2544" spans="1:8" x14ac:dyDescent="0.25">
      <c r="A2544" s="30"/>
      <c r="B2544" s="31"/>
      <c r="C2544" s="403"/>
      <c r="D2544" s="385"/>
      <c r="F2544" s="385"/>
      <c r="G2544" s="385"/>
      <c r="H2544" s="385"/>
    </row>
    <row r="2545" spans="1:8" x14ac:dyDescent="0.25">
      <c r="A2545" s="30"/>
      <c r="B2545" s="31"/>
      <c r="C2545" s="403"/>
      <c r="D2545" s="385"/>
      <c r="F2545" s="385"/>
      <c r="G2545" s="385"/>
      <c r="H2545" s="385"/>
    </row>
    <row r="2546" spans="1:8" x14ac:dyDescent="0.25">
      <c r="A2546" s="30"/>
      <c r="B2546" s="31"/>
      <c r="C2546" s="403"/>
      <c r="D2546" s="385"/>
      <c r="F2546" s="385"/>
      <c r="G2546" s="385"/>
      <c r="H2546" s="385"/>
    </row>
    <row r="2547" spans="1:8" x14ac:dyDescent="0.25">
      <c r="A2547" s="30"/>
      <c r="B2547" s="31"/>
      <c r="C2547" s="403"/>
      <c r="D2547" s="385"/>
      <c r="F2547" s="385"/>
      <c r="G2547" s="385"/>
      <c r="H2547" s="385"/>
    </row>
    <row r="2548" spans="1:8" x14ac:dyDescent="0.25">
      <c r="A2548" s="30"/>
      <c r="B2548" s="31"/>
      <c r="C2548" s="403"/>
      <c r="D2548" s="385"/>
      <c r="F2548" s="385"/>
      <c r="G2548" s="385"/>
      <c r="H2548" s="385"/>
    </row>
    <row r="2549" spans="1:8" x14ac:dyDescent="0.25">
      <c r="A2549" s="30"/>
      <c r="B2549" s="31"/>
      <c r="C2549" s="403"/>
      <c r="D2549" s="385"/>
      <c r="F2549" s="385"/>
      <c r="G2549" s="385"/>
      <c r="H2549" s="385"/>
    </row>
    <row r="2550" spans="1:8" x14ac:dyDescent="0.25">
      <c r="A2550" s="30"/>
      <c r="B2550" s="31"/>
      <c r="C2550" s="403"/>
      <c r="D2550" s="385"/>
      <c r="F2550" s="385"/>
      <c r="G2550" s="385"/>
      <c r="H2550" s="385"/>
    </row>
    <row r="2551" spans="1:8" x14ac:dyDescent="0.25">
      <c r="A2551" s="30"/>
      <c r="B2551" s="31"/>
      <c r="C2551" s="403"/>
      <c r="D2551" s="385"/>
      <c r="F2551" s="385"/>
      <c r="G2551" s="385"/>
      <c r="H2551" s="385"/>
    </row>
    <row r="2552" spans="1:8" x14ac:dyDescent="0.25">
      <c r="A2552" s="30"/>
      <c r="B2552" s="31"/>
      <c r="C2552" s="403"/>
      <c r="D2552" s="385"/>
      <c r="F2552" s="385"/>
      <c r="G2552" s="385"/>
      <c r="H2552" s="385"/>
    </row>
    <row r="2553" spans="1:8" x14ac:dyDescent="0.25">
      <c r="A2553" s="30"/>
      <c r="B2553" s="31"/>
      <c r="C2553" s="403"/>
      <c r="D2553" s="385"/>
      <c r="F2553" s="385"/>
      <c r="G2553" s="385"/>
      <c r="H2553" s="385"/>
    </row>
    <row r="2554" spans="1:8" x14ac:dyDescent="0.25">
      <c r="A2554" s="30"/>
      <c r="B2554" s="31"/>
      <c r="C2554" s="403"/>
      <c r="D2554" s="385"/>
      <c r="F2554" s="385"/>
      <c r="G2554" s="385"/>
      <c r="H2554" s="385"/>
    </row>
    <row r="2555" spans="1:8" x14ac:dyDescent="0.25">
      <c r="A2555" s="30"/>
      <c r="B2555" s="31"/>
      <c r="C2555" s="403"/>
      <c r="D2555" s="385"/>
      <c r="F2555" s="385"/>
      <c r="G2555" s="385"/>
      <c r="H2555" s="385"/>
    </row>
    <row r="2556" spans="1:8" x14ac:dyDescent="0.25">
      <c r="A2556" s="30"/>
      <c r="B2556" s="31"/>
      <c r="C2556" s="403"/>
      <c r="D2556" s="385"/>
      <c r="F2556" s="385"/>
      <c r="G2556" s="385"/>
      <c r="H2556" s="385"/>
    </row>
    <row r="2557" spans="1:8" x14ac:dyDescent="0.25">
      <c r="A2557" s="30"/>
      <c r="B2557" s="31"/>
      <c r="C2557" s="403"/>
      <c r="D2557" s="385"/>
      <c r="F2557" s="385"/>
      <c r="G2557" s="385"/>
      <c r="H2557" s="385"/>
    </row>
    <row r="2558" spans="1:8" x14ac:dyDescent="0.25">
      <c r="A2558" s="30"/>
      <c r="B2558" s="31"/>
      <c r="C2558" s="403"/>
      <c r="D2558" s="385"/>
      <c r="F2558" s="385"/>
      <c r="G2558" s="385"/>
      <c r="H2558" s="385"/>
    </row>
    <row r="2559" spans="1:8" x14ac:dyDescent="0.25">
      <c r="A2559" s="30"/>
      <c r="B2559" s="31"/>
      <c r="C2559" s="403"/>
      <c r="D2559" s="385"/>
      <c r="F2559" s="385"/>
      <c r="G2559" s="385"/>
      <c r="H2559" s="385"/>
    </row>
    <row r="2560" spans="1:8" x14ac:dyDescent="0.25">
      <c r="A2560" s="30"/>
      <c r="B2560" s="31"/>
      <c r="C2560" s="403"/>
      <c r="D2560" s="385"/>
      <c r="F2560" s="385"/>
      <c r="G2560" s="385"/>
      <c r="H2560" s="385"/>
    </row>
    <row r="2561" spans="1:8" x14ac:dyDescent="0.25">
      <c r="A2561" s="30"/>
      <c r="B2561" s="31"/>
      <c r="C2561" s="403"/>
      <c r="D2561" s="385"/>
      <c r="F2561" s="385"/>
      <c r="G2561" s="385"/>
      <c r="H2561" s="385"/>
    </row>
    <row r="2562" spans="1:8" x14ac:dyDescent="0.25">
      <c r="A2562" s="30"/>
      <c r="B2562" s="31"/>
      <c r="C2562" s="403"/>
      <c r="D2562" s="385"/>
      <c r="F2562" s="385"/>
      <c r="G2562" s="385"/>
      <c r="H2562" s="385"/>
    </row>
    <row r="2563" spans="1:8" x14ac:dyDescent="0.25">
      <c r="A2563" s="30"/>
      <c r="B2563" s="31"/>
      <c r="C2563" s="403"/>
      <c r="D2563" s="385"/>
      <c r="F2563" s="385"/>
      <c r="G2563" s="385"/>
      <c r="H2563" s="385"/>
    </row>
    <row r="2564" spans="1:8" x14ac:dyDescent="0.25">
      <c r="A2564" s="30"/>
      <c r="B2564" s="31"/>
      <c r="C2564" s="403"/>
      <c r="D2564" s="385"/>
      <c r="F2564" s="385"/>
      <c r="G2564" s="385"/>
      <c r="H2564" s="385"/>
    </row>
    <row r="2565" spans="1:8" x14ac:dyDescent="0.25">
      <c r="A2565" s="30"/>
      <c r="B2565" s="31"/>
      <c r="C2565" s="403"/>
      <c r="D2565" s="385"/>
      <c r="F2565" s="385"/>
      <c r="G2565" s="385"/>
      <c r="H2565" s="385"/>
    </row>
    <row r="2566" spans="1:8" x14ac:dyDescent="0.25">
      <c r="A2566" s="30"/>
      <c r="B2566" s="31"/>
      <c r="C2566" s="403"/>
      <c r="D2566" s="385"/>
      <c r="F2566" s="385"/>
      <c r="G2566" s="385"/>
      <c r="H2566" s="385"/>
    </row>
    <row r="2567" spans="1:8" x14ac:dyDescent="0.25">
      <c r="A2567" s="30"/>
      <c r="B2567" s="31"/>
      <c r="C2567" s="403"/>
      <c r="D2567" s="385"/>
      <c r="F2567" s="385"/>
      <c r="G2567" s="385"/>
      <c r="H2567" s="385"/>
    </row>
    <row r="2568" spans="1:8" x14ac:dyDescent="0.25">
      <c r="A2568" s="30"/>
      <c r="B2568" s="31"/>
      <c r="C2568" s="403"/>
      <c r="D2568" s="385"/>
      <c r="F2568" s="385"/>
      <c r="G2568" s="385"/>
      <c r="H2568" s="385"/>
    </row>
    <row r="2569" spans="1:8" x14ac:dyDescent="0.25">
      <c r="A2569" s="30"/>
      <c r="B2569" s="31"/>
      <c r="C2569" s="403"/>
      <c r="D2569" s="385"/>
      <c r="F2569" s="385"/>
      <c r="G2569" s="385"/>
      <c r="H2569" s="385"/>
    </row>
    <row r="2570" spans="1:8" x14ac:dyDescent="0.25">
      <c r="A2570" s="30"/>
      <c r="B2570" s="31"/>
      <c r="C2570" s="403"/>
      <c r="D2570" s="385"/>
      <c r="F2570" s="385"/>
      <c r="G2570" s="385"/>
      <c r="H2570" s="385"/>
    </row>
    <row r="2571" spans="1:8" x14ac:dyDescent="0.25">
      <c r="A2571" s="30"/>
      <c r="B2571" s="31"/>
      <c r="C2571" s="403"/>
      <c r="D2571" s="385"/>
      <c r="F2571" s="385"/>
      <c r="G2571" s="385"/>
      <c r="H2571" s="385"/>
    </row>
    <row r="2572" spans="1:8" x14ac:dyDescent="0.25">
      <c r="A2572" s="30"/>
      <c r="B2572" s="31"/>
      <c r="C2572" s="403"/>
      <c r="D2572" s="385"/>
      <c r="F2572" s="385"/>
      <c r="G2572" s="385"/>
      <c r="H2572" s="385"/>
    </row>
    <row r="2573" spans="1:8" x14ac:dyDescent="0.25">
      <c r="A2573" s="30"/>
      <c r="B2573" s="31"/>
      <c r="C2573" s="403"/>
      <c r="D2573" s="385"/>
      <c r="F2573" s="385"/>
      <c r="G2573" s="385"/>
      <c r="H2573" s="385"/>
    </row>
    <row r="2574" spans="1:8" x14ac:dyDescent="0.25">
      <c r="A2574" s="30"/>
      <c r="B2574" s="31"/>
      <c r="C2574" s="403"/>
      <c r="D2574" s="385"/>
      <c r="F2574" s="385"/>
      <c r="G2574" s="385"/>
      <c r="H2574" s="385"/>
    </row>
    <row r="2575" spans="1:8" x14ac:dyDescent="0.25">
      <c r="A2575" s="30"/>
      <c r="B2575" s="31"/>
      <c r="C2575" s="403"/>
      <c r="D2575" s="385"/>
      <c r="F2575" s="385"/>
      <c r="G2575" s="385"/>
      <c r="H2575" s="385"/>
    </row>
    <row r="2576" spans="1:8" x14ac:dyDescent="0.25">
      <c r="A2576" s="30"/>
      <c r="B2576" s="31"/>
      <c r="C2576" s="403"/>
      <c r="D2576" s="385"/>
      <c r="F2576" s="385"/>
      <c r="G2576" s="385"/>
      <c r="H2576" s="385"/>
    </row>
    <row r="2577" spans="1:8" x14ac:dyDescent="0.25">
      <c r="A2577" s="30"/>
      <c r="B2577" s="31"/>
      <c r="C2577" s="403"/>
      <c r="D2577" s="385"/>
      <c r="F2577" s="385"/>
      <c r="G2577" s="385"/>
      <c r="H2577" s="385"/>
    </row>
    <row r="2578" spans="1:8" x14ac:dyDescent="0.25">
      <c r="A2578" s="30"/>
      <c r="B2578" s="31"/>
      <c r="C2578" s="403"/>
      <c r="D2578" s="385"/>
      <c r="F2578" s="385"/>
      <c r="G2578" s="385"/>
      <c r="H2578" s="385"/>
    </row>
    <row r="2579" spans="1:8" x14ac:dyDescent="0.25">
      <c r="A2579" s="30"/>
      <c r="B2579" s="31"/>
      <c r="C2579" s="403"/>
      <c r="D2579" s="385"/>
      <c r="F2579" s="385"/>
      <c r="G2579" s="385"/>
      <c r="H2579" s="385"/>
    </row>
    <row r="2580" spans="1:8" x14ac:dyDescent="0.25">
      <c r="A2580" s="30"/>
      <c r="B2580" s="31"/>
      <c r="C2580" s="403"/>
      <c r="D2580" s="385"/>
      <c r="F2580" s="385"/>
      <c r="G2580" s="385"/>
      <c r="H2580" s="385"/>
    </row>
    <row r="2581" spans="1:8" x14ac:dyDescent="0.25">
      <c r="A2581" s="30"/>
      <c r="B2581" s="31"/>
      <c r="C2581" s="403"/>
      <c r="D2581" s="385"/>
      <c r="F2581" s="385"/>
      <c r="G2581" s="385"/>
      <c r="H2581" s="385"/>
    </row>
    <row r="2582" spans="1:8" x14ac:dyDescent="0.25">
      <c r="A2582" s="30"/>
      <c r="B2582" s="31"/>
      <c r="C2582" s="403"/>
      <c r="D2582" s="385"/>
      <c r="F2582" s="385"/>
      <c r="G2582" s="385"/>
      <c r="H2582" s="385"/>
    </row>
    <row r="2583" spans="1:8" x14ac:dyDescent="0.25">
      <c r="A2583" s="30"/>
      <c r="B2583" s="31"/>
      <c r="C2583" s="403"/>
      <c r="D2583" s="385"/>
      <c r="F2583" s="385"/>
      <c r="G2583" s="385"/>
      <c r="H2583" s="385"/>
    </row>
    <row r="2584" spans="1:8" x14ac:dyDescent="0.25">
      <c r="A2584" s="30"/>
      <c r="B2584" s="31"/>
      <c r="C2584" s="403"/>
      <c r="D2584" s="385"/>
      <c r="F2584" s="385"/>
      <c r="G2584" s="385"/>
      <c r="H2584" s="385"/>
    </row>
    <row r="2585" spans="1:8" x14ac:dyDescent="0.25">
      <c r="A2585" s="30"/>
      <c r="B2585" s="31"/>
      <c r="C2585" s="403"/>
      <c r="D2585" s="385"/>
      <c r="F2585" s="385"/>
      <c r="G2585" s="385"/>
      <c r="H2585" s="385"/>
    </row>
    <row r="2586" spans="1:8" x14ac:dyDescent="0.25">
      <c r="A2586" s="30"/>
      <c r="B2586" s="31"/>
      <c r="C2586" s="403"/>
      <c r="D2586" s="385"/>
      <c r="F2586" s="385"/>
      <c r="G2586" s="385"/>
      <c r="H2586" s="385"/>
    </row>
    <row r="2587" spans="1:8" x14ac:dyDescent="0.25">
      <c r="A2587" s="30"/>
      <c r="B2587" s="31"/>
      <c r="C2587" s="403"/>
      <c r="D2587" s="385"/>
      <c r="F2587" s="385"/>
      <c r="G2587" s="385"/>
      <c r="H2587" s="385"/>
    </row>
    <row r="2588" spans="1:8" x14ac:dyDescent="0.25">
      <c r="A2588" s="30"/>
      <c r="B2588" s="31"/>
      <c r="C2588" s="403"/>
      <c r="D2588" s="385"/>
      <c r="F2588" s="385"/>
      <c r="G2588" s="385"/>
      <c r="H2588" s="385"/>
    </row>
    <row r="2589" spans="1:8" x14ac:dyDescent="0.25">
      <c r="A2589" s="30"/>
      <c r="B2589" s="31"/>
      <c r="C2589" s="403"/>
      <c r="D2589" s="385"/>
      <c r="F2589" s="385"/>
      <c r="G2589" s="385"/>
      <c r="H2589" s="385"/>
    </row>
    <row r="2590" spans="1:8" x14ac:dyDescent="0.25">
      <c r="A2590" s="30"/>
      <c r="B2590" s="31"/>
      <c r="C2590" s="403"/>
      <c r="D2590" s="385"/>
      <c r="F2590" s="385"/>
      <c r="G2590" s="385"/>
      <c r="H2590" s="385"/>
    </row>
    <row r="2591" spans="1:8" x14ac:dyDescent="0.25">
      <c r="A2591" s="30"/>
      <c r="B2591" s="31"/>
      <c r="C2591" s="403"/>
      <c r="D2591" s="385"/>
      <c r="F2591" s="385"/>
      <c r="G2591" s="385"/>
      <c r="H2591" s="385"/>
    </row>
    <row r="2592" spans="1:8" x14ac:dyDescent="0.25">
      <c r="A2592" s="30"/>
      <c r="B2592" s="31"/>
      <c r="C2592" s="403"/>
      <c r="D2592" s="385"/>
      <c r="F2592" s="385"/>
      <c r="G2592" s="385"/>
      <c r="H2592" s="385"/>
    </row>
    <row r="2593" spans="1:8" x14ac:dyDescent="0.25">
      <c r="A2593" s="30"/>
      <c r="B2593" s="31"/>
      <c r="C2593" s="403"/>
      <c r="D2593" s="385"/>
      <c r="F2593" s="385"/>
      <c r="G2593" s="385"/>
      <c r="H2593" s="385"/>
    </row>
    <row r="2594" spans="1:8" x14ac:dyDescent="0.25">
      <c r="A2594" s="30"/>
      <c r="B2594" s="31"/>
      <c r="C2594" s="403"/>
      <c r="D2594" s="385"/>
      <c r="F2594" s="385"/>
      <c r="G2594" s="385"/>
      <c r="H2594" s="385"/>
    </row>
    <row r="2595" spans="1:8" x14ac:dyDescent="0.25">
      <c r="A2595" s="30"/>
      <c r="B2595" s="31"/>
      <c r="C2595" s="403"/>
      <c r="D2595" s="385"/>
      <c r="F2595" s="385"/>
      <c r="G2595" s="385"/>
      <c r="H2595" s="385"/>
    </row>
    <row r="2596" spans="1:8" x14ac:dyDescent="0.25">
      <c r="A2596" s="30"/>
      <c r="B2596" s="31"/>
      <c r="C2596" s="403"/>
      <c r="D2596" s="385"/>
      <c r="F2596" s="385"/>
      <c r="G2596" s="385"/>
      <c r="H2596" s="385"/>
    </row>
    <row r="2597" spans="1:8" x14ac:dyDescent="0.25">
      <c r="A2597" s="30"/>
      <c r="B2597" s="31"/>
      <c r="C2597" s="403"/>
      <c r="D2597" s="385"/>
      <c r="F2597" s="385"/>
      <c r="G2597" s="385"/>
      <c r="H2597" s="385"/>
    </row>
    <row r="2598" spans="1:8" x14ac:dyDescent="0.25">
      <c r="A2598" s="30"/>
      <c r="B2598" s="31"/>
      <c r="C2598" s="403"/>
      <c r="D2598" s="385"/>
      <c r="F2598" s="385"/>
      <c r="G2598" s="385"/>
      <c r="H2598" s="385"/>
    </row>
    <row r="2599" spans="1:8" x14ac:dyDescent="0.25">
      <c r="A2599" s="30"/>
      <c r="B2599" s="31"/>
      <c r="C2599" s="403"/>
      <c r="D2599" s="385"/>
      <c r="F2599" s="385"/>
      <c r="G2599" s="385"/>
      <c r="H2599" s="385"/>
    </row>
    <row r="2600" spans="1:8" x14ac:dyDescent="0.25">
      <c r="A2600" s="30"/>
      <c r="B2600" s="31"/>
      <c r="C2600" s="403"/>
      <c r="D2600" s="385"/>
      <c r="F2600" s="385"/>
      <c r="G2600" s="385"/>
      <c r="H2600" s="385"/>
    </row>
    <row r="2601" spans="1:8" x14ac:dyDescent="0.25">
      <c r="A2601" s="30"/>
      <c r="B2601" s="31"/>
      <c r="C2601" s="403"/>
      <c r="D2601" s="385"/>
      <c r="F2601" s="385"/>
      <c r="G2601" s="385"/>
      <c r="H2601" s="385"/>
    </row>
    <row r="2602" spans="1:8" x14ac:dyDescent="0.25">
      <c r="A2602" s="30"/>
      <c r="B2602" s="31"/>
      <c r="C2602" s="403"/>
      <c r="D2602" s="385"/>
      <c r="F2602" s="385"/>
      <c r="G2602" s="385"/>
      <c r="H2602" s="385"/>
    </row>
    <row r="2603" spans="1:8" x14ac:dyDescent="0.25">
      <c r="A2603" s="30"/>
      <c r="B2603" s="31"/>
      <c r="C2603" s="403"/>
      <c r="D2603" s="385"/>
      <c r="F2603" s="385"/>
      <c r="G2603" s="385"/>
      <c r="H2603" s="385"/>
    </row>
    <row r="2604" spans="1:8" x14ac:dyDescent="0.25">
      <c r="A2604" s="30"/>
      <c r="B2604" s="31"/>
      <c r="C2604" s="403"/>
      <c r="D2604" s="385"/>
      <c r="F2604" s="385"/>
      <c r="G2604" s="385"/>
      <c r="H2604" s="385"/>
    </row>
    <row r="2605" spans="1:8" x14ac:dyDescent="0.25">
      <c r="A2605" s="30"/>
      <c r="B2605" s="31"/>
      <c r="C2605" s="403"/>
      <c r="D2605" s="385"/>
      <c r="F2605" s="385"/>
      <c r="G2605" s="385"/>
      <c r="H2605" s="385"/>
    </row>
    <row r="2606" spans="1:8" x14ac:dyDescent="0.25">
      <c r="A2606" s="30"/>
      <c r="B2606" s="31"/>
      <c r="C2606" s="403"/>
      <c r="D2606" s="385"/>
      <c r="F2606" s="385"/>
      <c r="G2606" s="385"/>
      <c r="H2606" s="385"/>
    </row>
    <row r="2607" spans="1:8" x14ac:dyDescent="0.25">
      <c r="A2607" s="30"/>
      <c r="B2607" s="31"/>
      <c r="C2607" s="403"/>
      <c r="D2607" s="385"/>
      <c r="F2607" s="385"/>
      <c r="G2607" s="385"/>
      <c r="H2607" s="385"/>
    </row>
    <row r="2608" spans="1:8" x14ac:dyDescent="0.25">
      <c r="A2608" s="30"/>
      <c r="B2608" s="31"/>
      <c r="C2608" s="403"/>
      <c r="D2608" s="385"/>
      <c r="F2608" s="385"/>
      <c r="G2608" s="385"/>
      <c r="H2608" s="385"/>
    </row>
    <row r="2609" spans="1:8" x14ac:dyDescent="0.25">
      <c r="A2609" s="30"/>
      <c r="B2609" s="31"/>
      <c r="C2609" s="403"/>
      <c r="D2609" s="385"/>
      <c r="F2609" s="385"/>
      <c r="G2609" s="385"/>
      <c r="H2609" s="385"/>
    </row>
    <row r="2610" spans="1:8" x14ac:dyDescent="0.25">
      <c r="A2610" s="30"/>
      <c r="B2610" s="31"/>
      <c r="C2610" s="403"/>
      <c r="D2610" s="385"/>
      <c r="F2610" s="385"/>
      <c r="G2610" s="385"/>
      <c r="H2610" s="385"/>
    </row>
    <row r="2611" spans="1:8" x14ac:dyDescent="0.25">
      <c r="A2611" s="30"/>
      <c r="B2611" s="31"/>
      <c r="C2611" s="403"/>
      <c r="D2611" s="385"/>
      <c r="F2611" s="385"/>
      <c r="G2611" s="385"/>
      <c r="H2611" s="385"/>
    </row>
    <row r="2612" spans="1:8" x14ac:dyDescent="0.25">
      <c r="A2612" s="30"/>
      <c r="B2612" s="31"/>
      <c r="C2612" s="403"/>
      <c r="D2612" s="385"/>
      <c r="F2612" s="385"/>
      <c r="G2612" s="385"/>
      <c r="H2612" s="385"/>
    </row>
    <row r="2613" spans="1:8" x14ac:dyDescent="0.25">
      <c r="A2613" s="30"/>
      <c r="B2613" s="31"/>
      <c r="C2613" s="403"/>
      <c r="D2613" s="385"/>
      <c r="F2613" s="385"/>
      <c r="G2613" s="385"/>
      <c r="H2613" s="385"/>
    </row>
    <row r="2614" spans="1:8" x14ac:dyDescent="0.25">
      <c r="A2614" s="30"/>
      <c r="B2614" s="31"/>
      <c r="C2614" s="403"/>
      <c r="D2614" s="385"/>
      <c r="F2614" s="385"/>
      <c r="G2614" s="385"/>
      <c r="H2614" s="385"/>
    </row>
    <row r="2615" spans="1:8" x14ac:dyDescent="0.25">
      <c r="A2615" s="30"/>
      <c r="B2615" s="31"/>
      <c r="C2615" s="403"/>
      <c r="D2615" s="385"/>
      <c r="F2615" s="385"/>
      <c r="G2615" s="385"/>
      <c r="H2615" s="385"/>
    </row>
    <row r="2616" spans="1:8" x14ac:dyDescent="0.25">
      <c r="A2616" s="30"/>
      <c r="B2616" s="31"/>
      <c r="C2616" s="403"/>
      <c r="D2616" s="385"/>
      <c r="F2616" s="385"/>
      <c r="G2616" s="385"/>
      <c r="H2616" s="385"/>
    </row>
    <row r="2617" spans="1:8" x14ac:dyDescent="0.25">
      <c r="A2617" s="30"/>
      <c r="B2617" s="31"/>
      <c r="C2617" s="403"/>
      <c r="D2617" s="385"/>
      <c r="F2617" s="385"/>
      <c r="G2617" s="385"/>
      <c r="H2617" s="385"/>
    </row>
    <row r="2618" spans="1:8" x14ac:dyDescent="0.25">
      <c r="A2618" s="30"/>
      <c r="B2618" s="31"/>
      <c r="C2618" s="403"/>
      <c r="D2618" s="385"/>
      <c r="F2618" s="385"/>
      <c r="G2618" s="385"/>
      <c r="H2618" s="385"/>
    </row>
    <row r="2619" spans="1:8" x14ac:dyDescent="0.25">
      <c r="A2619" s="30"/>
      <c r="B2619" s="31"/>
      <c r="C2619" s="403"/>
      <c r="D2619" s="385"/>
      <c r="F2619" s="385"/>
      <c r="G2619" s="385"/>
      <c r="H2619" s="385"/>
    </row>
    <row r="2620" spans="1:8" x14ac:dyDescent="0.25">
      <c r="A2620" s="30"/>
      <c r="B2620" s="31"/>
      <c r="C2620" s="403"/>
      <c r="D2620" s="385"/>
      <c r="F2620" s="385"/>
      <c r="G2620" s="385"/>
      <c r="H2620" s="385"/>
    </row>
    <row r="2621" spans="1:8" x14ac:dyDescent="0.25">
      <c r="A2621" s="30"/>
      <c r="B2621" s="31"/>
      <c r="C2621" s="403"/>
      <c r="D2621" s="385"/>
      <c r="F2621" s="385"/>
      <c r="G2621" s="385"/>
      <c r="H2621" s="385"/>
    </row>
    <row r="2622" spans="1:8" x14ac:dyDescent="0.25">
      <c r="A2622" s="30"/>
      <c r="B2622" s="31"/>
      <c r="C2622" s="403"/>
      <c r="D2622" s="385"/>
      <c r="F2622" s="385"/>
      <c r="G2622" s="385"/>
      <c r="H2622" s="385"/>
    </row>
    <row r="2623" spans="1:8" x14ac:dyDescent="0.25">
      <c r="A2623" s="30"/>
      <c r="B2623" s="31"/>
      <c r="C2623" s="403"/>
      <c r="D2623" s="385"/>
      <c r="F2623" s="385"/>
      <c r="G2623" s="385"/>
      <c r="H2623" s="385"/>
    </row>
    <row r="2624" spans="1:8" x14ac:dyDescent="0.25">
      <c r="A2624" s="30"/>
      <c r="B2624" s="31"/>
      <c r="C2624" s="403"/>
      <c r="D2624" s="385"/>
      <c r="F2624" s="385"/>
      <c r="G2624" s="385"/>
      <c r="H2624" s="385"/>
    </row>
    <row r="2625" spans="1:8" x14ac:dyDescent="0.25">
      <c r="A2625" s="30"/>
      <c r="B2625" s="31"/>
      <c r="C2625" s="403"/>
      <c r="D2625" s="385"/>
      <c r="F2625" s="385"/>
      <c r="G2625" s="385"/>
      <c r="H2625" s="385"/>
    </row>
    <row r="2626" spans="1:8" x14ac:dyDescent="0.25">
      <c r="A2626" s="30"/>
      <c r="B2626" s="31"/>
      <c r="C2626" s="403"/>
      <c r="D2626" s="385"/>
      <c r="F2626" s="385"/>
      <c r="G2626" s="385"/>
      <c r="H2626" s="385"/>
    </row>
    <row r="2627" spans="1:8" x14ac:dyDescent="0.25">
      <c r="A2627" s="30"/>
      <c r="B2627" s="31"/>
      <c r="C2627" s="403"/>
      <c r="D2627" s="385"/>
      <c r="F2627" s="385"/>
      <c r="G2627" s="385"/>
      <c r="H2627" s="385"/>
    </row>
    <row r="2628" spans="1:8" x14ac:dyDescent="0.25">
      <c r="A2628" s="30"/>
      <c r="B2628" s="31"/>
      <c r="C2628" s="403"/>
      <c r="D2628" s="385"/>
      <c r="F2628" s="385"/>
      <c r="G2628" s="385"/>
      <c r="H2628" s="385"/>
    </row>
    <row r="2629" spans="1:8" x14ac:dyDescent="0.25">
      <c r="A2629" s="30"/>
      <c r="B2629" s="31"/>
      <c r="C2629" s="403"/>
      <c r="D2629" s="385"/>
      <c r="F2629" s="385"/>
      <c r="G2629" s="385"/>
      <c r="H2629" s="385"/>
    </row>
    <row r="2630" spans="1:8" x14ac:dyDescent="0.25">
      <c r="A2630" s="30"/>
      <c r="B2630" s="31"/>
      <c r="C2630" s="403"/>
      <c r="D2630" s="385"/>
      <c r="F2630" s="385"/>
      <c r="G2630" s="385"/>
      <c r="H2630" s="385"/>
    </row>
    <row r="2631" spans="1:8" x14ac:dyDescent="0.25">
      <c r="A2631" s="30"/>
      <c r="B2631" s="31"/>
      <c r="C2631" s="403"/>
      <c r="D2631" s="385"/>
      <c r="F2631" s="385"/>
      <c r="G2631" s="385"/>
      <c r="H2631" s="385"/>
    </row>
    <row r="2632" spans="1:8" x14ac:dyDescent="0.25">
      <c r="A2632" s="30"/>
      <c r="B2632" s="31"/>
      <c r="C2632" s="403"/>
      <c r="D2632" s="385"/>
      <c r="F2632" s="385"/>
      <c r="G2632" s="385"/>
      <c r="H2632" s="385"/>
    </row>
    <row r="2633" spans="1:8" x14ac:dyDescent="0.25">
      <c r="A2633" s="30"/>
      <c r="B2633" s="31"/>
      <c r="C2633" s="403"/>
      <c r="D2633" s="385"/>
      <c r="F2633" s="385"/>
      <c r="G2633" s="385"/>
      <c r="H2633" s="385"/>
    </row>
    <row r="2634" spans="1:8" x14ac:dyDescent="0.25">
      <c r="A2634" s="30"/>
      <c r="B2634" s="31"/>
      <c r="C2634" s="403"/>
      <c r="D2634" s="385"/>
      <c r="F2634" s="385"/>
      <c r="G2634" s="385"/>
      <c r="H2634" s="385"/>
    </row>
    <row r="2635" spans="1:8" x14ac:dyDescent="0.25">
      <c r="A2635" s="30"/>
      <c r="B2635" s="31"/>
      <c r="C2635" s="403"/>
      <c r="D2635" s="385"/>
      <c r="F2635" s="385"/>
      <c r="G2635" s="385"/>
      <c r="H2635" s="385"/>
    </row>
    <row r="2636" spans="1:8" x14ac:dyDescent="0.25">
      <c r="A2636" s="30"/>
      <c r="B2636" s="31"/>
      <c r="C2636" s="403"/>
      <c r="D2636" s="385"/>
      <c r="F2636" s="385"/>
      <c r="G2636" s="385"/>
      <c r="H2636" s="385"/>
    </row>
    <row r="2637" spans="1:8" x14ac:dyDescent="0.25">
      <c r="A2637" s="30"/>
      <c r="B2637" s="31"/>
      <c r="C2637" s="403"/>
      <c r="D2637" s="385"/>
      <c r="F2637" s="385"/>
      <c r="G2637" s="385"/>
      <c r="H2637" s="385"/>
    </row>
    <row r="2638" spans="1:8" x14ac:dyDescent="0.25">
      <c r="A2638" s="30"/>
      <c r="B2638" s="31"/>
      <c r="C2638" s="403"/>
      <c r="D2638" s="385"/>
      <c r="F2638" s="385"/>
      <c r="G2638" s="385"/>
      <c r="H2638" s="385"/>
    </row>
    <row r="2639" spans="1:8" x14ac:dyDescent="0.25">
      <c r="A2639" s="30"/>
      <c r="B2639" s="31"/>
      <c r="C2639" s="403"/>
      <c r="D2639" s="385"/>
      <c r="F2639" s="385"/>
      <c r="G2639" s="385"/>
      <c r="H2639" s="385"/>
    </row>
    <row r="2640" spans="1:8" x14ac:dyDescent="0.25">
      <c r="A2640" s="30"/>
      <c r="B2640" s="31"/>
      <c r="C2640" s="403"/>
      <c r="D2640" s="385"/>
      <c r="F2640" s="385"/>
      <c r="G2640" s="385"/>
      <c r="H2640" s="385"/>
    </row>
    <row r="2641" spans="1:8" x14ac:dyDescent="0.25">
      <c r="A2641" s="30"/>
      <c r="B2641" s="31"/>
      <c r="C2641" s="403"/>
      <c r="D2641" s="385"/>
      <c r="F2641" s="385"/>
      <c r="G2641" s="385"/>
      <c r="H2641" s="385"/>
    </row>
    <row r="2642" spans="1:8" x14ac:dyDescent="0.25">
      <c r="A2642" s="30"/>
      <c r="B2642" s="31"/>
      <c r="C2642" s="403"/>
      <c r="D2642" s="385"/>
      <c r="F2642" s="385"/>
      <c r="G2642" s="385"/>
      <c r="H2642" s="385"/>
    </row>
    <row r="2643" spans="1:8" x14ac:dyDescent="0.25">
      <c r="A2643" s="30"/>
      <c r="B2643" s="31"/>
      <c r="C2643" s="403"/>
      <c r="D2643" s="385"/>
      <c r="F2643" s="385"/>
      <c r="G2643" s="385"/>
      <c r="H2643" s="385"/>
    </row>
    <row r="2644" spans="1:8" x14ac:dyDescent="0.25">
      <c r="A2644" s="30"/>
      <c r="B2644" s="31"/>
      <c r="C2644" s="403"/>
      <c r="D2644" s="385"/>
      <c r="F2644" s="385"/>
      <c r="G2644" s="385"/>
      <c r="H2644" s="385"/>
    </row>
    <row r="2645" spans="1:8" x14ac:dyDescent="0.25">
      <c r="A2645" s="30"/>
      <c r="B2645" s="31"/>
      <c r="C2645" s="403"/>
      <c r="D2645" s="385"/>
      <c r="F2645" s="385"/>
      <c r="G2645" s="385"/>
      <c r="H2645" s="385"/>
    </row>
    <row r="2646" spans="1:8" x14ac:dyDescent="0.25">
      <c r="A2646" s="30"/>
      <c r="B2646" s="31"/>
      <c r="C2646" s="403"/>
      <c r="D2646" s="385"/>
      <c r="F2646" s="385"/>
      <c r="G2646" s="385"/>
      <c r="H2646" s="385"/>
    </row>
    <row r="2647" spans="1:8" x14ac:dyDescent="0.25">
      <c r="A2647" s="30"/>
      <c r="B2647" s="31"/>
      <c r="C2647" s="403"/>
      <c r="D2647" s="385"/>
      <c r="F2647" s="385"/>
      <c r="G2647" s="385"/>
      <c r="H2647" s="385"/>
    </row>
    <row r="2648" spans="1:8" x14ac:dyDescent="0.25">
      <c r="A2648" s="30"/>
      <c r="B2648" s="31"/>
      <c r="C2648" s="403"/>
      <c r="D2648" s="385"/>
      <c r="F2648" s="385"/>
      <c r="G2648" s="385"/>
      <c r="H2648" s="385"/>
    </row>
    <row r="2649" spans="1:8" x14ac:dyDescent="0.25">
      <c r="A2649" s="30"/>
      <c r="B2649" s="31"/>
      <c r="C2649" s="403"/>
      <c r="D2649" s="385"/>
      <c r="F2649" s="385"/>
      <c r="G2649" s="385"/>
      <c r="H2649" s="385"/>
    </row>
    <row r="2650" spans="1:8" x14ac:dyDescent="0.25">
      <c r="A2650" s="30"/>
      <c r="B2650" s="31"/>
      <c r="C2650" s="403"/>
      <c r="D2650" s="385"/>
      <c r="F2650" s="385"/>
      <c r="G2650" s="385"/>
      <c r="H2650" s="385"/>
    </row>
    <row r="2651" spans="1:8" x14ac:dyDescent="0.25">
      <c r="A2651" s="30"/>
      <c r="B2651" s="31"/>
      <c r="C2651" s="403"/>
      <c r="D2651" s="385"/>
      <c r="F2651" s="385"/>
      <c r="G2651" s="385"/>
      <c r="H2651" s="385"/>
    </row>
    <row r="2652" spans="1:8" x14ac:dyDescent="0.25">
      <c r="A2652" s="30"/>
      <c r="B2652" s="31"/>
      <c r="C2652" s="403"/>
      <c r="D2652" s="385"/>
      <c r="F2652" s="385"/>
      <c r="G2652" s="385"/>
      <c r="H2652" s="385"/>
    </row>
    <row r="2653" spans="1:8" x14ac:dyDescent="0.25">
      <c r="A2653" s="30"/>
      <c r="B2653" s="31"/>
      <c r="C2653" s="403"/>
      <c r="D2653" s="385"/>
      <c r="F2653" s="385"/>
      <c r="G2653" s="385"/>
      <c r="H2653" s="385"/>
    </row>
    <row r="2654" spans="1:8" x14ac:dyDescent="0.25">
      <c r="A2654" s="30"/>
      <c r="B2654" s="31"/>
      <c r="C2654" s="403"/>
      <c r="D2654" s="385"/>
      <c r="F2654" s="385"/>
      <c r="G2654" s="385"/>
      <c r="H2654" s="385"/>
    </row>
    <row r="2655" spans="1:8" x14ac:dyDescent="0.25">
      <c r="A2655" s="30"/>
      <c r="B2655" s="31"/>
      <c r="C2655" s="403"/>
      <c r="D2655" s="385"/>
      <c r="F2655" s="385"/>
      <c r="G2655" s="385"/>
      <c r="H2655" s="385"/>
    </row>
    <row r="2656" spans="1:8" x14ac:dyDescent="0.25">
      <c r="A2656" s="30"/>
      <c r="B2656" s="31"/>
      <c r="C2656" s="403"/>
      <c r="D2656" s="385"/>
      <c r="F2656" s="385"/>
      <c r="G2656" s="385"/>
      <c r="H2656" s="385"/>
    </row>
    <row r="2657" spans="1:8" x14ac:dyDescent="0.25">
      <c r="A2657" s="30"/>
      <c r="B2657" s="31"/>
      <c r="C2657" s="403"/>
      <c r="D2657" s="385"/>
      <c r="F2657" s="385"/>
      <c r="G2657" s="385"/>
      <c r="H2657" s="385"/>
    </row>
    <row r="2658" spans="1:8" x14ac:dyDescent="0.25">
      <c r="A2658" s="30"/>
      <c r="B2658" s="31"/>
      <c r="C2658" s="403"/>
      <c r="D2658" s="385"/>
      <c r="F2658" s="385"/>
      <c r="G2658" s="385"/>
      <c r="H2658" s="385"/>
    </row>
    <row r="2659" spans="1:8" x14ac:dyDescent="0.25">
      <c r="A2659" s="30"/>
      <c r="B2659" s="31"/>
      <c r="C2659" s="403"/>
      <c r="D2659" s="385"/>
      <c r="F2659" s="385"/>
      <c r="G2659" s="385"/>
      <c r="H2659" s="385"/>
    </row>
    <row r="2660" spans="1:8" x14ac:dyDescent="0.25">
      <c r="A2660" s="30"/>
      <c r="B2660" s="31"/>
      <c r="C2660" s="403"/>
      <c r="D2660" s="385"/>
      <c r="F2660" s="385"/>
      <c r="G2660" s="385"/>
      <c r="H2660" s="385"/>
    </row>
    <row r="2661" spans="1:8" x14ac:dyDescent="0.25">
      <c r="A2661" s="30"/>
      <c r="B2661" s="31"/>
      <c r="C2661" s="403"/>
      <c r="D2661" s="385"/>
      <c r="F2661" s="385"/>
      <c r="G2661" s="385"/>
      <c r="H2661" s="385"/>
    </row>
    <row r="2662" spans="1:8" x14ac:dyDescent="0.25">
      <c r="A2662" s="30"/>
      <c r="B2662" s="31"/>
      <c r="C2662" s="403"/>
      <c r="D2662" s="385"/>
      <c r="F2662" s="385"/>
      <c r="G2662" s="385"/>
      <c r="H2662" s="385"/>
    </row>
    <row r="2663" spans="1:8" x14ac:dyDescent="0.25">
      <c r="A2663" s="30"/>
      <c r="B2663" s="31"/>
      <c r="C2663" s="403"/>
      <c r="D2663" s="385"/>
      <c r="F2663" s="385"/>
      <c r="G2663" s="385"/>
      <c r="H2663" s="385"/>
    </row>
    <row r="2664" spans="1:8" x14ac:dyDescent="0.25">
      <c r="A2664" s="30"/>
      <c r="B2664" s="31"/>
      <c r="C2664" s="403"/>
      <c r="D2664" s="385"/>
      <c r="F2664" s="385"/>
      <c r="G2664" s="385"/>
      <c r="H2664" s="385"/>
    </row>
    <row r="2665" spans="1:8" x14ac:dyDescent="0.25">
      <c r="A2665" s="30"/>
      <c r="B2665" s="31"/>
      <c r="C2665" s="403"/>
      <c r="D2665" s="385"/>
      <c r="F2665" s="385"/>
      <c r="G2665" s="385"/>
      <c r="H2665" s="385"/>
    </row>
    <row r="2666" spans="1:8" x14ac:dyDescent="0.25">
      <c r="A2666" s="30"/>
      <c r="B2666" s="31"/>
      <c r="C2666" s="403"/>
      <c r="D2666" s="385"/>
      <c r="F2666" s="385"/>
      <c r="G2666" s="385"/>
      <c r="H2666" s="385"/>
    </row>
    <row r="2667" spans="1:8" x14ac:dyDescent="0.25">
      <c r="A2667" s="30"/>
      <c r="B2667" s="31"/>
      <c r="C2667" s="403"/>
      <c r="D2667" s="385"/>
      <c r="F2667" s="385"/>
      <c r="G2667" s="385"/>
      <c r="H2667" s="385"/>
    </row>
    <row r="2668" spans="1:8" x14ac:dyDescent="0.25">
      <c r="A2668" s="30"/>
      <c r="B2668" s="31"/>
      <c r="C2668" s="403"/>
      <c r="D2668" s="385"/>
      <c r="F2668" s="385"/>
      <c r="G2668" s="385"/>
      <c r="H2668" s="385"/>
    </row>
    <row r="2669" spans="1:8" x14ac:dyDescent="0.25">
      <c r="A2669" s="30"/>
      <c r="B2669" s="31"/>
      <c r="C2669" s="403"/>
      <c r="D2669" s="385"/>
      <c r="F2669" s="385"/>
      <c r="G2669" s="385"/>
      <c r="H2669" s="385"/>
    </row>
    <row r="2670" spans="1:8" x14ac:dyDescent="0.25">
      <c r="A2670" s="30"/>
      <c r="B2670" s="31"/>
      <c r="C2670" s="403"/>
      <c r="D2670" s="385"/>
      <c r="F2670" s="385"/>
      <c r="G2670" s="385"/>
      <c r="H2670" s="385"/>
    </row>
    <row r="2671" spans="1:8" x14ac:dyDescent="0.25">
      <c r="A2671" s="30"/>
      <c r="B2671" s="31"/>
      <c r="C2671" s="403"/>
      <c r="D2671" s="385"/>
      <c r="F2671" s="385"/>
      <c r="G2671" s="385"/>
      <c r="H2671" s="385"/>
    </row>
    <row r="2672" spans="1:8" x14ac:dyDescent="0.25">
      <c r="A2672" s="30"/>
      <c r="B2672" s="31"/>
      <c r="C2672" s="403"/>
      <c r="D2672" s="385"/>
      <c r="F2672" s="385"/>
      <c r="G2672" s="385"/>
      <c r="H2672" s="385"/>
    </row>
    <row r="2673" spans="1:8" x14ac:dyDescent="0.25">
      <c r="A2673" s="30"/>
      <c r="B2673" s="31"/>
      <c r="C2673" s="403"/>
      <c r="D2673" s="385"/>
      <c r="F2673" s="385"/>
      <c r="G2673" s="385"/>
      <c r="H2673" s="385"/>
    </row>
    <row r="2674" spans="1:8" x14ac:dyDescent="0.25">
      <c r="A2674" s="30"/>
      <c r="B2674" s="31"/>
      <c r="C2674" s="403"/>
      <c r="D2674" s="385"/>
      <c r="F2674" s="385"/>
      <c r="G2674" s="385"/>
      <c r="H2674" s="385"/>
    </row>
    <row r="2675" spans="1:8" x14ac:dyDescent="0.25">
      <c r="A2675" s="30"/>
      <c r="B2675" s="31"/>
      <c r="C2675" s="403"/>
      <c r="D2675" s="385"/>
      <c r="F2675" s="385"/>
      <c r="G2675" s="385"/>
      <c r="H2675" s="385"/>
    </row>
    <row r="2676" spans="1:8" x14ac:dyDescent="0.25">
      <c r="A2676" s="30"/>
      <c r="B2676" s="31"/>
      <c r="C2676" s="403"/>
      <c r="D2676" s="385"/>
      <c r="F2676" s="385"/>
      <c r="G2676" s="385"/>
      <c r="H2676" s="385"/>
    </row>
    <row r="2677" spans="1:8" x14ac:dyDescent="0.25">
      <c r="A2677" s="30"/>
      <c r="B2677" s="31"/>
      <c r="C2677" s="403"/>
      <c r="D2677" s="385"/>
      <c r="F2677" s="385"/>
      <c r="G2677" s="385"/>
      <c r="H2677" s="385"/>
    </row>
    <row r="2678" spans="1:8" x14ac:dyDescent="0.25">
      <c r="A2678" s="30"/>
      <c r="B2678" s="31"/>
      <c r="C2678" s="403"/>
      <c r="D2678" s="385"/>
      <c r="F2678" s="385"/>
      <c r="G2678" s="385"/>
      <c r="H2678" s="385"/>
    </row>
    <row r="2679" spans="1:8" x14ac:dyDescent="0.25">
      <c r="A2679" s="30"/>
      <c r="B2679" s="31"/>
      <c r="C2679" s="403"/>
      <c r="D2679" s="385"/>
      <c r="F2679" s="385"/>
      <c r="G2679" s="385"/>
      <c r="H2679" s="385"/>
    </row>
    <row r="2680" spans="1:8" x14ac:dyDescent="0.25">
      <c r="A2680" s="30"/>
      <c r="B2680" s="31"/>
      <c r="C2680" s="403"/>
      <c r="D2680" s="385"/>
      <c r="F2680" s="385"/>
      <c r="G2680" s="385"/>
      <c r="H2680" s="385"/>
    </row>
    <row r="2681" spans="1:8" x14ac:dyDescent="0.25">
      <c r="A2681" s="30"/>
      <c r="B2681" s="31"/>
      <c r="C2681" s="403"/>
      <c r="D2681" s="385"/>
      <c r="F2681" s="385"/>
      <c r="G2681" s="385"/>
      <c r="H2681" s="385"/>
    </row>
    <row r="2682" spans="1:8" x14ac:dyDescent="0.25">
      <c r="A2682" s="30"/>
      <c r="B2682" s="31"/>
      <c r="C2682" s="403"/>
      <c r="D2682" s="385"/>
      <c r="F2682" s="385"/>
      <c r="G2682" s="385"/>
      <c r="H2682" s="385"/>
    </row>
    <row r="2683" spans="1:8" x14ac:dyDescent="0.25">
      <c r="A2683" s="30"/>
      <c r="B2683" s="31"/>
      <c r="C2683" s="403"/>
      <c r="D2683" s="385"/>
      <c r="F2683" s="385"/>
      <c r="G2683" s="385"/>
      <c r="H2683" s="385"/>
    </row>
    <row r="2684" spans="1:8" x14ac:dyDescent="0.25">
      <c r="A2684" s="30"/>
      <c r="B2684" s="31"/>
      <c r="C2684" s="403"/>
      <c r="D2684" s="385"/>
      <c r="F2684" s="385"/>
      <c r="G2684" s="385"/>
      <c r="H2684" s="385"/>
    </row>
    <row r="2685" spans="1:8" x14ac:dyDescent="0.25">
      <c r="A2685" s="30"/>
      <c r="B2685" s="31"/>
      <c r="C2685" s="403"/>
      <c r="D2685" s="385"/>
      <c r="F2685" s="385"/>
      <c r="G2685" s="385"/>
      <c r="H2685" s="385"/>
    </row>
    <row r="2686" spans="1:8" x14ac:dyDescent="0.25">
      <c r="A2686" s="30"/>
      <c r="B2686" s="31"/>
      <c r="C2686" s="403"/>
      <c r="D2686" s="385"/>
      <c r="F2686" s="385"/>
      <c r="G2686" s="385"/>
      <c r="H2686" s="385"/>
    </row>
    <row r="2687" spans="1:8" x14ac:dyDescent="0.25">
      <c r="A2687" s="30"/>
      <c r="B2687" s="31"/>
      <c r="C2687" s="403"/>
      <c r="D2687" s="385"/>
      <c r="F2687" s="385"/>
      <c r="G2687" s="385"/>
      <c r="H2687" s="385"/>
    </row>
    <row r="2688" spans="1:8" x14ac:dyDescent="0.25">
      <c r="A2688" s="30"/>
      <c r="B2688" s="31"/>
      <c r="C2688" s="403"/>
      <c r="D2688" s="385"/>
      <c r="F2688" s="385"/>
      <c r="G2688" s="385"/>
      <c r="H2688" s="385"/>
    </row>
    <row r="2689" spans="1:8" x14ac:dyDescent="0.25">
      <c r="A2689" s="30"/>
      <c r="B2689" s="31"/>
      <c r="C2689" s="403"/>
      <c r="D2689" s="385"/>
      <c r="F2689" s="385"/>
      <c r="G2689" s="385"/>
      <c r="H2689" s="385"/>
    </row>
    <row r="2690" spans="1:8" x14ac:dyDescent="0.25">
      <c r="A2690" s="30"/>
      <c r="B2690" s="31"/>
      <c r="C2690" s="403"/>
      <c r="D2690" s="385"/>
      <c r="F2690" s="385"/>
      <c r="G2690" s="385"/>
      <c r="H2690" s="385"/>
    </row>
    <row r="2691" spans="1:8" x14ac:dyDescent="0.25">
      <c r="A2691" s="30"/>
      <c r="B2691" s="31"/>
      <c r="C2691" s="403"/>
      <c r="D2691" s="385"/>
      <c r="F2691" s="385"/>
      <c r="G2691" s="385"/>
      <c r="H2691" s="385"/>
    </row>
    <row r="2692" spans="1:8" x14ac:dyDescent="0.25">
      <c r="A2692" s="30"/>
      <c r="B2692" s="31"/>
      <c r="C2692" s="403"/>
      <c r="D2692" s="385"/>
      <c r="F2692" s="385"/>
      <c r="G2692" s="385"/>
      <c r="H2692" s="385"/>
    </row>
    <row r="2693" spans="1:8" x14ac:dyDescent="0.25">
      <c r="A2693" s="30"/>
      <c r="B2693" s="31"/>
      <c r="C2693" s="403"/>
      <c r="D2693" s="385"/>
      <c r="F2693" s="385"/>
      <c r="G2693" s="385"/>
      <c r="H2693" s="385"/>
    </row>
    <row r="2694" spans="1:8" x14ac:dyDescent="0.25">
      <c r="A2694" s="30"/>
      <c r="B2694" s="31"/>
      <c r="C2694" s="403"/>
      <c r="D2694" s="385"/>
      <c r="F2694" s="385"/>
      <c r="G2694" s="385"/>
      <c r="H2694" s="385"/>
    </row>
    <row r="2695" spans="1:8" x14ac:dyDescent="0.25">
      <c r="A2695" s="30"/>
      <c r="B2695" s="31"/>
      <c r="C2695" s="403"/>
      <c r="D2695" s="385"/>
      <c r="F2695" s="385"/>
      <c r="G2695" s="385"/>
      <c r="H2695" s="385"/>
    </row>
    <row r="2696" spans="1:8" x14ac:dyDescent="0.25">
      <c r="A2696" s="30"/>
      <c r="B2696" s="31"/>
      <c r="C2696" s="403"/>
      <c r="D2696" s="385"/>
      <c r="F2696" s="385"/>
      <c r="G2696" s="385"/>
      <c r="H2696" s="385"/>
    </row>
    <row r="2697" spans="1:8" x14ac:dyDescent="0.25">
      <c r="A2697" s="30"/>
      <c r="B2697" s="31"/>
      <c r="C2697" s="403"/>
      <c r="D2697" s="385"/>
      <c r="F2697" s="385"/>
      <c r="G2697" s="385"/>
      <c r="H2697" s="385"/>
    </row>
    <row r="2698" spans="1:8" x14ac:dyDescent="0.25">
      <c r="A2698" s="30"/>
      <c r="B2698" s="31"/>
      <c r="C2698" s="403"/>
      <c r="D2698" s="385"/>
      <c r="F2698" s="385"/>
      <c r="G2698" s="385"/>
      <c r="H2698" s="385"/>
    </row>
    <row r="2699" spans="1:8" x14ac:dyDescent="0.25">
      <c r="A2699" s="30"/>
      <c r="B2699" s="31"/>
      <c r="C2699" s="403"/>
      <c r="D2699" s="385"/>
      <c r="F2699" s="385"/>
      <c r="G2699" s="385"/>
      <c r="H2699" s="385"/>
    </row>
    <row r="2700" spans="1:8" x14ac:dyDescent="0.25">
      <c r="A2700" s="30"/>
      <c r="B2700" s="31"/>
      <c r="C2700" s="403"/>
      <c r="D2700" s="385"/>
      <c r="F2700" s="385"/>
      <c r="G2700" s="385"/>
      <c r="H2700" s="385"/>
    </row>
    <row r="2701" spans="1:8" x14ac:dyDescent="0.25">
      <c r="A2701" s="30"/>
      <c r="B2701" s="31"/>
      <c r="C2701" s="403"/>
      <c r="D2701" s="385"/>
      <c r="F2701" s="385"/>
      <c r="G2701" s="385"/>
      <c r="H2701" s="385"/>
    </row>
    <row r="2702" spans="1:8" x14ac:dyDescent="0.25">
      <c r="A2702" s="30"/>
      <c r="B2702" s="31"/>
      <c r="C2702" s="403"/>
      <c r="D2702" s="385"/>
      <c r="F2702" s="385"/>
      <c r="G2702" s="385"/>
      <c r="H2702" s="385"/>
    </row>
    <row r="2703" spans="1:8" x14ac:dyDescent="0.25">
      <c r="A2703" s="30"/>
      <c r="B2703" s="31"/>
      <c r="C2703" s="403"/>
      <c r="D2703" s="385"/>
      <c r="F2703" s="385"/>
      <c r="G2703" s="385"/>
      <c r="H2703" s="385"/>
    </row>
    <row r="2704" spans="1:8" x14ac:dyDescent="0.25">
      <c r="A2704" s="30"/>
      <c r="B2704" s="31"/>
      <c r="C2704" s="403"/>
      <c r="D2704" s="385"/>
      <c r="F2704" s="385"/>
      <c r="G2704" s="385"/>
      <c r="H2704" s="385"/>
    </row>
    <row r="2705" spans="1:8" x14ac:dyDescent="0.25">
      <c r="A2705" s="30"/>
      <c r="B2705" s="31"/>
      <c r="C2705" s="403"/>
      <c r="D2705" s="385"/>
      <c r="F2705" s="385"/>
      <c r="G2705" s="385"/>
      <c r="H2705" s="385"/>
    </row>
    <row r="2706" spans="1:8" x14ac:dyDescent="0.25">
      <c r="A2706" s="30"/>
      <c r="B2706" s="31"/>
      <c r="C2706" s="403"/>
      <c r="D2706" s="385"/>
      <c r="F2706" s="385"/>
      <c r="G2706" s="385"/>
      <c r="H2706" s="385"/>
    </row>
    <row r="2707" spans="1:8" x14ac:dyDescent="0.25">
      <c r="A2707" s="30"/>
      <c r="B2707" s="31"/>
      <c r="C2707" s="403"/>
      <c r="D2707" s="385"/>
      <c r="F2707" s="385"/>
      <c r="G2707" s="385"/>
      <c r="H2707" s="385"/>
    </row>
    <row r="2708" spans="1:8" x14ac:dyDescent="0.25">
      <c r="A2708" s="30"/>
      <c r="B2708" s="31"/>
      <c r="C2708" s="403"/>
      <c r="D2708" s="385"/>
      <c r="F2708" s="385"/>
      <c r="G2708" s="385"/>
      <c r="H2708" s="385"/>
    </row>
    <row r="2709" spans="1:8" x14ac:dyDescent="0.25">
      <c r="A2709" s="30"/>
      <c r="B2709" s="31"/>
      <c r="C2709" s="403"/>
      <c r="D2709" s="385"/>
      <c r="F2709" s="385"/>
      <c r="G2709" s="385"/>
      <c r="H2709" s="385"/>
    </row>
    <row r="2710" spans="1:8" x14ac:dyDescent="0.25">
      <c r="A2710" s="30"/>
      <c r="B2710" s="31"/>
      <c r="C2710" s="403"/>
      <c r="D2710" s="385"/>
      <c r="F2710" s="385"/>
      <c r="G2710" s="385"/>
      <c r="H2710" s="385"/>
    </row>
    <row r="2711" spans="1:8" x14ac:dyDescent="0.25">
      <c r="A2711" s="30"/>
      <c r="B2711" s="31"/>
      <c r="C2711" s="403"/>
      <c r="D2711" s="385"/>
      <c r="F2711" s="385"/>
      <c r="G2711" s="385"/>
      <c r="H2711" s="385"/>
    </row>
    <row r="2712" spans="1:8" x14ac:dyDescent="0.25">
      <c r="A2712" s="30"/>
      <c r="B2712" s="31"/>
      <c r="C2712" s="403"/>
      <c r="D2712" s="385"/>
      <c r="F2712" s="385"/>
      <c r="G2712" s="385"/>
      <c r="H2712" s="385"/>
    </row>
    <row r="2713" spans="1:8" x14ac:dyDescent="0.25">
      <c r="A2713" s="30"/>
      <c r="B2713" s="31"/>
      <c r="C2713" s="403"/>
      <c r="D2713" s="385"/>
      <c r="F2713" s="385"/>
      <c r="G2713" s="385"/>
      <c r="H2713" s="385"/>
    </row>
    <row r="2714" spans="1:8" x14ac:dyDescent="0.25">
      <c r="A2714" s="30"/>
      <c r="B2714" s="31"/>
      <c r="C2714" s="403"/>
      <c r="D2714" s="385"/>
      <c r="F2714" s="385"/>
      <c r="G2714" s="385"/>
      <c r="H2714" s="385"/>
    </row>
    <row r="2715" spans="1:8" x14ac:dyDescent="0.25">
      <c r="A2715" s="30"/>
      <c r="B2715" s="31"/>
      <c r="C2715" s="403"/>
      <c r="D2715" s="385"/>
      <c r="F2715" s="385"/>
      <c r="G2715" s="385"/>
      <c r="H2715" s="385"/>
    </row>
    <row r="2716" spans="1:8" x14ac:dyDescent="0.25">
      <c r="A2716" s="30"/>
      <c r="B2716" s="31"/>
      <c r="C2716" s="403"/>
      <c r="D2716" s="385"/>
      <c r="F2716" s="385"/>
      <c r="G2716" s="385"/>
      <c r="H2716" s="385"/>
    </row>
    <row r="2717" spans="1:8" x14ac:dyDescent="0.25">
      <c r="A2717" s="30"/>
      <c r="B2717" s="31"/>
      <c r="C2717" s="403"/>
      <c r="D2717" s="385"/>
      <c r="F2717" s="385"/>
      <c r="G2717" s="385"/>
      <c r="H2717" s="385"/>
    </row>
    <row r="2718" spans="1:8" x14ac:dyDescent="0.25">
      <c r="A2718" s="30"/>
      <c r="B2718" s="31"/>
      <c r="C2718" s="403"/>
      <c r="D2718" s="385"/>
      <c r="F2718" s="385"/>
      <c r="G2718" s="385"/>
      <c r="H2718" s="385"/>
    </row>
    <row r="2719" spans="1:8" x14ac:dyDescent="0.25">
      <c r="A2719" s="30"/>
      <c r="B2719" s="31"/>
      <c r="C2719" s="403"/>
      <c r="D2719" s="385"/>
      <c r="F2719" s="385"/>
      <c r="G2719" s="385"/>
      <c r="H2719" s="385"/>
    </row>
    <row r="2720" spans="1:8" x14ac:dyDescent="0.25">
      <c r="A2720" s="30"/>
      <c r="B2720" s="31"/>
      <c r="C2720" s="403"/>
      <c r="D2720" s="385"/>
      <c r="F2720" s="385"/>
      <c r="G2720" s="385"/>
      <c r="H2720" s="385"/>
    </row>
    <row r="2721" spans="1:8" x14ac:dyDescent="0.25">
      <c r="A2721" s="30"/>
      <c r="B2721" s="31"/>
      <c r="C2721" s="403"/>
      <c r="D2721" s="385"/>
      <c r="F2721" s="385"/>
      <c r="G2721" s="385"/>
      <c r="H2721" s="385"/>
    </row>
    <row r="2722" spans="1:8" x14ac:dyDescent="0.25">
      <c r="A2722" s="30"/>
      <c r="B2722" s="31"/>
      <c r="C2722" s="403"/>
      <c r="D2722" s="385"/>
      <c r="F2722" s="385"/>
      <c r="G2722" s="385"/>
      <c r="H2722" s="385"/>
    </row>
    <row r="2723" spans="1:8" x14ac:dyDescent="0.25">
      <c r="A2723" s="30"/>
      <c r="B2723" s="31"/>
      <c r="C2723" s="403"/>
      <c r="D2723" s="385"/>
      <c r="F2723" s="385"/>
      <c r="G2723" s="385"/>
      <c r="H2723" s="385"/>
    </row>
    <row r="2724" spans="1:8" x14ac:dyDescent="0.25">
      <c r="A2724" s="30"/>
      <c r="B2724" s="31"/>
      <c r="C2724" s="403"/>
      <c r="D2724" s="385"/>
      <c r="F2724" s="385"/>
      <c r="G2724" s="385"/>
      <c r="H2724" s="385"/>
    </row>
    <row r="2725" spans="1:8" x14ac:dyDescent="0.25">
      <c r="A2725" s="30"/>
      <c r="B2725" s="31"/>
      <c r="C2725" s="403"/>
      <c r="D2725" s="385"/>
      <c r="F2725" s="385"/>
      <c r="G2725" s="385"/>
      <c r="H2725" s="385"/>
    </row>
    <row r="2726" spans="1:8" x14ac:dyDescent="0.25">
      <c r="A2726" s="30"/>
      <c r="B2726" s="31"/>
      <c r="C2726" s="403"/>
      <c r="D2726" s="385"/>
      <c r="F2726" s="385"/>
      <c r="G2726" s="385"/>
      <c r="H2726" s="385"/>
    </row>
    <row r="2727" spans="1:8" x14ac:dyDescent="0.25">
      <c r="A2727" s="30"/>
      <c r="B2727" s="31"/>
      <c r="C2727" s="403"/>
      <c r="D2727" s="385"/>
      <c r="F2727" s="385"/>
      <c r="G2727" s="385"/>
      <c r="H2727" s="385"/>
    </row>
    <row r="2728" spans="1:8" x14ac:dyDescent="0.25">
      <c r="A2728" s="30"/>
      <c r="B2728" s="31"/>
      <c r="C2728" s="403"/>
      <c r="D2728" s="385"/>
      <c r="F2728" s="385"/>
      <c r="G2728" s="385"/>
      <c r="H2728" s="385"/>
    </row>
    <row r="2729" spans="1:8" x14ac:dyDescent="0.25">
      <c r="A2729" s="30"/>
      <c r="B2729" s="31"/>
      <c r="C2729" s="403"/>
      <c r="D2729" s="385"/>
      <c r="F2729" s="385"/>
      <c r="G2729" s="385"/>
      <c r="H2729" s="385"/>
    </row>
    <row r="2730" spans="1:8" x14ac:dyDescent="0.25">
      <c r="A2730" s="30"/>
      <c r="B2730" s="31"/>
      <c r="C2730" s="403"/>
      <c r="D2730" s="385"/>
      <c r="F2730" s="385"/>
      <c r="G2730" s="385"/>
      <c r="H2730" s="385"/>
    </row>
    <row r="2731" spans="1:8" x14ac:dyDescent="0.25">
      <c r="A2731" s="30"/>
      <c r="B2731" s="31"/>
      <c r="C2731" s="403"/>
      <c r="D2731" s="385"/>
      <c r="F2731" s="385"/>
      <c r="G2731" s="385"/>
      <c r="H2731" s="385"/>
    </row>
    <row r="2732" spans="1:8" x14ac:dyDescent="0.25">
      <c r="A2732" s="30"/>
      <c r="B2732" s="31"/>
      <c r="C2732" s="403"/>
      <c r="D2732" s="385"/>
      <c r="F2732" s="385"/>
      <c r="G2732" s="385"/>
      <c r="H2732" s="385"/>
    </row>
    <row r="2733" spans="1:8" x14ac:dyDescent="0.25">
      <c r="A2733" s="30"/>
      <c r="B2733" s="31"/>
      <c r="C2733" s="403"/>
      <c r="D2733" s="385"/>
      <c r="F2733" s="385"/>
      <c r="G2733" s="385"/>
      <c r="H2733" s="385"/>
    </row>
    <row r="2734" spans="1:8" x14ac:dyDescent="0.25">
      <c r="A2734" s="30"/>
      <c r="B2734" s="31"/>
      <c r="C2734" s="403"/>
      <c r="D2734" s="385"/>
      <c r="F2734" s="385"/>
      <c r="G2734" s="385"/>
      <c r="H2734" s="385"/>
    </row>
    <row r="2735" spans="1:8" x14ac:dyDescent="0.25">
      <c r="A2735" s="30"/>
      <c r="B2735" s="31"/>
      <c r="C2735" s="403"/>
      <c r="D2735" s="385"/>
      <c r="F2735" s="385"/>
      <c r="G2735" s="385"/>
      <c r="H2735" s="385"/>
    </row>
    <row r="2736" spans="1:8" x14ac:dyDescent="0.25">
      <c r="A2736" s="30"/>
      <c r="B2736" s="31"/>
      <c r="C2736" s="403"/>
      <c r="D2736" s="385"/>
      <c r="F2736" s="385"/>
      <c r="G2736" s="385"/>
      <c r="H2736" s="385"/>
    </row>
    <row r="2737" spans="1:8" x14ac:dyDescent="0.25">
      <c r="A2737" s="30"/>
      <c r="B2737" s="31"/>
      <c r="C2737" s="403"/>
      <c r="D2737" s="385"/>
      <c r="F2737" s="385"/>
      <c r="G2737" s="385"/>
      <c r="H2737" s="385"/>
    </row>
    <row r="2738" spans="1:8" x14ac:dyDescent="0.25">
      <c r="A2738" s="30"/>
      <c r="B2738" s="31"/>
      <c r="C2738" s="403"/>
      <c r="D2738" s="385"/>
      <c r="F2738" s="385"/>
      <c r="G2738" s="385"/>
      <c r="H2738" s="385"/>
    </row>
    <row r="2739" spans="1:8" x14ac:dyDescent="0.25">
      <c r="A2739" s="30"/>
      <c r="B2739" s="31"/>
      <c r="C2739" s="403"/>
      <c r="D2739" s="385"/>
      <c r="F2739" s="385"/>
      <c r="G2739" s="385"/>
      <c r="H2739" s="385"/>
    </row>
    <row r="2740" spans="1:8" x14ac:dyDescent="0.25">
      <c r="A2740" s="30"/>
      <c r="B2740" s="31"/>
      <c r="C2740" s="403"/>
      <c r="D2740" s="385"/>
      <c r="F2740" s="385"/>
      <c r="G2740" s="385"/>
      <c r="H2740" s="385"/>
    </row>
    <row r="2741" spans="1:8" x14ac:dyDescent="0.25">
      <c r="A2741" s="30"/>
      <c r="B2741" s="31"/>
      <c r="C2741" s="403"/>
      <c r="D2741" s="385"/>
      <c r="F2741" s="385"/>
      <c r="G2741" s="385"/>
      <c r="H2741" s="385"/>
    </row>
    <row r="2742" spans="1:8" x14ac:dyDescent="0.25">
      <c r="A2742" s="30"/>
      <c r="B2742" s="31"/>
      <c r="C2742" s="403"/>
      <c r="D2742" s="385"/>
      <c r="F2742" s="385"/>
      <c r="G2742" s="385"/>
      <c r="H2742" s="385"/>
    </row>
    <row r="2743" spans="1:8" x14ac:dyDescent="0.25">
      <c r="A2743" s="30"/>
      <c r="B2743" s="31"/>
      <c r="C2743" s="403"/>
      <c r="D2743" s="385"/>
      <c r="F2743" s="385"/>
      <c r="G2743" s="385"/>
      <c r="H2743" s="385"/>
    </row>
    <row r="2744" spans="1:8" x14ac:dyDescent="0.25">
      <c r="A2744" s="30"/>
      <c r="B2744" s="31"/>
      <c r="C2744" s="403"/>
      <c r="D2744" s="385"/>
      <c r="F2744" s="385"/>
      <c r="G2744" s="385"/>
      <c r="H2744" s="385"/>
    </row>
    <row r="2745" spans="1:8" x14ac:dyDescent="0.25">
      <c r="A2745" s="30"/>
      <c r="B2745" s="31"/>
      <c r="C2745" s="403"/>
      <c r="D2745" s="385"/>
      <c r="F2745" s="385"/>
      <c r="G2745" s="385"/>
      <c r="H2745" s="385"/>
    </row>
    <row r="2746" spans="1:8" x14ac:dyDescent="0.25">
      <c r="A2746" s="30"/>
      <c r="B2746" s="31"/>
      <c r="C2746" s="403"/>
      <c r="D2746" s="385"/>
      <c r="F2746" s="385"/>
      <c r="G2746" s="385"/>
      <c r="H2746" s="385"/>
    </row>
    <row r="2747" spans="1:8" x14ac:dyDescent="0.25">
      <c r="A2747" s="30"/>
      <c r="B2747" s="31"/>
      <c r="C2747" s="403"/>
      <c r="D2747" s="385"/>
      <c r="F2747" s="385"/>
      <c r="G2747" s="385"/>
      <c r="H2747" s="385"/>
    </row>
    <row r="2748" spans="1:8" x14ac:dyDescent="0.25">
      <c r="A2748" s="30"/>
      <c r="B2748" s="31"/>
      <c r="C2748" s="403"/>
      <c r="D2748" s="385"/>
      <c r="F2748" s="385"/>
      <c r="G2748" s="385"/>
      <c r="H2748" s="385"/>
    </row>
    <row r="2749" spans="1:8" x14ac:dyDescent="0.25">
      <c r="A2749" s="30"/>
      <c r="B2749" s="31"/>
      <c r="C2749" s="403"/>
      <c r="D2749" s="385"/>
      <c r="F2749" s="385"/>
      <c r="G2749" s="385"/>
      <c r="H2749" s="385"/>
    </row>
    <row r="2750" spans="1:8" x14ac:dyDescent="0.25">
      <c r="A2750" s="30"/>
      <c r="B2750" s="31"/>
      <c r="C2750" s="403"/>
      <c r="D2750" s="385"/>
      <c r="F2750" s="385"/>
      <c r="G2750" s="385"/>
      <c r="H2750" s="385"/>
    </row>
    <row r="2751" spans="1:8" x14ac:dyDescent="0.25">
      <c r="A2751" s="30"/>
      <c r="B2751" s="31"/>
      <c r="C2751" s="403"/>
      <c r="D2751" s="385"/>
      <c r="F2751" s="385"/>
      <c r="G2751" s="385"/>
      <c r="H2751" s="385"/>
    </row>
    <row r="2752" spans="1:8" x14ac:dyDescent="0.25">
      <c r="A2752" s="30"/>
      <c r="B2752" s="31"/>
      <c r="C2752" s="403"/>
      <c r="D2752" s="385"/>
      <c r="F2752" s="385"/>
      <c r="G2752" s="385"/>
      <c r="H2752" s="385"/>
    </row>
    <row r="2753" spans="1:8" x14ac:dyDescent="0.25">
      <c r="A2753" s="30"/>
      <c r="B2753" s="31"/>
      <c r="C2753" s="403"/>
      <c r="D2753" s="385"/>
      <c r="F2753" s="385"/>
      <c r="G2753" s="385"/>
      <c r="H2753" s="385"/>
    </row>
    <row r="2754" spans="1:8" x14ac:dyDescent="0.25">
      <c r="A2754" s="30"/>
      <c r="B2754" s="31"/>
      <c r="C2754" s="403"/>
      <c r="D2754" s="385"/>
      <c r="F2754" s="385"/>
      <c r="G2754" s="385"/>
      <c r="H2754" s="385"/>
    </row>
    <row r="2755" spans="1:8" x14ac:dyDescent="0.25">
      <c r="A2755" s="30"/>
      <c r="B2755" s="31"/>
      <c r="C2755" s="403"/>
      <c r="D2755" s="385"/>
      <c r="F2755" s="385"/>
      <c r="G2755" s="385"/>
      <c r="H2755" s="385"/>
    </row>
    <row r="2756" spans="1:8" x14ac:dyDescent="0.25">
      <c r="A2756" s="30"/>
      <c r="B2756" s="31"/>
      <c r="C2756" s="403"/>
      <c r="D2756" s="385"/>
      <c r="F2756" s="385"/>
      <c r="G2756" s="385"/>
      <c r="H2756" s="385"/>
    </row>
    <row r="2757" spans="1:8" x14ac:dyDescent="0.25">
      <c r="A2757" s="30"/>
      <c r="B2757" s="31"/>
      <c r="C2757" s="403"/>
      <c r="D2757" s="385"/>
      <c r="F2757" s="385"/>
      <c r="G2757" s="385"/>
      <c r="H2757" s="385"/>
    </row>
    <row r="2758" spans="1:8" x14ac:dyDescent="0.25">
      <c r="A2758" s="30"/>
      <c r="B2758" s="31"/>
      <c r="C2758" s="403"/>
      <c r="D2758" s="385"/>
      <c r="F2758" s="385"/>
      <c r="G2758" s="385"/>
      <c r="H2758" s="385"/>
    </row>
    <row r="2759" spans="1:8" x14ac:dyDescent="0.25">
      <c r="A2759" s="30"/>
      <c r="B2759" s="31"/>
      <c r="C2759" s="403"/>
      <c r="D2759" s="385"/>
      <c r="F2759" s="385"/>
      <c r="G2759" s="385"/>
      <c r="H2759" s="385"/>
    </row>
    <row r="2760" spans="1:8" x14ac:dyDescent="0.25">
      <c r="A2760" s="30"/>
      <c r="B2760" s="31"/>
      <c r="C2760" s="403"/>
      <c r="D2760" s="385"/>
      <c r="F2760" s="385"/>
      <c r="G2760" s="385"/>
      <c r="H2760" s="385"/>
    </row>
    <row r="2761" spans="1:8" x14ac:dyDescent="0.25">
      <c r="A2761" s="30"/>
      <c r="B2761" s="31"/>
      <c r="C2761" s="403"/>
      <c r="D2761" s="385"/>
      <c r="F2761" s="385"/>
      <c r="G2761" s="385"/>
      <c r="H2761" s="385"/>
    </row>
    <row r="2762" spans="1:8" x14ac:dyDescent="0.25">
      <c r="A2762" s="30"/>
      <c r="B2762" s="31"/>
      <c r="C2762" s="403"/>
      <c r="D2762" s="385"/>
      <c r="F2762" s="385"/>
      <c r="G2762" s="385"/>
      <c r="H2762" s="385"/>
    </row>
    <row r="2763" spans="1:8" x14ac:dyDescent="0.25">
      <c r="A2763" s="30"/>
      <c r="B2763" s="31"/>
      <c r="C2763" s="403"/>
      <c r="D2763" s="385"/>
      <c r="F2763" s="385"/>
      <c r="G2763" s="385"/>
      <c r="H2763" s="385"/>
    </row>
    <row r="2764" spans="1:8" x14ac:dyDescent="0.25">
      <c r="A2764" s="30"/>
      <c r="B2764" s="31"/>
      <c r="C2764" s="403"/>
      <c r="D2764" s="385"/>
      <c r="F2764" s="385"/>
      <c r="G2764" s="385"/>
      <c r="H2764" s="385"/>
    </row>
    <row r="2765" spans="1:8" x14ac:dyDescent="0.25">
      <c r="A2765" s="30"/>
      <c r="B2765" s="31"/>
      <c r="C2765" s="403"/>
      <c r="D2765" s="385"/>
      <c r="F2765" s="385"/>
      <c r="G2765" s="385"/>
      <c r="H2765" s="385"/>
    </row>
    <row r="2766" spans="1:8" x14ac:dyDescent="0.25">
      <c r="A2766" s="30"/>
      <c r="B2766" s="31"/>
      <c r="C2766" s="403"/>
      <c r="D2766" s="385"/>
      <c r="F2766" s="385"/>
      <c r="G2766" s="385"/>
      <c r="H2766" s="385"/>
    </row>
    <row r="2767" spans="1:8" x14ac:dyDescent="0.25">
      <c r="A2767" s="30"/>
      <c r="B2767" s="31"/>
      <c r="C2767" s="403"/>
      <c r="D2767" s="385"/>
      <c r="F2767" s="385"/>
      <c r="G2767" s="385"/>
      <c r="H2767" s="385"/>
    </row>
    <row r="2768" spans="1:8" x14ac:dyDescent="0.25">
      <c r="A2768" s="30"/>
      <c r="B2768" s="31"/>
      <c r="C2768" s="403"/>
      <c r="D2768" s="385"/>
      <c r="F2768" s="385"/>
      <c r="G2768" s="385"/>
      <c r="H2768" s="385"/>
    </row>
    <row r="2769" spans="1:8" x14ac:dyDescent="0.25">
      <c r="A2769" s="30"/>
      <c r="B2769" s="31"/>
      <c r="C2769" s="403"/>
      <c r="D2769" s="385"/>
      <c r="F2769" s="385"/>
      <c r="G2769" s="385"/>
      <c r="H2769" s="385"/>
    </row>
    <row r="2770" spans="1:8" x14ac:dyDescent="0.25">
      <c r="A2770" s="30"/>
      <c r="B2770" s="31"/>
      <c r="C2770" s="403"/>
      <c r="D2770" s="385"/>
      <c r="F2770" s="385"/>
      <c r="G2770" s="385"/>
      <c r="H2770" s="385"/>
    </row>
    <row r="2771" spans="1:8" x14ac:dyDescent="0.25">
      <c r="A2771" s="30"/>
      <c r="B2771" s="31"/>
      <c r="C2771" s="403"/>
      <c r="D2771" s="385"/>
      <c r="F2771" s="385"/>
      <c r="G2771" s="385"/>
      <c r="H2771" s="385"/>
    </row>
    <row r="2772" spans="1:8" x14ac:dyDescent="0.25">
      <c r="A2772" s="30"/>
      <c r="B2772" s="31"/>
      <c r="C2772" s="403"/>
      <c r="D2772" s="385"/>
      <c r="F2772" s="385"/>
      <c r="G2772" s="385"/>
      <c r="H2772" s="385"/>
    </row>
    <row r="2773" spans="1:8" x14ac:dyDescent="0.25">
      <c r="A2773" s="30"/>
      <c r="B2773" s="31"/>
      <c r="C2773" s="403"/>
      <c r="D2773" s="385"/>
      <c r="F2773" s="385"/>
      <c r="G2773" s="385"/>
      <c r="H2773" s="385"/>
    </row>
    <row r="2774" spans="1:8" x14ac:dyDescent="0.25">
      <c r="A2774" s="30"/>
      <c r="B2774" s="31"/>
      <c r="C2774" s="403"/>
      <c r="D2774" s="385"/>
      <c r="F2774" s="385"/>
      <c r="G2774" s="385"/>
      <c r="H2774" s="385"/>
    </row>
    <row r="2775" spans="1:8" x14ac:dyDescent="0.25">
      <c r="A2775" s="30"/>
      <c r="B2775" s="31"/>
      <c r="C2775" s="403"/>
      <c r="D2775" s="385"/>
      <c r="F2775" s="385"/>
      <c r="G2775" s="385"/>
      <c r="H2775" s="385"/>
    </row>
    <row r="2776" spans="1:8" x14ac:dyDescent="0.25">
      <c r="A2776" s="30"/>
      <c r="B2776" s="31"/>
      <c r="C2776" s="403"/>
      <c r="D2776" s="385"/>
      <c r="F2776" s="385"/>
      <c r="G2776" s="385"/>
      <c r="H2776" s="385"/>
    </row>
    <row r="2777" spans="1:8" x14ac:dyDescent="0.25">
      <c r="A2777" s="30"/>
      <c r="B2777" s="31"/>
      <c r="C2777" s="403"/>
      <c r="D2777" s="385"/>
      <c r="F2777" s="385"/>
      <c r="G2777" s="385"/>
      <c r="H2777" s="385"/>
    </row>
    <row r="2778" spans="1:8" x14ac:dyDescent="0.25">
      <c r="A2778" s="30"/>
      <c r="B2778" s="31"/>
      <c r="C2778" s="403"/>
      <c r="D2778" s="385"/>
      <c r="F2778" s="385"/>
      <c r="G2778" s="385"/>
      <c r="H2778" s="385"/>
    </row>
    <row r="2779" spans="1:8" x14ac:dyDescent="0.25">
      <c r="A2779" s="30"/>
      <c r="B2779" s="31"/>
      <c r="C2779" s="403"/>
      <c r="D2779" s="385"/>
      <c r="F2779" s="385"/>
      <c r="G2779" s="385"/>
      <c r="H2779" s="385"/>
    </row>
    <row r="2780" spans="1:8" x14ac:dyDescent="0.25">
      <c r="A2780" s="30"/>
      <c r="B2780" s="31"/>
      <c r="C2780" s="403"/>
      <c r="D2780" s="385"/>
      <c r="F2780" s="385"/>
      <c r="G2780" s="385"/>
      <c r="H2780" s="385"/>
    </row>
    <row r="2781" spans="1:8" x14ac:dyDescent="0.25">
      <c r="A2781" s="30"/>
      <c r="B2781" s="31"/>
      <c r="C2781" s="403"/>
      <c r="D2781" s="385"/>
      <c r="F2781" s="385"/>
      <c r="G2781" s="385"/>
      <c r="H2781" s="385"/>
    </row>
    <row r="2782" spans="1:8" x14ac:dyDescent="0.25">
      <c r="A2782" s="30"/>
      <c r="B2782" s="31"/>
      <c r="C2782" s="403"/>
      <c r="D2782" s="385"/>
      <c r="F2782" s="385"/>
      <c r="G2782" s="385"/>
      <c r="H2782" s="385"/>
    </row>
    <row r="2783" spans="1:8" x14ac:dyDescent="0.25">
      <c r="A2783" s="30"/>
      <c r="B2783" s="31"/>
      <c r="C2783" s="403"/>
      <c r="D2783" s="385"/>
      <c r="F2783" s="385"/>
      <c r="G2783" s="385"/>
      <c r="H2783" s="385"/>
    </row>
    <row r="2784" spans="1:8" x14ac:dyDescent="0.25">
      <c r="A2784" s="30"/>
      <c r="B2784" s="31"/>
      <c r="C2784" s="403"/>
      <c r="D2784" s="385"/>
      <c r="F2784" s="385"/>
      <c r="G2784" s="385"/>
      <c r="H2784" s="385"/>
    </row>
    <row r="2785" spans="1:8" x14ac:dyDescent="0.25">
      <c r="A2785" s="30"/>
      <c r="B2785" s="31"/>
      <c r="C2785" s="403"/>
      <c r="D2785" s="385"/>
      <c r="F2785" s="385"/>
      <c r="G2785" s="385"/>
      <c r="H2785" s="385"/>
    </row>
    <row r="2786" spans="1:8" x14ac:dyDescent="0.25">
      <c r="A2786" s="30"/>
      <c r="B2786" s="31"/>
      <c r="C2786" s="403"/>
      <c r="D2786" s="385"/>
      <c r="F2786" s="385"/>
      <c r="G2786" s="385"/>
      <c r="H2786" s="385"/>
    </row>
    <row r="2787" spans="1:8" x14ac:dyDescent="0.25">
      <c r="A2787" s="30"/>
      <c r="B2787" s="31"/>
      <c r="C2787" s="403"/>
      <c r="D2787" s="385"/>
      <c r="F2787" s="385"/>
      <c r="G2787" s="385"/>
      <c r="H2787" s="385"/>
    </row>
    <row r="2788" spans="1:8" x14ac:dyDescent="0.25">
      <c r="A2788" s="30"/>
      <c r="B2788" s="31"/>
      <c r="C2788" s="403"/>
      <c r="D2788" s="385"/>
      <c r="F2788" s="385"/>
      <c r="G2788" s="385"/>
      <c r="H2788" s="385"/>
    </row>
    <row r="2789" spans="1:8" x14ac:dyDescent="0.25">
      <c r="A2789" s="30"/>
      <c r="B2789" s="31"/>
      <c r="C2789" s="403"/>
      <c r="D2789" s="385"/>
      <c r="F2789" s="385"/>
      <c r="G2789" s="385"/>
      <c r="H2789" s="385"/>
    </row>
    <row r="2790" spans="1:8" x14ac:dyDescent="0.25">
      <c r="A2790" s="30"/>
      <c r="B2790" s="31"/>
      <c r="C2790" s="403"/>
      <c r="D2790" s="385"/>
      <c r="F2790" s="385"/>
      <c r="G2790" s="385"/>
      <c r="H2790" s="385"/>
    </row>
    <row r="2791" spans="1:8" x14ac:dyDescent="0.25">
      <c r="A2791" s="30"/>
      <c r="B2791" s="31"/>
      <c r="C2791" s="403"/>
      <c r="D2791" s="385"/>
      <c r="F2791" s="385"/>
      <c r="G2791" s="385"/>
      <c r="H2791" s="385"/>
    </row>
    <row r="2792" spans="1:8" x14ac:dyDescent="0.25">
      <c r="A2792" s="30"/>
      <c r="B2792" s="31"/>
      <c r="C2792" s="403"/>
      <c r="D2792" s="385"/>
      <c r="F2792" s="385"/>
      <c r="G2792" s="385"/>
      <c r="H2792" s="385"/>
    </row>
    <row r="2793" spans="1:8" x14ac:dyDescent="0.25">
      <c r="A2793" s="30"/>
      <c r="B2793" s="31"/>
      <c r="C2793" s="403"/>
      <c r="D2793" s="385"/>
      <c r="F2793" s="385"/>
      <c r="G2793" s="385"/>
      <c r="H2793" s="385"/>
    </row>
    <row r="2794" spans="1:8" x14ac:dyDescent="0.25">
      <c r="A2794" s="30"/>
      <c r="B2794" s="31"/>
      <c r="C2794" s="403"/>
      <c r="D2794" s="385"/>
      <c r="F2794" s="385"/>
      <c r="G2794" s="385"/>
      <c r="H2794" s="385"/>
    </row>
    <row r="2795" spans="1:8" x14ac:dyDescent="0.25">
      <c r="A2795" s="30"/>
      <c r="B2795" s="31"/>
      <c r="C2795" s="403"/>
      <c r="D2795" s="385"/>
      <c r="F2795" s="385"/>
      <c r="G2795" s="385"/>
      <c r="H2795" s="385"/>
    </row>
    <row r="2796" spans="1:8" x14ac:dyDescent="0.25">
      <c r="A2796" s="30"/>
      <c r="B2796" s="31"/>
      <c r="C2796" s="403"/>
      <c r="D2796" s="385"/>
      <c r="F2796" s="385"/>
      <c r="G2796" s="385"/>
      <c r="H2796" s="385"/>
    </row>
    <row r="2797" spans="1:8" x14ac:dyDescent="0.25">
      <c r="A2797" s="30"/>
      <c r="B2797" s="31"/>
      <c r="C2797" s="403"/>
      <c r="D2797" s="385"/>
      <c r="F2797" s="385"/>
      <c r="G2797" s="385"/>
      <c r="H2797" s="385"/>
    </row>
    <row r="2798" spans="1:8" x14ac:dyDescent="0.25">
      <c r="A2798" s="30"/>
      <c r="B2798" s="31"/>
      <c r="C2798" s="403"/>
      <c r="D2798" s="385"/>
      <c r="F2798" s="385"/>
      <c r="G2798" s="385"/>
      <c r="H2798" s="385"/>
    </row>
    <row r="2799" spans="1:8" x14ac:dyDescent="0.25">
      <c r="A2799" s="30"/>
      <c r="B2799" s="31"/>
      <c r="C2799" s="403"/>
      <c r="D2799" s="385"/>
      <c r="F2799" s="385"/>
      <c r="G2799" s="385"/>
      <c r="H2799" s="385"/>
    </row>
    <row r="2800" spans="1:8" x14ac:dyDescent="0.25">
      <c r="A2800" s="30"/>
      <c r="B2800" s="31"/>
      <c r="C2800" s="403"/>
      <c r="D2800" s="385"/>
      <c r="F2800" s="385"/>
      <c r="G2800" s="385"/>
      <c r="H2800" s="385"/>
    </row>
    <row r="2801" spans="1:8" x14ac:dyDescent="0.25">
      <c r="A2801" s="30"/>
      <c r="B2801" s="31"/>
      <c r="C2801" s="403"/>
      <c r="D2801" s="385"/>
      <c r="F2801" s="385"/>
      <c r="G2801" s="385"/>
      <c r="H2801" s="385"/>
    </row>
    <row r="2802" spans="1:8" x14ac:dyDescent="0.25">
      <c r="A2802" s="30"/>
      <c r="B2802" s="31"/>
      <c r="C2802" s="403"/>
      <c r="D2802" s="385"/>
      <c r="F2802" s="385"/>
      <c r="G2802" s="385"/>
      <c r="H2802" s="385"/>
    </row>
    <row r="2803" spans="1:8" x14ac:dyDescent="0.25">
      <c r="A2803" s="30"/>
      <c r="B2803" s="31"/>
      <c r="C2803" s="403"/>
      <c r="D2803" s="385"/>
      <c r="F2803" s="385"/>
      <c r="G2803" s="385"/>
      <c r="H2803" s="385"/>
    </row>
    <row r="2804" spans="1:8" x14ac:dyDescent="0.25">
      <c r="A2804" s="30"/>
      <c r="B2804" s="31"/>
      <c r="C2804" s="403"/>
      <c r="D2804" s="385"/>
      <c r="F2804" s="385"/>
      <c r="G2804" s="385"/>
      <c r="H2804" s="385"/>
    </row>
    <row r="2805" spans="1:8" x14ac:dyDescent="0.25">
      <c r="A2805" s="30"/>
      <c r="B2805" s="31"/>
      <c r="C2805" s="403"/>
      <c r="D2805" s="385"/>
      <c r="F2805" s="385"/>
      <c r="G2805" s="385"/>
      <c r="H2805" s="385"/>
    </row>
    <row r="2806" spans="1:8" x14ac:dyDescent="0.25">
      <c r="A2806" s="30"/>
      <c r="B2806" s="31"/>
      <c r="C2806" s="403"/>
      <c r="D2806" s="385"/>
      <c r="F2806" s="385"/>
      <c r="G2806" s="385"/>
      <c r="H2806" s="385"/>
    </row>
    <row r="2807" spans="1:8" x14ac:dyDescent="0.25">
      <c r="A2807" s="30"/>
      <c r="B2807" s="31"/>
      <c r="C2807" s="403"/>
      <c r="D2807" s="385"/>
      <c r="F2807" s="385"/>
      <c r="G2807" s="385"/>
      <c r="H2807" s="385"/>
    </row>
    <row r="2808" spans="1:8" x14ac:dyDescent="0.25">
      <c r="A2808" s="30"/>
      <c r="B2808" s="31"/>
      <c r="C2808" s="403"/>
      <c r="D2808" s="385"/>
      <c r="F2808" s="385"/>
      <c r="G2808" s="385"/>
      <c r="H2808" s="385"/>
    </row>
    <row r="2809" spans="1:8" x14ac:dyDescent="0.25">
      <c r="A2809" s="30"/>
      <c r="B2809" s="31"/>
      <c r="C2809" s="403"/>
      <c r="D2809" s="385"/>
      <c r="F2809" s="385"/>
      <c r="G2809" s="385"/>
      <c r="H2809" s="385"/>
    </row>
    <row r="2810" spans="1:8" x14ac:dyDescent="0.25">
      <c r="A2810" s="30"/>
      <c r="B2810" s="31"/>
      <c r="C2810" s="403"/>
      <c r="D2810" s="385"/>
      <c r="F2810" s="385"/>
      <c r="G2810" s="385"/>
      <c r="H2810" s="385"/>
    </row>
    <row r="2811" spans="1:8" x14ac:dyDescent="0.25">
      <c r="A2811" s="30"/>
      <c r="B2811" s="31"/>
      <c r="C2811" s="403"/>
      <c r="D2811" s="385"/>
      <c r="F2811" s="385"/>
      <c r="G2811" s="385"/>
      <c r="H2811" s="385"/>
    </row>
    <row r="2812" spans="1:8" x14ac:dyDescent="0.25">
      <c r="A2812" s="30"/>
      <c r="B2812" s="31"/>
      <c r="C2812" s="403"/>
      <c r="D2812" s="385"/>
      <c r="F2812" s="385"/>
      <c r="G2812" s="385"/>
      <c r="H2812" s="385"/>
    </row>
    <row r="2813" spans="1:8" x14ac:dyDescent="0.25">
      <c r="A2813" s="30"/>
      <c r="B2813" s="31"/>
      <c r="C2813" s="403"/>
      <c r="D2813" s="385"/>
      <c r="F2813" s="385"/>
      <c r="G2813" s="385"/>
      <c r="H2813" s="385"/>
    </row>
    <row r="2814" spans="1:8" x14ac:dyDescent="0.25">
      <c r="A2814" s="30"/>
      <c r="B2814" s="31"/>
      <c r="C2814" s="403"/>
      <c r="D2814" s="385"/>
      <c r="F2814" s="385"/>
      <c r="G2814" s="385"/>
      <c r="H2814" s="385"/>
    </row>
    <row r="2815" spans="1:8" x14ac:dyDescent="0.25">
      <c r="A2815" s="30"/>
      <c r="B2815" s="31"/>
      <c r="C2815" s="403"/>
      <c r="D2815" s="385"/>
      <c r="F2815" s="385"/>
      <c r="G2815" s="385"/>
      <c r="H2815" s="385"/>
    </row>
    <row r="2816" spans="1:8" x14ac:dyDescent="0.25">
      <c r="A2816" s="30"/>
      <c r="B2816" s="31"/>
      <c r="C2816" s="403"/>
      <c r="D2816" s="385"/>
      <c r="F2816" s="385"/>
      <c r="G2816" s="385"/>
      <c r="H2816" s="385"/>
    </row>
    <row r="2817" spans="1:8" x14ac:dyDescent="0.25">
      <c r="A2817" s="30"/>
      <c r="B2817" s="31"/>
      <c r="C2817" s="403"/>
      <c r="D2817" s="385"/>
      <c r="F2817" s="385"/>
      <c r="G2817" s="385"/>
      <c r="H2817" s="385"/>
    </row>
    <row r="2818" spans="1:8" x14ac:dyDescent="0.25">
      <c r="A2818" s="30"/>
      <c r="B2818" s="31"/>
      <c r="C2818" s="403"/>
      <c r="D2818" s="385"/>
      <c r="F2818" s="385"/>
      <c r="G2818" s="385"/>
      <c r="H2818" s="385"/>
    </row>
    <row r="2819" spans="1:8" x14ac:dyDescent="0.25">
      <c r="A2819" s="30"/>
      <c r="B2819" s="31"/>
      <c r="C2819" s="403"/>
      <c r="D2819" s="385"/>
      <c r="F2819" s="385"/>
      <c r="G2819" s="385"/>
      <c r="H2819" s="385"/>
    </row>
    <row r="2820" spans="1:8" x14ac:dyDescent="0.25">
      <c r="A2820" s="30"/>
      <c r="B2820" s="31"/>
      <c r="C2820" s="403"/>
      <c r="D2820" s="385"/>
      <c r="F2820" s="385"/>
      <c r="G2820" s="385"/>
      <c r="H2820" s="385"/>
    </row>
    <row r="2821" spans="1:8" x14ac:dyDescent="0.25">
      <c r="A2821" s="30"/>
      <c r="B2821" s="31"/>
      <c r="C2821" s="403"/>
      <c r="D2821" s="385"/>
      <c r="F2821" s="385"/>
      <c r="G2821" s="385"/>
      <c r="H2821" s="385"/>
    </row>
    <row r="2822" spans="1:8" x14ac:dyDescent="0.25">
      <c r="A2822" s="30"/>
      <c r="B2822" s="31"/>
      <c r="C2822" s="403"/>
      <c r="D2822" s="385"/>
      <c r="F2822" s="385"/>
      <c r="G2822" s="385"/>
      <c r="H2822" s="385"/>
    </row>
    <row r="2823" spans="1:8" x14ac:dyDescent="0.25">
      <c r="A2823" s="30"/>
      <c r="B2823" s="31"/>
      <c r="C2823" s="403"/>
      <c r="D2823" s="385"/>
      <c r="F2823" s="385"/>
      <c r="G2823" s="385"/>
      <c r="H2823" s="385"/>
    </row>
    <row r="2824" spans="1:8" x14ac:dyDescent="0.25">
      <c r="A2824" s="30"/>
      <c r="B2824" s="31"/>
      <c r="C2824" s="403"/>
      <c r="D2824" s="385"/>
      <c r="F2824" s="385"/>
      <c r="G2824" s="385"/>
      <c r="H2824" s="385"/>
    </row>
    <row r="2825" spans="1:8" x14ac:dyDescent="0.25">
      <c r="A2825" s="30"/>
      <c r="B2825" s="31"/>
      <c r="C2825" s="403"/>
      <c r="D2825" s="385"/>
      <c r="F2825" s="385"/>
      <c r="G2825" s="385"/>
      <c r="H2825" s="385"/>
    </row>
    <row r="2826" spans="1:8" x14ac:dyDescent="0.25">
      <c r="A2826" s="30"/>
      <c r="B2826" s="31"/>
      <c r="C2826" s="403"/>
      <c r="D2826" s="385"/>
      <c r="F2826" s="385"/>
      <c r="G2826" s="385"/>
      <c r="H2826" s="385"/>
    </row>
    <row r="2827" spans="1:8" x14ac:dyDescent="0.25">
      <c r="A2827" s="30"/>
      <c r="B2827" s="31"/>
      <c r="C2827" s="403"/>
      <c r="D2827" s="385"/>
      <c r="F2827" s="385"/>
      <c r="G2827" s="385"/>
      <c r="H2827" s="385"/>
    </row>
    <row r="2828" spans="1:8" x14ac:dyDescent="0.25">
      <c r="A2828" s="30"/>
      <c r="B2828" s="31"/>
      <c r="C2828" s="403"/>
      <c r="D2828" s="385"/>
      <c r="F2828" s="385"/>
      <c r="G2828" s="385"/>
      <c r="H2828" s="385"/>
    </row>
    <row r="2829" spans="1:8" x14ac:dyDescent="0.25">
      <c r="A2829" s="30"/>
      <c r="B2829" s="31"/>
      <c r="C2829" s="403"/>
      <c r="D2829" s="385"/>
      <c r="F2829" s="385"/>
      <c r="G2829" s="385"/>
      <c r="H2829" s="385"/>
    </row>
    <row r="2830" spans="1:8" x14ac:dyDescent="0.25">
      <c r="A2830" s="30"/>
      <c r="B2830" s="31"/>
      <c r="C2830" s="403"/>
      <c r="D2830" s="385"/>
      <c r="F2830" s="385"/>
      <c r="G2830" s="385"/>
      <c r="H2830" s="385"/>
    </row>
    <row r="2831" spans="1:8" x14ac:dyDescent="0.25">
      <c r="A2831" s="30"/>
      <c r="B2831" s="31"/>
      <c r="C2831" s="403"/>
      <c r="D2831" s="385"/>
      <c r="F2831" s="385"/>
      <c r="G2831" s="385"/>
      <c r="H2831" s="385"/>
    </row>
    <row r="2832" spans="1:8" x14ac:dyDescent="0.25">
      <c r="A2832" s="30"/>
      <c r="B2832" s="31"/>
      <c r="C2832" s="403"/>
      <c r="D2832" s="385"/>
      <c r="F2832" s="385"/>
      <c r="G2832" s="385"/>
      <c r="H2832" s="385"/>
    </row>
    <row r="2833" spans="1:8" x14ac:dyDescent="0.25">
      <c r="A2833" s="30"/>
      <c r="B2833" s="31"/>
      <c r="C2833" s="403"/>
      <c r="D2833" s="385"/>
      <c r="F2833" s="385"/>
      <c r="G2833" s="385"/>
      <c r="H2833" s="385"/>
    </row>
    <row r="2834" spans="1:8" x14ac:dyDescent="0.25">
      <c r="A2834" s="30"/>
      <c r="B2834" s="31"/>
      <c r="C2834" s="403"/>
      <c r="D2834" s="385"/>
      <c r="F2834" s="385"/>
      <c r="G2834" s="385"/>
      <c r="H2834" s="385"/>
    </row>
    <row r="2835" spans="1:8" x14ac:dyDescent="0.25">
      <c r="A2835" s="30"/>
      <c r="B2835" s="31"/>
      <c r="C2835" s="403"/>
      <c r="D2835" s="385"/>
      <c r="F2835" s="385"/>
      <c r="G2835" s="385"/>
      <c r="H2835" s="385"/>
    </row>
    <row r="2836" spans="1:8" x14ac:dyDescent="0.25">
      <c r="A2836" s="30"/>
      <c r="B2836" s="31"/>
      <c r="C2836" s="403"/>
      <c r="D2836" s="385"/>
      <c r="F2836" s="385"/>
      <c r="G2836" s="385"/>
      <c r="H2836" s="385"/>
    </row>
    <row r="2837" spans="1:8" x14ac:dyDescent="0.25">
      <c r="A2837" s="30"/>
      <c r="B2837" s="31"/>
      <c r="C2837" s="403"/>
      <c r="D2837" s="385"/>
      <c r="F2837" s="385"/>
      <c r="G2837" s="385"/>
      <c r="H2837" s="385"/>
    </row>
    <row r="2838" spans="1:8" x14ac:dyDescent="0.25">
      <c r="A2838" s="30"/>
      <c r="B2838" s="31"/>
      <c r="C2838" s="403"/>
      <c r="D2838" s="385"/>
      <c r="F2838" s="385"/>
      <c r="G2838" s="385"/>
      <c r="H2838" s="385"/>
    </row>
    <row r="2839" spans="1:8" x14ac:dyDescent="0.25">
      <c r="A2839" s="30"/>
      <c r="B2839" s="31"/>
      <c r="C2839" s="403"/>
      <c r="D2839" s="385"/>
      <c r="F2839" s="385"/>
      <c r="G2839" s="385"/>
      <c r="H2839" s="385"/>
    </row>
    <row r="2840" spans="1:8" x14ac:dyDescent="0.25">
      <c r="A2840" s="30"/>
      <c r="B2840" s="31"/>
      <c r="C2840" s="403"/>
      <c r="D2840" s="385"/>
      <c r="F2840" s="385"/>
      <c r="G2840" s="385"/>
      <c r="H2840" s="385"/>
    </row>
    <row r="2841" spans="1:8" x14ac:dyDescent="0.25">
      <c r="A2841" s="30"/>
      <c r="B2841" s="31"/>
      <c r="C2841" s="403"/>
      <c r="D2841" s="385"/>
      <c r="F2841" s="385"/>
      <c r="G2841" s="385"/>
      <c r="H2841" s="385"/>
    </row>
    <row r="2842" spans="1:8" x14ac:dyDescent="0.25">
      <c r="A2842" s="30"/>
      <c r="B2842" s="31"/>
      <c r="C2842" s="403"/>
      <c r="D2842" s="385"/>
      <c r="F2842" s="385"/>
      <c r="G2842" s="385"/>
      <c r="H2842" s="385"/>
    </row>
    <row r="2843" spans="1:8" x14ac:dyDescent="0.25">
      <c r="A2843" s="30"/>
      <c r="B2843" s="31"/>
      <c r="C2843" s="403"/>
      <c r="D2843" s="385"/>
      <c r="F2843" s="385"/>
      <c r="G2843" s="385"/>
      <c r="H2843" s="385"/>
    </row>
    <row r="2844" spans="1:8" x14ac:dyDescent="0.25">
      <c r="A2844" s="30"/>
      <c r="B2844" s="31"/>
      <c r="C2844" s="403"/>
      <c r="D2844" s="385"/>
      <c r="F2844" s="385"/>
      <c r="G2844" s="385"/>
      <c r="H2844" s="385"/>
    </row>
    <row r="2845" spans="1:8" x14ac:dyDescent="0.25">
      <c r="A2845" s="30"/>
      <c r="B2845" s="31"/>
      <c r="C2845" s="403"/>
      <c r="D2845" s="385"/>
      <c r="F2845" s="385"/>
      <c r="G2845" s="385"/>
      <c r="H2845" s="385"/>
    </row>
    <row r="2846" spans="1:8" x14ac:dyDescent="0.25">
      <c r="A2846" s="30"/>
      <c r="B2846" s="31"/>
      <c r="C2846" s="403"/>
      <c r="D2846" s="385"/>
      <c r="F2846" s="385"/>
      <c r="G2846" s="385"/>
      <c r="H2846" s="385"/>
    </row>
    <row r="2847" spans="1:8" x14ac:dyDescent="0.25">
      <c r="A2847" s="30"/>
      <c r="B2847" s="31"/>
      <c r="C2847" s="403"/>
      <c r="D2847" s="385"/>
      <c r="F2847" s="385"/>
      <c r="G2847" s="385"/>
      <c r="H2847" s="385"/>
    </row>
    <row r="2848" spans="1:8" x14ac:dyDescent="0.25">
      <c r="A2848" s="30"/>
      <c r="B2848" s="31"/>
      <c r="C2848" s="403"/>
      <c r="D2848" s="385"/>
      <c r="F2848" s="385"/>
      <c r="G2848" s="385"/>
      <c r="H2848" s="385"/>
    </row>
    <row r="2849" spans="1:8" x14ac:dyDescent="0.25">
      <c r="A2849" s="30"/>
      <c r="B2849" s="31"/>
      <c r="C2849" s="403"/>
      <c r="D2849" s="385"/>
      <c r="F2849" s="385"/>
      <c r="G2849" s="385"/>
      <c r="H2849" s="385"/>
    </row>
    <row r="2850" spans="1:8" x14ac:dyDescent="0.25">
      <c r="A2850" s="30"/>
      <c r="B2850" s="31"/>
      <c r="C2850" s="403"/>
      <c r="D2850" s="385"/>
      <c r="F2850" s="385"/>
      <c r="G2850" s="385"/>
      <c r="H2850" s="385"/>
    </row>
    <row r="2851" spans="1:8" x14ac:dyDescent="0.25">
      <c r="A2851" s="30"/>
      <c r="B2851" s="31"/>
      <c r="C2851" s="403"/>
      <c r="D2851" s="385"/>
      <c r="F2851" s="385"/>
      <c r="G2851" s="385"/>
      <c r="H2851" s="385"/>
    </row>
    <row r="2852" spans="1:8" x14ac:dyDescent="0.25">
      <c r="A2852" s="30"/>
      <c r="B2852" s="31"/>
      <c r="C2852" s="403"/>
      <c r="D2852" s="385"/>
      <c r="F2852" s="385"/>
      <c r="G2852" s="385"/>
      <c r="H2852" s="385"/>
    </row>
    <row r="2853" spans="1:8" x14ac:dyDescent="0.25">
      <c r="A2853" s="30"/>
      <c r="B2853" s="31"/>
      <c r="C2853" s="403"/>
      <c r="D2853" s="385"/>
      <c r="F2853" s="385"/>
      <c r="G2853" s="385"/>
      <c r="H2853" s="385"/>
    </row>
    <row r="2854" spans="1:8" x14ac:dyDescent="0.25">
      <c r="A2854" s="30"/>
      <c r="B2854" s="31"/>
      <c r="C2854" s="403"/>
      <c r="D2854" s="385"/>
      <c r="F2854" s="385"/>
      <c r="G2854" s="385"/>
      <c r="H2854" s="385"/>
    </row>
    <row r="2855" spans="1:8" x14ac:dyDescent="0.25">
      <c r="A2855" s="30"/>
      <c r="B2855" s="31"/>
      <c r="C2855" s="403"/>
      <c r="D2855" s="385"/>
      <c r="F2855" s="385"/>
      <c r="G2855" s="385"/>
      <c r="H2855" s="385"/>
    </row>
    <row r="2856" spans="1:8" x14ac:dyDescent="0.25">
      <c r="A2856" s="30"/>
      <c r="B2856" s="31"/>
      <c r="C2856" s="403"/>
      <c r="D2856" s="385"/>
      <c r="F2856" s="385"/>
      <c r="G2856" s="385"/>
      <c r="H2856" s="385"/>
    </row>
    <row r="2857" spans="1:8" x14ac:dyDescent="0.25">
      <c r="A2857" s="30"/>
      <c r="B2857" s="31"/>
      <c r="C2857" s="403"/>
      <c r="D2857" s="385"/>
      <c r="F2857" s="385"/>
      <c r="G2857" s="385"/>
      <c r="H2857" s="385"/>
    </row>
    <row r="2858" spans="1:8" x14ac:dyDescent="0.25">
      <c r="A2858" s="30"/>
      <c r="B2858" s="31"/>
      <c r="C2858" s="403"/>
      <c r="D2858" s="385"/>
      <c r="F2858" s="385"/>
      <c r="G2858" s="385"/>
      <c r="H2858" s="385"/>
    </row>
    <row r="2859" spans="1:8" x14ac:dyDescent="0.25">
      <c r="A2859" s="30"/>
      <c r="B2859" s="31"/>
      <c r="C2859" s="403"/>
      <c r="D2859" s="385"/>
      <c r="F2859" s="385"/>
      <c r="G2859" s="385"/>
      <c r="H2859" s="385"/>
    </row>
    <row r="2860" spans="1:8" x14ac:dyDescent="0.25">
      <c r="A2860" s="30"/>
      <c r="B2860" s="31"/>
      <c r="C2860" s="403"/>
      <c r="D2860" s="385"/>
      <c r="F2860" s="385"/>
      <c r="G2860" s="385"/>
      <c r="H2860" s="385"/>
    </row>
    <row r="2861" spans="1:8" x14ac:dyDescent="0.25">
      <c r="A2861" s="30"/>
      <c r="B2861" s="31"/>
      <c r="C2861" s="403"/>
      <c r="D2861" s="385"/>
      <c r="F2861" s="385"/>
      <c r="G2861" s="385"/>
      <c r="H2861" s="385"/>
    </row>
    <row r="2862" spans="1:8" x14ac:dyDescent="0.25">
      <c r="A2862" s="30"/>
      <c r="B2862" s="31"/>
      <c r="C2862" s="403"/>
      <c r="D2862" s="385"/>
      <c r="F2862" s="385"/>
      <c r="G2862" s="385"/>
      <c r="H2862" s="385"/>
    </row>
    <row r="2863" spans="1:8" x14ac:dyDescent="0.25">
      <c r="A2863" s="30"/>
      <c r="B2863" s="31"/>
      <c r="C2863" s="403"/>
      <c r="D2863" s="385"/>
      <c r="F2863" s="385"/>
      <c r="G2863" s="385"/>
      <c r="H2863" s="385"/>
    </row>
    <row r="2864" spans="1:8" x14ac:dyDescent="0.25">
      <c r="A2864" s="30"/>
      <c r="B2864" s="31"/>
      <c r="C2864" s="403"/>
      <c r="D2864" s="385"/>
      <c r="F2864" s="385"/>
      <c r="G2864" s="385"/>
      <c r="H2864" s="385"/>
    </row>
    <row r="2865" spans="1:8" x14ac:dyDescent="0.25">
      <c r="A2865" s="30"/>
      <c r="B2865" s="31"/>
      <c r="C2865" s="403"/>
      <c r="D2865" s="385"/>
      <c r="F2865" s="385"/>
      <c r="G2865" s="385"/>
      <c r="H2865" s="385"/>
    </row>
    <row r="2866" spans="1:8" x14ac:dyDescent="0.25">
      <c r="A2866" s="30"/>
      <c r="B2866" s="31"/>
      <c r="C2866" s="403"/>
      <c r="D2866" s="385"/>
      <c r="F2866" s="385"/>
      <c r="G2866" s="385"/>
      <c r="H2866" s="385"/>
    </row>
    <row r="2867" spans="1:8" x14ac:dyDescent="0.25">
      <c r="A2867" s="30"/>
      <c r="B2867" s="31"/>
      <c r="C2867" s="403"/>
      <c r="D2867" s="385"/>
      <c r="F2867" s="385"/>
      <c r="G2867" s="385"/>
      <c r="H2867" s="385"/>
    </row>
    <row r="2868" spans="1:8" x14ac:dyDescent="0.25">
      <c r="A2868" s="30"/>
      <c r="B2868" s="31"/>
      <c r="C2868" s="403"/>
      <c r="D2868" s="385"/>
      <c r="F2868" s="385"/>
      <c r="G2868" s="385"/>
      <c r="H2868" s="385"/>
    </row>
    <row r="2869" spans="1:8" x14ac:dyDescent="0.25">
      <c r="A2869" s="30"/>
      <c r="B2869" s="31"/>
      <c r="C2869" s="403"/>
      <c r="D2869" s="385"/>
      <c r="F2869" s="385"/>
      <c r="G2869" s="385"/>
      <c r="H2869" s="385"/>
    </row>
    <row r="2870" spans="1:8" x14ac:dyDescent="0.25">
      <c r="A2870" s="30"/>
      <c r="B2870" s="31"/>
      <c r="C2870" s="403"/>
      <c r="D2870" s="385"/>
      <c r="F2870" s="385"/>
      <c r="G2870" s="385"/>
      <c r="H2870" s="385"/>
    </row>
    <row r="2871" spans="1:8" x14ac:dyDescent="0.25">
      <c r="A2871" s="30"/>
      <c r="B2871" s="31"/>
      <c r="C2871" s="403"/>
      <c r="D2871" s="385"/>
      <c r="F2871" s="385"/>
      <c r="G2871" s="385"/>
      <c r="H2871" s="385"/>
    </row>
    <row r="2872" spans="1:8" x14ac:dyDescent="0.25">
      <c r="A2872" s="30"/>
      <c r="B2872" s="31"/>
      <c r="C2872" s="403"/>
      <c r="D2872" s="385"/>
      <c r="F2872" s="385"/>
      <c r="G2872" s="385"/>
      <c r="H2872" s="385"/>
    </row>
    <row r="2873" spans="1:8" x14ac:dyDescent="0.25">
      <c r="A2873" s="30"/>
      <c r="B2873" s="31"/>
      <c r="C2873" s="403"/>
      <c r="D2873" s="385"/>
      <c r="F2873" s="385"/>
      <c r="G2873" s="385"/>
      <c r="H2873" s="385"/>
    </row>
    <row r="2874" spans="1:8" x14ac:dyDescent="0.25">
      <c r="A2874" s="30"/>
      <c r="B2874" s="31"/>
      <c r="C2874" s="403"/>
      <c r="D2874" s="385"/>
      <c r="F2874" s="385"/>
      <c r="G2874" s="385"/>
      <c r="H2874" s="385"/>
    </row>
    <row r="2875" spans="1:8" x14ac:dyDescent="0.25">
      <c r="A2875" s="30"/>
      <c r="B2875" s="31"/>
      <c r="C2875" s="403"/>
      <c r="D2875" s="385"/>
      <c r="F2875" s="385"/>
      <c r="G2875" s="385"/>
      <c r="H2875" s="385"/>
    </row>
    <row r="2876" spans="1:8" x14ac:dyDescent="0.25">
      <c r="A2876" s="30"/>
      <c r="B2876" s="31"/>
      <c r="C2876" s="403"/>
      <c r="D2876" s="385"/>
      <c r="F2876" s="385"/>
      <c r="G2876" s="385"/>
      <c r="H2876" s="385"/>
    </row>
    <row r="2877" spans="1:8" x14ac:dyDescent="0.25">
      <c r="A2877" s="30"/>
      <c r="B2877" s="31"/>
      <c r="C2877" s="403"/>
      <c r="D2877" s="385"/>
      <c r="F2877" s="385"/>
      <c r="G2877" s="385"/>
      <c r="H2877" s="385"/>
    </row>
    <row r="2878" spans="1:8" x14ac:dyDescent="0.25">
      <c r="A2878" s="30"/>
      <c r="B2878" s="31"/>
      <c r="C2878" s="403"/>
      <c r="D2878" s="385"/>
      <c r="F2878" s="385"/>
      <c r="G2878" s="385"/>
      <c r="H2878" s="385"/>
    </row>
    <row r="2879" spans="1:8" x14ac:dyDescent="0.25">
      <c r="A2879" s="30"/>
      <c r="B2879" s="31"/>
      <c r="C2879" s="403"/>
      <c r="D2879" s="385"/>
      <c r="F2879" s="385"/>
      <c r="G2879" s="385"/>
      <c r="H2879" s="385"/>
    </row>
    <row r="2880" spans="1:8" x14ac:dyDescent="0.25">
      <c r="A2880" s="30"/>
      <c r="B2880" s="31"/>
      <c r="C2880" s="403"/>
      <c r="D2880" s="385"/>
      <c r="F2880" s="385"/>
      <c r="G2880" s="385"/>
      <c r="H2880" s="385"/>
    </row>
    <row r="2881" spans="1:8" x14ac:dyDescent="0.25">
      <c r="A2881" s="30"/>
      <c r="B2881" s="31"/>
      <c r="C2881" s="403"/>
      <c r="D2881" s="385"/>
      <c r="F2881" s="385"/>
      <c r="G2881" s="385"/>
      <c r="H2881" s="385"/>
    </row>
    <row r="2882" spans="1:8" x14ac:dyDescent="0.25">
      <c r="A2882" s="30"/>
      <c r="B2882" s="31"/>
      <c r="C2882" s="403"/>
      <c r="D2882" s="385"/>
      <c r="F2882" s="385"/>
      <c r="G2882" s="385"/>
      <c r="H2882" s="385"/>
    </row>
    <row r="2883" spans="1:8" x14ac:dyDescent="0.25">
      <c r="A2883" s="30"/>
      <c r="B2883" s="31"/>
      <c r="C2883" s="403"/>
      <c r="D2883" s="385"/>
      <c r="F2883" s="385"/>
      <c r="G2883" s="385"/>
      <c r="H2883" s="385"/>
    </row>
    <row r="2884" spans="1:8" x14ac:dyDescent="0.25">
      <c r="A2884" s="30"/>
      <c r="B2884" s="31"/>
      <c r="C2884" s="403"/>
      <c r="D2884" s="385"/>
      <c r="F2884" s="385"/>
      <c r="G2884" s="385"/>
      <c r="H2884" s="385"/>
    </row>
    <row r="2885" spans="1:8" x14ac:dyDescent="0.25">
      <c r="A2885" s="30"/>
      <c r="B2885" s="31"/>
      <c r="C2885" s="403"/>
      <c r="D2885" s="385"/>
      <c r="F2885" s="385"/>
      <c r="G2885" s="385"/>
      <c r="H2885" s="385"/>
    </row>
    <row r="2886" spans="1:8" x14ac:dyDescent="0.25">
      <c r="A2886" s="30"/>
      <c r="B2886" s="31"/>
      <c r="C2886" s="403"/>
      <c r="D2886" s="385"/>
      <c r="F2886" s="385"/>
      <c r="G2886" s="385"/>
      <c r="H2886" s="385"/>
    </row>
    <row r="2887" spans="1:8" x14ac:dyDescent="0.25">
      <c r="A2887" s="30"/>
      <c r="B2887" s="31"/>
      <c r="C2887" s="403"/>
      <c r="D2887" s="385"/>
      <c r="F2887" s="385"/>
      <c r="G2887" s="385"/>
      <c r="H2887" s="385"/>
    </row>
    <row r="2888" spans="1:8" x14ac:dyDescent="0.25">
      <c r="A2888" s="30"/>
      <c r="B2888" s="31"/>
      <c r="C2888" s="403"/>
      <c r="D2888" s="385"/>
      <c r="F2888" s="385"/>
      <c r="G2888" s="385"/>
      <c r="H2888" s="385"/>
    </row>
    <row r="2889" spans="1:8" x14ac:dyDescent="0.25">
      <c r="A2889" s="30"/>
      <c r="B2889" s="31"/>
      <c r="C2889" s="403"/>
      <c r="D2889" s="385"/>
      <c r="F2889" s="385"/>
      <c r="G2889" s="385"/>
      <c r="H2889" s="385"/>
    </row>
    <row r="2890" spans="1:8" x14ac:dyDescent="0.25">
      <c r="A2890" s="30"/>
      <c r="B2890" s="31"/>
      <c r="C2890" s="403"/>
      <c r="D2890" s="385"/>
      <c r="F2890" s="385"/>
      <c r="G2890" s="385"/>
      <c r="H2890" s="385"/>
    </row>
    <row r="2891" spans="1:8" x14ac:dyDescent="0.25">
      <c r="A2891" s="30"/>
      <c r="B2891" s="31"/>
      <c r="C2891" s="403"/>
      <c r="D2891" s="385"/>
      <c r="F2891" s="385"/>
      <c r="G2891" s="385"/>
      <c r="H2891" s="385"/>
    </row>
    <row r="2892" spans="1:8" x14ac:dyDescent="0.25">
      <c r="A2892" s="30"/>
      <c r="B2892" s="31"/>
      <c r="C2892" s="403"/>
      <c r="D2892" s="385"/>
      <c r="F2892" s="385"/>
      <c r="G2892" s="385"/>
      <c r="H2892" s="385"/>
    </row>
    <row r="2893" spans="1:8" x14ac:dyDescent="0.25">
      <c r="A2893" s="30"/>
      <c r="B2893" s="31"/>
      <c r="C2893" s="403"/>
      <c r="D2893" s="385"/>
      <c r="F2893" s="385"/>
      <c r="G2893" s="385"/>
      <c r="H2893" s="385"/>
    </row>
    <row r="2894" spans="1:8" x14ac:dyDescent="0.25">
      <c r="A2894" s="30"/>
      <c r="B2894" s="31"/>
      <c r="C2894" s="403"/>
      <c r="D2894" s="385"/>
      <c r="F2894" s="385"/>
      <c r="G2894" s="385"/>
      <c r="H2894" s="385"/>
    </row>
    <row r="2895" spans="1:8" x14ac:dyDescent="0.25">
      <c r="A2895" s="30"/>
      <c r="B2895" s="31"/>
      <c r="C2895" s="403"/>
      <c r="D2895" s="385"/>
      <c r="F2895" s="385"/>
      <c r="G2895" s="385"/>
      <c r="H2895" s="385"/>
    </row>
    <row r="2896" spans="1:8" x14ac:dyDescent="0.25">
      <c r="A2896" s="30"/>
      <c r="B2896" s="31"/>
      <c r="C2896" s="403"/>
      <c r="D2896" s="385"/>
      <c r="F2896" s="385"/>
      <c r="G2896" s="385"/>
      <c r="H2896" s="385"/>
    </row>
    <row r="2897" spans="1:8" x14ac:dyDescent="0.25">
      <c r="A2897" s="30"/>
      <c r="B2897" s="31"/>
      <c r="C2897" s="403"/>
      <c r="D2897" s="385"/>
      <c r="F2897" s="385"/>
      <c r="G2897" s="385"/>
      <c r="H2897" s="385"/>
    </row>
    <row r="2898" spans="1:8" x14ac:dyDescent="0.25">
      <c r="A2898" s="30"/>
      <c r="B2898" s="31"/>
      <c r="C2898" s="403"/>
      <c r="D2898" s="385"/>
      <c r="F2898" s="385"/>
      <c r="G2898" s="385"/>
      <c r="H2898" s="385"/>
    </row>
    <row r="2899" spans="1:8" x14ac:dyDescent="0.25">
      <c r="A2899" s="30"/>
      <c r="B2899" s="31"/>
      <c r="C2899" s="403"/>
      <c r="D2899" s="385"/>
      <c r="F2899" s="385"/>
      <c r="G2899" s="385"/>
      <c r="H2899" s="385"/>
    </row>
    <row r="2900" spans="1:8" x14ac:dyDescent="0.25">
      <c r="A2900" s="30"/>
      <c r="B2900" s="31"/>
      <c r="C2900" s="403"/>
      <c r="D2900" s="385"/>
      <c r="F2900" s="385"/>
      <c r="G2900" s="385"/>
      <c r="H2900" s="385"/>
    </row>
    <row r="2901" spans="1:8" x14ac:dyDescent="0.25">
      <c r="A2901" s="30"/>
      <c r="B2901" s="31"/>
      <c r="C2901" s="403"/>
      <c r="D2901" s="385"/>
      <c r="F2901" s="385"/>
      <c r="G2901" s="385"/>
      <c r="H2901" s="385"/>
    </row>
    <row r="2902" spans="1:8" x14ac:dyDescent="0.25">
      <c r="A2902" s="30"/>
      <c r="B2902" s="31"/>
      <c r="C2902" s="403"/>
      <c r="D2902" s="385"/>
      <c r="F2902" s="385"/>
      <c r="G2902" s="385"/>
      <c r="H2902" s="385"/>
    </row>
    <row r="2903" spans="1:8" x14ac:dyDescent="0.25">
      <c r="A2903" s="30"/>
      <c r="B2903" s="31"/>
      <c r="C2903" s="403"/>
      <c r="D2903" s="385"/>
      <c r="F2903" s="385"/>
      <c r="G2903" s="385"/>
      <c r="H2903" s="385"/>
    </row>
    <row r="2904" spans="1:8" x14ac:dyDescent="0.25">
      <c r="A2904" s="30"/>
      <c r="B2904" s="31"/>
      <c r="C2904" s="403"/>
      <c r="D2904" s="385"/>
      <c r="F2904" s="385"/>
      <c r="G2904" s="385"/>
      <c r="H2904" s="385"/>
    </row>
    <row r="2905" spans="1:8" x14ac:dyDescent="0.25">
      <c r="A2905" s="30"/>
      <c r="B2905" s="31"/>
      <c r="C2905" s="403"/>
      <c r="D2905" s="385"/>
      <c r="F2905" s="385"/>
      <c r="G2905" s="385"/>
      <c r="H2905" s="385"/>
    </row>
    <row r="2906" spans="1:8" x14ac:dyDescent="0.25">
      <c r="A2906" s="30"/>
      <c r="B2906" s="31"/>
      <c r="C2906" s="403"/>
      <c r="D2906" s="385"/>
      <c r="F2906" s="385"/>
      <c r="G2906" s="385"/>
      <c r="H2906" s="385"/>
    </row>
    <row r="2907" spans="1:8" x14ac:dyDescent="0.25">
      <c r="A2907" s="30"/>
      <c r="B2907" s="31"/>
      <c r="C2907" s="403"/>
      <c r="D2907" s="385"/>
      <c r="F2907" s="385"/>
      <c r="G2907" s="385"/>
      <c r="H2907" s="385"/>
    </row>
    <row r="2908" spans="1:8" x14ac:dyDescent="0.25">
      <c r="A2908" s="30"/>
      <c r="B2908" s="31"/>
      <c r="C2908" s="403"/>
      <c r="D2908" s="385"/>
      <c r="F2908" s="385"/>
      <c r="G2908" s="385"/>
      <c r="H2908" s="385"/>
    </row>
    <row r="2909" spans="1:8" x14ac:dyDescent="0.25">
      <c r="A2909" s="30"/>
      <c r="B2909" s="31"/>
      <c r="C2909" s="403"/>
      <c r="D2909" s="385"/>
      <c r="F2909" s="385"/>
      <c r="G2909" s="385"/>
      <c r="H2909" s="385"/>
    </row>
    <row r="2910" spans="1:8" x14ac:dyDescent="0.25">
      <c r="A2910" s="30"/>
      <c r="B2910" s="31"/>
      <c r="C2910" s="403"/>
      <c r="D2910" s="385"/>
      <c r="F2910" s="385"/>
      <c r="G2910" s="385"/>
      <c r="H2910" s="385"/>
    </row>
    <row r="2911" spans="1:8" x14ac:dyDescent="0.25">
      <c r="A2911" s="30"/>
      <c r="B2911" s="31"/>
      <c r="C2911" s="403"/>
      <c r="D2911" s="385"/>
      <c r="F2911" s="385"/>
      <c r="G2911" s="385"/>
      <c r="H2911" s="385"/>
    </row>
    <row r="2912" spans="1:8" x14ac:dyDescent="0.25">
      <c r="A2912" s="30"/>
      <c r="B2912" s="31"/>
      <c r="C2912" s="403"/>
      <c r="D2912" s="385"/>
      <c r="F2912" s="385"/>
      <c r="G2912" s="385"/>
      <c r="H2912" s="385"/>
    </row>
    <row r="2913" spans="1:8" x14ac:dyDescent="0.25">
      <c r="A2913" s="30"/>
      <c r="B2913" s="31"/>
      <c r="C2913" s="403"/>
      <c r="D2913" s="385"/>
      <c r="F2913" s="385"/>
      <c r="G2913" s="385"/>
      <c r="H2913" s="385"/>
    </row>
    <row r="2914" spans="1:8" x14ac:dyDescent="0.25">
      <c r="A2914" s="30"/>
      <c r="B2914" s="31"/>
      <c r="C2914" s="403"/>
      <c r="D2914" s="385"/>
      <c r="F2914" s="385"/>
      <c r="G2914" s="385"/>
      <c r="H2914" s="385"/>
    </row>
    <row r="2915" spans="1:8" x14ac:dyDescent="0.25">
      <c r="A2915" s="30"/>
      <c r="B2915" s="31"/>
      <c r="C2915" s="403"/>
      <c r="D2915" s="385"/>
      <c r="F2915" s="385"/>
      <c r="G2915" s="385"/>
      <c r="H2915" s="385"/>
    </row>
    <row r="2916" spans="1:8" x14ac:dyDescent="0.25">
      <c r="A2916" s="30"/>
      <c r="B2916" s="31"/>
      <c r="C2916" s="403"/>
      <c r="D2916" s="385"/>
      <c r="F2916" s="385"/>
      <c r="G2916" s="385"/>
      <c r="H2916" s="385"/>
    </row>
    <row r="2917" spans="1:8" x14ac:dyDescent="0.25">
      <c r="A2917" s="30"/>
      <c r="B2917" s="31"/>
      <c r="C2917" s="403"/>
      <c r="D2917" s="385"/>
      <c r="F2917" s="385"/>
      <c r="G2917" s="385"/>
      <c r="H2917" s="385"/>
    </row>
    <row r="2918" spans="1:8" x14ac:dyDescent="0.25">
      <c r="A2918" s="30"/>
      <c r="B2918" s="31"/>
      <c r="C2918" s="403"/>
      <c r="D2918" s="385"/>
      <c r="F2918" s="385"/>
      <c r="G2918" s="385"/>
      <c r="H2918" s="385"/>
    </row>
    <row r="2919" spans="1:8" x14ac:dyDescent="0.25">
      <c r="A2919" s="30"/>
      <c r="B2919" s="31"/>
      <c r="C2919" s="403"/>
      <c r="D2919" s="385"/>
      <c r="F2919" s="385"/>
      <c r="G2919" s="385"/>
      <c r="H2919" s="385"/>
    </row>
    <row r="2920" spans="1:8" x14ac:dyDescent="0.25">
      <c r="A2920" s="30"/>
      <c r="B2920" s="31"/>
      <c r="C2920" s="403"/>
      <c r="D2920" s="385"/>
      <c r="F2920" s="385"/>
      <c r="G2920" s="385"/>
      <c r="H2920" s="385"/>
    </row>
    <row r="2921" spans="1:8" x14ac:dyDescent="0.25">
      <c r="A2921" s="30"/>
      <c r="B2921" s="31"/>
      <c r="C2921" s="403"/>
      <c r="D2921" s="385"/>
      <c r="F2921" s="385"/>
      <c r="G2921" s="385"/>
      <c r="H2921" s="385"/>
    </row>
    <row r="2922" spans="1:8" x14ac:dyDescent="0.25">
      <c r="A2922" s="30"/>
      <c r="B2922" s="31"/>
      <c r="C2922" s="403"/>
      <c r="D2922" s="385"/>
      <c r="F2922" s="385"/>
      <c r="G2922" s="385"/>
      <c r="H2922" s="385"/>
    </row>
    <row r="2923" spans="1:8" x14ac:dyDescent="0.25">
      <c r="A2923" s="30"/>
      <c r="B2923" s="31"/>
      <c r="C2923" s="403"/>
      <c r="D2923" s="385"/>
      <c r="F2923" s="385"/>
      <c r="G2923" s="385"/>
      <c r="H2923" s="385"/>
    </row>
    <row r="2924" spans="1:8" x14ac:dyDescent="0.25">
      <c r="A2924" s="30"/>
      <c r="B2924" s="31"/>
      <c r="C2924" s="403"/>
      <c r="D2924" s="385"/>
      <c r="F2924" s="385"/>
      <c r="G2924" s="385"/>
      <c r="H2924" s="385"/>
    </row>
    <row r="2925" spans="1:8" x14ac:dyDescent="0.25">
      <c r="A2925" s="30"/>
      <c r="B2925" s="31"/>
      <c r="C2925" s="403"/>
      <c r="D2925" s="385"/>
      <c r="F2925" s="385"/>
      <c r="G2925" s="385"/>
      <c r="H2925" s="385"/>
    </row>
    <row r="2926" spans="1:8" x14ac:dyDescent="0.25">
      <c r="A2926" s="30"/>
      <c r="B2926" s="31"/>
      <c r="C2926" s="403"/>
      <c r="D2926" s="385"/>
      <c r="F2926" s="385"/>
      <c r="G2926" s="385"/>
      <c r="H2926" s="385"/>
    </row>
    <row r="2927" spans="1:8" x14ac:dyDescent="0.25">
      <c r="A2927" s="30"/>
      <c r="B2927" s="31"/>
      <c r="C2927" s="403"/>
      <c r="D2927" s="385"/>
      <c r="F2927" s="385"/>
      <c r="G2927" s="385"/>
      <c r="H2927" s="385"/>
    </row>
    <row r="2928" spans="1:8" x14ac:dyDescent="0.25">
      <c r="A2928" s="30"/>
      <c r="B2928" s="31"/>
      <c r="C2928" s="403"/>
      <c r="D2928" s="385"/>
      <c r="F2928" s="385"/>
      <c r="G2928" s="385"/>
      <c r="H2928" s="385"/>
    </row>
    <row r="2929" spans="1:8" x14ac:dyDescent="0.25">
      <c r="A2929" s="30"/>
      <c r="B2929" s="31"/>
      <c r="C2929" s="403"/>
      <c r="D2929" s="385"/>
      <c r="F2929" s="385"/>
      <c r="G2929" s="385"/>
      <c r="H2929" s="385"/>
    </row>
    <row r="2930" spans="1:8" x14ac:dyDescent="0.25">
      <c r="A2930" s="30"/>
      <c r="B2930" s="31"/>
      <c r="C2930" s="403"/>
      <c r="D2930" s="385"/>
      <c r="F2930" s="385"/>
      <c r="G2930" s="385"/>
      <c r="H2930" s="385"/>
    </row>
    <row r="2931" spans="1:8" x14ac:dyDescent="0.25">
      <c r="A2931" s="30"/>
      <c r="B2931" s="31"/>
      <c r="C2931" s="403"/>
      <c r="D2931" s="385"/>
      <c r="F2931" s="385"/>
      <c r="G2931" s="385"/>
      <c r="H2931" s="385"/>
    </row>
    <row r="2932" spans="1:8" x14ac:dyDescent="0.25">
      <c r="A2932" s="30"/>
      <c r="B2932" s="31"/>
      <c r="C2932" s="403"/>
      <c r="D2932" s="385"/>
      <c r="F2932" s="385"/>
      <c r="G2932" s="385"/>
      <c r="H2932" s="385"/>
    </row>
    <row r="2933" spans="1:8" x14ac:dyDescent="0.25">
      <c r="A2933" s="30"/>
      <c r="B2933" s="31"/>
      <c r="C2933" s="403"/>
      <c r="D2933" s="385"/>
      <c r="F2933" s="385"/>
      <c r="G2933" s="385"/>
      <c r="H2933" s="385"/>
    </row>
    <row r="2934" spans="1:8" x14ac:dyDescent="0.25">
      <c r="A2934" s="30"/>
      <c r="B2934" s="31"/>
      <c r="C2934" s="403"/>
      <c r="D2934" s="385"/>
      <c r="F2934" s="385"/>
      <c r="G2934" s="385"/>
      <c r="H2934" s="385"/>
    </row>
    <row r="2935" spans="1:8" x14ac:dyDescent="0.25">
      <c r="A2935" s="30"/>
      <c r="B2935" s="31"/>
      <c r="C2935" s="403"/>
      <c r="D2935" s="385"/>
      <c r="F2935" s="385"/>
      <c r="G2935" s="385"/>
      <c r="H2935" s="385"/>
    </row>
    <row r="2936" spans="1:8" x14ac:dyDescent="0.25">
      <c r="A2936" s="30"/>
      <c r="B2936" s="31"/>
      <c r="C2936" s="403"/>
      <c r="D2936" s="385"/>
      <c r="F2936" s="385"/>
      <c r="G2936" s="385"/>
      <c r="H2936" s="385"/>
    </row>
    <row r="2937" spans="1:8" x14ac:dyDescent="0.25">
      <c r="A2937" s="30"/>
      <c r="B2937" s="31"/>
      <c r="C2937" s="403"/>
      <c r="D2937" s="385"/>
      <c r="F2937" s="385"/>
      <c r="G2937" s="385"/>
      <c r="H2937" s="385"/>
    </row>
    <row r="2938" spans="1:8" x14ac:dyDescent="0.25">
      <c r="A2938" s="30"/>
      <c r="B2938" s="31"/>
      <c r="C2938" s="403"/>
      <c r="D2938" s="385"/>
      <c r="F2938" s="385"/>
      <c r="G2938" s="385"/>
      <c r="H2938" s="385"/>
    </row>
    <row r="2939" spans="1:8" x14ac:dyDescent="0.25">
      <c r="A2939" s="30"/>
      <c r="B2939" s="31"/>
      <c r="C2939" s="403"/>
      <c r="D2939" s="385"/>
      <c r="F2939" s="385"/>
      <c r="G2939" s="385"/>
      <c r="H2939" s="385"/>
    </row>
    <row r="2940" spans="1:8" x14ac:dyDescent="0.25">
      <c r="A2940" s="30"/>
      <c r="B2940" s="31"/>
      <c r="C2940" s="403"/>
      <c r="D2940" s="385"/>
      <c r="F2940" s="385"/>
      <c r="G2940" s="385"/>
      <c r="H2940" s="385"/>
    </row>
    <row r="2941" spans="1:8" x14ac:dyDescent="0.25">
      <c r="A2941" s="30"/>
      <c r="B2941" s="31"/>
      <c r="C2941" s="403"/>
      <c r="D2941" s="385"/>
      <c r="F2941" s="385"/>
      <c r="G2941" s="385"/>
      <c r="H2941" s="385"/>
    </row>
    <row r="2942" spans="1:8" x14ac:dyDescent="0.25">
      <c r="A2942" s="30"/>
      <c r="B2942" s="31"/>
      <c r="C2942" s="403"/>
      <c r="D2942" s="385"/>
      <c r="F2942" s="385"/>
      <c r="G2942" s="385"/>
      <c r="H2942" s="385"/>
    </row>
    <row r="2943" spans="1:8" x14ac:dyDescent="0.25">
      <c r="A2943" s="30"/>
      <c r="B2943" s="31"/>
      <c r="C2943" s="403"/>
      <c r="D2943" s="385"/>
      <c r="F2943" s="385"/>
      <c r="G2943" s="385"/>
      <c r="H2943" s="385"/>
    </row>
    <row r="2944" spans="1:8" x14ac:dyDescent="0.25">
      <c r="A2944" s="30"/>
      <c r="B2944" s="31"/>
      <c r="C2944" s="403"/>
      <c r="D2944" s="385"/>
      <c r="F2944" s="385"/>
      <c r="G2944" s="385"/>
      <c r="H2944" s="385"/>
    </row>
    <row r="2945" spans="1:8" x14ac:dyDescent="0.25">
      <c r="A2945" s="30"/>
      <c r="B2945" s="31"/>
      <c r="C2945" s="403"/>
      <c r="D2945" s="385"/>
      <c r="F2945" s="385"/>
      <c r="G2945" s="385"/>
      <c r="H2945" s="385"/>
    </row>
    <row r="2946" spans="1:8" x14ac:dyDescent="0.25">
      <c r="A2946" s="30"/>
      <c r="B2946" s="31"/>
      <c r="C2946" s="403"/>
      <c r="D2946" s="385"/>
      <c r="F2946" s="385"/>
      <c r="G2946" s="385"/>
      <c r="H2946" s="385"/>
    </row>
    <row r="2947" spans="1:8" x14ac:dyDescent="0.25">
      <c r="A2947" s="30"/>
      <c r="B2947" s="31"/>
      <c r="C2947" s="403"/>
      <c r="D2947" s="385"/>
      <c r="F2947" s="385"/>
      <c r="G2947" s="385"/>
      <c r="H2947" s="385"/>
    </row>
    <row r="2948" spans="1:8" x14ac:dyDescent="0.25">
      <c r="A2948" s="30"/>
      <c r="B2948" s="31"/>
      <c r="C2948" s="403"/>
      <c r="D2948" s="385"/>
      <c r="F2948" s="385"/>
      <c r="G2948" s="385"/>
      <c r="H2948" s="385"/>
    </row>
    <row r="2949" spans="1:8" x14ac:dyDescent="0.25">
      <c r="A2949" s="30"/>
      <c r="B2949" s="31"/>
      <c r="C2949" s="403"/>
      <c r="D2949" s="385"/>
      <c r="F2949" s="385"/>
      <c r="G2949" s="385"/>
      <c r="H2949" s="385"/>
    </row>
    <row r="2950" spans="1:8" x14ac:dyDescent="0.25">
      <c r="A2950" s="30"/>
      <c r="B2950" s="31"/>
      <c r="C2950" s="403"/>
      <c r="D2950" s="385"/>
      <c r="F2950" s="385"/>
      <c r="G2950" s="385"/>
      <c r="H2950" s="385"/>
    </row>
    <row r="2951" spans="1:8" x14ac:dyDescent="0.25">
      <c r="A2951" s="30"/>
      <c r="B2951" s="31"/>
      <c r="C2951" s="403"/>
      <c r="D2951" s="385"/>
      <c r="F2951" s="385"/>
      <c r="G2951" s="385"/>
      <c r="H2951" s="385"/>
    </row>
    <row r="2952" spans="1:8" x14ac:dyDescent="0.25">
      <c r="A2952" s="30"/>
      <c r="B2952" s="31"/>
      <c r="C2952" s="403"/>
      <c r="D2952" s="385"/>
      <c r="F2952" s="385"/>
      <c r="G2952" s="385"/>
      <c r="H2952" s="385"/>
    </row>
    <row r="2953" spans="1:8" x14ac:dyDescent="0.25">
      <c r="A2953" s="30"/>
      <c r="B2953" s="31"/>
      <c r="C2953" s="403"/>
      <c r="D2953" s="385"/>
      <c r="F2953" s="385"/>
      <c r="G2953" s="385"/>
      <c r="H2953" s="385"/>
    </row>
    <row r="2954" spans="1:8" x14ac:dyDescent="0.25">
      <c r="A2954" s="30"/>
      <c r="B2954" s="31"/>
      <c r="C2954" s="403"/>
      <c r="D2954" s="385"/>
      <c r="F2954" s="385"/>
      <c r="G2954" s="385"/>
      <c r="H2954" s="385"/>
    </row>
    <row r="2955" spans="1:8" x14ac:dyDescent="0.25">
      <c r="A2955" s="30"/>
      <c r="B2955" s="31"/>
      <c r="C2955" s="403"/>
      <c r="D2955" s="385"/>
      <c r="F2955" s="385"/>
      <c r="G2955" s="385"/>
      <c r="H2955" s="385"/>
    </row>
    <row r="2956" spans="1:8" x14ac:dyDescent="0.25">
      <c r="A2956" s="30"/>
      <c r="B2956" s="31"/>
      <c r="C2956" s="403"/>
      <c r="D2956" s="385"/>
      <c r="F2956" s="385"/>
      <c r="G2956" s="385"/>
      <c r="H2956" s="385"/>
    </row>
    <row r="2957" spans="1:8" x14ac:dyDescent="0.25">
      <c r="A2957" s="30"/>
      <c r="B2957" s="31"/>
      <c r="C2957" s="403"/>
      <c r="D2957" s="385"/>
      <c r="F2957" s="385"/>
      <c r="G2957" s="385"/>
      <c r="H2957" s="385"/>
    </row>
    <row r="2958" spans="1:8" x14ac:dyDescent="0.25">
      <c r="A2958" s="30"/>
      <c r="B2958" s="31"/>
      <c r="C2958" s="403"/>
      <c r="D2958" s="385"/>
      <c r="F2958" s="385"/>
      <c r="G2958" s="385"/>
      <c r="H2958" s="385"/>
    </row>
    <row r="2959" spans="1:8" x14ac:dyDescent="0.25">
      <c r="A2959" s="30"/>
      <c r="B2959" s="31"/>
      <c r="C2959" s="403"/>
      <c r="D2959" s="385"/>
      <c r="F2959" s="385"/>
      <c r="G2959" s="385"/>
      <c r="H2959" s="385"/>
    </row>
    <row r="2960" spans="1:8" x14ac:dyDescent="0.25">
      <c r="A2960" s="30"/>
      <c r="B2960" s="31"/>
      <c r="C2960" s="403"/>
      <c r="D2960" s="385"/>
      <c r="F2960" s="385"/>
      <c r="G2960" s="385"/>
      <c r="H2960" s="385"/>
    </row>
    <row r="2961" spans="1:8" x14ac:dyDescent="0.25">
      <c r="A2961" s="30"/>
      <c r="B2961" s="31"/>
      <c r="C2961" s="403"/>
      <c r="D2961" s="385"/>
      <c r="F2961" s="385"/>
      <c r="G2961" s="385"/>
      <c r="H2961" s="385"/>
    </row>
    <row r="2962" spans="1:8" x14ac:dyDescent="0.25">
      <c r="A2962" s="30"/>
      <c r="B2962" s="31"/>
      <c r="C2962" s="403"/>
      <c r="D2962" s="385"/>
      <c r="F2962" s="385"/>
      <c r="G2962" s="385"/>
      <c r="H2962" s="385"/>
    </row>
    <row r="2963" spans="1:8" x14ac:dyDescent="0.25">
      <c r="A2963" s="30"/>
      <c r="B2963" s="31"/>
      <c r="C2963" s="403"/>
      <c r="D2963" s="385"/>
      <c r="F2963" s="385"/>
      <c r="G2963" s="385"/>
      <c r="H2963" s="385"/>
    </row>
    <row r="2964" spans="1:8" x14ac:dyDescent="0.25">
      <c r="A2964" s="30"/>
      <c r="B2964" s="31"/>
      <c r="C2964" s="403"/>
      <c r="D2964" s="385"/>
      <c r="F2964" s="385"/>
      <c r="G2964" s="385"/>
      <c r="H2964" s="385"/>
    </row>
    <row r="2965" spans="1:8" x14ac:dyDescent="0.25">
      <c r="A2965" s="30"/>
      <c r="B2965" s="31"/>
      <c r="C2965" s="403"/>
      <c r="D2965" s="385"/>
      <c r="F2965" s="385"/>
      <c r="G2965" s="385"/>
      <c r="H2965" s="385"/>
    </row>
    <row r="2966" spans="1:8" x14ac:dyDescent="0.25">
      <c r="A2966" s="30"/>
      <c r="B2966" s="31"/>
      <c r="C2966" s="403"/>
      <c r="D2966" s="385"/>
      <c r="F2966" s="385"/>
      <c r="G2966" s="385"/>
      <c r="H2966" s="385"/>
    </row>
    <row r="2967" spans="1:8" x14ac:dyDescent="0.25">
      <c r="A2967" s="30"/>
      <c r="B2967" s="31"/>
      <c r="C2967" s="403"/>
      <c r="D2967" s="385"/>
      <c r="F2967" s="385"/>
      <c r="G2967" s="385"/>
      <c r="H2967" s="385"/>
    </row>
    <row r="2968" spans="1:8" x14ac:dyDescent="0.25">
      <c r="A2968" s="30"/>
      <c r="B2968" s="31"/>
      <c r="C2968" s="403"/>
      <c r="D2968" s="385"/>
      <c r="F2968" s="385"/>
      <c r="G2968" s="385"/>
      <c r="H2968" s="385"/>
    </row>
    <row r="2969" spans="1:8" x14ac:dyDescent="0.25">
      <c r="A2969" s="30"/>
      <c r="B2969" s="31"/>
      <c r="C2969" s="403"/>
      <c r="D2969" s="385"/>
      <c r="F2969" s="385"/>
      <c r="G2969" s="385"/>
      <c r="H2969" s="385"/>
    </row>
    <row r="2970" spans="1:8" x14ac:dyDescent="0.25">
      <c r="A2970" s="30"/>
      <c r="B2970" s="31"/>
      <c r="C2970" s="403"/>
      <c r="D2970" s="385"/>
      <c r="F2970" s="385"/>
      <c r="G2970" s="385"/>
      <c r="H2970" s="385"/>
    </row>
    <row r="2971" spans="1:8" x14ac:dyDescent="0.25">
      <c r="A2971" s="30"/>
      <c r="B2971" s="31"/>
      <c r="C2971" s="403"/>
      <c r="D2971" s="385"/>
      <c r="F2971" s="385"/>
      <c r="G2971" s="385"/>
      <c r="H2971" s="385"/>
    </row>
    <row r="2972" spans="1:8" x14ac:dyDescent="0.25">
      <c r="A2972" s="30"/>
      <c r="B2972" s="31"/>
      <c r="C2972" s="403"/>
      <c r="D2972" s="385"/>
      <c r="F2972" s="385"/>
      <c r="G2972" s="385"/>
      <c r="H2972" s="385"/>
    </row>
    <row r="2973" spans="1:8" x14ac:dyDescent="0.25">
      <c r="A2973" s="30"/>
      <c r="B2973" s="31"/>
      <c r="C2973" s="403"/>
      <c r="D2973" s="385"/>
      <c r="F2973" s="385"/>
      <c r="G2973" s="385"/>
      <c r="H2973" s="385"/>
    </row>
    <row r="2974" spans="1:8" x14ac:dyDescent="0.25">
      <c r="A2974" s="30"/>
      <c r="B2974" s="31"/>
      <c r="C2974" s="403"/>
      <c r="D2974" s="385"/>
      <c r="F2974" s="385"/>
      <c r="G2974" s="385"/>
      <c r="H2974" s="385"/>
    </row>
    <row r="2975" spans="1:8" x14ac:dyDescent="0.25">
      <c r="A2975" s="30"/>
      <c r="B2975" s="31"/>
      <c r="C2975" s="403"/>
      <c r="D2975" s="385"/>
      <c r="F2975" s="385"/>
      <c r="G2975" s="385"/>
      <c r="H2975" s="385"/>
    </row>
    <row r="2976" spans="1:8" x14ac:dyDescent="0.25">
      <c r="A2976" s="30"/>
      <c r="B2976" s="31"/>
      <c r="C2976" s="403"/>
      <c r="D2976" s="385"/>
      <c r="F2976" s="385"/>
      <c r="G2976" s="385"/>
      <c r="H2976" s="385"/>
    </row>
    <row r="2977" spans="1:8" x14ac:dyDescent="0.25">
      <c r="A2977" s="30"/>
      <c r="B2977" s="31"/>
      <c r="C2977" s="403"/>
      <c r="D2977" s="385"/>
      <c r="F2977" s="385"/>
      <c r="G2977" s="385"/>
      <c r="H2977" s="385"/>
    </row>
    <row r="2978" spans="1:8" x14ac:dyDescent="0.25">
      <c r="A2978" s="30"/>
      <c r="B2978" s="31"/>
      <c r="C2978" s="403"/>
      <c r="D2978" s="385"/>
      <c r="F2978" s="385"/>
      <c r="G2978" s="385"/>
      <c r="H2978" s="385"/>
    </row>
    <row r="2979" spans="1:8" x14ac:dyDescent="0.25">
      <c r="A2979" s="30"/>
      <c r="B2979" s="31"/>
      <c r="C2979" s="403"/>
      <c r="D2979" s="385"/>
      <c r="F2979" s="385"/>
      <c r="G2979" s="385"/>
      <c r="H2979" s="385"/>
    </row>
    <row r="2980" spans="1:8" x14ac:dyDescent="0.25">
      <c r="A2980" s="30"/>
      <c r="B2980" s="31"/>
      <c r="C2980" s="403"/>
      <c r="D2980" s="385"/>
      <c r="F2980" s="385"/>
      <c r="G2980" s="385"/>
      <c r="H2980" s="385"/>
    </row>
    <row r="2981" spans="1:8" x14ac:dyDescent="0.25">
      <c r="A2981" s="30"/>
      <c r="B2981" s="31"/>
      <c r="C2981" s="403"/>
      <c r="D2981" s="385"/>
      <c r="F2981" s="385"/>
      <c r="G2981" s="385"/>
      <c r="H2981" s="385"/>
    </row>
    <row r="2982" spans="1:8" x14ac:dyDescent="0.25">
      <c r="A2982" s="30"/>
      <c r="B2982" s="31"/>
      <c r="C2982" s="403"/>
      <c r="D2982" s="385"/>
      <c r="F2982" s="385"/>
      <c r="G2982" s="385"/>
      <c r="H2982" s="385"/>
    </row>
    <row r="2983" spans="1:8" x14ac:dyDescent="0.25">
      <c r="A2983" s="30"/>
      <c r="B2983" s="31"/>
      <c r="C2983" s="403"/>
      <c r="D2983" s="385"/>
      <c r="F2983" s="385"/>
      <c r="G2983" s="385"/>
      <c r="H2983" s="385"/>
    </row>
    <row r="2984" spans="1:8" x14ac:dyDescent="0.25">
      <c r="A2984" s="30"/>
      <c r="B2984" s="31"/>
      <c r="C2984" s="403"/>
      <c r="D2984" s="385"/>
      <c r="F2984" s="385"/>
      <c r="G2984" s="385"/>
      <c r="H2984" s="385"/>
    </row>
    <row r="2985" spans="1:8" x14ac:dyDescent="0.25">
      <c r="A2985" s="30"/>
      <c r="B2985" s="31"/>
      <c r="C2985" s="403"/>
      <c r="D2985" s="385"/>
      <c r="F2985" s="385"/>
      <c r="G2985" s="385"/>
      <c r="H2985" s="385"/>
    </row>
    <row r="2986" spans="1:8" x14ac:dyDescent="0.25">
      <c r="A2986" s="30"/>
      <c r="B2986" s="31"/>
      <c r="C2986" s="403"/>
      <c r="D2986" s="385"/>
      <c r="F2986" s="385"/>
      <c r="G2986" s="385"/>
      <c r="H2986" s="385"/>
    </row>
    <row r="2987" spans="1:8" x14ac:dyDescent="0.25">
      <c r="A2987" s="30"/>
      <c r="B2987" s="31"/>
      <c r="C2987" s="403"/>
      <c r="D2987" s="385"/>
      <c r="F2987" s="385"/>
      <c r="G2987" s="385"/>
      <c r="H2987" s="385"/>
    </row>
    <row r="2988" spans="1:8" x14ac:dyDescent="0.25">
      <c r="A2988" s="30"/>
      <c r="B2988" s="31"/>
      <c r="C2988" s="403"/>
      <c r="D2988" s="385"/>
      <c r="F2988" s="385"/>
      <c r="G2988" s="385"/>
      <c r="H2988" s="385"/>
    </row>
    <row r="2989" spans="1:8" x14ac:dyDescent="0.25">
      <c r="A2989" s="30"/>
      <c r="B2989" s="31"/>
      <c r="C2989" s="403"/>
      <c r="D2989" s="385"/>
      <c r="F2989" s="385"/>
      <c r="G2989" s="385"/>
      <c r="H2989" s="385"/>
    </row>
    <row r="2990" spans="1:8" x14ac:dyDescent="0.25">
      <c r="A2990" s="30"/>
      <c r="B2990" s="31"/>
      <c r="C2990" s="403"/>
      <c r="D2990" s="385"/>
      <c r="F2990" s="385"/>
      <c r="G2990" s="385"/>
      <c r="H2990" s="385"/>
    </row>
    <row r="2991" spans="1:8" x14ac:dyDescent="0.25">
      <c r="A2991" s="30"/>
      <c r="B2991" s="31"/>
      <c r="C2991" s="403"/>
      <c r="D2991" s="385"/>
      <c r="F2991" s="385"/>
      <c r="G2991" s="385"/>
      <c r="H2991" s="385"/>
    </row>
    <row r="2992" spans="1:8" x14ac:dyDescent="0.25">
      <c r="A2992" s="30"/>
      <c r="B2992" s="31"/>
      <c r="C2992" s="403"/>
      <c r="D2992" s="385"/>
      <c r="F2992" s="385"/>
      <c r="G2992" s="385"/>
      <c r="H2992" s="385"/>
    </row>
    <row r="2993" spans="1:8" x14ac:dyDescent="0.25">
      <c r="A2993" s="30"/>
      <c r="B2993" s="31"/>
      <c r="C2993" s="403"/>
      <c r="D2993" s="385"/>
      <c r="F2993" s="385"/>
      <c r="G2993" s="385"/>
      <c r="H2993" s="385"/>
    </row>
    <row r="2994" spans="1:8" x14ac:dyDescent="0.25">
      <c r="A2994" s="30"/>
      <c r="B2994" s="31"/>
      <c r="C2994" s="403"/>
      <c r="D2994" s="385"/>
      <c r="F2994" s="385"/>
      <c r="G2994" s="385"/>
      <c r="H2994" s="385"/>
    </row>
    <row r="2995" spans="1:8" x14ac:dyDescent="0.25">
      <c r="A2995" s="30"/>
      <c r="B2995" s="31"/>
      <c r="C2995" s="403"/>
      <c r="D2995" s="385"/>
      <c r="F2995" s="385"/>
      <c r="G2995" s="385"/>
      <c r="H2995" s="385"/>
    </row>
    <row r="2996" spans="1:8" x14ac:dyDescent="0.25">
      <c r="A2996" s="30"/>
      <c r="B2996" s="31"/>
      <c r="C2996" s="403"/>
      <c r="D2996" s="385"/>
      <c r="F2996" s="385"/>
      <c r="G2996" s="385"/>
      <c r="H2996" s="385"/>
    </row>
    <row r="2997" spans="1:8" x14ac:dyDescent="0.25">
      <c r="A2997" s="30"/>
      <c r="B2997" s="31"/>
      <c r="C2997" s="403"/>
      <c r="D2997" s="385"/>
      <c r="F2997" s="385"/>
      <c r="G2997" s="385"/>
      <c r="H2997" s="385"/>
    </row>
    <row r="2998" spans="1:8" x14ac:dyDescent="0.25">
      <c r="A2998" s="30"/>
      <c r="B2998" s="31"/>
      <c r="C2998" s="403"/>
      <c r="D2998" s="385"/>
      <c r="F2998" s="385"/>
      <c r="G2998" s="385"/>
      <c r="H2998" s="385"/>
    </row>
    <row r="2999" spans="1:8" x14ac:dyDescent="0.25">
      <c r="A2999" s="30"/>
      <c r="B2999" s="31"/>
      <c r="C2999" s="403"/>
      <c r="D2999" s="385"/>
      <c r="F2999" s="385"/>
      <c r="G2999" s="385"/>
      <c r="H2999" s="385"/>
    </row>
    <row r="3000" spans="1:8" x14ac:dyDescent="0.25">
      <c r="A3000" s="30"/>
      <c r="B3000" s="31"/>
      <c r="C3000" s="403"/>
      <c r="D3000" s="385"/>
      <c r="F3000" s="385"/>
      <c r="G3000" s="385"/>
      <c r="H3000" s="385"/>
    </row>
    <row r="3001" spans="1:8" x14ac:dyDescent="0.25">
      <c r="A3001" s="30"/>
      <c r="B3001" s="31"/>
      <c r="C3001" s="403"/>
      <c r="D3001" s="385"/>
      <c r="F3001" s="385"/>
      <c r="G3001" s="385"/>
      <c r="H3001" s="385"/>
    </row>
    <row r="3002" spans="1:8" x14ac:dyDescent="0.25">
      <c r="A3002" s="30"/>
      <c r="B3002" s="31"/>
      <c r="C3002" s="403"/>
      <c r="D3002" s="385"/>
      <c r="F3002" s="385"/>
      <c r="G3002" s="385"/>
      <c r="H3002" s="385"/>
    </row>
    <row r="3003" spans="1:8" x14ac:dyDescent="0.25">
      <c r="A3003" s="30"/>
      <c r="B3003" s="31"/>
      <c r="C3003" s="403"/>
      <c r="D3003" s="385"/>
      <c r="F3003" s="385"/>
      <c r="G3003" s="385"/>
      <c r="H3003" s="385"/>
    </row>
    <row r="3004" spans="1:8" x14ac:dyDescent="0.25">
      <c r="A3004" s="30"/>
      <c r="B3004" s="31"/>
      <c r="C3004" s="403"/>
      <c r="D3004" s="385"/>
      <c r="F3004" s="385"/>
      <c r="G3004" s="385"/>
      <c r="H3004" s="385"/>
    </row>
    <row r="3005" spans="1:8" x14ac:dyDescent="0.25">
      <c r="A3005" s="30"/>
      <c r="B3005" s="31"/>
      <c r="C3005" s="403"/>
      <c r="D3005" s="385"/>
      <c r="F3005" s="385"/>
      <c r="G3005" s="385"/>
      <c r="H3005" s="385"/>
    </row>
    <row r="3006" spans="1:8" x14ac:dyDescent="0.25">
      <c r="A3006" s="30"/>
      <c r="B3006" s="31"/>
      <c r="C3006" s="403"/>
      <c r="D3006" s="385"/>
      <c r="F3006" s="385"/>
      <c r="G3006" s="385"/>
      <c r="H3006" s="385"/>
    </row>
    <row r="3007" spans="1:8" x14ac:dyDescent="0.25">
      <c r="A3007" s="30"/>
      <c r="B3007" s="31"/>
      <c r="C3007" s="403"/>
      <c r="D3007" s="385"/>
      <c r="F3007" s="385"/>
      <c r="G3007" s="385"/>
      <c r="H3007" s="385"/>
    </row>
    <row r="3008" spans="1:8" x14ac:dyDescent="0.25">
      <c r="A3008" s="30"/>
      <c r="B3008" s="31"/>
      <c r="C3008" s="403"/>
      <c r="D3008" s="385"/>
      <c r="F3008" s="385"/>
      <c r="G3008" s="385"/>
      <c r="H3008" s="385"/>
    </row>
    <row r="3009" spans="1:8" x14ac:dyDescent="0.25">
      <c r="A3009" s="30"/>
      <c r="B3009" s="31"/>
      <c r="C3009" s="403"/>
      <c r="D3009" s="385"/>
      <c r="F3009" s="385"/>
      <c r="G3009" s="385"/>
      <c r="H3009" s="385"/>
    </row>
    <row r="3010" spans="1:8" x14ac:dyDescent="0.25">
      <c r="A3010" s="30"/>
      <c r="B3010" s="31"/>
      <c r="C3010" s="403"/>
      <c r="D3010" s="385"/>
      <c r="F3010" s="385"/>
      <c r="G3010" s="385"/>
      <c r="H3010" s="385"/>
    </row>
    <row r="3011" spans="1:8" x14ac:dyDescent="0.25">
      <c r="A3011" s="30"/>
      <c r="B3011" s="31"/>
      <c r="C3011" s="403"/>
      <c r="D3011" s="385"/>
      <c r="F3011" s="385"/>
      <c r="G3011" s="385"/>
      <c r="H3011" s="385"/>
    </row>
    <row r="3012" spans="1:8" x14ac:dyDescent="0.25">
      <c r="A3012" s="30"/>
      <c r="B3012" s="31"/>
      <c r="C3012" s="403"/>
      <c r="D3012" s="385"/>
      <c r="F3012" s="385"/>
      <c r="G3012" s="385"/>
      <c r="H3012" s="385"/>
    </row>
    <row r="3013" spans="1:8" x14ac:dyDescent="0.25">
      <c r="A3013" s="30"/>
      <c r="B3013" s="31"/>
      <c r="C3013" s="403"/>
      <c r="D3013" s="385"/>
      <c r="F3013" s="385"/>
      <c r="G3013" s="385"/>
      <c r="H3013" s="385"/>
    </row>
    <row r="3014" spans="1:8" x14ac:dyDescent="0.25">
      <c r="A3014" s="30"/>
      <c r="B3014" s="31"/>
      <c r="C3014" s="403"/>
      <c r="D3014" s="385"/>
      <c r="F3014" s="385"/>
      <c r="G3014" s="385"/>
      <c r="H3014" s="385"/>
    </row>
    <row r="3015" spans="1:8" x14ac:dyDescent="0.25">
      <c r="A3015" s="30"/>
      <c r="B3015" s="31"/>
      <c r="C3015" s="403"/>
      <c r="D3015" s="385"/>
      <c r="F3015" s="385"/>
      <c r="G3015" s="385"/>
      <c r="H3015" s="385"/>
    </row>
    <row r="3016" spans="1:8" x14ac:dyDescent="0.25">
      <c r="A3016" s="30"/>
      <c r="B3016" s="31"/>
      <c r="C3016" s="403"/>
      <c r="D3016" s="385"/>
      <c r="F3016" s="385"/>
      <c r="G3016" s="385"/>
      <c r="H3016" s="385"/>
    </row>
    <row r="3017" spans="1:8" x14ac:dyDescent="0.25">
      <c r="A3017" s="30"/>
      <c r="B3017" s="31"/>
      <c r="C3017" s="403"/>
      <c r="D3017" s="385"/>
      <c r="F3017" s="385"/>
      <c r="G3017" s="385"/>
      <c r="H3017" s="385"/>
    </row>
    <row r="3018" spans="1:8" x14ac:dyDescent="0.25">
      <c r="A3018" s="30"/>
      <c r="B3018" s="31"/>
      <c r="C3018" s="403"/>
      <c r="D3018" s="385"/>
      <c r="F3018" s="385"/>
      <c r="G3018" s="385"/>
      <c r="H3018" s="385"/>
    </row>
    <row r="3019" spans="1:8" x14ac:dyDescent="0.25">
      <c r="A3019" s="30"/>
      <c r="B3019" s="31"/>
      <c r="C3019" s="403"/>
      <c r="D3019" s="385"/>
      <c r="F3019" s="385"/>
      <c r="G3019" s="385"/>
      <c r="H3019" s="385"/>
    </row>
    <row r="3020" spans="1:8" x14ac:dyDescent="0.25">
      <c r="A3020" s="30"/>
      <c r="B3020" s="31"/>
      <c r="C3020" s="403"/>
      <c r="D3020" s="385"/>
      <c r="F3020" s="385"/>
      <c r="G3020" s="385"/>
      <c r="H3020" s="385"/>
    </row>
    <row r="3021" spans="1:8" x14ac:dyDescent="0.25">
      <c r="A3021" s="30"/>
      <c r="B3021" s="31"/>
      <c r="C3021" s="403"/>
      <c r="D3021" s="385"/>
      <c r="F3021" s="385"/>
      <c r="G3021" s="385"/>
      <c r="H3021" s="385"/>
    </row>
    <row r="3022" spans="1:8" x14ac:dyDescent="0.25">
      <c r="A3022" s="30"/>
      <c r="B3022" s="31"/>
      <c r="C3022" s="403"/>
      <c r="D3022" s="385"/>
      <c r="F3022" s="385"/>
      <c r="G3022" s="385"/>
      <c r="H3022" s="385"/>
    </row>
    <row r="3023" spans="1:8" x14ac:dyDescent="0.25">
      <c r="A3023" s="30"/>
      <c r="B3023" s="31"/>
      <c r="C3023" s="403"/>
      <c r="D3023" s="385"/>
      <c r="F3023" s="385"/>
      <c r="G3023" s="385"/>
      <c r="H3023" s="385"/>
    </row>
    <row r="3024" spans="1:8" x14ac:dyDescent="0.25">
      <c r="A3024" s="30"/>
      <c r="B3024" s="31"/>
      <c r="C3024" s="403"/>
      <c r="D3024" s="385"/>
      <c r="F3024" s="385"/>
      <c r="G3024" s="385"/>
      <c r="H3024" s="385"/>
    </row>
    <row r="3025" spans="1:8" x14ac:dyDescent="0.25">
      <c r="A3025" s="30"/>
      <c r="B3025" s="31"/>
      <c r="C3025" s="403"/>
      <c r="D3025" s="385"/>
      <c r="F3025" s="385"/>
      <c r="G3025" s="385"/>
      <c r="H3025" s="385"/>
    </row>
    <row r="3026" spans="1:8" x14ac:dyDescent="0.25">
      <c r="A3026" s="30"/>
      <c r="B3026" s="31"/>
      <c r="C3026" s="403"/>
      <c r="D3026" s="385"/>
      <c r="F3026" s="385"/>
      <c r="G3026" s="385"/>
      <c r="H3026" s="385"/>
    </row>
    <row r="3027" spans="1:8" x14ac:dyDescent="0.25">
      <c r="A3027" s="30"/>
      <c r="B3027" s="31"/>
      <c r="C3027" s="403"/>
      <c r="D3027" s="385"/>
      <c r="F3027" s="385"/>
      <c r="G3027" s="385"/>
      <c r="H3027" s="385"/>
    </row>
    <row r="3028" spans="1:8" x14ac:dyDescent="0.25">
      <c r="A3028" s="30"/>
      <c r="B3028" s="31"/>
      <c r="C3028" s="403"/>
      <c r="D3028" s="385"/>
      <c r="F3028" s="385"/>
      <c r="G3028" s="385"/>
      <c r="H3028" s="385"/>
    </row>
    <row r="3029" spans="1:8" x14ac:dyDescent="0.25">
      <c r="A3029" s="30"/>
      <c r="B3029" s="31"/>
      <c r="C3029" s="403"/>
      <c r="D3029" s="385"/>
      <c r="F3029" s="385"/>
      <c r="G3029" s="385"/>
      <c r="H3029" s="385"/>
    </row>
    <row r="3030" spans="1:8" x14ac:dyDescent="0.25">
      <c r="A3030" s="30"/>
      <c r="B3030" s="31"/>
      <c r="C3030" s="403"/>
      <c r="D3030" s="385"/>
      <c r="F3030" s="385"/>
      <c r="G3030" s="385"/>
      <c r="H3030" s="385"/>
    </row>
    <row r="3031" spans="1:8" x14ac:dyDescent="0.25">
      <c r="A3031" s="30"/>
      <c r="B3031" s="31"/>
      <c r="C3031" s="403"/>
      <c r="D3031" s="385"/>
      <c r="F3031" s="385"/>
      <c r="G3031" s="385"/>
      <c r="H3031" s="385"/>
    </row>
    <row r="3032" spans="1:8" x14ac:dyDescent="0.25">
      <c r="A3032" s="30"/>
      <c r="B3032" s="31"/>
      <c r="C3032" s="403"/>
      <c r="D3032" s="385"/>
      <c r="F3032" s="385"/>
      <c r="G3032" s="385"/>
      <c r="H3032" s="385"/>
    </row>
    <row r="3033" spans="1:8" x14ac:dyDescent="0.25">
      <c r="A3033" s="30"/>
      <c r="B3033" s="31"/>
      <c r="C3033" s="403"/>
      <c r="D3033" s="385"/>
      <c r="F3033" s="385"/>
      <c r="G3033" s="385"/>
      <c r="H3033" s="385"/>
    </row>
    <row r="3034" spans="1:8" x14ac:dyDescent="0.25">
      <c r="A3034" s="30"/>
      <c r="B3034" s="31"/>
      <c r="C3034" s="403"/>
      <c r="D3034" s="385"/>
      <c r="F3034" s="385"/>
      <c r="G3034" s="385"/>
      <c r="H3034" s="385"/>
    </row>
    <row r="3035" spans="1:8" x14ac:dyDescent="0.25">
      <c r="A3035" s="30"/>
      <c r="B3035" s="31"/>
      <c r="C3035" s="403"/>
      <c r="D3035" s="385"/>
      <c r="F3035" s="385"/>
      <c r="G3035" s="385"/>
      <c r="H3035" s="385"/>
    </row>
    <row r="3036" spans="1:8" x14ac:dyDescent="0.25">
      <c r="A3036" s="30"/>
      <c r="B3036" s="31"/>
      <c r="C3036" s="403"/>
      <c r="D3036" s="385"/>
      <c r="F3036" s="385"/>
      <c r="G3036" s="385"/>
      <c r="H3036" s="385"/>
    </row>
    <row r="3037" spans="1:8" x14ac:dyDescent="0.25">
      <c r="A3037" s="30"/>
      <c r="B3037" s="31"/>
      <c r="C3037" s="403"/>
      <c r="D3037" s="385"/>
      <c r="F3037" s="385"/>
      <c r="G3037" s="385"/>
      <c r="H3037" s="385"/>
    </row>
    <row r="3038" spans="1:8" x14ac:dyDescent="0.25">
      <c r="A3038" s="30"/>
      <c r="B3038" s="31"/>
      <c r="C3038" s="403"/>
      <c r="D3038" s="385"/>
      <c r="F3038" s="385"/>
      <c r="G3038" s="385"/>
      <c r="H3038" s="385"/>
    </row>
    <row r="3039" spans="1:8" x14ac:dyDescent="0.25">
      <c r="A3039" s="30"/>
      <c r="B3039" s="31"/>
      <c r="C3039" s="403"/>
      <c r="D3039" s="385"/>
      <c r="F3039" s="385"/>
      <c r="G3039" s="385"/>
      <c r="H3039" s="385"/>
    </row>
    <row r="3040" spans="1:8" x14ac:dyDescent="0.25">
      <c r="A3040" s="30"/>
      <c r="B3040" s="31"/>
      <c r="C3040" s="403"/>
      <c r="D3040" s="385"/>
      <c r="F3040" s="385"/>
      <c r="G3040" s="385"/>
      <c r="H3040" s="385"/>
    </row>
    <row r="3041" spans="1:8" x14ac:dyDescent="0.25">
      <c r="A3041" s="30"/>
      <c r="B3041" s="31"/>
      <c r="C3041" s="403"/>
      <c r="D3041" s="385"/>
      <c r="F3041" s="385"/>
      <c r="G3041" s="385"/>
      <c r="H3041" s="385"/>
    </row>
    <row r="3042" spans="1:8" x14ac:dyDescent="0.25">
      <c r="A3042" s="30"/>
      <c r="B3042" s="31"/>
      <c r="C3042" s="403"/>
      <c r="D3042" s="385"/>
      <c r="F3042" s="385"/>
      <c r="G3042" s="385"/>
      <c r="H3042" s="385"/>
    </row>
    <row r="3043" spans="1:8" x14ac:dyDescent="0.25">
      <c r="A3043" s="30"/>
      <c r="B3043" s="31"/>
      <c r="C3043" s="403"/>
      <c r="D3043" s="385"/>
      <c r="F3043" s="385"/>
      <c r="G3043" s="385"/>
      <c r="H3043" s="385"/>
    </row>
    <row r="3044" spans="1:8" x14ac:dyDescent="0.25">
      <c r="A3044" s="30"/>
      <c r="B3044" s="31"/>
      <c r="C3044" s="403"/>
      <c r="D3044" s="385"/>
      <c r="F3044" s="385"/>
      <c r="G3044" s="385"/>
      <c r="H3044" s="385"/>
    </row>
    <row r="3045" spans="1:8" x14ac:dyDescent="0.25">
      <c r="A3045" s="30"/>
      <c r="B3045" s="31"/>
      <c r="C3045" s="403"/>
      <c r="D3045" s="385"/>
      <c r="F3045" s="385"/>
      <c r="G3045" s="385"/>
      <c r="H3045" s="385"/>
    </row>
    <row r="3046" spans="1:8" x14ac:dyDescent="0.25">
      <c r="A3046" s="30"/>
      <c r="B3046" s="31"/>
      <c r="C3046" s="403"/>
      <c r="D3046" s="385"/>
      <c r="F3046" s="385"/>
      <c r="G3046" s="385"/>
      <c r="H3046" s="385"/>
    </row>
    <row r="3047" spans="1:8" x14ac:dyDescent="0.25">
      <c r="A3047" s="30"/>
      <c r="B3047" s="31"/>
      <c r="C3047" s="403"/>
      <c r="D3047" s="385"/>
      <c r="F3047" s="385"/>
      <c r="G3047" s="385"/>
      <c r="H3047" s="385"/>
    </row>
    <row r="3048" spans="1:8" x14ac:dyDescent="0.25">
      <c r="A3048" s="30"/>
      <c r="B3048" s="31"/>
      <c r="C3048" s="403"/>
      <c r="D3048" s="385"/>
      <c r="F3048" s="385"/>
      <c r="G3048" s="385"/>
      <c r="H3048" s="385"/>
    </row>
    <row r="3049" spans="1:8" x14ac:dyDescent="0.25">
      <c r="A3049" s="30"/>
      <c r="B3049" s="31"/>
      <c r="C3049" s="403"/>
      <c r="D3049" s="385"/>
      <c r="F3049" s="385"/>
      <c r="G3049" s="385"/>
      <c r="H3049" s="385"/>
    </row>
    <row r="3050" spans="1:8" x14ac:dyDescent="0.25">
      <c r="A3050" s="30"/>
      <c r="B3050" s="31"/>
      <c r="C3050" s="403"/>
      <c r="D3050" s="385"/>
      <c r="F3050" s="385"/>
      <c r="G3050" s="385"/>
      <c r="H3050" s="385"/>
    </row>
    <row r="3051" spans="1:8" x14ac:dyDescent="0.25">
      <c r="A3051" s="30"/>
      <c r="B3051" s="31"/>
      <c r="C3051" s="403"/>
      <c r="D3051" s="385"/>
      <c r="F3051" s="385"/>
      <c r="G3051" s="385"/>
      <c r="H3051" s="385"/>
    </row>
    <row r="3052" spans="1:8" x14ac:dyDescent="0.25">
      <c r="A3052" s="30"/>
      <c r="B3052" s="31"/>
      <c r="C3052" s="403"/>
      <c r="D3052" s="385"/>
      <c r="F3052" s="385"/>
      <c r="G3052" s="385"/>
      <c r="H3052" s="385"/>
    </row>
    <row r="3053" spans="1:8" x14ac:dyDescent="0.25">
      <c r="A3053" s="30"/>
      <c r="B3053" s="31"/>
      <c r="C3053" s="403"/>
      <c r="D3053" s="385"/>
      <c r="F3053" s="385"/>
      <c r="G3053" s="385"/>
      <c r="H3053" s="385"/>
    </row>
    <row r="3054" spans="1:8" x14ac:dyDescent="0.25">
      <c r="A3054" s="30"/>
      <c r="B3054" s="31"/>
      <c r="C3054" s="403"/>
      <c r="D3054" s="385"/>
      <c r="F3054" s="385"/>
      <c r="G3054" s="385"/>
      <c r="H3054" s="385"/>
    </row>
    <row r="3055" spans="1:8" x14ac:dyDescent="0.25">
      <c r="A3055" s="30"/>
      <c r="B3055" s="31"/>
      <c r="C3055" s="403"/>
      <c r="D3055" s="385"/>
      <c r="F3055" s="385"/>
      <c r="G3055" s="385"/>
      <c r="H3055" s="385"/>
    </row>
    <row r="3056" spans="1:8" x14ac:dyDescent="0.25">
      <c r="A3056" s="30"/>
      <c r="B3056" s="31"/>
      <c r="C3056" s="403"/>
      <c r="D3056" s="385"/>
      <c r="F3056" s="385"/>
      <c r="G3056" s="385"/>
      <c r="H3056" s="385"/>
    </row>
    <row r="3057" spans="1:8" x14ac:dyDescent="0.25">
      <c r="A3057" s="30"/>
      <c r="B3057" s="31"/>
      <c r="C3057" s="403"/>
      <c r="D3057" s="385"/>
      <c r="F3057" s="385"/>
      <c r="G3057" s="385"/>
      <c r="H3057" s="385"/>
    </row>
    <row r="3058" spans="1:8" x14ac:dyDescent="0.25">
      <c r="A3058" s="30"/>
      <c r="B3058" s="31"/>
      <c r="C3058" s="403"/>
      <c r="D3058" s="385"/>
      <c r="F3058" s="385"/>
      <c r="G3058" s="385"/>
      <c r="H3058" s="385"/>
    </row>
    <row r="3059" spans="1:8" x14ac:dyDescent="0.25">
      <c r="A3059" s="30"/>
      <c r="B3059" s="31"/>
      <c r="C3059" s="403"/>
      <c r="D3059" s="385"/>
      <c r="F3059" s="385"/>
      <c r="G3059" s="385"/>
      <c r="H3059" s="385"/>
    </row>
    <row r="3060" spans="1:8" x14ac:dyDescent="0.25">
      <c r="A3060" s="30"/>
      <c r="B3060" s="31"/>
      <c r="C3060" s="403"/>
      <c r="D3060" s="385"/>
      <c r="F3060" s="385"/>
      <c r="G3060" s="385"/>
      <c r="H3060" s="385"/>
    </row>
    <row r="3061" spans="1:8" x14ac:dyDescent="0.25">
      <c r="A3061" s="30"/>
      <c r="B3061" s="31"/>
      <c r="C3061" s="403"/>
      <c r="D3061" s="385"/>
      <c r="F3061" s="385"/>
      <c r="G3061" s="385"/>
      <c r="H3061" s="385"/>
    </row>
    <row r="3062" spans="1:8" x14ac:dyDescent="0.25">
      <c r="A3062" s="30"/>
      <c r="B3062" s="31"/>
      <c r="C3062" s="403"/>
      <c r="D3062" s="385"/>
      <c r="F3062" s="385"/>
      <c r="G3062" s="385"/>
      <c r="H3062" s="385"/>
    </row>
    <row r="3063" spans="1:8" x14ac:dyDescent="0.25">
      <c r="A3063" s="30"/>
      <c r="B3063" s="31"/>
      <c r="C3063" s="403"/>
      <c r="D3063" s="385"/>
      <c r="F3063" s="385"/>
      <c r="G3063" s="385"/>
      <c r="H3063" s="385"/>
    </row>
    <row r="3064" spans="1:8" x14ac:dyDescent="0.25">
      <c r="A3064" s="30"/>
      <c r="B3064" s="31"/>
      <c r="C3064" s="403"/>
      <c r="D3064" s="385"/>
      <c r="F3064" s="385"/>
      <c r="G3064" s="385"/>
      <c r="H3064" s="385"/>
    </row>
    <row r="3065" spans="1:8" x14ac:dyDescent="0.25">
      <c r="A3065" s="30"/>
      <c r="B3065" s="31"/>
      <c r="C3065" s="403"/>
      <c r="D3065" s="385"/>
      <c r="F3065" s="385"/>
      <c r="G3065" s="385"/>
      <c r="H3065" s="385"/>
    </row>
    <row r="3066" spans="1:8" x14ac:dyDescent="0.25">
      <c r="A3066" s="30"/>
      <c r="B3066" s="31"/>
      <c r="C3066" s="403"/>
      <c r="D3066" s="385"/>
      <c r="F3066" s="385"/>
      <c r="G3066" s="385"/>
      <c r="H3066" s="385"/>
    </row>
    <row r="3067" spans="1:8" x14ac:dyDescent="0.25">
      <c r="A3067" s="30"/>
      <c r="B3067" s="31"/>
      <c r="C3067" s="403"/>
      <c r="D3067" s="385"/>
      <c r="F3067" s="385"/>
      <c r="G3067" s="385"/>
      <c r="H3067" s="385"/>
    </row>
    <row r="3068" spans="1:8" x14ac:dyDescent="0.25">
      <c r="A3068" s="30"/>
      <c r="B3068" s="31"/>
      <c r="C3068" s="403"/>
      <c r="D3068" s="385"/>
      <c r="F3068" s="385"/>
      <c r="G3068" s="385"/>
      <c r="H3068" s="385"/>
    </row>
    <row r="3069" spans="1:8" x14ac:dyDescent="0.25">
      <c r="A3069" s="30"/>
      <c r="B3069" s="31"/>
      <c r="C3069" s="403"/>
      <c r="D3069" s="385"/>
      <c r="F3069" s="385"/>
      <c r="G3069" s="385"/>
      <c r="H3069" s="385"/>
    </row>
    <row r="3070" spans="1:8" x14ac:dyDescent="0.25">
      <c r="A3070" s="30"/>
      <c r="B3070" s="31"/>
      <c r="C3070" s="403"/>
      <c r="D3070" s="385"/>
      <c r="F3070" s="385"/>
      <c r="G3070" s="385"/>
      <c r="H3070" s="385"/>
    </row>
    <row r="3071" spans="1:8" x14ac:dyDescent="0.25">
      <c r="A3071" s="30"/>
      <c r="B3071" s="31"/>
      <c r="C3071" s="403"/>
      <c r="D3071" s="385"/>
      <c r="F3071" s="385"/>
      <c r="G3071" s="385"/>
      <c r="H3071" s="385"/>
    </row>
    <row r="3072" spans="1:8" x14ac:dyDescent="0.25">
      <c r="A3072" s="30"/>
      <c r="B3072" s="31"/>
      <c r="C3072" s="403"/>
      <c r="D3072" s="385"/>
      <c r="F3072" s="385"/>
      <c r="G3072" s="385"/>
      <c r="H3072" s="385"/>
    </row>
    <row r="3073" spans="1:8" x14ac:dyDescent="0.25">
      <c r="A3073" s="30"/>
      <c r="B3073" s="31"/>
      <c r="C3073" s="403"/>
      <c r="D3073" s="385"/>
      <c r="F3073" s="385"/>
      <c r="G3073" s="385"/>
      <c r="H3073" s="385"/>
    </row>
    <row r="3074" spans="1:8" x14ac:dyDescent="0.25">
      <c r="A3074" s="30"/>
      <c r="B3074" s="31"/>
      <c r="C3074" s="403"/>
      <c r="D3074" s="385"/>
      <c r="F3074" s="385"/>
      <c r="G3074" s="385"/>
      <c r="H3074" s="385"/>
    </row>
    <row r="3075" spans="1:8" x14ac:dyDescent="0.25">
      <c r="A3075" s="30"/>
      <c r="B3075" s="31"/>
      <c r="C3075" s="403"/>
      <c r="D3075" s="385"/>
      <c r="F3075" s="385"/>
      <c r="G3075" s="385"/>
      <c r="H3075" s="385"/>
    </row>
    <row r="3076" spans="1:8" x14ac:dyDescent="0.25">
      <c r="A3076" s="30"/>
      <c r="B3076" s="31"/>
      <c r="C3076" s="403"/>
      <c r="D3076" s="385"/>
      <c r="F3076" s="385"/>
      <c r="G3076" s="385"/>
      <c r="H3076" s="385"/>
    </row>
    <row r="3077" spans="1:8" x14ac:dyDescent="0.25">
      <c r="A3077" s="30"/>
      <c r="B3077" s="31"/>
      <c r="C3077" s="403"/>
      <c r="D3077" s="385"/>
      <c r="F3077" s="385"/>
      <c r="G3077" s="385"/>
      <c r="H3077" s="385"/>
    </row>
    <row r="3078" spans="1:8" x14ac:dyDescent="0.25">
      <c r="A3078" s="30"/>
      <c r="B3078" s="31"/>
      <c r="C3078" s="403"/>
      <c r="D3078" s="385"/>
      <c r="F3078" s="385"/>
      <c r="G3078" s="385"/>
      <c r="H3078" s="385"/>
    </row>
    <row r="3079" spans="1:8" x14ac:dyDescent="0.25">
      <c r="A3079" s="30"/>
      <c r="B3079" s="31"/>
      <c r="C3079" s="403"/>
      <c r="D3079" s="385"/>
      <c r="F3079" s="385"/>
      <c r="G3079" s="385"/>
      <c r="H3079" s="385"/>
    </row>
    <row r="3080" spans="1:8" x14ac:dyDescent="0.25">
      <c r="A3080" s="30"/>
      <c r="B3080" s="31"/>
      <c r="C3080" s="403"/>
      <c r="D3080" s="385"/>
      <c r="F3080" s="385"/>
      <c r="G3080" s="385"/>
      <c r="H3080" s="385"/>
    </row>
    <row r="3081" spans="1:8" x14ac:dyDescent="0.25">
      <c r="A3081" s="30"/>
      <c r="B3081" s="31"/>
      <c r="C3081" s="403"/>
      <c r="D3081" s="385"/>
      <c r="F3081" s="385"/>
      <c r="G3081" s="385"/>
      <c r="H3081" s="385"/>
    </row>
    <row r="3082" spans="1:8" x14ac:dyDescent="0.25">
      <c r="A3082" s="30"/>
      <c r="B3082" s="31"/>
      <c r="C3082" s="403"/>
      <c r="D3082" s="385"/>
      <c r="F3082" s="385"/>
      <c r="G3082" s="385"/>
      <c r="H3082" s="385"/>
    </row>
    <row r="3083" spans="1:8" x14ac:dyDescent="0.25">
      <c r="A3083" s="30"/>
      <c r="B3083" s="31"/>
      <c r="C3083" s="403"/>
      <c r="D3083" s="385"/>
      <c r="F3083" s="385"/>
      <c r="G3083" s="385"/>
      <c r="H3083" s="385"/>
    </row>
    <row r="3084" spans="1:8" x14ac:dyDescent="0.25">
      <c r="A3084" s="30"/>
      <c r="B3084" s="31"/>
      <c r="C3084" s="403"/>
      <c r="D3084" s="385"/>
      <c r="F3084" s="385"/>
      <c r="G3084" s="385"/>
      <c r="H3084" s="385"/>
    </row>
    <row r="3085" spans="1:8" x14ac:dyDescent="0.25">
      <c r="A3085" s="30"/>
      <c r="B3085" s="31"/>
      <c r="C3085" s="403"/>
      <c r="D3085" s="385"/>
      <c r="F3085" s="385"/>
      <c r="G3085" s="385"/>
      <c r="H3085" s="385"/>
    </row>
    <row r="3086" spans="1:8" x14ac:dyDescent="0.25">
      <c r="A3086" s="30"/>
      <c r="B3086" s="31"/>
      <c r="C3086" s="403"/>
      <c r="D3086" s="385"/>
      <c r="F3086" s="385"/>
      <c r="G3086" s="385"/>
      <c r="H3086" s="385"/>
    </row>
    <row r="3087" spans="1:8" x14ac:dyDescent="0.25">
      <c r="A3087" s="30"/>
      <c r="B3087" s="31"/>
      <c r="C3087" s="403"/>
      <c r="D3087" s="385"/>
      <c r="F3087" s="385"/>
      <c r="G3087" s="385"/>
      <c r="H3087" s="385"/>
    </row>
    <row r="3088" spans="1:8" x14ac:dyDescent="0.25">
      <c r="A3088" s="30"/>
      <c r="B3088" s="31"/>
      <c r="C3088" s="403"/>
      <c r="D3088" s="385"/>
      <c r="F3088" s="385"/>
      <c r="G3088" s="385"/>
      <c r="H3088" s="385"/>
    </row>
    <row r="3089" spans="1:8" x14ac:dyDescent="0.25">
      <c r="A3089" s="30"/>
      <c r="B3089" s="31"/>
      <c r="C3089" s="403"/>
      <c r="D3089" s="385"/>
      <c r="F3089" s="385"/>
      <c r="G3089" s="385"/>
      <c r="H3089" s="385"/>
    </row>
    <row r="3090" spans="1:8" x14ac:dyDescent="0.25">
      <c r="A3090" s="30"/>
      <c r="B3090" s="31"/>
      <c r="C3090" s="403"/>
      <c r="D3090" s="385"/>
      <c r="F3090" s="385"/>
      <c r="G3090" s="385"/>
      <c r="H3090" s="385"/>
    </row>
    <row r="3091" spans="1:8" x14ac:dyDescent="0.25">
      <c r="A3091" s="30"/>
      <c r="B3091" s="31"/>
      <c r="C3091" s="403"/>
      <c r="D3091" s="385"/>
      <c r="F3091" s="385"/>
      <c r="G3091" s="385"/>
      <c r="H3091" s="385"/>
    </row>
    <row r="3092" spans="1:8" x14ac:dyDescent="0.25">
      <c r="A3092" s="30"/>
      <c r="B3092" s="31"/>
      <c r="C3092" s="403"/>
      <c r="D3092" s="385"/>
      <c r="F3092" s="385"/>
      <c r="G3092" s="385"/>
      <c r="H3092" s="385"/>
    </row>
    <row r="3093" spans="1:8" x14ac:dyDescent="0.25">
      <c r="A3093" s="30"/>
      <c r="B3093" s="31"/>
      <c r="C3093" s="403"/>
      <c r="D3093" s="385"/>
      <c r="F3093" s="385"/>
      <c r="G3093" s="385"/>
      <c r="H3093" s="385"/>
    </row>
    <row r="3094" spans="1:8" x14ac:dyDescent="0.25">
      <c r="A3094" s="30"/>
      <c r="B3094" s="31"/>
      <c r="C3094" s="403"/>
      <c r="D3094" s="385"/>
      <c r="F3094" s="385"/>
      <c r="G3094" s="385"/>
      <c r="H3094" s="385"/>
    </row>
    <row r="3095" spans="1:8" x14ac:dyDescent="0.25">
      <c r="A3095" s="30"/>
      <c r="B3095" s="31"/>
      <c r="C3095" s="403"/>
      <c r="D3095" s="385"/>
      <c r="F3095" s="385"/>
      <c r="G3095" s="385"/>
      <c r="H3095" s="385"/>
    </row>
    <row r="3096" spans="1:8" x14ac:dyDescent="0.25">
      <c r="A3096" s="30"/>
      <c r="B3096" s="31"/>
      <c r="C3096" s="403"/>
      <c r="D3096" s="385"/>
      <c r="F3096" s="385"/>
      <c r="G3096" s="385"/>
      <c r="H3096" s="385"/>
    </row>
    <row r="3097" spans="1:8" x14ac:dyDescent="0.25">
      <c r="A3097" s="30"/>
      <c r="B3097" s="31"/>
      <c r="C3097" s="403"/>
      <c r="D3097" s="385"/>
      <c r="F3097" s="385"/>
      <c r="G3097" s="385"/>
      <c r="H3097" s="385"/>
    </row>
    <row r="3098" spans="1:8" x14ac:dyDescent="0.25">
      <c r="A3098" s="30"/>
      <c r="B3098" s="31"/>
      <c r="C3098" s="403"/>
      <c r="D3098" s="385"/>
      <c r="F3098" s="385"/>
      <c r="G3098" s="385"/>
      <c r="H3098" s="385"/>
    </row>
    <row r="3099" spans="1:8" x14ac:dyDescent="0.25">
      <c r="A3099" s="30"/>
      <c r="B3099" s="31"/>
      <c r="C3099" s="403"/>
      <c r="D3099" s="385"/>
      <c r="F3099" s="385"/>
      <c r="G3099" s="385"/>
      <c r="H3099" s="385"/>
    </row>
    <row r="3100" spans="1:8" x14ac:dyDescent="0.25">
      <c r="A3100" s="30"/>
      <c r="B3100" s="31"/>
      <c r="C3100" s="403"/>
      <c r="D3100" s="385"/>
      <c r="F3100" s="385"/>
      <c r="G3100" s="385"/>
      <c r="H3100" s="385"/>
    </row>
    <row r="3101" spans="1:8" x14ac:dyDescent="0.25">
      <c r="A3101" s="30"/>
      <c r="B3101" s="31"/>
      <c r="C3101" s="403"/>
      <c r="D3101" s="385"/>
      <c r="F3101" s="385"/>
      <c r="G3101" s="385"/>
      <c r="H3101" s="385"/>
    </row>
    <row r="3102" spans="1:8" x14ac:dyDescent="0.25">
      <c r="A3102" s="30"/>
      <c r="B3102" s="31"/>
      <c r="C3102" s="403"/>
      <c r="D3102" s="385"/>
      <c r="F3102" s="385"/>
      <c r="G3102" s="385"/>
      <c r="H3102" s="385"/>
    </row>
    <row r="3103" spans="1:8" x14ac:dyDescent="0.25">
      <c r="A3103" s="30"/>
      <c r="B3103" s="31"/>
      <c r="C3103" s="403"/>
      <c r="D3103" s="385"/>
      <c r="F3103" s="385"/>
      <c r="G3103" s="385"/>
      <c r="H3103" s="385"/>
    </row>
    <row r="3104" spans="1:8" x14ac:dyDescent="0.25">
      <c r="A3104" s="30"/>
      <c r="B3104" s="31"/>
      <c r="C3104" s="403"/>
      <c r="D3104" s="385"/>
      <c r="F3104" s="385"/>
      <c r="G3104" s="385"/>
      <c r="H3104" s="385"/>
    </row>
    <row r="3105" spans="1:8" x14ac:dyDescent="0.25">
      <c r="A3105" s="30"/>
      <c r="B3105" s="31"/>
      <c r="C3105" s="403"/>
      <c r="D3105" s="385"/>
      <c r="F3105" s="385"/>
      <c r="G3105" s="385"/>
      <c r="H3105" s="385"/>
    </row>
    <row r="3106" spans="1:8" x14ac:dyDescent="0.25">
      <c r="A3106" s="30"/>
      <c r="B3106" s="31"/>
      <c r="C3106" s="403"/>
      <c r="D3106" s="385"/>
      <c r="F3106" s="385"/>
      <c r="G3106" s="385"/>
      <c r="H3106" s="385"/>
    </row>
    <row r="3107" spans="1:8" x14ac:dyDescent="0.25">
      <c r="A3107" s="30"/>
      <c r="B3107" s="31"/>
      <c r="C3107" s="403"/>
      <c r="D3107" s="385"/>
      <c r="F3107" s="385"/>
      <c r="G3107" s="385"/>
      <c r="H3107" s="385"/>
    </row>
    <row r="3108" spans="1:8" x14ac:dyDescent="0.25">
      <c r="A3108" s="30"/>
      <c r="B3108" s="31"/>
      <c r="C3108" s="403"/>
      <c r="D3108" s="385"/>
      <c r="F3108" s="385"/>
      <c r="G3108" s="385"/>
      <c r="H3108" s="385"/>
    </row>
    <row r="3109" spans="1:8" x14ac:dyDescent="0.25">
      <c r="A3109" s="30"/>
      <c r="B3109" s="31"/>
      <c r="C3109" s="403"/>
      <c r="D3109" s="385"/>
      <c r="F3109" s="385"/>
      <c r="G3109" s="385"/>
      <c r="H3109" s="385"/>
    </row>
    <row r="3110" spans="1:8" x14ac:dyDescent="0.25">
      <c r="A3110" s="30"/>
      <c r="B3110" s="31"/>
      <c r="C3110" s="403"/>
      <c r="D3110" s="385"/>
      <c r="F3110" s="385"/>
      <c r="G3110" s="385"/>
      <c r="H3110" s="385"/>
    </row>
    <row r="3111" spans="1:8" x14ac:dyDescent="0.25">
      <c r="A3111" s="30"/>
      <c r="B3111" s="31"/>
      <c r="C3111" s="403"/>
      <c r="D3111" s="385"/>
      <c r="F3111" s="385"/>
      <c r="G3111" s="385"/>
      <c r="H3111" s="385"/>
    </row>
    <row r="3112" spans="1:8" x14ac:dyDescent="0.25">
      <c r="A3112" s="30"/>
      <c r="B3112" s="31"/>
      <c r="C3112" s="403"/>
      <c r="D3112" s="385"/>
      <c r="F3112" s="385"/>
      <c r="G3112" s="385"/>
      <c r="H3112" s="385"/>
    </row>
    <row r="3113" spans="1:8" x14ac:dyDescent="0.25">
      <c r="A3113" s="30"/>
      <c r="B3113" s="31"/>
      <c r="C3113" s="403"/>
      <c r="D3113" s="385"/>
      <c r="F3113" s="385"/>
      <c r="G3113" s="385"/>
      <c r="H3113" s="385"/>
    </row>
    <row r="3114" spans="1:8" x14ac:dyDescent="0.25">
      <c r="A3114" s="30"/>
      <c r="B3114" s="31"/>
      <c r="C3114" s="403"/>
      <c r="D3114" s="385"/>
      <c r="F3114" s="385"/>
      <c r="G3114" s="385"/>
      <c r="H3114" s="385"/>
    </row>
    <row r="3115" spans="1:8" x14ac:dyDescent="0.25">
      <c r="A3115" s="30"/>
      <c r="B3115" s="31"/>
      <c r="C3115" s="403"/>
      <c r="D3115" s="385"/>
      <c r="F3115" s="385"/>
      <c r="G3115" s="385"/>
      <c r="H3115" s="385"/>
    </row>
    <row r="3116" spans="1:8" x14ac:dyDescent="0.25">
      <c r="A3116" s="30"/>
      <c r="B3116" s="31"/>
      <c r="C3116" s="403"/>
      <c r="D3116" s="385"/>
      <c r="F3116" s="385"/>
      <c r="G3116" s="385"/>
      <c r="H3116" s="385"/>
    </row>
    <row r="3117" spans="1:8" x14ac:dyDescent="0.25">
      <c r="A3117" s="30"/>
      <c r="B3117" s="31"/>
      <c r="C3117" s="403"/>
      <c r="D3117" s="385"/>
      <c r="F3117" s="385"/>
      <c r="G3117" s="385"/>
      <c r="H3117" s="385"/>
    </row>
    <row r="3118" spans="1:8" x14ac:dyDescent="0.25">
      <c r="A3118" s="30"/>
      <c r="B3118" s="31"/>
      <c r="C3118" s="403"/>
      <c r="D3118" s="385"/>
      <c r="F3118" s="385"/>
      <c r="G3118" s="385"/>
      <c r="H3118" s="385"/>
    </row>
    <row r="3119" spans="1:8" x14ac:dyDescent="0.25">
      <c r="A3119" s="30"/>
      <c r="B3119" s="31"/>
      <c r="C3119" s="403"/>
      <c r="D3119" s="385"/>
      <c r="F3119" s="385"/>
      <c r="G3119" s="385"/>
      <c r="H3119" s="385"/>
    </row>
    <row r="3120" spans="1:8" x14ac:dyDescent="0.25">
      <c r="A3120" s="30"/>
      <c r="B3120" s="31"/>
      <c r="C3120" s="403"/>
      <c r="D3120" s="385"/>
      <c r="F3120" s="385"/>
      <c r="G3120" s="385"/>
      <c r="H3120" s="385"/>
    </row>
    <row r="3121" spans="1:8" x14ac:dyDescent="0.25">
      <c r="A3121" s="30"/>
      <c r="B3121" s="31"/>
      <c r="C3121" s="403"/>
      <c r="D3121" s="385"/>
      <c r="F3121" s="385"/>
      <c r="G3121" s="385"/>
      <c r="H3121" s="385"/>
    </row>
    <row r="3122" spans="1:8" x14ac:dyDescent="0.25">
      <c r="A3122" s="30"/>
      <c r="B3122" s="31"/>
      <c r="C3122" s="403"/>
      <c r="D3122" s="385"/>
      <c r="F3122" s="385"/>
      <c r="G3122" s="385"/>
      <c r="H3122" s="385"/>
    </row>
    <row r="3123" spans="1:8" x14ac:dyDescent="0.25">
      <c r="A3123" s="30"/>
      <c r="B3123" s="31"/>
      <c r="C3123" s="403"/>
      <c r="D3123" s="385"/>
      <c r="F3123" s="385"/>
      <c r="G3123" s="385"/>
      <c r="H3123" s="385"/>
    </row>
    <row r="3124" spans="1:8" x14ac:dyDescent="0.25">
      <c r="A3124" s="30"/>
      <c r="B3124" s="31"/>
      <c r="C3124" s="403"/>
      <c r="D3124" s="385"/>
      <c r="F3124" s="385"/>
      <c r="G3124" s="385"/>
      <c r="H3124" s="385"/>
    </row>
    <row r="3125" spans="1:8" x14ac:dyDescent="0.25">
      <c r="A3125" s="30"/>
      <c r="B3125" s="31"/>
      <c r="C3125" s="403"/>
      <c r="D3125" s="385"/>
      <c r="F3125" s="385"/>
      <c r="G3125" s="385"/>
      <c r="H3125" s="385"/>
    </row>
    <row r="3126" spans="1:8" x14ac:dyDescent="0.25">
      <c r="A3126" s="30"/>
      <c r="B3126" s="31"/>
      <c r="C3126" s="403"/>
      <c r="D3126" s="385"/>
      <c r="F3126" s="385"/>
      <c r="G3126" s="385"/>
      <c r="H3126" s="385"/>
    </row>
    <row r="3127" spans="1:8" x14ac:dyDescent="0.25">
      <c r="A3127" s="30"/>
      <c r="B3127" s="31"/>
      <c r="C3127" s="403"/>
      <c r="D3127" s="385"/>
      <c r="F3127" s="385"/>
      <c r="G3127" s="385"/>
      <c r="H3127" s="385"/>
    </row>
    <row r="3128" spans="1:8" x14ac:dyDescent="0.25">
      <c r="A3128" s="30"/>
      <c r="B3128" s="31"/>
      <c r="C3128" s="403"/>
      <c r="D3128" s="385"/>
      <c r="F3128" s="385"/>
      <c r="G3128" s="385"/>
      <c r="H3128" s="385"/>
    </row>
    <row r="3129" spans="1:8" x14ac:dyDescent="0.25">
      <c r="A3129" s="30"/>
      <c r="B3129" s="31"/>
      <c r="C3129" s="403"/>
      <c r="D3129" s="385"/>
      <c r="F3129" s="385"/>
      <c r="G3129" s="385"/>
      <c r="H3129" s="385"/>
    </row>
    <row r="3130" spans="1:8" x14ac:dyDescent="0.25">
      <c r="A3130" s="30"/>
      <c r="B3130" s="31"/>
      <c r="C3130" s="403"/>
      <c r="D3130" s="385"/>
      <c r="F3130" s="385"/>
      <c r="G3130" s="385"/>
      <c r="H3130" s="385"/>
    </row>
    <row r="3131" spans="1:8" x14ac:dyDescent="0.25">
      <c r="A3131" s="30"/>
      <c r="B3131" s="31"/>
      <c r="C3131" s="403"/>
      <c r="D3131" s="385"/>
      <c r="F3131" s="385"/>
      <c r="G3131" s="385"/>
      <c r="H3131" s="385"/>
    </row>
    <row r="3132" spans="1:8" x14ac:dyDescent="0.25">
      <c r="A3132" s="30"/>
      <c r="B3132" s="31"/>
      <c r="C3132" s="403"/>
      <c r="D3132" s="385"/>
      <c r="F3132" s="385"/>
      <c r="G3132" s="385"/>
      <c r="H3132" s="385"/>
    </row>
    <row r="3133" spans="1:8" x14ac:dyDescent="0.25">
      <c r="A3133" s="30"/>
      <c r="B3133" s="31"/>
      <c r="C3133" s="403"/>
      <c r="D3133" s="385"/>
      <c r="F3133" s="385"/>
      <c r="G3133" s="385"/>
      <c r="H3133" s="385"/>
    </row>
    <row r="3134" spans="1:8" x14ac:dyDescent="0.25">
      <c r="A3134" s="30"/>
      <c r="B3134" s="31"/>
      <c r="C3134" s="403"/>
      <c r="D3134" s="385"/>
      <c r="F3134" s="385"/>
      <c r="G3134" s="385"/>
      <c r="H3134" s="385"/>
    </row>
    <row r="3135" spans="1:8" x14ac:dyDescent="0.25">
      <c r="A3135" s="30"/>
      <c r="B3135" s="31"/>
      <c r="C3135" s="403"/>
      <c r="D3135" s="385"/>
      <c r="F3135" s="385"/>
      <c r="G3135" s="385"/>
      <c r="H3135" s="385"/>
    </row>
    <row r="3136" spans="1:8" x14ac:dyDescent="0.25">
      <c r="A3136" s="30"/>
      <c r="B3136" s="31"/>
      <c r="C3136" s="403"/>
      <c r="D3136" s="385"/>
      <c r="F3136" s="385"/>
      <c r="G3136" s="385"/>
      <c r="H3136" s="385"/>
    </row>
    <row r="3137" spans="1:8" x14ac:dyDescent="0.25">
      <c r="A3137" s="30"/>
      <c r="B3137" s="31"/>
      <c r="C3137" s="403"/>
      <c r="D3137" s="385"/>
      <c r="F3137" s="385"/>
      <c r="G3137" s="385"/>
      <c r="H3137" s="385"/>
    </row>
    <row r="3138" spans="1:8" x14ac:dyDescent="0.25">
      <c r="A3138" s="30"/>
      <c r="B3138" s="31"/>
      <c r="C3138" s="403"/>
      <c r="D3138" s="385"/>
      <c r="F3138" s="385"/>
      <c r="G3138" s="385"/>
      <c r="H3138" s="385"/>
    </row>
    <row r="3139" spans="1:8" x14ac:dyDescent="0.25">
      <c r="A3139" s="30"/>
      <c r="B3139" s="31"/>
      <c r="C3139" s="403"/>
      <c r="D3139" s="385"/>
      <c r="F3139" s="385"/>
      <c r="G3139" s="385"/>
      <c r="H3139" s="385"/>
    </row>
    <row r="3140" spans="1:8" x14ac:dyDescent="0.25">
      <c r="A3140" s="30"/>
      <c r="B3140" s="31"/>
      <c r="C3140" s="403"/>
      <c r="D3140" s="385"/>
      <c r="F3140" s="385"/>
      <c r="G3140" s="385"/>
      <c r="H3140" s="385"/>
    </row>
    <row r="3141" spans="1:8" x14ac:dyDescent="0.25">
      <c r="A3141" s="30"/>
      <c r="B3141" s="31"/>
      <c r="C3141" s="403"/>
      <c r="D3141" s="385"/>
      <c r="F3141" s="385"/>
      <c r="G3141" s="385"/>
      <c r="H3141" s="385"/>
    </row>
    <row r="3142" spans="1:8" x14ac:dyDescent="0.25">
      <c r="A3142" s="30"/>
      <c r="B3142" s="31"/>
      <c r="C3142" s="403"/>
      <c r="D3142" s="385"/>
      <c r="F3142" s="385"/>
      <c r="G3142" s="385"/>
      <c r="H3142" s="385"/>
    </row>
    <row r="3143" spans="1:8" x14ac:dyDescent="0.25">
      <c r="A3143" s="30"/>
      <c r="B3143" s="31"/>
      <c r="C3143" s="403"/>
      <c r="D3143" s="385"/>
      <c r="F3143" s="385"/>
      <c r="G3143" s="385"/>
      <c r="H3143" s="385"/>
    </row>
    <row r="3144" spans="1:8" x14ac:dyDescent="0.25">
      <c r="A3144" s="30"/>
      <c r="B3144" s="31"/>
      <c r="C3144" s="403"/>
      <c r="D3144" s="385"/>
      <c r="F3144" s="385"/>
      <c r="G3144" s="385"/>
      <c r="H3144" s="385"/>
    </row>
    <row r="3145" spans="1:8" x14ac:dyDescent="0.25">
      <c r="A3145" s="30"/>
      <c r="B3145" s="31"/>
      <c r="C3145" s="403"/>
      <c r="D3145" s="385"/>
      <c r="F3145" s="385"/>
      <c r="G3145" s="385"/>
      <c r="H3145" s="385"/>
    </row>
    <row r="3146" spans="1:8" x14ac:dyDescent="0.25">
      <c r="A3146" s="30"/>
      <c r="B3146" s="31"/>
      <c r="C3146" s="403"/>
      <c r="D3146" s="385"/>
      <c r="F3146" s="385"/>
      <c r="G3146" s="385"/>
      <c r="H3146" s="385"/>
    </row>
    <row r="3147" spans="1:8" x14ac:dyDescent="0.25">
      <c r="A3147" s="30"/>
      <c r="B3147" s="31"/>
      <c r="C3147" s="403"/>
      <c r="D3147" s="385"/>
      <c r="F3147" s="385"/>
      <c r="G3147" s="385"/>
      <c r="H3147" s="385"/>
    </row>
    <row r="3148" spans="1:8" x14ac:dyDescent="0.25">
      <c r="A3148" s="30"/>
      <c r="B3148" s="31"/>
      <c r="C3148" s="403"/>
      <c r="D3148" s="385"/>
      <c r="F3148" s="385"/>
      <c r="G3148" s="385"/>
      <c r="H3148" s="385"/>
    </row>
    <row r="3149" spans="1:8" x14ac:dyDescent="0.25">
      <c r="A3149" s="30"/>
      <c r="B3149" s="31"/>
      <c r="C3149" s="403"/>
      <c r="D3149" s="385"/>
      <c r="F3149" s="385"/>
      <c r="G3149" s="385"/>
      <c r="H3149" s="385"/>
    </row>
    <row r="3150" spans="1:8" x14ac:dyDescent="0.25">
      <c r="A3150" s="30"/>
      <c r="B3150" s="31"/>
      <c r="C3150" s="403"/>
      <c r="D3150" s="385"/>
      <c r="F3150" s="385"/>
      <c r="G3150" s="385"/>
      <c r="H3150" s="385"/>
    </row>
    <row r="3151" spans="1:8" x14ac:dyDescent="0.25">
      <c r="A3151" s="30"/>
      <c r="B3151" s="31"/>
      <c r="C3151" s="403"/>
      <c r="D3151" s="385"/>
      <c r="F3151" s="385"/>
      <c r="G3151" s="385"/>
      <c r="H3151" s="385"/>
    </row>
    <row r="3152" spans="1:8" x14ac:dyDescent="0.25">
      <c r="A3152" s="30"/>
      <c r="B3152" s="31"/>
      <c r="C3152" s="403"/>
      <c r="D3152" s="385"/>
      <c r="F3152" s="385"/>
      <c r="G3152" s="385"/>
      <c r="H3152" s="385"/>
    </row>
    <row r="3153" spans="1:8" x14ac:dyDescent="0.25">
      <c r="A3153" s="30"/>
      <c r="B3153" s="31"/>
      <c r="C3153" s="403"/>
      <c r="D3153" s="385"/>
      <c r="F3153" s="385"/>
      <c r="G3153" s="385"/>
      <c r="H3153" s="385"/>
    </row>
    <row r="3154" spans="1:8" x14ac:dyDescent="0.25">
      <c r="A3154" s="30"/>
      <c r="B3154" s="31"/>
      <c r="C3154" s="403"/>
      <c r="D3154" s="385"/>
      <c r="F3154" s="385"/>
      <c r="G3154" s="385"/>
      <c r="H3154" s="385"/>
    </row>
    <row r="3155" spans="1:8" x14ac:dyDescent="0.25">
      <c r="A3155" s="30"/>
      <c r="B3155" s="31"/>
      <c r="C3155" s="403"/>
      <c r="D3155" s="385"/>
      <c r="F3155" s="385"/>
      <c r="G3155" s="385"/>
      <c r="H3155" s="385"/>
    </row>
    <row r="3156" spans="1:8" x14ac:dyDescent="0.25">
      <c r="A3156" s="30"/>
      <c r="B3156" s="31"/>
      <c r="C3156" s="403"/>
      <c r="D3156" s="385"/>
      <c r="F3156" s="385"/>
      <c r="G3156" s="385"/>
      <c r="H3156" s="385"/>
    </row>
    <row r="3157" spans="1:8" x14ac:dyDescent="0.25">
      <c r="A3157" s="30"/>
      <c r="B3157" s="31"/>
      <c r="C3157" s="403"/>
      <c r="D3157" s="385"/>
      <c r="F3157" s="385"/>
      <c r="G3157" s="385"/>
      <c r="H3157" s="385"/>
    </row>
    <row r="3158" spans="1:8" x14ac:dyDescent="0.25">
      <c r="A3158" s="30"/>
      <c r="B3158" s="31"/>
      <c r="C3158" s="403"/>
      <c r="D3158" s="385"/>
      <c r="F3158" s="385"/>
      <c r="G3158" s="385"/>
      <c r="H3158" s="385"/>
    </row>
    <row r="3159" spans="1:8" x14ac:dyDescent="0.25">
      <c r="A3159" s="30"/>
      <c r="B3159" s="31"/>
      <c r="C3159" s="403"/>
      <c r="D3159" s="385"/>
      <c r="F3159" s="385"/>
      <c r="G3159" s="385"/>
      <c r="H3159" s="385"/>
    </row>
    <row r="3160" spans="1:8" x14ac:dyDescent="0.25">
      <c r="A3160" s="30"/>
      <c r="B3160" s="31"/>
      <c r="C3160" s="403"/>
      <c r="D3160" s="385"/>
      <c r="F3160" s="385"/>
      <c r="G3160" s="385"/>
      <c r="H3160" s="385"/>
    </row>
    <row r="3161" spans="1:8" x14ac:dyDescent="0.25">
      <c r="A3161" s="30"/>
      <c r="B3161" s="31"/>
      <c r="C3161" s="403"/>
      <c r="D3161" s="385"/>
      <c r="F3161" s="385"/>
      <c r="G3161" s="385"/>
      <c r="H3161" s="385"/>
    </row>
    <row r="3162" spans="1:8" x14ac:dyDescent="0.25">
      <c r="A3162" s="30"/>
      <c r="B3162" s="31"/>
      <c r="C3162" s="403"/>
      <c r="D3162" s="385"/>
      <c r="F3162" s="385"/>
      <c r="G3162" s="385"/>
      <c r="H3162" s="385"/>
    </row>
    <row r="3163" spans="1:8" x14ac:dyDescent="0.25">
      <c r="A3163" s="30"/>
      <c r="B3163" s="31"/>
      <c r="C3163" s="403"/>
      <c r="D3163" s="385"/>
      <c r="F3163" s="385"/>
      <c r="G3163" s="385"/>
      <c r="H3163" s="385"/>
    </row>
    <row r="3164" spans="1:8" x14ac:dyDescent="0.25">
      <c r="A3164" s="30"/>
      <c r="B3164" s="31"/>
      <c r="C3164" s="403"/>
      <c r="D3164" s="385"/>
      <c r="F3164" s="385"/>
      <c r="G3164" s="385"/>
      <c r="H3164" s="385"/>
    </row>
    <row r="3165" spans="1:8" x14ac:dyDescent="0.25">
      <c r="A3165" s="30"/>
      <c r="B3165" s="31"/>
      <c r="C3165" s="403"/>
      <c r="D3165" s="385"/>
      <c r="F3165" s="385"/>
      <c r="G3165" s="385"/>
      <c r="H3165" s="385"/>
    </row>
    <row r="3166" spans="1:8" x14ac:dyDescent="0.25">
      <c r="A3166" s="30"/>
      <c r="B3166" s="31"/>
      <c r="C3166" s="403"/>
      <c r="D3166" s="385"/>
      <c r="F3166" s="385"/>
      <c r="G3166" s="385"/>
      <c r="H3166" s="385"/>
    </row>
    <row r="3167" spans="1:8" x14ac:dyDescent="0.25">
      <c r="A3167" s="30"/>
      <c r="B3167" s="31"/>
      <c r="C3167" s="403"/>
      <c r="D3167" s="385"/>
      <c r="F3167" s="385"/>
      <c r="G3167" s="385"/>
      <c r="H3167" s="385"/>
    </row>
    <row r="3168" spans="1:8" x14ac:dyDescent="0.25">
      <c r="A3168" s="30"/>
      <c r="B3168" s="31"/>
      <c r="C3168" s="403"/>
      <c r="D3168" s="385"/>
      <c r="F3168" s="385"/>
      <c r="G3168" s="385"/>
      <c r="H3168" s="385"/>
    </row>
    <row r="3169" spans="1:8" x14ac:dyDescent="0.25">
      <c r="A3169" s="30"/>
      <c r="B3169" s="31"/>
      <c r="C3169" s="403"/>
      <c r="D3169" s="385"/>
      <c r="F3169" s="385"/>
      <c r="G3169" s="385"/>
      <c r="H3169" s="385"/>
    </row>
    <row r="3170" spans="1:8" x14ac:dyDescent="0.25">
      <c r="A3170" s="30"/>
      <c r="B3170" s="31"/>
      <c r="C3170" s="403"/>
      <c r="D3170" s="385"/>
      <c r="F3170" s="385"/>
      <c r="G3170" s="385"/>
      <c r="H3170" s="385"/>
    </row>
    <row r="3171" spans="1:8" x14ac:dyDescent="0.25">
      <c r="A3171" s="30"/>
      <c r="B3171" s="31"/>
      <c r="C3171" s="403"/>
      <c r="D3171" s="385"/>
      <c r="F3171" s="385"/>
      <c r="G3171" s="385"/>
      <c r="H3171" s="385"/>
    </row>
    <row r="3172" spans="1:8" x14ac:dyDescent="0.25">
      <c r="A3172" s="30"/>
      <c r="B3172" s="31"/>
      <c r="C3172" s="403"/>
      <c r="D3172" s="385"/>
      <c r="F3172" s="385"/>
      <c r="G3172" s="385"/>
      <c r="H3172" s="385"/>
    </row>
    <row r="3173" spans="1:8" x14ac:dyDescent="0.25">
      <c r="A3173" s="30"/>
      <c r="B3173" s="31"/>
      <c r="C3173" s="403"/>
      <c r="D3173" s="385"/>
      <c r="F3173" s="385"/>
      <c r="G3173" s="385"/>
      <c r="H3173" s="385"/>
    </row>
    <row r="3174" spans="1:8" x14ac:dyDescent="0.25">
      <c r="A3174" s="30"/>
      <c r="B3174" s="31"/>
      <c r="C3174" s="403"/>
      <c r="D3174" s="385"/>
      <c r="F3174" s="385"/>
      <c r="G3174" s="385"/>
      <c r="H3174" s="385"/>
    </row>
    <row r="3175" spans="1:8" x14ac:dyDescent="0.25">
      <c r="A3175" s="30"/>
      <c r="B3175" s="31"/>
      <c r="C3175" s="403"/>
      <c r="D3175" s="385"/>
      <c r="F3175" s="385"/>
      <c r="G3175" s="385"/>
      <c r="H3175" s="385"/>
    </row>
    <row r="3176" spans="1:8" x14ac:dyDescent="0.25">
      <c r="A3176" s="30"/>
      <c r="B3176" s="31"/>
      <c r="C3176" s="403"/>
      <c r="D3176" s="385"/>
      <c r="F3176" s="385"/>
      <c r="G3176" s="385"/>
      <c r="H3176" s="385"/>
    </row>
    <row r="3177" spans="1:8" x14ac:dyDescent="0.25">
      <c r="A3177" s="30"/>
      <c r="B3177" s="31"/>
      <c r="C3177" s="403"/>
      <c r="D3177" s="385"/>
      <c r="F3177" s="385"/>
      <c r="G3177" s="385"/>
      <c r="H3177" s="385"/>
    </row>
    <row r="3178" spans="1:8" x14ac:dyDescent="0.25">
      <c r="A3178" s="30"/>
      <c r="B3178" s="31"/>
      <c r="C3178" s="403"/>
      <c r="D3178" s="385"/>
      <c r="F3178" s="385"/>
      <c r="G3178" s="385"/>
      <c r="H3178" s="385"/>
    </row>
    <row r="3179" spans="1:8" x14ac:dyDescent="0.25">
      <c r="A3179" s="30"/>
      <c r="B3179" s="31"/>
      <c r="C3179" s="403"/>
      <c r="D3179" s="385"/>
      <c r="F3179" s="385"/>
      <c r="G3179" s="385"/>
      <c r="H3179" s="385"/>
    </row>
    <row r="3180" spans="1:8" x14ac:dyDescent="0.25">
      <c r="A3180" s="30"/>
      <c r="B3180" s="31"/>
      <c r="C3180" s="403"/>
      <c r="D3180" s="385"/>
      <c r="F3180" s="385"/>
      <c r="G3180" s="385"/>
      <c r="H3180" s="385"/>
    </row>
    <row r="3181" spans="1:8" x14ac:dyDescent="0.25">
      <c r="A3181" s="30"/>
      <c r="B3181" s="31"/>
      <c r="C3181" s="403"/>
      <c r="D3181" s="385"/>
      <c r="F3181" s="385"/>
      <c r="G3181" s="385"/>
      <c r="H3181" s="385"/>
    </row>
    <row r="3182" spans="1:8" x14ac:dyDescent="0.25">
      <c r="A3182" s="30"/>
      <c r="B3182" s="31"/>
      <c r="C3182" s="403"/>
      <c r="D3182" s="385"/>
      <c r="F3182" s="385"/>
      <c r="G3182" s="385"/>
      <c r="H3182" s="385"/>
    </row>
    <row r="3183" spans="1:8" x14ac:dyDescent="0.25">
      <c r="A3183" s="30"/>
      <c r="B3183" s="31"/>
      <c r="C3183" s="403"/>
      <c r="D3183" s="385"/>
      <c r="F3183" s="385"/>
      <c r="G3183" s="385"/>
      <c r="H3183" s="385"/>
    </row>
    <row r="3184" spans="1:8" x14ac:dyDescent="0.25">
      <c r="A3184" s="30"/>
      <c r="B3184" s="31"/>
      <c r="C3184" s="403"/>
      <c r="D3184" s="385"/>
      <c r="F3184" s="385"/>
      <c r="G3184" s="385"/>
      <c r="H3184" s="385"/>
    </row>
    <row r="3185" spans="1:8" x14ac:dyDescent="0.25">
      <c r="A3185" s="30"/>
      <c r="B3185" s="31"/>
      <c r="C3185" s="403"/>
      <c r="D3185" s="385"/>
      <c r="F3185" s="385"/>
      <c r="G3185" s="385"/>
      <c r="H3185" s="385"/>
    </row>
    <row r="3186" spans="1:8" x14ac:dyDescent="0.25">
      <c r="A3186" s="30"/>
      <c r="B3186" s="31"/>
      <c r="C3186" s="403"/>
      <c r="D3186" s="385"/>
      <c r="F3186" s="385"/>
      <c r="G3186" s="385"/>
      <c r="H3186" s="385"/>
    </row>
    <row r="3187" spans="1:8" x14ac:dyDescent="0.25">
      <c r="A3187" s="30"/>
      <c r="B3187" s="31"/>
      <c r="C3187" s="403"/>
      <c r="D3187" s="385"/>
      <c r="F3187" s="385"/>
      <c r="G3187" s="385"/>
      <c r="H3187" s="385"/>
    </row>
    <row r="3188" spans="1:8" x14ac:dyDescent="0.25">
      <c r="A3188" s="30"/>
      <c r="B3188" s="31"/>
      <c r="C3188" s="403"/>
      <c r="D3188" s="385"/>
      <c r="F3188" s="385"/>
      <c r="G3188" s="385"/>
      <c r="H3188" s="385"/>
    </row>
    <row r="3189" spans="1:8" x14ac:dyDescent="0.25">
      <c r="A3189" s="30"/>
      <c r="B3189" s="31"/>
      <c r="C3189" s="403"/>
      <c r="D3189" s="385"/>
      <c r="F3189" s="385"/>
      <c r="G3189" s="385"/>
      <c r="H3189" s="385"/>
    </row>
    <row r="3190" spans="1:8" x14ac:dyDescent="0.25">
      <c r="A3190" s="30"/>
      <c r="B3190" s="31"/>
      <c r="C3190" s="403"/>
      <c r="D3190" s="385"/>
      <c r="F3190" s="385"/>
      <c r="G3190" s="385"/>
      <c r="H3190" s="385"/>
    </row>
    <row r="3191" spans="1:8" x14ac:dyDescent="0.25">
      <c r="A3191" s="30"/>
      <c r="B3191" s="31"/>
      <c r="C3191" s="403"/>
      <c r="D3191" s="385"/>
      <c r="F3191" s="385"/>
      <c r="G3191" s="385"/>
      <c r="H3191" s="385"/>
    </row>
    <row r="3192" spans="1:8" x14ac:dyDescent="0.25">
      <c r="A3192" s="30"/>
      <c r="B3192" s="31"/>
      <c r="C3192" s="403"/>
      <c r="D3192" s="385"/>
      <c r="F3192" s="385"/>
      <c r="G3192" s="385"/>
      <c r="H3192" s="385"/>
    </row>
    <row r="3193" spans="1:8" x14ac:dyDescent="0.25">
      <c r="A3193" s="30"/>
      <c r="B3193" s="31"/>
      <c r="C3193" s="403"/>
      <c r="D3193" s="385"/>
      <c r="F3193" s="385"/>
      <c r="G3193" s="385"/>
      <c r="H3193" s="385"/>
    </row>
    <row r="3194" spans="1:8" x14ac:dyDescent="0.25">
      <c r="A3194" s="30"/>
      <c r="B3194" s="31"/>
      <c r="C3194" s="403"/>
      <c r="D3194" s="385"/>
      <c r="F3194" s="385"/>
      <c r="G3194" s="385"/>
      <c r="H3194" s="385"/>
    </row>
    <row r="3195" spans="1:8" x14ac:dyDescent="0.25">
      <c r="A3195" s="30"/>
      <c r="B3195" s="31"/>
      <c r="C3195" s="403"/>
      <c r="D3195" s="385"/>
      <c r="F3195" s="385"/>
      <c r="G3195" s="385"/>
      <c r="H3195" s="385"/>
    </row>
    <row r="3196" spans="1:8" x14ac:dyDescent="0.25">
      <c r="A3196" s="30"/>
      <c r="B3196" s="31"/>
      <c r="C3196" s="403"/>
      <c r="D3196" s="385"/>
      <c r="F3196" s="385"/>
      <c r="G3196" s="385"/>
      <c r="H3196" s="385"/>
    </row>
    <row r="3197" spans="1:8" x14ac:dyDescent="0.25">
      <c r="A3197" s="30"/>
      <c r="B3197" s="31"/>
      <c r="C3197" s="403"/>
      <c r="D3197" s="385"/>
      <c r="F3197" s="385"/>
      <c r="G3197" s="385"/>
      <c r="H3197" s="385"/>
    </row>
    <row r="3198" spans="1:8" x14ac:dyDescent="0.25">
      <c r="A3198" s="30"/>
      <c r="B3198" s="31"/>
      <c r="C3198" s="403"/>
      <c r="D3198" s="385"/>
      <c r="F3198" s="385"/>
      <c r="G3198" s="385"/>
      <c r="H3198" s="385"/>
    </row>
    <row r="3199" spans="1:8" x14ac:dyDescent="0.25">
      <c r="A3199" s="30"/>
      <c r="B3199" s="31"/>
      <c r="C3199" s="403"/>
      <c r="D3199" s="385"/>
      <c r="F3199" s="385"/>
      <c r="G3199" s="385"/>
      <c r="H3199" s="385"/>
    </row>
    <row r="3200" spans="1:8" x14ac:dyDescent="0.25">
      <c r="A3200" s="30"/>
      <c r="B3200" s="31"/>
      <c r="C3200" s="403"/>
      <c r="D3200" s="385"/>
      <c r="F3200" s="385"/>
      <c r="G3200" s="385"/>
      <c r="H3200" s="385"/>
    </row>
    <row r="3201" spans="1:8" x14ac:dyDescent="0.25">
      <c r="A3201" s="30"/>
      <c r="B3201" s="31"/>
      <c r="C3201" s="403"/>
      <c r="D3201" s="385"/>
      <c r="F3201" s="385"/>
      <c r="G3201" s="385"/>
      <c r="H3201" s="385"/>
    </row>
    <row r="3202" spans="1:8" x14ac:dyDescent="0.25">
      <c r="A3202" s="30"/>
      <c r="B3202" s="31"/>
      <c r="C3202" s="403"/>
      <c r="D3202" s="385"/>
      <c r="F3202" s="385"/>
      <c r="G3202" s="385"/>
      <c r="H3202" s="385"/>
    </row>
    <row r="3203" spans="1:8" x14ac:dyDescent="0.25">
      <c r="A3203" s="30"/>
      <c r="B3203" s="31"/>
      <c r="C3203" s="403"/>
      <c r="D3203" s="385"/>
      <c r="F3203" s="385"/>
      <c r="G3203" s="385"/>
      <c r="H3203" s="385"/>
    </row>
    <row r="3204" spans="1:8" x14ac:dyDescent="0.25">
      <c r="A3204" s="30"/>
      <c r="B3204" s="31"/>
      <c r="C3204" s="403"/>
      <c r="D3204" s="385"/>
      <c r="F3204" s="385"/>
      <c r="G3204" s="385"/>
      <c r="H3204" s="385"/>
    </row>
    <row r="3205" spans="1:8" x14ac:dyDescent="0.25">
      <c r="A3205" s="30"/>
      <c r="B3205" s="31"/>
      <c r="C3205" s="403"/>
      <c r="D3205" s="385"/>
      <c r="F3205" s="385"/>
      <c r="G3205" s="385"/>
      <c r="H3205" s="385"/>
    </row>
    <row r="3206" spans="1:8" x14ac:dyDescent="0.25">
      <c r="A3206" s="30"/>
      <c r="B3206" s="31"/>
      <c r="C3206" s="403"/>
      <c r="D3206" s="385"/>
      <c r="F3206" s="385"/>
      <c r="G3206" s="385"/>
      <c r="H3206" s="385"/>
    </row>
    <row r="3207" spans="1:8" x14ac:dyDescent="0.25">
      <c r="A3207" s="30"/>
      <c r="B3207" s="31"/>
      <c r="C3207" s="403"/>
      <c r="D3207" s="385"/>
      <c r="F3207" s="385"/>
      <c r="G3207" s="385"/>
      <c r="H3207" s="385"/>
    </row>
    <row r="3208" spans="1:8" x14ac:dyDescent="0.25">
      <c r="A3208" s="30"/>
      <c r="B3208" s="31"/>
      <c r="C3208" s="403"/>
      <c r="D3208" s="385"/>
      <c r="F3208" s="385"/>
      <c r="G3208" s="385"/>
      <c r="H3208" s="385"/>
    </row>
    <row r="3209" spans="1:8" x14ac:dyDescent="0.25">
      <c r="A3209" s="30"/>
      <c r="B3209" s="31"/>
      <c r="C3209" s="403"/>
      <c r="D3209" s="385"/>
      <c r="F3209" s="385"/>
      <c r="G3209" s="385"/>
      <c r="H3209" s="385"/>
    </row>
    <row r="3210" spans="1:8" x14ac:dyDescent="0.25">
      <c r="A3210" s="30"/>
      <c r="B3210" s="31"/>
      <c r="C3210" s="403"/>
      <c r="D3210" s="385"/>
      <c r="F3210" s="385"/>
      <c r="G3210" s="385"/>
      <c r="H3210" s="385"/>
    </row>
    <row r="3211" spans="1:8" x14ac:dyDescent="0.25">
      <c r="A3211" s="30"/>
      <c r="B3211" s="31"/>
      <c r="C3211" s="403"/>
      <c r="D3211" s="385"/>
      <c r="F3211" s="385"/>
      <c r="G3211" s="385"/>
      <c r="H3211" s="385"/>
    </row>
    <row r="3212" spans="1:8" x14ac:dyDescent="0.25">
      <c r="A3212" s="30"/>
      <c r="B3212" s="31"/>
      <c r="C3212" s="403"/>
      <c r="D3212" s="385"/>
      <c r="F3212" s="385"/>
      <c r="G3212" s="385"/>
      <c r="H3212" s="385"/>
    </row>
    <row r="3213" spans="1:8" x14ac:dyDescent="0.25">
      <c r="A3213" s="30"/>
      <c r="B3213" s="31"/>
      <c r="C3213" s="403"/>
      <c r="D3213" s="385"/>
      <c r="F3213" s="385"/>
      <c r="G3213" s="385"/>
      <c r="H3213" s="385"/>
    </row>
    <row r="3214" spans="1:8" x14ac:dyDescent="0.25">
      <c r="A3214" s="30"/>
      <c r="B3214" s="31"/>
      <c r="C3214" s="403"/>
      <c r="D3214" s="385"/>
      <c r="F3214" s="385"/>
      <c r="G3214" s="385"/>
      <c r="H3214" s="385"/>
    </row>
    <row r="3215" spans="1:8" x14ac:dyDescent="0.25">
      <c r="A3215" s="30"/>
      <c r="B3215" s="31"/>
      <c r="C3215" s="403"/>
      <c r="D3215" s="385"/>
      <c r="F3215" s="385"/>
      <c r="G3215" s="385"/>
      <c r="H3215" s="385"/>
    </row>
    <row r="3216" spans="1:8" x14ac:dyDescent="0.25">
      <c r="A3216" s="30"/>
      <c r="B3216" s="31"/>
      <c r="C3216" s="403"/>
      <c r="D3216" s="385"/>
      <c r="F3216" s="385"/>
      <c r="G3216" s="385"/>
      <c r="H3216" s="385"/>
    </row>
    <row r="3217" spans="1:8" x14ac:dyDescent="0.25">
      <c r="A3217" s="30"/>
      <c r="B3217" s="31"/>
      <c r="C3217" s="403"/>
      <c r="D3217" s="385"/>
      <c r="F3217" s="385"/>
      <c r="G3217" s="385"/>
      <c r="H3217" s="385"/>
    </row>
    <row r="3218" spans="1:8" x14ac:dyDescent="0.25">
      <c r="A3218" s="30"/>
      <c r="B3218" s="31"/>
      <c r="C3218" s="403"/>
      <c r="D3218" s="385"/>
      <c r="F3218" s="385"/>
      <c r="G3218" s="385"/>
      <c r="H3218" s="385"/>
    </row>
    <row r="3219" spans="1:8" x14ac:dyDescent="0.25">
      <c r="A3219" s="30"/>
      <c r="B3219" s="31"/>
      <c r="C3219" s="403"/>
      <c r="D3219" s="385"/>
      <c r="F3219" s="385"/>
      <c r="G3219" s="385"/>
      <c r="H3219" s="385"/>
    </row>
    <row r="3220" spans="1:8" x14ac:dyDescent="0.25">
      <c r="A3220" s="30"/>
      <c r="B3220" s="31"/>
      <c r="C3220" s="403"/>
      <c r="D3220" s="385"/>
      <c r="F3220" s="385"/>
      <c r="G3220" s="385"/>
      <c r="H3220" s="385"/>
    </row>
    <row r="3221" spans="1:8" x14ac:dyDescent="0.25">
      <c r="A3221" s="30"/>
      <c r="B3221" s="31"/>
      <c r="C3221" s="403"/>
      <c r="D3221" s="385"/>
      <c r="F3221" s="385"/>
      <c r="G3221" s="385"/>
      <c r="H3221" s="385"/>
    </row>
    <row r="3222" spans="1:8" x14ac:dyDescent="0.25">
      <c r="A3222" s="30"/>
      <c r="B3222" s="31"/>
      <c r="C3222" s="403"/>
      <c r="D3222" s="385"/>
      <c r="F3222" s="385"/>
      <c r="G3222" s="385"/>
      <c r="H3222" s="385"/>
    </row>
    <row r="3223" spans="1:8" x14ac:dyDescent="0.25">
      <c r="A3223" s="30"/>
      <c r="B3223" s="31"/>
      <c r="C3223" s="403"/>
      <c r="D3223" s="385"/>
      <c r="F3223" s="385"/>
      <c r="G3223" s="385"/>
      <c r="H3223" s="385"/>
    </row>
    <row r="3224" spans="1:8" x14ac:dyDescent="0.25">
      <c r="A3224" s="30"/>
      <c r="B3224" s="31"/>
      <c r="C3224" s="403"/>
      <c r="D3224" s="385"/>
      <c r="F3224" s="385"/>
      <c r="G3224" s="385"/>
      <c r="H3224" s="385"/>
    </row>
    <row r="3225" spans="1:8" x14ac:dyDescent="0.25">
      <c r="A3225" s="30"/>
      <c r="B3225" s="31"/>
      <c r="C3225" s="403"/>
      <c r="D3225" s="385"/>
      <c r="F3225" s="385"/>
      <c r="G3225" s="385"/>
      <c r="H3225" s="385"/>
    </row>
    <row r="3226" spans="1:8" x14ac:dyDescent="0.25">
      <c r="A3226" s="30"/>
      <c r="B3226" s="31"/>
      <c r="C3226" s="403"/>
      <c r="D3226" s="385"/>
      <c r="F3226" s="385"/>
      <c r="G3226" s="385"/>
      <c r="H3226" s="385"/>
    </row>
    <row r="3227" spans="1:8" x14ac:dyDescent="0.25">
      <c r="A3227" s="30"/>
      <c r="B3227" s="31"/>
      <c r="C3227" s="403"/>
      <c r="D3227" s="385"/>
      <c r="F3227" s="385"/>
      <c r="G3227" s="385"/>
      <c r="H3227" s="385"/>
    </row>
    <row r="3228" spans="1:8" x14ac:dyDescent="0.25">
      <c r="A3228" s="30"/>
      <c r="B3228" s="31"/>
      <c r="C3228" s="403"/>
      <c r="D3228" s="385"/>
      <c r="F3228" s="385"/>
      <c r="G3228" s="385"/>
      <c r="H3228" s="385"/>
    </row>
    <row r="3229" spans="1:8" x14ac:dyDescent="0.25">
      <c r="A3229" s="30"/>
      <c r="B3229" s="31"/>
      <c r="C3229" s="403"/>
      <c r="D3229" s="385"/>
      <c r="F3229" s="385"/>
      <c r="G3229" s="385"/>
      <c r="H3229" s="385"/>
    </row>
    <row r="3230" spans="1:8" x14ac:dyDescent="0.25">
      <c r="A3230" s="30"/>
      <c r="B3230" s="31"/>
      <c r="C3230" s="403"/>
      <c r="D3230" s="385"/>
      <c r="F3230" s="385"/>
      <c r="G3230" s="385"/>
      <c r="H3230" s="385"/>
    </row>
    <row r="3231" spans="1:8" x14ac:dyDescent="0.25">
      <c r="A3231" s="30"/>
      <c r="B3231" s="31"/>
      <c r="C3231" s="403"/>
      <c r="D3231" s="385"/>
      <c r="F3231" s="385"/>
      <c r="G3231" s="385"/>
      <c r="H3231" s="385"/>
    </row>
    <row r="3232" spans="1:8" x14ac:dyDescent="0.25">
      <c r="A3232" s="30"/>
      <c r="B3232" s="31"/>
      <c r="C3232" s="403"/>
      <c r="D3232" s="385"/>
      <c r="F3232" s="385"/>
      <c r="G3232" s="385"/>
      <c r="H3232" s="385"/>
    </row>
    <row r="3233" spans="1:8" x14ac:dyDescent="0.25">
      <c r="A3233" s="30"/>
      <c r="B3233" s="31"/>
      <c r="C3233" s="403"/>
      <c r="D3233" s="385"/>
      <c r="F3233" s="385"/>
      <c r="G3233" s="385"/>
      <c r="H3233" s="385"/>
    </row>
    <row r="3234" spans="1:8" x14ac:dyDescent="0.25">
      <c r="A3234" s="30"/>
      <c r="B3234" s="31"/>
      <c r="C3234" s="403"/>
      <c r="D3234" s="385"/>
      <c r="F3234" s="385"/>
      <c r="G3234" s="385"/>
      <c r="H3234" s="385"/>
    </row>
    <row r="3235" spans="1:8" x14ac:dyDescent="0.25">
      <c r="A3235" s="30"/>
      <c r="B3235" s="31"/>
      <c r="C3235" s="403"/>
      <c r="D3235" s="385"/>
      <c r="F3235" s="385"/>
      <c r="G3235" s="385"/>
      <c r="H3235" s="385"/>
    </row>
    <row r="3236" spans="1:8" x14ac:dyDescent="0.25">
      <c r="A3236" s="30"/>
      <c r="B3236" s="31"/>
      <c r="C3236" s="403"/>
      <c r="D3236" s="385"/>
      <c r="F3236" s="385"/>
      <c r="G3236" s="385"/>
      <c r="H3236" s="385"/>
    </row>
    <row r="3237" spans="1:8" x14ac:dyDescent="0.25">
      <c r="A3237" s="30"/>
      <c r="B3237" s="31"/>
      <c r="C3237" s="403"/>
      <c r="D3237" s="385"/>
      <c r="F3237" s="385"/>
      <c r="G3237" s="385"/>
      <c r="H3237" s="385"/>
    </row>
    <row r="3238" spans="1:8" x14ac:dyDescent="0.25">
      <c r="A3238" s="30"/>
      <c r="B3238" s="31"/>
      <c r="C3238" s="403"/>
      <c r="D3238" s="385"/>
      <c r="F3238" s="385"/>
      <c r="G3238" s="385"/>
      <c r="H3238" s="385"/>
    </row>
    <row r="3239" spans="1:8" x14ac:dyDescent="0.25">
      <c r="A3239" s="30"/>
      <c r="B3239" s="31"/>
      <c r="C3239" s="403"/>
      <c r="D3239" s="385"/>
      <c r="F3239" s="385"/>
      <c r="G3239" s="385"/>
      <c r="H3239" s="385"/>
    </row>
    <row r="3240" spans="1:8" x14ac:dyDescent="0.25">
      <c r="A3240" s="30"/>
      <c r="B3240" s="31"/>
      <c r="C3240" s="403"/>
      <c r="D3240" s="385"/>
      <c r="F3240" s="385"/>
      <c r="G3240" s="385"/>
      <c r="H3240" s="385"/>
    </row>
    <row r="3241" spans="1:8" x14ac:dyDescent="0.25">
      <c r="A3241" s="30"/>
      <c r="B3241" s="31"/>
      <c r="C3241" s="403"/>
      <c r="D3241" s="385"/>
      <c r="F3241" s="385"/>
      <c r="G3241" s="385"/>
      <c r="H3241" s="385"/>
    </row>
    <row r="3242" spans="1:8" x14ac:dyDescent="0.25">
      <c r="A3242" s="30"/>
      <c r="B3242" s="31"/>
      <c r="C3242" s="403"/>
      <c r="D3242" s="385"/>
      <c r="F3242" s="385"/>
      <c r="G3242" s="385"/>
      <c r="H3242" s="385"/>
    </row>
    <row r="3243" spans="1:8" x14ac:dyDescent="0.25">
      <c r="A3243" s="30"/>
      <c r="B3243" s="31"/>
      <c r="C3243" s="403"/>
      <c r="D3243" s="385"/>
      <c r="F3243" s="385"/>
      <c r="G3243" s="385"/>
      <c r="H3243" s="385"/>
    </row>
    <row r="3244" spans="1:8" x14ac:dyDescent="0.25">
      <c r="A3244" s="30"/>
      <c r="B3244" s="31"/>
      <c r="C3244" s="403"/>
      <c r="D3244" s="385"/>
      <c r="F3244" s="385"/>
      <c r="G3244" s="385"/>
      <c r="H3244" s="385"/>
    </row>
    <row r="3245" spans="1:8" x14ac:dyDescent="0.25">
      <c r="A3245" s="30"/>
      <c r="B3245" s="31"/>
      <c r="C3245" s="403"/>
      <c r="D3245" s="385"/>
      <c r="F3245" s="385"/>
      <c r="G3245" s="385"/>
      <c r="H3245" s="385"/>
    </row>
    <row r="3246" spans="1:8" x14ac:dyDescent="0.25">
      <c r="A3246" s="30"/>
      <c r="B3246" s="31"/>
      <c r="C3246" s="403"/>
      <c r="D3246" s="385"/>
      <c r="F3246" s="385"/>
      <c r="G3246" s="385"/>
      <c r="H3246" s="385"/>
    </row>
    <row r="3247" spans="1:8" x14ac:dyDescent="0.25">
      <c r="A3247" s="30"/>
      <c r="B3247" s="31"/>
      <c r="C3247" s="403"/>
      <c r="D3247" s="385"/>
      <c r="F3247" s="385"/>
      <c r="G3247" s="385"/>
      <c r="H3247" s="385"/>
    </row>
    <row r="3248" spans="1:8" x14ac:dyDescent="0.25">
      <c r="A3248" s="30"/>
      <c r="B3248" s="31"/>
      <c r="C3248" s="403"/>
      <c r="D3248" s="385"/>
      <c r="F3248" s="385"/>
      <c r="G3248" s="385"/>
      <c r="H3248" s="385"/>
    </row>
    <row r="3249" spans="1:8" x14ac:dyDescent="0.25">
      <c r="A3249" s="30"/>
      <c r="B3249" s="31"/>
      <c r="C3249" s="403"/>
      <c r="D3249" s="385"/>
      <c r="F3249" s="385"/>
      <c r="G3249" s="385"/>
      <c r="H3249" s="385"/>
    </row>
    <row r="3250" spans="1:8" x14ac:dyDescent="0.25">
      <c r="A3250" s="30"/>
      <c r="B3250" s="31"/>
      <c r="C3250" s="403"/>
      <c r="D3250" s="385"/>
      <c r="F3250" s="385"/>
      <c r="G3250" s="385"/>
      <c r="H3250" s="385"/>
    </row>
    <row r="3251" spans="1:8" x14ac:dyDescent="0.25">
      <c r="A3251" s="30"/>
      <c r="B3251" s="31"/>
      <c r="C3251" s="403"/>
      <c r="D3251" s="385"/>
      <c r="F3251" s="385"/>
      <c r="G3251" s="385"/>
      <c r="H3251" s="385"/>
    </row>
    <row r="3252" spans="1:8" x14ac:dyDescent="0.25">
      <c r="A3252" s="30"/>
      <c r="B3252" s="31"/>
      <c r="C3252" s="403"/>
      <c r="D3252" s="385"/>
      <c r="F3252" s="385"/>
      <c r="G3252" s="385"/>
      <c r="H3252" s="385"/>
    </row>
    <row r="3253" spans="1:8" x14ac:dyDescent="0.25">
      <c r="A3253" s="30"/>
      <c r="B3253" s="31"/>
      <c r="C3253" s="403"/>
      <c r="D3253" s="385"/>
      <c r="F3253" s="385"/>
      <c r="G3253" s="385"/>
      <c r="H3253" s="385"/>
    </row>
    <row r="3254" spans="1:8" x14ac:dyDescent="0.25">
      <c r="A3254" s="30"/>
      <c r="B3254" s="31"/>
      <c r="C3254" s="403"/>
      <c r="D3254" s="385"/>
      <c r="F3254" s="385"/>
      <c r="G3254" s="385"/>
      <c r="H3254" s="385"/>
    </row>
    <row r="3255" spans="1:8" x14ac:dyDescent="0.25">
      <c r="A3255" s="30"/>
      <c r="B3255" s="31"/>
      <c r="C3255" s="403"/>
      <c r="D3255" s="385"/>
      <c r="F3255" s="385"/>
      <c r="G3255" s="385"/>
      <c r="H3255" s="385"/>
    </row>
    <row r="3256" spans="1:8" x14ac:dyDescent="0.25">
      <c r="A3256" s="30"/>
      <c r="B3256" s="31"/>
      <c r="C3256" s="403"/>
      <c r="D3256" s="385"/>
      <c r="F3256" s="385"/>
      <c r="G3256" s="385"/>
      <c r="H3256" s="385"/>
    </row>
    <row r="3257" spans="1:8" x14ac:dyDescent="0.25">
      <c r="A3257" s="30"/>
      <c r="B3257" s="31"/>
      <c r="C3257" s="403"/>
      <c r="D3257" s="385"/>
      <c r="F3257" s="385"/>
      <c r="G3257" s="385"/>
      <c r="H3257" s="385"/>
    </row>
    <row r="3258" spans="1:8" x14ac:dyDescent="0.25">
      <c r="A3258" s="30"/>
      <c r="B3258" s="31"/>
      <c r="C3258" s="403"/>
      <c r="D3258" s="385"/>
      <c r="F3258" s="385"/>
      <c r="G3258" s="385"/>
      <c r="H3258" s="385"/>
    </row>
    <row r="3259" spans="1:8" x14ac:dyDescent="0.25">
      <c r="A3259" s="30"/>
      <c r="B3259" s="31"/>
      <c r="C3259" s="403"/>
      <c r="D3259" s="385"/>
      <c r="F3259" s="385"/>
      <c r="G3259" s="385"/>
      <c r="H3259" s="385"/>
    </row>
    <row r="3260" spans="1:8" x14ac:dyDescent="0.25">
      <c r="A3260" s="30"/>
      <c r="B3260" s="31"/>
      <c r="C3260" s="403"/>
      <c r="D3260" s="385"/>
      <c r="F3260" s="385"/>
      <c r="G3260" s="385"/>
      <c r="H3260" s="385"/>
    </row>
    <row r="3261" spans="1:8" x14ac:dyDescent="0.25">
      <c r="A3261" s="30"/>
      <c r="B3261" s="31"/>
      <c r="C3261" s="403"/>
      <c r="D3261" s="385"/>
      <c r="F3261" s="385"/>
      <c r="G3261" s="385"/>
      <c r="H3261" s="385"/>
    </row>
    <row r="3262" spans="1:8" x14ac:dyDescent="0.25">
      <c r="A3262" s="30"/>
      <c r="B3262" s="31"/>
      <c r="C3262" s="403"/>
      <c r="D3262" s="385"/>
      <c r="F3262" s="385"/>
      <c r="G3262" s="385"/>
      <c r="H3262" s="385"/>
    </row>
    <row r="3263" spans="1:8" x14ac:dyDescent="0.25">
      <c r="A3263" s="30"/>
      <c r="B3263" s="31"/>
      <c r="C3263" s="403"/>
      <c r="D3263" s="385"/>
      <c r="F3263" s="385"/>
      <c r="G3263" s="385"/>
      <c r="H3263" s="385"/>
    </row>
    <row r="3264" spans="1:8" x14ac:dyDescent="0.25">
      <c r="A3264" s="30"/>
      <c r="B3264" s="31"/>
      <c r="C3264" s="403"/>
      <c r="D3264" s="385"/>
      <c r="F3264" s="385"/>
      <c r="G3264" s="385"/>
      <c r="H3264" s="385"/>
    </row>
    <row r="3265" spans="1:8" x14ac:dyDescent="0.25">
      <c r="A3265" s="30"/>
      <c r="B3265" s="31"/>
      <c r="C3265" s="403"/>
      <c r="D3265" s="385"/>
      <c r="F3265" s="385"/>
      <c r="G3265" s="385"/>
      <c r="H3265" s="385"/>
    </row>
    <row r="3266" spans="1:8" x14ac:dyDescent="0.25">
      <c r="A3266" s="30"/>
      <c r="B3266" s="31"/>
      <c r="C3266" s="403"/>
      <c r="D3266" s="385"/>
      <c r="F3266" s="385"/>
      <c r="G3266" s="385"/>
      <c r="H3266" s="385"/>
    </row>
    <row r="3267" spans="1:8" x14ac:dyDescent="0.25">
      <c r="A3267" s="30"/>
      <c r="B3267" s="31"/>
      <c r="C3267" s="403"/>
      <c r="D3267" s="385"/>
      <c r="F3267" s="385"/>
      <c r="G3267" s="385"/>
      <c r="H3267" s="385"/>
    </row>
    <row r="3268" spans="1:8" x14ac:dyDescent="0.25">
      <c r="A3268" s="30"/>
      <c r="B3268" s="31"/>
      <c r="C3268" s="403"/>
      <c r="D3268" s="385"/>
      <c r="F3268" s="385"/>
      <c r="G3268" s="385"/>
      <c r="H3268" s="385"/>
    </row>
    <row r="3269" spans="1:8" x14ac:dyDescent="0.25">
      <c r="A3269" s="30"/>
      <c r="B3269" s="31"/>
      <c r="C3269" s="403"/>
      <c r="D3269" s="385"/>
      <c r="F3269" s="385"/>
      <c r="G3269" s="385"/>
      <c r="H3269" s="385"/>
    </row>
    <row r="3270" spans="1:8" x14ac:dyDescent="0.25">
      <c r="A3270" s="30"/>
      <c r="B3270" s="31"/>
      <c r="C3270" s="403"/>
      <c r="D3270" s="385"/>
      <c r="F3270" s="385"/>
      <c r="G3270" s="385"/>
      <c r="H3270" s="385"/>
    </row>
    <row r="3271" spans="1:8" x14ac:dyDescent="0.25">
      <c r="A3271" s="30"/>
      <c r="B3271" s="31"/>
      <c r="C3271" s="403"/>
      <c r="D3271" s="385"/>
      <c r="F3271" s="385"/>
      <c r="G3271" s="385"/>
      <c r="H3271" s="385"/>
    </row>
    <row r="3272" spans="1:8" x14ac:dyDescent="0.25">
      <c r="A3272" s="30"/>
      <c r="B3272" s="31"/>
      <c r="C3272" s="403"/>
      <c r="D3272" s="385"/>
      <c r="F3272" s="385"/>
      <c r="G3272" s="385"/>
      <c r="H3272" s="385"/>
    </row>
    <row r="3273" spans="1:8" x14ac:dyDescent="0.25">
      <c r="A3273" s="30"/>
      <c r="B3273" s="31"/>
      <c r="C3273" s="403"/>
      <c r="D3273" s="385"/>
      <c r="F3273" s="385"/>
      <c r="G3273" s="385"/>
      <c r="H3273" s="385"/>
    </row>
    <row r="3274" spans="1:8" x14ac:dyDescent="0.25">
      <c r="A3274" s="30"/>
      <c r="B3274" s="31"/>
      <c r="C3274" s="403"/>
      <c r="D3274" s="385"/>
      <c r="F3274" s="385"/>
      <c r="G3274" s="385"/>
      <c r="H3274" s="385"/>
    </row>
    <row r="3275" spans="1:8" x14ac:dyDescent="0.25">
      <c r="A3275" s="30"/>
      <c r="B3275" s="31"/>
      <c r="C3275" s="403"/>
      <c r="D3275" s="385"/>
      <c r="F3275" s="385"/>
      <c r="G3275" s="385"/>
      <c r="H3275" s="385"/>
    </row>
    <row r="3276" spans="1:8" x14ac:dyDescent="0.25">
      <c r="A3276" s="30"/>
      <c r="B3276" s="31"/>
      <c r="C3276" s="403"/>
      <c r="D3276" s="385"/>
      <c r="F3276" s="385"/>
      <c r="G3276" s="385"/>
      <c r="H3276" s="385"/>
    </row>
    <row r="3277" spans="1:8" x14ac:dyDescent="0.25">
      <c r="A3277" s="30"/>
      <c r="B3277" s="31"/>
      <c r="C3277" s="403"/>
      <c r="D3277" s="385"/>
      <c r="F3277" s="385"/>
      <c r="G3277" s="385"/>
      <c r="H3277" s="385"/>
    </row>
    <row r="3278" spans="1:8" x14ac:dyDescent="0.25">
      <c r="A3278" s="30"/>
      <c r="B3278" s="31"/>
      <c r="C3278" s="403"/>
      <c r="D3278" s="385"/>
      <c r="F3278" s="385"/>
      <c r="G3278" s="385"/>
      <c r="H3278" s="385"/>
    </row>
    <row r="3279" spans="1:8" x14ac:dyDescent="0.25">
      <c r="A3279" s="30"/>
      <c r="B3279" s="31"/>
      <c r="C3279" s="403"/>
      <c r="D3279" s="385"/>
      <c r="F3279" s="385"/>
      <c r="G3279" s="385"/>
      <c r="H3279" s="385"/>
    </row>
    <row r="3280" spans="1:8" x14ac:dyDescent="0.25">
      <c r="A3280" s="30"/>
      <c r="B3280" s="31"/>
      <c r="C3280" s="403"/>
      <c r="D3280" s="385"/>
      <c r="F3280" s="385"/>
      <c r="G3280" s="385"/>
      <c r="H3280" s="385"/>
    </row>
    <row r="3281" spans="1:8" x14ac:dyDescent="0.25">
      <c r="A3281" s="30"/>
      <c r="B3281" s="31"/>
      <c r="C3281" s="403"/>
      <c r="D3281" s="385"/>
      <c r="F3281" s="385"/>
      <c r="G3281" s="385"/>
      <c r="H3281" s="385"/>
    </row>
    <row r="3282" spans="1:8" x14ac:dyDescent="0.25">
      <c r="A3282" s="30"/>
      <c r="B3282" s="31"/>
      <c r="C3282" s="403"/>
      <c r="D3282" s="385"/>
      <c r="F3282" s="385"/>
      <c r="G3282" s="385"/>
      <c r="H3282" s="385"/>
    </row>
    <row r="3283" spans="1:8" x14ac:dyDescent="0.25">
      <c r="A3283" s="30"/>
      <c r="B3283" s="31"/>
      <c r="C3283" s="403"/>
      <c r="D3283" s="385"/>
      <c r="F3283" s="385"/>
      <c r="G3283" s="385"/>
      <c r="H3283" s="385"/>
    </row>
    <row r="3284" spans="1:8" x14ac:dyDescent="0.25">
      <c r="A3284" s="30"/>
      <c r="B3284" s="31"/>
      <c r="C3284" s="403"/>
      <c r="D3284" s="385"/>
      <c r="F3284" s="385"/>
      <c r="G3284" s="385"/>
      <c r="H3284" s="385"/>
    </row>
    <row r="3285" spans="1:8" x14ac:dyDescent="0.25">
      <c r="A3285" s="30"/>
      <c r="B3285" s="31"/>
      <c r="C3285" s="403"/>
      <c r="D3285" s="385"/>
      <c r="F3285" s="385"/>
      <c r="G3285" s="385"/>
      <c r="H3285" s="385"/>
    </row>
    <row r="3286" spans="1:8" x14ac:dyDescent="0.25">
      <c r="A3286" s="30"/>
      <c r="B3286" s="31"/>
      <c r="C3286" s="403"/>
      <c r="D3286" s="385"/>
      <c r="F3286" s="385"/>
      <c r="G3286" s="385"/>
      <c r="H3286" s="385"/>
    </row>
    <row r="3287" spans="1:8" x14ac:dyDescent="0.25">
      <c r="A3287" s="30"/>
      <c r="B3287" s="31"/>
      <c r="C3287" s="403"/>
      <c r="D3287" s="385"/>
      <c r="F3287" s="385"/>
      <c r="G3287" s="385"/>
      <c r="H3287" s="385"/>
    </row>
    <row r="3288" spans="1:8" x14ac:dyDescent="0.25">
      <c r="A3288" s="30"/>
      <c r="B3288" s="31"/>
      <c r="C3288" s="403"/>
      <c r="D3288" s="385"/>
      <c r="F3288" s="385"/>
      <c r="G3288" s="385"/>
      <c r="H3288" s="385"/>
    </row>
    <row r="3289" spans="1:8" x14ac:dyDescent="0.25">
      <c r="A3289" s="30"/>
      <c r="B3289" s="31"/>
      <c r="C3289" s="403"/>
      <c r="D3289" s="385"/>
      <c r="F3289" s="385"/>
      <c r="G3289" s="385"/>
      <c r="H3289" s="385"/>
    </row>
    <row r="3290" spans="1:8" x14ac:dyDescent="0.25">
      <c r="A3290" s="30"/>
      <c r="B3290" s="31"/>
      <c r="C3290" s="403"/>
      <c r="D3290" s="385"/>
      <c r="F3290" s="385"/>
      <c r="G3290" s="385"/>
      <c r="H3290" s="385"/>
    </row>
    <row r="3291" spans="1:8" x14ac:dyDescent="0.25">
      <c r="A3291" s="30"/>
      <c r="B3291" s="31"/>
      <c r="C3291" s="403"/>
      <c r="D3291" s="385"/>
      <c r="F3291" s="385"/>
      <c r="G3291" s="385"/>
      <c r="H3291" s="385"/>
    </row>
    <row r="3292" spans="1:8" x14ac:dyDescent="0.25">
      <c r="A3292" s="30"/>
      <c r="B3292" s="31"/>
      <c r="C3292" s="403"/>
      <c r="D3292" s="385"/>
      <c r="F3292" s="385"/>
      <c r="G3292" s="385"/>
      <c r="H3292" s="385"/>
    </row>
    <row r="3293" spans="1:8" x14ac:dyDescent="0.25">
      <c r="A3293" s="30"/>
      <c r="B3293" s="31"/>
      <c r="C3293" s="403"/>
      <c r="D3293" s="385"/>
      <c r="F3293" s="385"/>
      <c r="G3293" s="385"/>
      <c r="H3293" s="385"/>
    </row>
    <row r="3294" spans="1:8" x14ac:dyDescent="0.25">
      <c r="A3294" s="30"/>
      <c r="B3294" s="31"/>
      <c r="C3294" s="403"/>
      <c r="D3294" s="385"/>
      <c r="F3294" s="385"/>
      <c r="G3294" s="385"/>
      <c r="H3294" s="385"/>
    </row>
    <row r="3295" spans="1:8" x14ac:dyDescent="0.25">
      <c r="A3295" s="30"/>
      <c r="B3295" s="31"/>
      <c r="C3295" s="403"/>
      <c r="D3295" s="385"/>
      <c r="F3295" s="385"/>
      <c r="G3295" s="385"/>
      <c r="H3295" s="385"/>
    </row>
    <row r="3296" spans="1:8" x14ac:dyDescent="0.25">
      <c r="A3296" s="30"/>
      <c r="B3296" s="31"/>
      <c r="C3296" s="403"/>
      <c r="D3296" s="385"/>
      <c r="F3296" s="385"/>
      <c r="G3296" s="385"/>
      <c r="H3296" s="385"/>
    </row>
    <row r="3297" spans="1:8" x14ac:dyDescent="0.25">
      <c r="A3297" s="30"/>
      <c r="B3297" s="31"/>
      <c r="C3297" s="403"/>
      <c r="D3297" s="385"/>
      <c r="F3297" s="385"/>
      <c r="G3297" s="385"/>
      <c r="H3297" s="385"/>
    </row>
    <row r="3298" spans="1:8" x14ac:dyDescent="0.25">
      <c r="A3298" s="30"/>
      <c r="B3298" s="31"/>
      <c r="C3298" s="403"/>
      <c r="D3298" s="385"/>
      <c r="F3298" s="385"/>
      <c r="G3298" s="385"/>
      <c r="H3298" s="385"/>
    </row>
    <row r="3299" spans="1:8" x14ac:dyDescent="0.25">
      <c r="A3299" s="30"/>
      <c r="B3299" s="31"/>
      <c r="C3299" s="403"/>
      <c r="D3299" s="385"/>
      <c r="F3299" s="385"/>
      <c r="G3299" s="385"/>
      <c r="H3299" s="385"/>
    </row>
    <row r="3300" spans="1:8" x14ac:dyDescent="0.25">
      <c r="A3300" s="30"/>
      <c r="B3300" s="31"/>
      <c r="C3300" s="403"/>
      <c r="D3300" s="385"/>
      <c r="F3300" s="385"/>
      <c r="G3300" s="385"/>
      <c r="H3300" s="385"/>
    </row>
    <row r="3301" spans="1:8" x14ac:dyDescent="0.25">
      <c r="A3301" s="30"/>
      <c r="B3301" s="31"/>
      <c r="C3301" s="403"/>
      <c r="D3301" s="385"/>
      <c r="F3301" s="385"/>
      <c r="G3301" s="385"/>
      <c r="H3301" s="385"/>
    </row>
    <row r="3302" spans="1:8" x14ac:dyDescent="0.25">
      <c r="A3302" s="30"/>
      <c r="B3302" s="31"/>
      <c r="C3302" s="403"/>
      <c r="D3302" s="385"/>
      <c r="F3302" s="385"/>
      <c r="G3302" s="385"/>
      <c r="H3302" s="385"/>
    </row>
    <row r="3303" spans="1:8" x14ac:dyDescent="0.25">
      <c r="A3303" s="30"/>
      <c r="B3303" s="31"/>
      <c r="C3303" s="403"/>
      <c r="D3303" s="385"/>
      <c r="F3303" s="385"/>
      <c r="G3303" s="385"/>
      <c r="H3303" s="385"/>
    </row>
    <row r="3304" spans="1:8" x14ac:dyDescent="0.25">
      <c r="A3304" s="30"/>
      <c r="B3304" s="31"/>
      <c r="C3304" s="403"/>
      <c r="D3304" s="385"/>
      <c r="F3304" s="385"/>
      <c r="G3304" s="385"/>
      <c r="H3304" s="385"/>
    </row>
    <row r="3305" spans="1:8" x14ac:dyDescent="0.25">
      <c r="A3305" s="30"/>
      <c r="B3305" s="31"/>
      <c r="C3305" s="403"/>
      <c r="D3305" s="385"/>
      <c r="F3305" s="385"/>
      <c r="G3305" s="385"/>
      <c r="H3305" s="385"/>
    </row>
    <row r="3306" spans="1:8" x14ac:dyDescent="0.25">
      <c r="A3306" s="30"/>
      <c r="B3306" s="31"/>
      <c r="C3306" s="403"/>
      <c r="D3306" s="385"/>
      <c r="F3306" s="385"/>
      <c r="G3306" s="385"/>
      <c r="H3306" s="385"/>
    </row>
    <row r="3307" spans="1:8" x14ac:dyDescent="0.25">
      <c r="A3307" s="30"/>
      <c r="B3307" s="31"/>
      <c r="C3307" s="403"/>
      <c r="D3307" s="385"/>
      <c r="F3307" s="385"/>
      <c r="G3307" s="385"/>
      <c r="H3307" s="385"/>
    </row>
    <row r="3308" spans="1:8" x14ac:dyDescent="0.25">
      <c r="A3308" s="30"/>
      <c r="B3308" s="31"/>
      <c r="C3308" s="403"/>
      <c r="D3308" s="385"/>
      <c r="F3308" s="385"/>
      <c r="G3308" s="385"/>
      <c r="H3308" s="385"/>
    </row>
    <row r="3309" spans="1:8" x14ac:dyDescent="0.25">
      <c r="A3309" s="30"/>
      <c r="B3309" s="31"/>
      <c r="C3309" s="403"/>
      <c r="D3309" s="385"/>
      <c r="F3309" s="385"/>
      <c r="G3309" s="385"/>
      <c r="H3309" s="385"/>
    </row>
    <row r="3310" spans="1:8" x14ac:dyDescent="0.25">
      <c r="A3310" s="30"/>
      <c r="B3310" s="31"/>
      <c r="C3310" s="403"/>
      <c r="D3310" s="385"/>
      <c r="F3310" s="385"/>
      <c r="G3310" s="385"/>
      <c r="H3310" s="385"/>
    </row>
    <row r="3311" spans="1:8" x14ac:dyDescent="0.25">
      <c r="A3311" s="30"/>
      <c r="B3311" s="31"/>
      <c r="C3311" s="403"/>
      <c r="D3311" s="385"/>
      <c r="F3311" s="385"/>
      <c r="G3311" s="385"/>
      <c r="H3311" s="385"/>
    </row>
    <row r="3312" spans="1:8" x14ac:dyDescent="0.25">
      <c r="A3312" s="30"/>
      <c r="B3312" s="31"/>
      <c r="C3312" s="403"/>
      <c r="D3312" s="385"/>
      <c r="F3312" s="385"/>
      <c r="G3312" s="385"/>
      <c r="H3312" s="385"/>
    </row>
    <row r="3313" spans="1:8" x14ac:dyDescent="0.25">
      <c r="A3313" s="30"/>
      <c r="B3313" s="31"/>
      <c r="C3313" s="403"/>
      <c r="D3313" s="385"/>
      <c r="F3313" s="385"/>
      <c r="G3313" s="385"/>
      <c r="H3313" s="385"/>
    </row>
    <row r="3314" spans="1:8" x14ac:dyDescent="0.25">
      <c r="A3314" s="30"/>
      <c r="B3314" s="31"/>
      <c r="C3314" s="403"/>
      <c r="D3314" s="385"/>
      <c r="F3314" s="385"/>
      <c r="G3314" s="385"/>
      <c r="H3314" s="385"/>
    </row>
    <row r="3315" spans="1:8" x14ac:dyDescent="0.25">
      <c r="A3315" s="30"/>
      <c r="B3315" s="31"/>
      <c r="C3315" s="403"/>
      <c r="D3315" s="385"/>
      <c r="F3315" s="385"/>
      <c r="G3315" s="385"/>
      <c r="H3315" s="385"/>
    </row>
    <row r="3316" spans="1:8" x14ac:dyDescent="0.25">
      <c r="A3316" s="30"/>
      <c r="B3316" s="31"/>
      <c r="C3316" s="403"/>
      <c r="D3316" s="385"/>
      <c r="F3316" s="385"/>
      <c r="G3316" s="385"/>
      <c r="H3316" s="385"/>
    </row>
    <row r="3317" spans="1:8" x14ac:dyDescent="0.25">
      <c r="A3317" s="30"/>
      <c r="B3317" s="31"/>
      <c r="C3317" s="403"/>
      <c r="D3317" s="385"/>
      <c r="F3317" s="385"/>
      <c r="G3317" s="385"/>
      <c r="H3317" s="385"/>
    </row>
    <row r="3318" spans="1:8" x14ac:dyDescent="0.25">
      <c r="A3318" s="30"/>
      <c r="B3318" s="31"/>
      <c r="C3318" s="403"/>
      <c r="D3318" s="385"/>
      <c r="F3318" s="385"/>
      <c r="G3318" s="385"/>
      <c r="H3318" s="385"/>
    </row>
    <row r="3319" spans="1:8" x14ac:dyDescent="0.25">
      <c r="A3319" s="30"/>
      <c r="B3319" s="31"/>
      <c r="C3319" s="403"/>
      <c r="D3319" s="385"/>
      <c r="F3319" s="385"/>
      <c r="G3319" s="385"/>
      <c r="H3319" s="385"/>
    </row>
    <row r="3320" spans="1:8" x14ac:dyDescent="0.25">
      <c r="A3320" s="30"/>
      <c r="B3320" s="31"/>
      <c r="C3320" s="403"/>
      <c r="D3320" s="385"/>
      <c r="F3320" s="385"/>
      <c r="G3320" s="385"/>
      <c r="H3320" s="385"/>
    </row>
    <row r="3321" spans="1:8" x14ac:dyDescent="0.25">
      <c r="A3321" s="30"/>
      <c r="B3321" s="31"/>
      <c r="C3321" s="403"/>
      <c r="D3321" s="385"/>
      <c r="F3321" s="385"/>
      <c r="G3321" s="385"/>
      <c r="H3321" s="385"/>
    </row>
    <row r="3322" spans="1:8" x14ac:dyDescent="0.25">
      <c r="A3322" s="30"/>
      <c r="B3322" s="31"/>
      <c r="C3322" s="403"/>
      <c r="D3322" s="385"/>
      <c r="F3322" s="385"/>
      <c r="G3322" s="385"/>
      <c r="H3322" s="385"/>
    </row>
    <row r="3323" spans="1:8" x14ac:dyDescent="0.25">
      <c r="A3323" s="30"/>
      <c r="B3323" s="31"/>
      <c r="C3323" s="403"/>
      <c r="D3323" s="385"/>
      <c r="F3323" s="385"/>
      <c r="G3323" s="385"/>
      <c r="H3323" s="385"/>
    </row>
    <row r="3324" spans="1:8" x14ac:dyDescent="0.25">
      <c r="A3324" s="30"/>
      <c r="B3324" s="31"/>
      <c r="C3324" s="403"/>
      <c r="D3324" s="385"/>
      <c r="F3324" s="385"/>
      <c r="G3324" s="385"/>
      <c r="H3324" s="385"/>
    </row>
    <row r="3325" spans="1:8" x14ac:dyDescent="0.25">
      <c r="A3325" s="30"/>
      <c r="B3325" s="31"/>
      <c r="C3325" s="403"/>
      <c r="D3325" s="385"/>
      <c r="F3325" s="385"/>
      <c r="G3325" s="385"/>
      <c r="H3325" s="385"/>
    </row>
    <row r="3326" spans="1:8" x14ac:dyDescent="0.25">
      <c r="A3326" s="30"/>
      <c r="B3326" s="31"/>
      <c r="C3326" s="403"/>
      <c r="D3326" s="385"/>
      <c r="F3326" s="385"/>
      <c r="G3326" s="385"/>
      <c r="H3326" s="385"/>
    </row>
    <row r="3327" spans="1:8" x14ac:dyDescent="0.25">
      <c r="A3327" s="30"/>
      <c r="B3327" s="31"/>
      <c r="C3327" s="403"/>
      <c r="D3327" s="385"/>
      <c r="F3327" s="385"/>
      <c r="G3327" s="385"/>
      <c r="H3327" s="385"/>
    </row>
    <row r="3328" spans="1:8" x14ac:dyDescent="0.25">
      <c r="A3328" s="30"/>
      <c r="B3328" s="31"/>
      <c r="C3328" s="403"/>
      <c r="D3328" s="385"/>
      <c r="F3328" s="385"/>
      <c r="G3328" s="385"/>
      <c r="H3328" s="385"/>
    </row>
    <row r="3329" spans="1:8" x14ac:dyDescent="0.25">
      <c r="A3329" s="30"/>
      <c r="B3329" s="31"/>
      <c r="C3329" s="403"/>
      <c r="D3329" s="385"/>
      <c r="F3329" s="385"/>
      <c r="G3329" s="385"/>
      <c r="H3329" s="385"/>
    </row>
    <row r="3330" spans="1:8" x14ac:dyDescent="0.25">
      <c r="A3330" s="30"/>
      <c r="B3330" s="31"/>
      <c r="C3330" s="403"/>
      <c r="D3330" s="385"/>
      <c r="F3330" s="385"/>
      <c r="G3330" s="385"/>
      <c r="H3330" s="385"/>
    </row>
    <row r="3331" spans="1:8" x14ac:dyDescent="0.25">
      <c r="A3331" s="30"/>
      <c r="B3331" s="31"/>
      <c r="C3331" s="403"/>
      <c r="D3331" s="385"/>
      <c r="F3331" s="385"/>
      <c r="G3331" s="385"/>
      <c r="H3331" s="385"/>
    </row>
    <row r="3332" spans="1:8" x14ac:dyDescent="0.25">
      <c r="A3332" s="30"/>
      <c r="B3332" s="31"/>
      <c r="C3332" s="403"/>
      <c r="D3332" s="385"/>
      <c r="F3332" s="385"/>
      <c r="G3332" s="385"/>
      <c r="H3332" s="385"/>
    </row>
    <row r="3333" spans="1:8" x14ac:dyDescent="0.25">
      <c r="A3333" s="30"/>
      <c r="B3333" s="31"/>
      <c r="C3333" s="403"/>
      <c r="D3333" s="385"/>
      <c r="F3333" s="385"/>
      <c r="G3333" s="385"/>
      <c r="H3333" s="385"/>
    </row>
    <row r="3334" spans="1:8" x14ac:dyDescent="0.25">
      <c r="A3334" s="30"/>
      <c r="B3334" s="31"/>
      <c r="C3334" s="403"/>
      <c r="D3334" s="385"/>
      <c r="F3334" s="385"/>
      <c r="G3334" s="385"/>
      <c r="H3334" s="385"/>
    </row>
    <row r="3335" spans="1:8" x14ac:dyDescent="0.25">
      <c r="A3335" s="30"/>
      <c r="B3335" s="31"/>
      <c r="C3335" s="403"/>
      <c r="D3335" s="385"/>
      <c r="F3335" s="385"/>
      <c r="G3335" s="385"/>
      <c r="H3335" s="385"/>
    </row>
    <row r="3336" spans="1:8" x14ac:dyDescent="0.25">
      <c r="A3336" s="30"/>
      <c r="B3336" s="31"/>
      <c r="C3336" s="403"/>
      <c r="D3336" s="385"/>
      <c r="F3336" s="385"/>
      <c r="G3336" s="385"/>
      <c r="H3336" s="385"/>
    </row>
    <row r="3337" spans="1:8" x14ac:dyDescent="0.25">
      <c r="A3337" s="30"/>
      <c r="B3337" s="31"/>
      <c r="C3337" s="403"/>
      <c r="D3337" s="385"/>
      <c r="F3337" s="385"/>
      <c r="G3337" s="385"/>
      <c r="H3337" s="385"/>
    </row>
    <row r="3338" spans="1:8" x14ac:dyDescent="0.25">
      <c r="A3338" s="30"/>
      <c r="B3338" s="31"/>
      <c r="C3338" s="403"/>
      <c r="D3338" s="385"/>
      <c r="F3338" s="385"/>
      <c r="G3338" s="385"/>
      <c r="H3338" s="385"/>
    </row>
    <row r="3339" spans="1:8" x14ac:dyDescent="0.25">
      <c r="A3339" s="30"/>
      <c r="B3339" s="31"/>
      <c r="C3339" s="403"/>
      <c r="D3339" s="385"/>
      <c r="F3339" s="385"/>
      <c r="G3339" s="385"/>
      <c r="H3339" s="385"/>
    </row>
    <row r="3340" spans="1:8" x14ac:dyDescent="0.25">
      <c r="A3340" s="30"/>
      <c r="B3340" s="31"/>
      <c r="C3340" s="403"/>
      <c r="D3340" s="385"/>
      <c r="F3340" s="385"/>
      <c r="G3340" s="385"/>
      <c r="H3340" s="385"/>
    </row>
    <row r="3341" spans="1:8" x14ac:dyDescent="0.25">
      <c r="A3341" s="30"/>
      <c r="B3341" s="31"/>
      <c r="C3341" s="403"/>
      <c r="D3341" s="385"/>
      <c r="F3341" s="385"/>
      <c r="G3341" s="385"/>
      <c r="H3341" s="385"/>
    </row>
    <row r="3342" spans="1:8" x14ac:dyDescent="0.25">
      <c r="A3342" s="30"/>
      <c r="B3342" s="31"/>
      <c r="C3342" s="403"/>
      <c r="D3342" s="385"/>
      <c r="F3342" s="385"/>
      <c r="G3342" s="385"/>
      <c r="H3342" s="385"/>
    </row>
    <row r="3343" spans="1:8" x14ac:dyDescent="0.25">
      <c r="A3343" s="30"/>
      <c r="B3343" s="31"/>
      <c r="C3343" s="403"/>
      <c r="D3343" s="385"/>
      <c r="F3343" s="385"/>
      <c r="G3343" s="385"/>
      <c r="H3343" s="385"/>
    </row>
    <row r="3344" spans="1:8" x14ac:dyDescent="0.25">
      <c r="A3344" s="30"/>
      <c r="B3344" s="31"/>
      <c r="C3344" s="403"/>
      <c r="D3344" s="385"/>
      <c r="F3344" s="385"/>
      <c r="G3344" s="385"/>
      <c r="H3344" s="385"/>
    </row>
    <row r="3345" spans="1:8" x14ac:dyDescent="0.25">
      <c r="A3345" s="30"/>
      <c r="B3345" s="31"/>
      <c r="C3345" s="403"/>
      <c r="D3345" s="385"/>
      <c r="F3345" s="385"/>
      <c r="G3345" s="385"/>
      <c r="H3345" s="385"/>
    </row>
    <row r="3346" spans="1:8" x14ac:dyDescent="0.25">
      <c r="A3346" s="30"/>
      <c r="B3346" s="31"/>
      <c r="C3346" s="403"/>
      <c r="D3346" s="385"/>
      <c r="F3346" s="385"/>
      <c r="G3346" s="385"/>
      <c r="H3346" s="385"/>
    </row>
    <row r="3347" spans="1:8" x14ac:dyDescent="0.25">
      <c r="A3347" s="30"/>
      <c r="B3347" s="31"/>
      <c r="C3347" s="403"/>
      <c r="D3347" s="385"/>
      <c r="F3347" s="385"/>
      <c r="G3347" s="385"/>
      <c r="H3347" s="385"/>
    </row>
    <row r="3348" spans="1:8" x14ac:dyDescent="0.25">
      <c r="A3348" s="30"/>
      <c r="B3348" s="31"/>
      <c r="C3348" s="403"/>
      <c r="D3348" s="385"/>
      <c r="F3348" s="385"/>
      <c r="G3348" s="385"/>
      <c r="H3348" s="385"/>
    </row>
    <row r="3349" spans="1:8" x14ac:dyDescent="0.25">
      <c r="A3349" s="30"/>
      <c r="B3349" s="31"/>
      <c r="C3349" s="403"/>
      <c r="D3349" s="385"/>
      <c r="F3349" s="385"/>
      <c r="G3349" s="385"/>
      <c r="H3349" s="385"/>
    </row>
    <row r="3350" spans="1:8" x14ac:dyDescent="0.25">
      <c r="A3350" s="30"/>
      <c r="B3350" s="31"/>
      <c r="C3350" s="403"/>
      <c r="D3350" s="385"/>
      <c r="F3350" s="385"/>
      <c r="G3350" s="385"/>
      <c r="H3350" s="385"/>
    </row>
    <row r="3351" spans="1:8" x14ac:dyDescent="0.25">
      <c r="A3351" s="30"/>
      <c r="B3351" s="31"/>
      <c r="C3351" s="403"/>
      <c r="D3351" s="385"/>
      <c r="F3351" s="385"/>
      <c r="G3351" s="385"/>
      <c r="H3351" s="385"/>
    </row>
    <row r="3352" spans="1:8" x14ac:dyDescent="0.25">
      <c r="A3352" s="30"/>
      <c r="B3352" s="31"/>
      <c r="C3352" s="403"/>
      <c r="D3352" s="385"/>
      <c r="F3352" s="385"/>
      <c r="G3352" s="385"/>
      <c r="H3352" s="385"/>
    </row>
    <row r="3353" spans="1:8" x14ac:dyDescent="0.25">
      <c r="A3353" s="30"/>
      <c r="B3353" s="31"/>
      <c r="C3353" s="403"/>
      <c r="D3353" s="385"/>
      <c r="F3353" s="385"/>
      <c r="G3353" s="385"/>
      <c r="H3353" s="385"/>
    </row>
    <row r="3354" spans="1:8" x14ac:dyDescent="0.25">
      <c r="A3354" s="30"/>
      <c r="B3354" s="31"/>
      <c r="C3354" s="403"/>
      <c r="D3354" s="385"/>
      <c r="F3354" s="385"/>
      <c r="G3354" s="385"/>
      <c r="H3354" s="385"/>
    </row>
    <row r="3355" spans="1:8" x14ac:dyDescent="0.25">
      <c r="A3355" s="30"/>
      <c r="B3355" s="31"/>
      <c r="C3355" s="403"/>
      <c r="D3355" s="385"/>
      <c r="F3355" s="385"/>
      <c r="G3355" s="385"/>
      <c r="H3355" s="385"/>
    </row>
    <row r="3356" spans="1:8" x14ac:dyDescent="0.25">
      <c r="A3356" s="30"/>
      <c r="B3356" s="31"/>
      <c r="C3356" s="403"/>
      <c r="D3356" s="385"/>
      <c r="F3356" s="385"/>
      <c r="G3356" s="385"/>
      <c r="H3356" s="385"/>
    </row>
    <row r="3357" spans="1:8" x14ac:dyDescent="0.25">
      <c r="A3357" s="30"/>
      <c r="B3357" s="31"/>
      <c r="C3357" s="403"/>
      <c r="D3357" s="385"/>
      <c r="F3357" s="385"/>
      <c r="G3357" s="385"/>
      <c r="H3357" s="385"/>
    </row>
    <row r="3358" spans="1:8" x14ac:dyDescent="0.25">
      <c r="A3358" s="30"/>
      <c r="B3358" s="31"/>
      <c r="C3358" s="403"/>
      <c r="D3358" s="385"/>
      <c r="F3358" s="385"/>
      <c r="G3358" s="385"/>
      <c r="H3358" s="385"/>
    </row>
    <row r="3359" spans="1:8" x14ac:dyDescent="0.25">
      <c r="A3359" s="30"/>
      <c r="B3359" s="31"/>
      <c r="C3359" s="403"/>
      <c r="D3359" s="385"/>
      <c r="F3359" s="385"/>
      <c r="G3359" s="385"/>
      <c r="H3359" s="385"/>
    </row>
    <row r="3360" spans="1:8" x14ac:dyDescent="0.25">
      <c r="A3360" s="30"/>
      <c r="B3360" s="31"/>
      <c r="C3360" s="403"/>
      <c r="D3360" s="385"/>
      <c r="F3360" s="385"/>
      <c r="G3360" s="385"/>
      <c r="H3360" s="385"/>
    </row>
    <row r="3361" spans="1:8" x14ac:dyDescent="0.25">
      <c r="A3361" s="30"/>
      <c r="B3361" s="31"/>
      <c r="C3361" s="403"/>
      <c r="D3361" s="385"/>
      <c r="F3361" s="385"/>
      <c r="G3361" s="385"/>
      <c r="H3361" s="385"/>
    </row>
    <row r="3362" spans="1:8" x14ac:dyDescent="0.25">
      <c r="A3362" s="30"/>
      <c r="B3362" s="31"/>
      <c r="C3362" s="403"/>
      <c r="D3362" s="385"/>
      <c r="F3362" s="385"/>
      <c r="G3362" s="385"/>
      <c r="H3362" s="385"/>
    </row>
    <row r="3363" spans="1:8" x14ac:dyDescent="0.25">
      <c r="A3363" s="30"/>
      <c r="B3363" s="31"/>
      <c r="C3363" s="403"/>
      <c r="D3363" s="385"/>
      <c r="F3363" s="385"/>
      <c r="G3363" s="385"/>
      <c r="H3363" s="385"/>
    </row>
    <row r="3364" spans="1:8" x14ac:dyDescent="0.25">
      <c r="A3364" s="30"/>
      <c r="B3364" s="31"/>
      <c r="C3364" s="403"/>
      <c r="D3364" s="385"/>
      <c r="F3364" s="385"/>
      <c r="G3364" s="385"/>
      <c r="H3364" s="385"/>
    </row>
    <row r="3365" spans="1:8" x14ac:dyDescent="0.25">
      <c r="A3365" s="30"/>
      <c r="B3365" s="31"/>
      <c r="C3365" s="403"/>
      <c r="D3365" s="385"/>
      <c r="F3365" s="385"/>
      <c r="G3365" s="385"/>
      <c r="H3365" s="385"/>
    </row>
    <row r="3366" spans="1:8" x14ac:dyDescent="0.25">
      <c r="A3366" s="30"/>
      <c r="B3366" s="31"/>
      <c r="C3366" s="403"/>
      <c r="D3366" s="385"/>
      <c r="F3366" s="385"/>
      <c r="G3366" s="385"/>
      <c r="H3366" s="385"/>
    </row>
    <row r="3367" spans="1:8" x14ac:dyDescent="0.25">
      <c r="A3367" s="30"/>
      <c r="B3367" s="31"/>
      <c r="C3367" s="403"/>
      <c r="D3367" s="385"/>
      <c r="F3367" s="385"/>
      <c r="G3367" s="385"/>
      <c r="H3367" s="385"/>
    </row>
    <row r="3368" spans="1:8" x14ac:dyDescent="0.25">
      <c r="A3368" s="30"/>
      <c r="B3368" s="31"/>
      <c r="C3368" s="403"/>
      <c r="D3368" s="385"/>
      <c r="F3368" s="385"/>
      <c r="G3368" s="385"/>
      <c r="H3368" s="385"/>
    </row>
    <row r="3369" spans="1:8" x14ac:dyDescent="0.25">
      <c r="A3369" s="30"/>
      <c r="B3369" s="31"/>
      <c r="C3369" s="403"/>
      <c r="D3369" s="385"/>
      <c r="F3369" s="385"/>
      <c r="G3369" s="385"/>
      <c r="H3369" s="385"/>
    </row>
    <row r="3370" spans="1:8" x14ac:dyDescent="0.25">
      <c r="A3370" s="30"/>
      <c r="B3370" s="31"/>
      <c r="C3370" s="403"/>
      <c r="D3370" s="385"/>
      <c r="F3370" s="385"/>
      <c r="G3370" s="385"/>
      <c r="H3370" s="385"/>
    </row>
    <row r="3371" spans="1:8" x14ac:dyDescent="0.25">
      <c r="A3371" s="30"/>
      <c r="B3371" s="31"/>
      <c r="C3371" s="403"/>
      <c r="D3371" s="385"/>
      <c r="F3371" s="385"/>
      <c r="G3371" s="385"/>
      <c r="H3371" s="385"/>
    </row>
    <row r="3372" spans="1:8" x14ac:dyDescent="0.25">
      <c r="A3372" s="30"/>
      <c r="B3372" s="31"/>
      <c r="C3372" s="403"/>
      <c r="D3372" s="385"/>
      <c r="F3372" s="385"/>
      <c r="G3372" s="385"/>
      <c r="H3372" s="385"/>
    </row>
    <row r="3373" spans="1:8" x14ac:dyDescent="0.25">
      <c r="A3373" s="30"/>
      <c r="B3373" s="31"/>
      <c r="C3373" s="403"/>
      <c r="D3373" s="385"/>
      <c r="F3373" s="385"/>
      <c r="G3373" s="385"/>
      <c r="H3373" s="385"/>
    </row>
    <row r="3374" spans="1:8" x14ac:dyDescent="0.25">
      <c r="A3374" s="30"/>
      <c r="B3374" s="31"/>
      <c r="C3374" s="403"/>
      <c r="D3374" s="385"/>
      <c r="F3374" s="385"/>
      <c r="G3374" s="385"/>
      <c r="H3374" s="385"/>
    </row>
    <row r="3375" spans="1:8" x14ac:dyDescent="0.25">
      <c r="A3375" s="30"/>
      <c r="B3375" s="31"/>
      <c r="C3375" s="403"/>
      <c r="D3375" s="385"/>
      <c r="F3375" s="385"/>
      <c r="G3375" s="385"/>
      <c r="H3375" s="385"/>
    </row>
    <row r="3376" spans="1:8" x14ac:dyDescent="0.25">
      <c r="A3376" s="30"/>
      <c r="B3376" s="31"/>
      <c r="C3376" s="403"/>
      <c r="D3376" s="385"/>
      <c r="F3376" s="385"/>
      <c r="G3376" s="385"/>
      <c r="H3376" s="385"/>
    </row>
    <row r="3377" spans="1:8" x14ac:dyDescent="0.25">
      <c r="A3377" s="30"/>
      <c r="B3377" s="31"/>
      <c r="C3377" s="403"/>
      <c r="D3377" s="385"/>
      <c r="F3377" s="385"/>
      <c r="G3377" s="385"/>
      <c r="H3377" s="385"/>
    </row>
    <row r="3378" spans="1:8" x14ac:dyDescent="0.25">
      <c r="A3378" s="30"/>
      <c r="B3378" s="31"/>
      <c r="C3378" s="403"/>
      <c r="D3378" s="385"/>
      <c r="F3378" s="385"/>
      <c r="G3378" s="385"/>
      <c r="H3378" s="385"/>
    </row>
    <row r="3379" spans="1:8" x14ac:dyDescent="0.25">
      <c r="A3379" s="30"/>
      <c r="B3379" s="31"/>
      <c r="C3379" s="403"/>
      <c r="D3379" s="385"/>
      <c r="F3379" s="385"/>
      <c r="G3379" s="385"/>
      <c r="H3379" s="385"/>
    </row>
    <row r="3380" spans="1:8" x14ac:dyDescent="0.25">
      <c r="A3380" s="30"/>
      <c r="B3380" s="31"/>
      <c r="C3380" s="403"/>
      <c r="D3380" s="385"/>
      <c r="F3380" s="385"/>
      <c r="G3380" s="385"/>
      <c r="H3380" s="385"/>
    </row>
    <row r="3381" spans="1:8" x14ac:dyDescent="0.25">
      <c r="A3381" s="30"/>
      <c r="B3381" s="31"/>
      <c r="C3381" s="403"/>
      <c r="D3381" s="385"/>
      <c r="F3381" s="385"/>
      <c r="G3381" s="385"/>
      <c r="H3381" s="385"/>
    </row>
    <row r="3382" spans="1:8" x14ac:dyDescent="0.25">
      <c r="A3382" s="30"/>
      <c r="B3382" s="31"/>
      <c r="C3382" s="403"/>
      <c r="D3382" s="385"/>
      <c r="F3382" s="385"/>
      <c r="G3382" s="385"/>
      <c r="H3382" s="385"/>
    </row>
    <row r="3383" spans="1:8" x14ac:dyDescent="0.25">
      <c r="A3383" s="30"/>
      <c r="B3383" s="31"/>
      <c r="C3383" s="403"/>
      <c r="D3383" s="385"/>
      <c r="F3383" s="385"/>
      <c r="G3383" s="385"/>
      <c r="H3383" s="385"/>
    </row>
    <row r="3384" spans="1:8" x14ac:dyDescent="0.25">
      <c r="A3384" s="30"/>
      <c r="B3384" s="31"/>
      <c r="C3384" s="403"/>
      <c r="D3384" s="385"/>
      <c r="F3384" s="385"/>
      <c r="G3384" s="385"/>
      <c r="H3384" s="385"/>
    </row>
    <row r="3385" spans="1:8" x14ac:dyDescent="0.25">
      <c r="A3385" s="30"/>
      <c r="B3385" s="31"/>
      <c r="C3385" s="403"/>
      <c r="D3385" s="385"/>
      <c r="F3385" s="385"/>
      <c r="G3385" s="385"/>
      <c r="H3385" s="385"/>
    </row>
    <row r="3386" spans="1:8" x14ac:dyDescent="0.25">
      <c r="A3386" s="30"/>
      <c r="B3386" s="31"/>
      <c r="C3386" s="403"/>
      <c r="D3386" s="385"/>
      <c r="F3386" s="385"/>
      <c r="G3386" s="385"/>
      <c r="H3386" s="385"/>
    </row>
    <row r="3387" spans="1:8" x14ac:dyDescent="0.25">
      <c r="A3387" s="30"/>
      <c r="B3387" s="31"/>
      <c r="C3387" s="403"/>
      <c r="D3387" s="385"/>
      <c r="F3387" s="385"/>
      <c r="G3387" s="385"/>
      <c r="H3387" s="385"/>
    </row>
    <row r="3388" spans="1:8" x14ac:dyDescent="0.25">
      <c r="A3388" s="30"/>
      <c r="B3388" s="31"/>
      <c r="C3388" s="403"/>
      <c r="D3388" s="385"/>
      <c r="F3388" s="385"/>
      <c r="G3388" s="385"/>
      <c r="H3388" s="385"/>
    </row>
    <row r="3389" spans="1:8" x14ac:dyDescent="0.25">
      <c r="A3389" s="30"/>
      <c r="B3389" s="31"/>
      <c r="C3389" s="403"/>
      <c r="D3389" s="385"/>
      <c r="F3389" s="385"/>
      <c r="G3389" s="385"/>
      <c r="H3389" s="385"/>
    </row>
    <row r="3390" spans="1:8" x14ac:dyDescent="0.25">
      <c r="A3390" s="30"/>
      <c r="B3390" s="31"/>
      <c r="C3390" s="403"/>
      <c r="D3390" s="385"/>
      <c r="F3390" s="385"/>
      <c r="G3390" s="385"/>
      <c r="H3390" s="385"/>
    </row>
    <row r="3391" spans="1:8" x14ac:dyDescent="0.25">
      <c r="A3391" s="30"/>
      <c r="B3391" s="31"/>
      <c r="C3391" s="403"/>
      <c r="D3391" s="385"/>
      <c r="F3391" s="385"/>
      <c r="G3391" s="385"/>
      <c r="H3391" s="385"/>
    </row>
    <row r="3392" spans="1:8" x14ac:dyDescent="0.25">
      <c r="A3392" s="30"/>
      <c r="B3392" s="31"/>
      <c r="C3392" s="403"/>
      <c r="D3392" s="385"/>
      <c r="F3392" s="385"/>
      <c r="G3392" s="385"/>
      <c r="H3392" s="385"/>
    </row>
    <row r="3393" spans="1:8" x14ac:dyDescent="0.25">
      <c r="A3393" s="30"/>
      <c r="B3393" s="31"/>
      <c r="C3393" s="403"/>
      <c r="D3393" s="385"/>
      <c r="F3393" s="385"/>
      <c r="G3393" s="385"/>
      <c r="H3393" s="385"/>
    </row>
    <row r="3394" spans="1:8" x14ac:dyDescent="0.25">
      <c r="A3394" s="30"/>
      <c r="B3394" s="31"/>
      <c r="C3394" s="403"/>
      <c r="D3394" s="385"/>
      <c r="F3394" s="385"/>
      <c r="G3394" s="385"/>
      <c r="H3394" s="385"/>
    </row>
    <row r="3395" spans="1:8" x14ac:dyDescent="0.25">
      <c r="A3395" s="30"/>
      <c r="B3395" s="31"/>
      <c r="C3395" s="403"/>
      <c r="D3395" s="385"/>
      <c r="F3395" s="385"/>
      <c r="G3395" s="385"/>
      <c r="H3395" s="385"/>
    </row>
    <row r="3396" spans="1:8" x14ac:dyDescent="0.25">
      <c r="A3396" s="30"/>
      <c r="B3396" s="31"/>
      <c r="C3396" s="403"/>
      <c r="D3396" s="385"/>
      <c r="F3396" s="385"/>
      <c r="G3396" s="385"/>
      <c r="H3396" s="385"/>
    </row>
    <row r="3397" spans="1:8" x14ac:dyDescent="0.25">
      <c r="A3397" s="30"/>
      <c r="B3397" s="31"/>
      <c r="C3397" s="403"/>
      <c r="D3397" s="385"/>
      <c r="F3397" s="385"/>
      <c r="G3397" s="385"/>
      <c r="H3397" s="385"/>
    </row>
    <row r="3398" spans="1:8" x14ac:dyDescent="0.25">
      <c r="A3398" s="30"/>
      <c r="B3398" s="31"/>
      <c r="C3398" s="403"/>
      <c r="D3398" s="385"/>
      <c r="F3398" s="385"/>
      <c r="G3398" s="385"/>
      <c r="H3398" s="385"/>
    </row>
    <row r="3399" spans="1:8" x14ac:dyDescent="0.25">
      <c r="A3399" s="30"/>
      <c r="B3399" s="31"/>
      <c r="C3399" s="403"/>
      <c r="D3399" s="385"/>
      <c r="F3399" s="385"/>
      <c r="G3399" s="385"/>
      <c r="H3399" s="385"/>
    </row>
    <row r="3400" spans="1:8" x14ac:dyDescent="0.25">
      <c r="A3400" s="30"/>
      <c r="B3400" s="31"/>
      <c r="C3400" s="403"/>
      <c r="D3400" s="385"/>
      <c r="F3400" s="385"/>
      <c r="G3400" s="385"/>
      <c r="H3400" s="385"/>
    </row>
    <row r="3401" spans="1:8" x14ac:dyDescent="0.25">
      <c r="A3401" s="30"/>
      <c r="B3401" s="31"/>
      <c r="C3401" s="403"/>
      <c r="D3401" s="385"/>
      <c r="F3401" s="385"/>
      <c r="G3401" s="385"/>
      <c r="H3401" s="385"/>
    </row>
    <row r="3402" spans="1:8" x14ac:dyDescent="0.25">
      <c r="A3402" s="30"/>
      <c r="B3402" s="31"/>
      <c r="C3402" s="403"/>
      <c r="D3402" s="385"/>
      <c r="F3402" s="385"/>
      <c r="G3402" s="385"/>
      <c r="H3402" s="385"/>
    </row>
    <row r="3403" spans="1:8" x14ac:dyDescent="0.25">
      <c r="A3403" s="30"/>
      <c r="B3403" s="31"/>
      <c r="C3403" s="403"/>
      <c r="D3403" s="385"/>
      <c r="F3403" s="385"/>
      <c r="G3403" s="385"/>
      <c r="H3403" s="385"/>
    </row>
    <row r="3404" spans="1:8" x14ac:dyDescent="0.25">
      <c r="A3404" s="30"/>
      <c r="B3404" s="31"/>
      <c r="C3404" s="403"/>
      <c r="D3404" s="385"/>
      <c r="F3404" s="385"/>
      <c r="G3404" s="385"/>
      <c r="H3404" s="385"/>
    </row>
    <row r="3405" spans="1:8" x14ac:dyDescent="0.25">
      <c r="A3405" s="30"/>
      <c r="B3405" s="31"/>
      <c r="C3405" s="403"/>
      <c r="D3405" s="385"/>
      <c r="F3405" s="385"/>
      <c r="G3405" s="385"/>
      <c r="H3405" s="385"/>
    </row>
    <row r="3406" spans="1:8" x14ac:dyDescent="0.25">
      <c r="A3406" s="30"/>
      <c r="B3406" s="31"/>
      <c r="C3406" s="403"/>
      <c r="D3406" s="385"/>
      <c r="F3406" s="385"/>
      <c r="G3406" s="385"/>
      <c r="H3406" s="385"/>
    </row>
    <row r="3407" spans="1:8" x14ac:dyDescent="0.25">
      <c r="A3407" s="30"/>
      <c r="B3407" s="31"/>
      <c r="C3407" s="403"/>
      <c r="D3407" s="385"/>
      <c r="F3407" s="385"/>
      <c r="G3407" s="385"/>
      <c r="H3407" s="385"/>
    </row>
    <row r="3408" spans="1:8" x14ac:dyDescent="0.25">
      <c r="A3408" s="30"/>
      <c r="B3408" s="31"/>
      <c r="C3408" s="403"/>
      <c r="D3408" s="385"/>
      <c r="F3408" s="385"/>
      <c r="G3408" s="385"/>
      <c r="H3408" s="385"/>
    </row>
    <row r="3409" spans="1:8" x14ac:dyDescent="0.25">
      <c r="A3409" s="30"/>
      <c r="B3409" s="31"/>
      <c r="C3409" s="403"/>
      <c r="D3409" s="385"/>
      <c r="F3409" s="385"/>
      <c r="G3409" s="385"/>
      <c r="H3409" s="385"/>
    </row>
    <row r="3410" spans="1:8" x14ac:dyDescent="0.25">
      <c r="A3410" s="30"/>
      <c r="B3410" s="31"/>
      <c r="C3410" s="403"/>
      <c r="D3410" s="385"/>
      <c r="F3410" s="385"/>
      <c r="G3410" s="385"/>
      <c r="H3410" s="385"/>
    </row>
    <row r="3411" spans="1:8" x14ac:dyDescent="0.25">
      <c r="A3411" s="30"/>
      <c r="B3411" s="31"/>
      <c r="C3411" s="403"/>
      <c r="D3411" s="385"/>
      <c r="F3411" s="385"/>
      <c r="G3411" s="385"/>
      <c r="H3411" s="385"/>
    </row>
    <row r="3412" spans="1:8" x14ac:dyDescent="0.25">
      <c r="A3412" s="30"/>
      <c r="B3412" s="31"/>
      <c r="C3412" s="403"/>
      <c r="D3412" s="385"/>
      <c r="F3412" s="385"/>
      <c r="G3412" s="385"/>
      <c r="H3412" s="385"/>
    </row>
    <row r="3413" spans="1:8" x14ac:dyDescent="0.25">
      <c r="A3413" s="30"/>
      <c r="B3413" s="31"/>
      <c r="C3413" s="403"/>
      <c r="D3413" s="385"/>
      <c r="F3413" s="385"/>
      <c r="G3413" s="385"/>
      <c r="H3413" s="385"/>
    </row>
    <row r="3414" spans="1:8" x14ac:dyDescent="0.25">
      <c r="A3414" s="30"/>
      <c r="B3414" s="31"/>
      <c r="C3414" s="403"/>
      <c r="D3414" s="385"/>
      <c r="F3414" s="385"/>
      <c r="G3414" s="385"/>
      <c r="H3414" s="385"/>
    </row>
    <row r="3415" spans="1:8" x14ac:dyDescent="0.25">
      <c r="A3415" s="30"/>
      <c r="B3415" s="31"/>
      <c r="C3415" s="403"/>
      <c r="D3415" s="385"/>
      <c r="F3415" s="385"/>
      <c r="G3415" s="385"/>
      <c r="H3415" s="385"/>
    </row>
    <row r="3416" spans="1:8" x14ac:dyDescent="0.25">
      <c r="A3416" s="30"/>
      <c r="B3416" s="31"/>
      <c r="C3416" s="403"/>
      <c r="D3416" s="385"/>
      <c r="F3416" s="385"/>
      <c r="G3416" s="385"/>
      <c r="H3416" s="385"/>
    </row>
    <row r="3417" spans="1:8" x14ac:dyDescent="0.25">
      <c r="A3417" s="30"/>
      <c r="B3417" s="31"/>
      <c r="C3417" s="403"/>
      <c r="D3417" s="385"/>
      <c r="F3417" s="385"/>
      <c r="G3417" s="385"/>
      <c r="H3417" s="385"/>
    </row>
    <row r="3418" spans="1:8" x14ac:dyDescent="0.25">
      <c r="A3418" s="30"/>
      <c r="B3418" s="31"/>
      <c r="C3418" s="403"/>
      <c r="D3418" s="385"/>
      <c r="F3418" s="385"/>
      <c r="G3418" s="385"/>
      <c r="H3418" s="385"/>
    </row>
    <row r="3419" spans="1:8" x14ac:dyDescent="0.25">
      <c r="A3419" s="30"/>
      <c r="B3419" s="31"/>
      <c r="C3419" s="403"/>
      <c r="D3419" s="385"/>
      <c r="F3419" s="385"/>
      <c r="G3419" s="385"/>
      <c r="H3419" s="385"/>
    </row>
    <row r="3420" spans="1:8" x14ac:dyDescent="0.25">
      <c r="A3420" s="30"/>
      <c r="B3420" s="31"/>
      <c r="C3420" s="403"/>
      <c r="D3420" s="385"/>
      <c r="F3420" s="385"/>
      <c r="G3420" s="385"/>
      <c r="H3420" s="385"/>
    </row>
    <row r="3421" spans="1:8" x14ac:dyDescent="0.25">
      <c r="A3421" s="30"/>
      <c r="B3421" s="31"/>
      <c r="C3421" s="403"/>
      <c r="D3421" s="385"/>
      <c r="F3421" s="385"/>
      <c r="G3421" s="385"/>
      <c r="H3421" s="385"/>
    </row>
    <row r="3422" spans="1:8" x14ac:dyDescent="0.25">
      <c r="A3422" s="30"/>
      <c r="B3422" s="31"/>
      <c r="C3422" s="403"/>
      <c r="D3422" s="385"/>
      <c r="F3422" s="385"/>
      <c r="G3422" s="385"/>
      <c r="H3422" s="385"/>
    </row>
    <row r="3423" spans="1:8" x14ac:dyDescent="0.25">
      <c r="A3423" s="30"/>
      <c r="B3423" s="31"/>
      <c r="C3423" s="403"/>
      <c r="D3423" s="385"/>
      <c r="F3423" s="385"/>
      <c r="G3423" s="385"/>
      <c r="H3423" s="385"/>
    </row>
    <row r="3424" spans="1:8" x14ac:dyDescent="0.25">
      <c r="A3424" s="30"/>
      <c r="B3424" s="31"/>
      <c r="C3424" s="403"/>
      <c r="D3424" s="385"/>
      <c r="F3424" s="385"/>
      <c r="G3424" s="385"/>
      <c r="H3424" s="385"/>
    </row>
    <row r="3425" spans="1:8" x14ac:dyDescent="0.25">
      <c r="A3425" s="30"/>
      <c r="B3425" s="31"/>
      <c r="C3425" s="403"/>
      <c r="D3425" s="385"/>
      <c r="F3425" s="385"/>
      <c r="G3425" s="385"/>
      <c r="H3425" s="385"/>
    </row>
    <row r="3426" spans="1:8" x14ac:dyDescent="0.25">
      <c r="A3426" s="30"/>
      <c r="B3426" s="31"/>
      <c r="C3426" s="403"/>
      <c r="D3426" s="385"/>
      <c r="F3426" s="385"/>
      <c r="G3426" s="385"/>
      <c r="H3426" s="385"/>
    </row>
    <row r="3427" spans="1:8" x14ac:dyDescent="0.25">
      <c r="A3427" s="30"/>
      <c r="B3427" s="31"/>
      <c r="C3427" s="403"/>
      <c r="D3427" s="385"/>
      <c r="F3427" s="385"/>
      <c r="G3427" s="385"/>
      <c r="H3427" s="385"/>
    </row>
    <row r="3428" spans="1:8" x14ac:dyDescent="0.25">
      <c r="A3428" s="30"/>
      <c r="B3428" s="31"/>
      <c r="C3428" s="403"/>
      <c r="D3428" s="385"/>
      <c r="F3428" s="385"/>
      <c r="G3428" s="385"/>
      <c r="H3428" s="385"/>
    </row>
    <row r="3429" spans="1:8" x14ac:dyDescent="0.25">
      <c r="A3429" s="30"/>
      <c r="B3429" s="31"/>
      <c r="C3429" s="403"/>
      <c r="D3429" s="385"/>
      <c r="F3429" s="385"/>
      <c r="G3429" s="385"/>
      <c r="H3429" s="385"/>
    </row>
    <row r="3430" spans="1:8" x14ac:dyDescent="0.25">
      <c r="A3430" s="30"/>
      <c r="B3430" s="31"/>
      <c r="C3430" s="403"/>
      <c r="D3430" s="385"/>
      <c r="F3430" s="385"/>
      <c r="G3430" s="385"/>
      <c r="H3430" s="385"/>
    </row>
    <row r="3431" spans="1:8" x14ac:dyDescent="0.25">
      <c r="A3431" s="30"/>
      <c r="B3431" s="31"/>
      <c r="C3431" s="403"/>
      <c r="D3431" s="385"/>
      <c r="F3431" s="385"/>
      <c r="G3431" s="385"/>
      <c r="H3431" s="385"/>
    </row>
    <row r="3432" spans="1:8" x14ac:dyDescent="0.25">
      <c r="A3432" s="30"/>
      <c r="B3432" s="31"/>
      <c r="C3432" s="403"/>
      <c r="D3432" s="385"/>
      <c r="F3432" s="385"/>
      <c r="G3432" s="385"/>
      <c r="H3432" s="385"/>
    </row>
    <row r="3433" spans="1:8" x14ac:dyDescent="0.25">
      <c r="A3433" s="30"/>
      <c r="B3433" s="31"/>
      <c r="C3433" s="403"/>
      <c r="D3433" s="385"/>
      <c r="F3433" s="385"/>
      <c r="G3433" s="385"/>
      <c r="H3433" s="385"/>
    </row>
    <row r="3434" spans="1:8" x14ac:dyDescent="0.25">
      <c r="A3434" s="30"/>
      <c r="B3434" s="31"/>
      <c r="C3434" s="403"/>
      <c r="D3434" s="385"/>
      <c r="F3434" s="385"/>
      <c r="G3434" s="385"/>
      <c r="H3434" s="385"/>
    </row>
    <row r="3435" spans="1:8" x14ac:dyDescent="0.25">
      <c r="A3435" s="30"/>
      <c r="B3435" s="31"/>
      <c r="C3435" s="403"/>
      <c r="D3435" s="385"/>
      <c r="F3435" s="385"/>
      <c r="G3435" s="385"/>
      <c r="H3435" s="385"/>
    </row>
    <row r="3436" spans="1:8" x14ac:dyDescent="0.25">
      <c r="A3436" s="30"/>
      <c r="B3436" s="31"/>
      <c r="C3436" s="403"/>
      <c r="D3436" s="385"/>
      <c r="F3436" s="385"/>
      <c r="G3436" s="385"/>
      <c r="H3436" s="385"/>
    </row>
    <row r="3437" spans="1:8" x14ac:dyDescent="0.25">
      <c r="A3437" s="30"/>
      <c r="B3437" s="31"/>
      <c r="C3437" s="403"/>
      <c r="D3437" s="385"/>
      <c r="F3437" s="385"/>
      <c r="G3437" s="385"/>
      <c r="H3437" s="385"/>
    </row>
    <row r="3438" spans="1:8" x14ac:dyDescent="0.25">
      <c r="A3438" s="30"/>
      <c r="B3438" s="31"/>
      <c r="C3438" s="403"/>
      <c r="D3438" s="385"/>
      <c r="F3438" s="385"/>
      <c r="G3438" s="385"/>
      <c r="H3438" s="385"/>
    </row>
    <row r="3439" spans="1:8" x14ac:dyDescent="0.25">
      <c r="A3439" s="30"/>
      <c r="B3439" s="31"/>
      <c r="C3439" s="403"/>
      <c r="D3439" s="385"/>
      <c r="F3439" s="385"/>
      <c r="G3439" s="385"/>
      <c r="H3439" s="385"/>
    </row>
    <row r="3440" spans="1:8" x14ac:dyDescent="0.25">
      <c r="A3440" s="30"/>
      <c r="B3440" s="31"/>
      <c r="C3440" s="403"/>
      <c r="D3440" s="385"/>
      <c r="F3440" s="385"/>
      <c r="G3440" s="385"/>
      <c r="H3440" s="385"/>
    </row>
    <row r="3441" spans="1:8" x14ac:dyDescent="0.25">
      <c r="A3441" s="30"/>
      <c r="B3441" s="31"/>
      <c r="C3441" s="403"/>
      <c r="D3441" s="385"/>
      <c r="F3441" s="385"/>
      <c r="G3441" s="385"/>
      <c r="H3441" s="385"/>
    </row>
    <row r="3442" spans="1:8" x14ac:dyDescent="0.25">
      <c r="A3442" s="30"/>
      <c r="B3442" s="31"/>
      <c r="C3442" s="403"/>
      <c r="D3442" s="385"/>
      <c r="F3442" s="385"/>
      <c r="G3442" s="385"/>
      <c r="H3442" s="385"/>
    </row>
    <row r="3443" spans="1:8" x14ac:dyDescent="0.25">
      <c r="A3443" s="30"/>
      <c r="B3443" s="31"/>
      <c r="C3443" s="403"/>
      <c r="D3443" s="385"/>
      <c r="F3443" s="385"/>
      <c r="G3443" s="385"/>
      <c r="H3443" s="385"/>
    </row>
    <row r="3444" spans="1:8" x14ac:dyDescent="0.25">
      <c r="A3444" s="30"/>
      <c r="B3444" s="31"/>
      <c r="C3444" s="403"/>
      <c r="D3444" s="385"/>
      <c r="F3444" s="385"/>
      <c r="G3444" s="385"/>
      <c r="H3444" s="385"/>
    </row>
    <row r="3445" spans="1:8" x14ac:dyDescent="0.25">
      <c r="A3445" s="30"/>
      <c r="B3445" s="31"/>
      <c r="C3445" s="403"/>
      <c r="D3445" s="385"/>
      <c r="F3445" s="385"/>
      <c r="G3445" s="385"/>
      <c r="H3445" s="385"/>
    </row>
    <row r="3446" spans="1:8" x14ac:dyDescent="0.25">
      <c r="A3446" s="30"/>
      <c r="B3446" s="31"/>
      <c r="C3446" s="403"/>
      <c r="D3446" s="385"/>
      <c r="F3446" s="385"/>
      <c r="G3446" s="385"/>
      <c r="H3446" s="385"/>
    </row>
    <row r="3447" spans="1:8" x14ac:dyDescent="0.25">
      <c r="A3447" s="30"/>
      <c r="B3447" s="31"/>
      <c r="C3447" s="403"/>
      <c r="D3447" s="385"/>
      <c r="F3447" s="385"/>
      <c r="G3447" s="385"/>
      <c r="H3447" s="385"/>
    </row>
    <row r="3448" spans="1:8" x14ac:dyDescent="0.25">
      <c r="A3448" s="30"/>
      <c r="B3448" s="31"/>
      <c r="C3448" s="403"/>
      <c r="D3448" s="385"/>
      <c r="F3448" s="385"/>
      <c r="G3448" s="385"/>
      <c r="H3448" s="385"/>
    </row>
    <row r="3449" spans="1:8" x14ac:dyDescent="0.25">
      <c r="A3449" s="30"/>
      <c r="B3449" s="31"/>
      <c r="C3449" s="403"/>
      <c r="D3449" s="385"/>
      <c r="F3449" s="385"/>
      <c r="G3449" s="385"/>
      <c r="H3449" s="385"/>
    </row>
    <row r="3450" spans="1:8" x14ac:dyDescent="0.25">
      <c r="A3450" s="30"/>
      <c r="B3450" s="31"/>
      <c r="C3450" s="403"/>
      <c r="D3450" s="385"/>
      <c r="F3450" s="385"/>
      <c r="G3450" s="385"/>
      <c r="H3450" s="385"/>
    </row>
    <row r="3451" spans="1:8" x14ac:dyDescent="0.25">
      <c r="A3451" s="30"/>
      <c r="B3451" s="31"/>
      <c r="C3451" s="403"/>
      <c r="D3451" s="385"/>
      <c r="F3451" s="385"/>
      <c r="G3451" s="385"/>
      <c r="H3451" s="385"/>
    </row>
    <row r="3452" spans="1:8" x14ac:dyDescent="0.25">
      <c r="A3452" s="30"/>
      <c r="B3452" s="31"/>
      <c r="C3452" s="403"/>
      <c r="D3452" s="385"/>
      <c r="F3452" s="385"/>
      <c r="G3452" s="385"/>
      <c r="H3452" s="385"/>
    </row>
    <row r="3453" spans="1:8" x14ac:dyDescent="0.25">
      <c r="A3453" s="30"/>
      <c r="B3453" s="31"/>
      <c r="C3453" s="403"/>
      <c r="D3453" s="385"/>
      <c r="F3453" s="385"/>
      <c r="G3453" s="385"/>
      <c r="H3453" s="385"/>
    </row>
    <row r="3454" spans="1:8" x14ac:dyDescent="0.25">
      <c r="A3454" s="30"/>
      <c r="B3454" s="31"/>
      <c r="C3454" s="403"/>
      <c r="D3454" s="385"/>
      <c r="F3454" s="385"/>
      <c r="G3454" s="385"/>
      <c r="H3454" s="385"/>
    </row>
    <row r="3455" spans="1:8" x14ac:dyDescent="0.25">
      <c r="A3455" s="30"/>
      <c r="B3455" s="31"/>
      <c r="C3455" s="403"/>
      <c r="D3455" s="385"/>
      <c r="F3455" s="385"/>
      <c r="G3455" s="385"/>
      <c r="H3455" s="385"/>
    </row>
    <row r="3456" spans="1:8" x14ac:dyDescent="0.25">
      <c r="A3456" s="30"/>
      <c r="B3456" s="31"/>
      <c r="C3456" s="403"/>
      <c r="D3456" s="385"/>
      <c r="F3456" s="385"/>
      <c r="G3456" s="385"/>
      <c r="H3456" s="385"/>
    </row>
    <row r="3457" spans="1:8" x14ac:dyDescent="0.25">
      <c r="A3457" s="30"/>
      <c r="B3457" s="31"/>
      <c r="C3457" s="403"/>
      <c r="D3457" s="385"/>
      <c r="F3457" s="385"/>
      <c r="G3457" s="385"/>
      <c r="H3457" s="385"/>
    </row>
    <row r="3458" spans="1:8" x14ac:dyDescent="0.25">
      <c r="A3458" s="30"/>
      <c r="B3458" s="31"/>
      <c r="C3458" s="403"/>
      <c r="D3458" s="385"/>
      <c r="F3458" s="385"/>
      <c r="G3458" s="385"/>
      <c r="H3458" s="385"/>
    </row>
    <row r="3459" spans="1:8" x14ac:dyDescent="0.25">
      <c r="A3459" s="30"/>
      <c r="B3459" s="31"/>
      <c r="C3459" s="403"/>
      <c r="D3459" s="385"/>
      <c r="F3459" s="385"/>
      <c r="G3459" s="385"/>
      <c r="H3459" s="385"/>
    </row>
    <row r="3460" spans="1:8" x14ac:dyDescent="0.25">
      <c r="A3460" s="30"/>
      <c r="B3460" s="31"/>
      <c r="C3460" s="403"/>
      <c r="D3460" s="385"/>
      <c r="F3460" s="385"/>
      <c r="G3460" s="385"/>
      <c r="H3460" s="385"/>
    </row>
    <row r="3461" spans="1:8" x14ac:dyDescent="0.25">
      <c r="A3461" s="30"/>
      <c r="B3461" s="31"/>
      <c r="C3461" s="403"/>
      <c r="D3461" s="385"/>
      <c r="F3461" s="385"/>
      <c r="G3461" s="385"/>
      <c r="H3461" s="385"/>
    </row>
    <row r="3462" spans="1:8" x14ac:dyDescent="0.25">
      <c r="A3462" s="30"/>
      <c r="B3462" s="31"/>
      <c r="C3462" s="403"/>
      <c r="D3462" s="385"/>
      <c r="F3462" s="385"/>
      <c r="G3462" s="385"/>
      <c r="H3462" s="385"/>
    </row>
    <row r="3463" spans="1:8" x14ac:dyDescent="0.25">
      <c r="A3463" s="30"/>
      <c r="B3463" s="31"/>
      <c r="C3463" s="403"/>
      <c r="D3463" s="385"/>
      <c r="F3463" s="385"/>
      <c r="G3463" s="385"/>
      <c r="H3463" s="385"/>
    </row>
    <row r="3464" spans="1:8" x14ac:dyDescent="0.25">
      <c r="A3464" s="30"/>
      <c r="B3464" s="31"/>
      <c r="C3464" s="403"/>
      <c r="D3464" s="385"/>
      <c r="F3464" s="385"/>
      <c r="G3464" s="385"/>
      <c r="H3464" s="385"/>
    </row>
    <row r="3465" spans="1:8" x14ac:dyDescent="0.25">
      <c r="A3465" s="30"/>
      <c r="B3465" s="31"/>
      <c r="C3465" s="403"/>
      <c r="D3465" s="385"/>
      <c r="F3465" s="385"/>
      <c r="G3465" s="385"/>
      <c r="H3465" s="385"/>
    </row>
    <row r="3466" spans="1:8" x14ac:dyDescent="0.25">
      <c r="A3466" s="30"/>
      <c r="B3466" s="31"/>
      <c r="C3466" s="403"/>
      <c r="D3466" s="385"/>
      <c r="F3466" s="385"/>
      <c r="G3466" s="385"/>
      <c r="H3466" s="385"/>
    </row>
    <row r="3467" spans="1:8" x14ac:dyDescent="0.25">
      <c r="A3467" s="30"/>
      <c r="B3467" s="31"/>
      <c r="C3467" s="403"/>
      <c r="D3467" s="385"/>
      <c r="F3467" s="385"/>
      <c r="G3467" s="385"/>
      <c r="H3467" s="385"/>
    </row>
    <row r="3468" spans="1:8" x14ac:dyDescent="0.25">
      <c r="A3468" s="30"/>
      <c r="B3468" s="31"/>
      <c r="C3468" s="403"/>
      <c r="D3468" s="385"/>
      <c r="F3468" s="385"/>
      <c r="G3468" s="385"/>
      <c r="H3468" s="385"/>
    </row>
    <row r="3469" spans="1:8" x14ac:dyDescent="0.25">
      <c r="A3469" s="30"/>
      <c r="B3469" s="31"/>
      <c r="C3469" s="403"/>
      <c r="D3469" s="385"/>
      <c r="F3469" s="385"/>
      <c r="G3469" s="385"/>
      <c r="H3469" s="385"/>
    </row>
    <row r="3470" spans="1:8" x14ac:dyDescent="0.25">
      <c r="A3470" s="30"/>
      <c r="B3470" s="31"/>
      <c r="C3470" s="403"/>
      <c r="D3470" s="385"/>
      <c r="F3470" s="385"/>
      <c r="G3470" s="385"/>
      <c r="H3470" s="385"/>
    </row>
    <row r="3471" spans="1:8" x14ac:dyDescent="0.25">
      <c r="A3471" s="30"/>
      <c r="B3471" s="31"/>
      <c r="C3471" s="403"/>
      <c r="D3471" s="385"/>
      <c r="F3471" s="385"/>
      <c r="G3471" s="385"/>
      <c r="H3471" s="385"/>
    </row>
    <row r="3472" spans="1:8" x14ac:dyDescent="0.25">
      <c r="A3472" s="30"/>
      <c r="B3472" s="31"/>
      <c r="C3472" s="403"/>
      <c r="D3472" s="385"/>
      <c r="F3472" s="385"/>
      <c r="G3472" s="385"/>
      <c r="H3472" s="385"/>
    </row>
    <row r="3473" spans="1:8" x14ac:dyDescent="0.25">
      <c r="A3473" s="30"/>
      <c r="B3473" s="31"/>
      <c r="C3473" s="403"/>
      <c r="D3473" s="385"/>
      <c r="F3473" s="385"/>
      <c r="G3473" s="385"/>
      <c r="H3473" s="385"/>
    </row>
    <row r="3474" spans="1:8" x14ac:dyDescent="0.25">
      <c r="A3474" s="30"/>
      <c r="B3474" s="31"/>
      <c r="C3474" s="403"/>
      <c r="D3474" s="385"/>
      <c r="F3474" s="385"/>
      <c r="G3474" s="385"/>
      <c r="H3474" s="385"/>
    </row>
    <row r="3475" spans="1:8" x14ac:dyDescent="0.25">
      <c r="A3475" s="30"/>
      <c r="B3475" s="31"/>
      <c r="C3475" s="403"/>
      <c r="D3475" s="385"/>
      <c r="F3475" s="385"/>
      <c r="G3475" s="385"/>
      <c r="H3475" s="385"/>
    </row>
    <row r="3476" spans="1:8" x14ac:dyDescent="0.25">
      <c r="A3476" s="30"/>
      <c r="B3476" s="31"/>
      <c r="C3476" s="403"/>
      <c r="D3476" s="385"/>
      <c r="F3476" s="385"/>
      <c r="G3476" s="385"/>
      <c r="H3476" s="385"/>
    </row>
    <row r="3477" spans="1:8" x14ac:dyDescent="0.25">
      <c r="A3477" s="30"/>
      <c r="B3477" s="31"/>
      <c r="C3477" s="403"/>
      <c r="D3477" s="385"/>
      <c r="F3477" s="385"/>
      <c r="G3477" s="385"/>
      <c r="H3477" s="385"/>
    </row>
    <row r="3478" spans="1:8" x14ac:dyDescent="0.25">
      <c r="A3478" s="30"/>
      <c r="B3478" s="31"/>
      <c r="C3478" s="403"/>
      <c r="D3478" s="385"/>
      <c r="F3478" s="385"/>
      <c r="G3478" s="385"/>
      <c r="H3478" s="385"/>
    </row>
    <row r="3479" spans="1:8" x14ac:dyDescent="0.25">
      <c r="A3479" s="30"/>
      <c r="B3479" s="31"/>
      <c r="C3479" s="403"/>
      <c r="D3479" s="385"/>
      <c r="F3479" s="385"/>
      <c r="G3479" s="385"/>
      <c r="H3479" s="385"/>
    </row>
    <row r="3480" spans="1:8" x14ac:dyDescent="0.25">
      <c r="A3480" s="30"/>
      <c r="B3480" s="31"/>
      <c r="C3480" s="403"/>
      <c r="D3480" s="385"/>
      <c r="F3480" s="385"/>
      <c r="G3480" s="385"/>
      <c r="H3480" s="385"/>
    </row>
    <row r="3481" spans="1:8" x14ac:dyDescent="0.25">
      <c r="A3481" s="30"/>
      <c r="B3481" s="31"/>
      <c r="C3481" s="403"/>
      <c r="D3481" s="385"/>
      <c r="F3481" s="385"/>
      <c r="G3481" s="385"/>
      <c r="H3481" s="385"/>
    </row>
    <row r="3482" spans="1:8" x14ac:dyDescent="0.25">
      <c r="A3482" s="30"/>
      <c r="B3482" s="31"/>
      <c r="C3482" s="403"/>
      <c r="D3482" s="385"/>
      <c r="F3482" s="385"/>
      <c r="G3482" s="385"/>
      <c r="H3482" s="385"/>
    </row>
    <row r="3483" spans="1:8" x14ac:dyDescent="0.25">
      <c r="A3483" s="30"/>
      <c r="B3483" s="31"/>
      <c r="C3483" s="403"/>
      <c r="D3483" s="385"/>
      <c r="F3483" s="385"/>
      <c r="G3483" s="385"/>
      <c r="H3483" s="385"/>
    </row>
    <row r="3484" spans="1:8" x14ac:dyDescent="0.25">
      <c r="A3484" s="30"/>
      <c r="B3484" s="31"/>
      <c r="C3484" s="403"/>
      <c r="D3484" s="385"/>
      <c r="F3484" s="385"/>
      <c r="G3484" s="385"/>
      <c r="H3484" s="385"/>
    </row>
    <row r="3485" spans="1:8" x14ac:dyDescent="0.25">
      <c r="A3485" s="30"/>
      <c r="B3485" s="31"/>
      <c r="C3485" s="403"/>
      <c r="D3485" s="385"/>
      <c r="F3485" s="385"/>
      <c r="G3485" s="385"/>
      <c r="H3485" s="385"/>
    </row>
    <row r="3486" spans="1:8" x14ac:dyDescent="0.25">
      <c r="A3486" s="30"/>
      <c r="B3486" s="31"/>
      <c r="C3486" s="403"/>
      <c r="D3486" s="385"/>
      <c r="F3486" s="385"/>
      <c r="G3486" s="385"/>
      <c r="H3486" s="385"/>
    </row>
    <row r="3487" spans="1:8" x14ac:dyDescent="0.25">
      <c r="A3487" s="30"/>
      <c r="B3487" s="31"/>
      <c r="C3487" s="403"/>
      <c r="D3487" s="385"/>
      <c r="F3487" s="385"/>
      <c r="G3487" s="385"/>
      <c r="H3487" s="385"/>
    </row>
    <row r="3488" spans="1:8" x14ac:dyDescent="0.25">
      <c r="A3488" s="30"/>
      <c r="B3488" s="31"/>
      <c r="C3488" s="403"/>
      <c r="D3488" s="385"/>
      <c r="F3488" s="385"/>
      <c r="G3488" s="385"/>
      <c r="H3488" s="385"/>
    </row>
    <row r="3489" spans="1:8" x14ac:dyDescent="0.25">
      <c r="A3489" s="30"/>
      <c r="B3489" s="31"/>
      <c r="C3489" s="403"/>
      <c r="D3489" s="385"/>
      <c r="F3489" s="385"/>
      <c r="G3489" s="385"/>
      <c r="H3489" s="385"/>
    </row>
    <row r="3490" spans="1:8" x14ac:dyDescent="0.25">
      <c r="A3490" s="30"/>
      <c r="B3490" s="31"/>
      <c r="C3490" s="403"/>
      <c r="D3490" s="385"/>
      <c r="F3490" s="385"/>
      <c r="G3490" s="385"/>
      <c r="H3490" s="385"/>
    </row>
    <row r="3491" spans="1:8" x14ac:dyDescent="0.25">
      <c r="A3491" s="30"/>
      <c r="B3491" s="31"/>
      <c r="C3491" s="403"/>
      <c r="D3491" s="385"/>
      <c r="F3491" s="385"/>
      <c r="G3491" s="385"/>
      <c r="H3491" s="385"/>
    </row>
    <row r="3492" spans="1:8" x14ac:dyDescent="0.25">
      <c r="A3492" s="30"/>
      <c r="B3492" s="31"/>
      <c r="C3492" s="403"/>
      <c r="D3492" s="385"/>
      <c r="F3492" s="385"/>
      <c r="G3492" s="385"/>
      <c r="H3492" s="385"/>
    </row>
    <row r="3493" spans="1:8" x14ac:dyDescent="0.25">
      <c r="A3493" s="30"/>
      <c r="B3493" s="31"/>
      <c r="C3493" s="403"/>
      <c r="D3493" s="385"/>
      <c r="F3493" s="385"/>
      <c r="G3493" s="385"/>
      <c r="H3493" s="385"/>
    </row>
    <row r="3494" spans="1:8" x14ac:dyDescent="0.25">
      <c r="A3494" s="30"/>
      <c r="B3494" s="31"/>
      <c r="C3494" s="403"/>
      <c r="D3494" s="385"/>
      <c r="F3494" s="385"/>
      <c r="G3494" s="385"/>
      <c r="H3494" s="385"/>
    </row>
    <row r="3495" spans="1:8" x14ac:dyDescent="0.25">
      <c r="A3495" s="30"/>
      <c r="B3495" s="31"/>
      <c r="C3495" s="403"/>
      <c r="D3495" s="385"/>
      <c r="F3495" s="385"/>
      <c r="G3495" s="385"/>
      <c r="H3495" s="385"/>
    </row>
    <row r="3496" spans="1:8" x14ac:dyDescent="0.25">
      <c r="A3496" s="30"/>
      <c r="B3496" s="31"/>
      <c r="C3496" s="403"/>
      <c r="D3496" s="385"/>
      <c r="F3496" s="385"/>
      <c r="G3496" s="385"/>
      <c r="H3496" s="385"/>
    </row>
    <row r="3497" spans="1:8" x14ac:dyDescent="0.25">
      <c r="A3497" s="30"/>
      <c r="B3497" s="31"/>
      <c r="C3497" s="403"/>
      <c r="D3497" s="385"/>
      <c r="F3497" s="385"/>
      <c r="G3497" s="385"/>
      <c r="H3497" s="385"/>
    </row>
    <row r="3498" spans="1:8" x14ac:dyDescent="0.25">
      <c r="A3498" s="30"/>
      <c r="B3498" s="31"/>
      <c r="C3498" s="403"/>
      <c r="D3498" s="385"/>
      <c r="F3498" s="385"/>
      <c r="G3498" s="385"/>
      <c r="H3498" s="385"/>
    </row>
    <row r="3499" spans="1:8" x14ac:dyDescent="0.25">
      <c r="A3499" s="30"/>
      <c r="B3499" s="31"/>
      <c r="C3499" s="403"/>
      <c r="D3499" s="385"/>
      <c r="F3499" s="385"/>
      <c r="G3499" s="385"/>
      <c r="H3499" s="385"/>
    </row>
    <row r="3500" spans="1:8" x14ac:dyDescent="0.25">
      <c r="A3500" s="30"/>
      <c r="B3500" s="31"/>
      <c r="C3500" s="403"/>
      <c r="D3500" s="385"/>
      <c r="F3500" s="385"/>
      <c r="G3500" s="385"/>
      <c r="H3500" s="385"/>
    </row>
    <row r="3501" spans="1:8" x14ac:dyDescent="0.25">
      <c r="A3501" s="30"/>
      <c r="B3501" s="31"/>
      <c r="C3501" s="403"/>
      <c r="D3501" s="385"/>
      <c r="F3501" s="385"/>
      <c r="G3501" s="385"/>
      <c r="H3501" s="385"/>
    </row>
    <row r="3502" spans="1:8" x14ac:dyDescent="0.25">
      <c r="A3502" s="30"/>
      <c r="B3502" s="31"/>
      <c r="C3502" s="403"/>
      <c r="D3502" s="385"/>
      <c r="F3502" s="385"/>
      <c r="G3502" s="385"/>
      <c r="H3502" s="385"/>
    </row>
    <row r="3503" spans="1:8" x14ac:dyDescent="0.25">
      <c r="A3503" s="30"/>
      <c r="B3503" s="31"/>
      <c r="C3503" s="403"/>
      <c r="D3503" s="385"/>
      <c r="F3503" s="385"/>
      <c r="G3503" s="385"/>
      <c r="H3503" s="385"/>
    </row>
    <row r="3504" spans="1:8" x14ac:dyDescent="0.25">
      <c r="A3504" s="30"/>
      <c r="B3504" s="31"/>
      <c r="C3504" s="403"/>
      <c r="D3504" s="385"/>
      <c r="F3504" s="385"/>
      <c r="G3504" s="385"/>
      <c r="H3504" s="385"/>
    </row>
    <row r="3505" spans="1:8" x14ac:dyDescent="0.25">
      <c r="A3505" s="30"/>
      <c r="B3505" s="31"/>
      <c r="C3505" s="403"/>
      <c r="D3505" s="385"/>
      <c r="F3505" s="385"/>
      <c r="G3505" s="385"/>
      <c r="H3505" s="385"/>
    </row>
    <row r="3506" spans="1:8" x14ac:dyDescent="0.25">
      <c r="A3506" s="30"/>
      <c r="B3506" s="31"/>
      <c r="C3506" s="403"/>
      <c r="D3506" s="385"/>
      <c r="F3506" s="385"/>
      <c r="G3506" s="385"/>
      <c r="H3506" s="385"/>
    </row>
    <row r="3507" spans="1:8" x14ac:dyDescent="0.25">
      <c r="A3507" s="30"/>
      <c r="B3507" s="31"/>
      <c r="C3507" s="403"/>
      <c r="D3507" s="385"/>
      <c r="F3507" s="385"/>
      <c r="G3507" s="385"/>
      <c r="H3507" s="385"/>
    </row>
    <row r="3508" spans="1:8" x14ac:dyDescent="0.25">
      <c r="A3508" s="30"/>
      <c r="B3508" s="31"/>
      <c r="C3508" s="403"/>
      <c r="D3508" s="385"/>
      <c r="F3508" s="385"/>
      <c r="G3508" s="385"/>
      <c r="H3508" s="385"/>
    </row>
    <row r="3509" spans="1:8" x14ac:dyDescent="0.25">
      <c r="A3509" s="30"/>
      <c r="B3509" s="31"/>
      <c r="C3509" s="403"/>
      <c r="D3509" s="385"/>
      <c r="F3509" s="385"/>
      <c r="G3509" s="385"/>
      <c r="H3509" s="385"/>
    </row>
    <row r="3510" spans="1:8" x14ac:dyDescent="0.25">
      <c r="A3510" s="30"/>
      <c r="B3510" s="31"/>
      <c r="C3510" s="403"/>
      <c r="D3510" s="385"/>
      <c r="F3510" s="385"/>
      <c r="G3510" s="385"/>
      <c r="H3510" s="385"/>
    </row>
    <row r="3511" spans="1:8" x14ac:dyDescent="0.25">
      <c r="A3511" s="30"/>
      <c r="B3511" s="31"/>
      <c r="C3511" s="403"/>
      <c r="D3511" s="385"/>
      <c r="F3511" s="385"/>
      <c r="G3511" s="385"/>
      <c r="H3511" s="385"/>
    </row>
    <row r="3512" spans="1:8" x14ac:dyDescent="0.25">
      <c r="A3512" s="30"/>
      <c r="B3512" s="31"/>
      <c r="C3512" s="403"/>
      <c r="D3512" s="385"/>
      <c r="F3512" s="385"/>
      <c r="G3512" s="385"/>
      <c r="H3512" s="385"/>
    </row>
    <row r="3513" spans="1:8" x14ac:dyDescent="0.25">
      <c r="A3513" s="30"/>
      <c r="B3513" s="31"/>
      <c r="C3513" s="403"/>
      <c r="D3513" s="385"/>
      <c r="F3513" s="385"/>
      <c r="G3513" s="385"/>
      <c r="H3513" s="385"/>
    </row>
    <row r="3514" spans="1:8" x14ac:dyDescent="0.25">
      <c r="A3514" s="30"/>
      <c r="B3514" s="31"/>
      <c r="C3514" s="403"/>
      <c r="D3514" s="385"/>
      <c r="F3514" s="385"/>
      <c r="G3514" s="385"/>
      <c r="H3514" s="385"/>
    </row>
    <row r="3515" spans="1:8" x14ac:dyDescent="0.25">
      <c r="A3515" s="30"/>
      <c r="B3515" s="31"/>
      <c r="C3515" s="403"/>
      <c r="D3515" s="385"/>
      <c r="F3515" s="385"/>
      <c r="G3515" s="385"/>
      <c r="H3515" s="385"/>
    </row>
    <row r="3516" spans="1:8" x14ac:dyDescent="0.25">
      <c r="A3516" s="30"/>
      <c r="B3516" s="31"/>
      <c r="C3516" s="403"/>
      <c r="D3516" s="385"/>
      <c r="F3516" s="385"/>
      <c r="G3516" s="385"/>
      <c r="H3516" s="385"/>
    </row>
    <row r="3517" spans="1:8" x14ac:dyDescent="0.25">
      <c r="A3517" s="30"/>
      <c r="B3517" s="31"/>
      <c r="C3517" s="403"/>
      <c r="D3517" s="385"/>
      <c r="F3517" s="385"/>
      <c r="G3517" s="385"/>
      <c r="H3517" s="385"/>
    </row>
    <row r="3518" spans="1:8" x14ac:dyDescent="0.25">
      <c r="A3518" s="30"/>
      <c r="B3518" s="31"/>
      <c r="C3518" s="403"/>
      <c r="D3518" s="385"/>
      <c r="F3518" s="385"/>
      <c r="G3518" s="385"/>
      <c r="H3518" s="385"/>
    </row>
    <row r="3519" spans="1:8" x14ac:dyDescent="0.25">
      <c r="A3519" s="30"/>
      <c r="B3519" s="31"/>
      <c r="C3519" s="403"/>
      <c r="D3519" s="385"/>
      <c r="F3519" s="385"/>
      <c r="G3519" s="385"/>
      <c r="H3519" s="385"/>
    </row>
    <row r="3520" spans="1:8" x14ac:dyDescent="0.25">
      <c r="A3520" s="30"/>
      <c r="B3520" s="31"/>
      <c r="C3520" s="403"/>
      <c r="D3520" s="385"/>
      <c r="F3520" s="385"/>
      <c r="G3520" s="385"/>
      <c r="H3520" s="385"/>
    </row>
    <row r="3521" spans="1:8" x14ac:dyDescent="0.25">
      <c r="A3521" s="30"/>
      <c r="B3521" s="31"/>
      <c r="C3521" s="403"/>
      <c r="D3521" s="385"/>
      <c r="F3521" s="385"/>
      <c r="G3521" s="385"/>
      <c r="H3521" s="385"/>
    </row>
    <row r="3522" spans="1:8" x14ac:dyDescent="0.25">
      <c r="A3522" s="30"/>
      <c r="B3522" s="31"/>
      <c r="C3522" s="403"/>
      <c r="D3522" s="385"/>
      <c r="F3522" s="385"/>
      <c r="G3522" s="385"/>
      <c r="H3522" s="385"/>
    </row>
    <row r="3523" spans="1:8" x14ac:dyDescent="0.25">
      <c r="A3523" s="30"/>
      <c r="B3523" s="31"/>
      <c r="C3523" s="403"/>
      <c r="D3523" s="385"/>
      <c r="F3523" s="385"/>
      <c r="G3523" s="385"/>
      <c r="H3523" s="385"/>
    </row>
    <row r="3524" spans="1:8" x14ac:dyDescent="0.25">
      <c r="A3524" s="30"/>
      <c r="B3524" s="31"/>
      <c r="C3524" s="403"/>
      <c r="D3524" s="385"/>
      <c r="F3524" s="385"/>
      <c r="G3524" s="385"/>
      <c r="H3524" s="385"/>
    </row>
    <row r="3525" spans="1:8" x14ac:dyDescent="0.25">
      <c r="A3525" s="30"/>
      <c r="B3525" s="31"/>
      <c r="C3525" s="403"/>
      <c r="D3525" s="385"/>
      <c r="F3525" s="385"/>
      <c r="G3525" s="385"/>
      <c r="H3525" s="385"/>
    </row>
    <row r="3526" spans="1:8" x14ac:dyDescent="0.25">
      <c r="A3526" s="30"/>
      <c r="B3526" s="31"/>
      <c r="C3526" s="403"/>
      <c r="D3526" s="385"/>
      <c r="F3526" s="385"/>
      <c r="G3526" s="385"/>
      <c r="H3526" s="385"/>
    </row>
    <row r="3527" spans="1:8" x14ac:dyDescent="0.25">
      <c r="A3527" s="30"/>
      <c r="B3527" s="31"/>
      <c r="C3527" s="403"/>
      <c r="D3527" s="385"/>
      <c r="F3527" s="385"/>
      <c r="G3527" s="385"/>
      <c r="H3527" s="385"/>
    </row>
    <row r="3528" spans="1:8" x14ac:dyDescent="0.25">
      <c r="A3528" s="30"/>
      <c r="B3528" s="31"/>
      <c r="C3528" s="403"/>
      <c r="D3528" s="385"/>
      <c r="F3528" s="385"/>
      <c r="G3528" s="385"/>
      <c r="H3528" s="385"/>
    </row>
    <row r="3529" spans="1:8" x14ac:dyDescent="0.25">
      <c r="A3529" s="30"/>
      <c r="B3529" s="31"/>
      <c r="C3529" s="403"/>
      <c r="D3529" s="385"/>
      <c r="F3529" s="385"/>
      <c r="G3529" s="385"/>
      <c r="H3529" s="385"/>
    </row>
    <row r="3530" spans="1:8" x14ac:dyDescent="0.25">
      <c r="A3530" s="30"/>
      <c r="B3530" s="31"/>
      <c r="C3530" s="403"/>
      <c r="D3530" s="385"/>
      <c r="F3530" s="385"/>
      <c r="G3530" s="385"/>
      <c r="H3530" s="385"/>
    </row>
    <row r="3531" spans="1:8" x14ac:dyDescent="0.25">
      <c r="A3531" s="30"/>
      <c r="B3531" s="31"/>
      <c r="C3531" s="403"/>
      <c r="D3531" s="385"/>
      <c r="F3531" s="385"/>
      <c r="G3531" s="385"/>
      <c r="H3531" s="385"/>
    </row>
    <row r="3532" spans="1:8" x14ac:dyDescent="0.25">
      <c r="A3532" s="30"/>
      <c r="B3532" s="31"/>
      <c r="C3532" s="403"/>
      <c r="D3532" s="385"/>
      <c r="F3532" s="385"/>
      <c r="G3532" s="385"/>
      <c r="H3532" s="385"/>
    </row>
    <row r="3533" spans="1:8" x14ac:dyDescent="0.25">
      <c r="A3533" s="30"/>
      <c r="B3533" s="31"/>
      <c r="C3533" s="403"/>
      <c r="D3533" s="385"/>
      <c r="F3533" s="385"/>
      <c r="G3533" s="385"/>
      <c r="H3533" s="385"/>
    </row>
    <row r="3534" spans="1:8" x14ac:dyDescent="0.25">
      <c r="A3534" s="30"/>
      <c r="B3534" s="31"/>
      <c r="C3534" s="403"/>
      <c r="D3534" s="385"/>
      <c r="F3534" s="385"/>
      <c r="G3534" s="385"/>
      <c r="H3534" s="385"/>
    </row>
    <row r="3535" spans="1:8" x14ac:dyDescent="0.25">
      <c r="A3535" s="30"/>
      <c r="B3535" s="31"/>
      <c r="C3535" s="403"/>
      <c r="D3535" s="385"/>
      <c r="F3535" s="385"/>
      <c r="G3535" s="385"/>
      <c r="H3535" s="385"/>
    </row>
    <row r="3536" spans="1:8" x14ac:dyDescent="0.25">
      <c r="A3536" s="30"/>
      <c r="B3536" s="31"/>
      <c r="C3536" s="403"/>
      <c r="D3536" s="385"/>
      <c r="F3536" s="385"/>
      <c r="G3536" s="385"/>
      <c r="H3536" s="385"/>
    </row>
    <row r="3537" spans="1:8" x14ac:dyDescent="0.25">
      <c r="A3537" s="30"/>
      <c r="B3537" s="31"/>
      <c r="C3537" s="403"/>
      <c r="D3537" s="385"/>
      <c r="F3537" s="385"/>
      <c r="G3537" s="385"/>
      <c r="H3537" s="385"/>
    </row>
    <row r="3538" spans="1:8" x14ac:dyDescent="0.25">
      <c r="A3538" s="30"/>
      <c r="B3538" s="31"/>
      <c r="C3538" s="403"/>
      <c r="D3538" s="385"/>
      <c r="F3538" s="385"/>
      <c r="G3538" s="385"/>
      <c r="H3538" s="385"/>
    </row>
    <row r="3539" spans="1:8" x14ac:dyDescent="0.25">
      <c r="A3539" s="30"/>
      <c r="B3539" s="31"/>
      <c r="C3539" s="403"/>
      <c r="D3539" s="385"/>
      <c r="F3539" s="385"/>
      <c r="G3539" s="385"/>
      <c r="H3539" s="385"/>
    </row>
    <row r="3540" spans="1:8" x14ac:dyDescent="0.25">
      <c r="A3540" s="30"/>
      <c r="B3540" s="31"/>
      <c r="C3540" s="403"/>
      <c r="D3540" s="385"/>
      <c r="F3540" s="385"/>
      <c r="G3540" s="385"/>
      <c r="H3540" s="385"/>
    </row>
    <row r="3541" spans="1:8" x14ac:dyDescent="0.25">
      <c r="A3541" s="30"/>
      <c r="B3541" s="31"/>
      <c r="C3541" s="403"/>
      <c r="D3541" s="385"/>
      <c r="F3541" s="385"/>
      <c r="G3541" s="385"/>
      <c r="H3541" s="385"/>
    </row>
    <row r="3542" spans="1:8" x14ac:dyDescent="0.25">
      <c r="A3542" s="30"/>
      <c r="B3542" s="31"/>
      <c r="C3542" s="403"/>
      <c r="D3542" s="385"/>
      <c r="F3542" s="385"/>
      <c r="G3542" s="385"/>
      <c r="H3542" s="385"/>
    </row>
    <row r="3543" spans="1:8" x14ac:dyDescent="0.25">
      <c r="A3543" s="30"/>
      <c r="B3543" s="31"/>
      <c r="C3543" s="403"/>
      <c r="D3543" s="385"/>
      <c r="F3543" s="385"/>
      <c r="G3543" s="385"/>
      <c r="H3543" s="385"/>
    </row>
    <row r="3544" spans="1:8" x14ac:dyDescent="0.25">
      <c r="A3544" s="30"/>
      <c r="B3544" s="31"/>
      <c r="C3544" s="403"/>
      <c r="D3544" s="385"/>
      <c r="F3544" s="385"/>
      <c r="G3544" s="385"/>
      <c r="H3544" s="385"/>
    </row>
    <row r="3545" spans="1:8" x14ac:dyDescent="0.25">
      <c r="A3545" s="30"/>
      <c r="B3545" s="31"/>
      <c r="C3545" s="403"/>
      <c r="D3545" s="385"/>
      <c r="F3545" s="385"/>
      <c r="G3545" s="385"/>
      <c r="H3545" s="385"/>
    </row>
    <row r="3546" spans="1:8" x14ac:dyDescent="0.25">
      <c r="A3546" s="30"/>
      <c r="B3546" s="31"/>
      <c r="C3546" s="403"/>
      <c r="D3546" s="385"/>
      <c r="F3546" s="385"/>
      <c r="G3546" s="385"/>
      <c r="H3546" s="385"/>
    </row>
    <row r="3547" spans="1:8" x14ac:dyDescent="0.25">
      <c r="A3547" s="30"/>
      <c r="B3547" s="31"/>
      <c r="C3547" s="403"/>
      <c r="D3547" s="385"/>
      <c r="F3547" s="385"/>
      <c r="G3547" s="385"/>
      <c r="H3547" s="385"/>
    </row>
    <row r="3548" spans="1:8" x14ac:dyDescent="0.25">
      <c r="A3548" s="30"/>
      <c r="B3548" s="31"/>
      <c r="C3548" s="403"/>
      <c r="D3548" s="385"/>
      <c r="F3548" s="385"/>
      <c r="G3548" s="385"/>
      <c r="H3548" s="385"/>
    </row>
    <row r="3549" spans="1:8" x14ac:dyDescent="0.25">
      <c r="A3549" s="30"/>
      <c r="B3549" s="31"/>
      <c r="C3549" s="403"/>
      <c r="D3549" s="385"/>
      <c r="F3549" s="385"/>
      <c r="G3549" s="385"/>
      <c r="H3549" s="385"/>
    </row>
    <row r="3550" spans="1:8" x14ac:dyDescent="0.25">
      <c r="A3550" s="30"/>
      <c r="B3550" s="31"/>
      <c r="C3550" s="403"/>
      <c r="D3550" s="385"/>
      <c r="F3550" s="385"/>
      <c r="G3550" s="385"/>
      <c r="H3550" s="385"/>
    </row>
    <row r="3551" spans="1:8" x14ac:dyDescent="0.25">
      <c r="A3551" s="30"/>
      <c r="B3551" s="31"/>
      <c r="C3551" s="403"/>
      <c r="D3551" s="385"/>
      <c r="F3551" s="385"/>
      <c r="G3551" s="385"/>
      <c r="H3551" s="385"/>
    </row>
    <row r="3552" spans="1:8" x14ac:dyDescent="0.25">
      <c r="A3552" s="30"/>
      <c r="B3552" s="31"/>
      <c r="C3552" s="403"/>
      <c r="D3552" s="385"/>
      <c r="F3552" s="385"/>
      <c r="G3552" s="385"/>
      <c r="H3552" s="385"/>
    </row>
    <row r="3553" spans="1:8" x14ac:dyDescent="0.25">
      <c r="A3553" s="30"/>
      <c r="B3553" s="31"/>
      <c r="C3553" s="403"/>
      <c r="D3553" s="385"/>
      <c r="F3553" s="385"/>
      <c r="G3553" s="385"/>
      <c r="H3553" s="385"/>
    </row>
    <row r="3554" spans="1:8" x14ac:dyDescent="0.25">
      <c r="A3554" s="30"/>
      <c r="B3554" s="31"/>
      <c r="C3554" s="403"/>
      <c r="D3554" s="385"/>
      <c r="F3554" s="385"/>
      <c r="G3554" s="385"/>
      <c r="H3554" s="385"/>
    </row>
    <row r="3555" spans="1:8" x14ac:dyDescent="0.25">
      <c r="A3555" s="30"/>
      <c r="B3555" s="31"/>
      <c r="C3555" s="403"/>
      <c r="D3555" s="385"/>
      <c r="F3555" s="385"/>
      <c r="G3555" s="385"/>
      <c r="H3555" s="385"/>
    </row>
    <row r="3556" spans="1:8" x14ac:dyDescent="0.25">
      <c r="A3556" s="30"/>
      <c r="B3556" s="31"/>
      <c r="C3556" s="403"/>
      <c r="D3556" s="385"/>
      <c r="F3556" s="385"/>
      <c r="G3556" s="385"/>
      <c r="H3556" s="385"/>
    </row>
    <row r="3557" spans="1:8" x14ac:dyDescent="0.25">
      <c r="A3557" s="30"/>
      <c r="B3557" s="31"/>
      <c r="C3557" s="403"/>
      <c r="D3557" s="385"/>
      <c r="F3557" s="385"/>
      <c r="G3557" s="385"/>
      <c r="H3557" s="385"/>
    </row>
    <row r="3558" spans="1:8" x14ac:dyDescent="0.25">
      <c r="A3558" s="30"/>
      <c r="B3558" s="31"/>
      <c r="C3558" s="403"/>
      <c r="D3558" s="385"/>
      <c r="F3558" s="385"/>
      <c r="G3558" s="385"/>
      <c r="H3558" s="385"/>
    </row>
    <row r="3559" spans="1:8" x14ac:dyDescent="0.25">
      <c r="A3559" s="30"/>
      <c r="B3559" s="31"/>
      <c r="C3559" s="403"/>
      <c r="D3559" s="385"/>
      <c r="F3559" s="385"/>
      <c r="G3559" s="385"/>
      <c r="H3559" s="385"/>
    </row>
    <row r="3560" spans="1:8" x14ac:dyDescent="0.25">
      <c r="A3560" s="30"/>
      <c r="B3560" s="31"/>
      <c r="C3560" s="403"/>
      <c r="D3560" s="385"/>
      <c r="F3560" s="385"/>
      <c r="G3560" s="385"/>
      <c r="H3560" s="385"/>
    </row>
    <row r="3561" spans="1:8" x14ac:dyDescent="0.25">
      <c r="A3561" s="30"/>
      <c r="B3561" s="31"/>
      <c r="C3561" s="403"/>
      <c r="D3561" s="385"/>
      <c r="F3561" s="385"/>
      <c r="G3561" s="385"/>
      <c r="H3561" s="385"/>
    </row>
    <row r="3562" spans="1:8" x14ac:dyDescent="0.25">
      <c r="A3562" s="30"/>
      <c r="B3562" s="31"/>
      <c r="C3562" s="403"/>
      <c r="D3562" s="385"/>
      <c r="F3562" s="385"/>
      <c r="G3562" s="385"/>
      <c r="H3562" s="385"/>
    </row>
    <row r="3563" spans="1:8" x14ac:dyDescent="0.25">
      <c r="A3563" s="30"/>
      <c r="B3563" s="31"/>
      <c r="C3563" s="403"/>
      <c r="D3563" s="385"/>
      <c r="F3563" s="385"/>
      <c r="G3563" s="385"/>
      <c r="H3563" s="385"/>
    </row>
    <row r="3564" spans="1:8" x14ac:dyDescent="0.25">
      <c r="A3564" s="30"/>
      <c r="B3564" s="31"/>
      <c r="C3564" s="403"/>
      <c r="D3564" s="385"/>
      <c r="F3564" s="385"/>
      <c r="G3564" s="385"/>
      <c r="H3564" s="385"/>
    </row>
    <row r="3565" spans="1:8" x14ac:dyDescent="0.25">
      <c r="A3565" s="30"/>
      <c r="B3565" s="31"/>
      <c r="C3565" s="403"/>
      <c r="D3565" s="385"/>
      <c r="F3565" s="385"/>
      <c r="G3565" s="385"/>
      <c r="H3565" s="385"/>
    </row>
    <row r="3566" spans="1:8" x14ac:dyDescent="0.25">
      <c r="A3566" s="30"/>
      <c r="B3566" s="31"/>
      <c r="C3566" s="403"/>
      <c r="D3566" s="385"/>
      <c r="F3566" s="385"/>
      <c r="G3566" s="385"/>
      <c r="H3566" s="385"/>
    </row>
    <row r="3567" spans="1:8" x14ac:dyDescent="0.25">
      <c r="A3567" s="30"/>
      <c r="B3567" s="31"/>
      <c r="C3567" s="403"/>
      <c r="D3567" s="385"/>
      <c r="F3567" s="385"/>
      <c r="G3567" s="385"/>
      <c r="H3567" s="385"/>
    </row>
    <row r="3568" spans="1:8" x14ac:dyDescent="0.25">
      <c r="A3568" s="30"/>
      <c r="B3568" s="31"/>
      <c r="C3568" s="403"/>
      <c r="D3568" s="385"/>
      <c r="F3568" s="385"/>
      <c r="G3568" s="385"/>
      <c r="H3568" s="385"/>
    </row>
    <row r="3569" spans="1:8" x14ac:dyDescent="0.25">
      <c r="A3569" s="30"/>
      <c r="B3569" s="31"/>
      <c r="C3569" s="403"/>
      <c r="D3569" s="385"/>
      <c r="F3569" s="385"/>
      <c r="G3569" s="385"/>
      <c r="H3569" s="385"/>
    </row>
    <row r="3570" spans="1:8" x14ac:dyDescent="0.25">
      <c r="A3570" s="30"/>
      <c r="B3570" s="31"/>
      <c r="C3570" s="403"/>
      <c r="D3570" s="385"/>
      <c r="F3570" s="385"/>
      <c r="G3570" s="385"/>
      <c r="H3570" s="385"/>
    </row>
    <row r="3571" spans="1:8" x14ac:dyDescent="0.25">
      <c r="A3571" s="30"/>
      <c r="B3571" s="31"/>
      <c r="C3571" s="403"/>
      <c r="D3571" s="385"/>
      <c r="F3571" s="385"/>
      <c r="G3571" s="385"/>
      <c r="H3571" s="385"/>
    </row>
    <row r="3572" spans="1:8" x14ac:dyDescent="0.25">
      <c r="A3572" s="30"/>
      <c r="B3572" s="31"/>
      <c r="C3572" s="403"/>
      <c r="D3572" s="385"/>
      <c r="F3572" s="385"/>
      <c r="G3572" s="385"/>
      <c r="H3572" s="385"/>
    </row>
    <row r="3573" spans="1:8" x14ac:dyDescent="0.25">
      <c r="A3573" s="30"/>
      <c r="B3573" s="31"/>
      <c r="C3573" s="403"/>
      <c r="D3573" s="385"/>
      <c r="F3573" s="385"/>
      <c r="G3573" s="385"/>
      <c r="H3573" s="385"/>
    </row>
    <row r="3574" spans="1:8" x14ac:dyDescent="0.25">
      <c r="A3574" s="30"/>
      <c r="B3574" s="31"/>
      <c r="C3574" s="403"/>
      <c r="D3574" s="385"/>
      <c r="F3574" s="385"/>
      <c r="G3574" s="385"/>
      <c r="H3574" s="385"/>
    </row>
    <row r="3575" spans="1:8" x14ac:dyDescent="0.25">
      <c r="A3575" s="30"/>
      <c r="B3575" s="31"/>
      <c r="C3575" s="403"/>
      <c r="D3575" s="385"/>
      <c r="F3575" s="385"/>
      <c r="G3575" s="385"/>
      <c r="H3575" s="385"/>
    </row>
    <row r="3576" spans="1:8" x14ac:dyDescent="0.25">
      <c r="A3576" s="30"/>
      <c r="B3576" s="31"/>
      <c r="C3576" s="403"/>
      <c r="D3576" s="385"/>
      <c r="F3576" s="385"/>
      <c r="G3576" s="385"/>
      <c r="H3576" s="385"/>
    </row>
    <row r="3577" spans="1:8" x14ac:dyDescent="0.25">
      <c r="A3577" s="30"/>
      <c r="B3577" s="31"/>
      <c r="C3577" s="403"/>
      <c r="D3577" s="385"/>
      <c r="F3577" s="385"/>
      <c r="G3577" s="385"/>
      <c r="H3577" s="385"/>
    </row>
    <row r="3578" spans="1:8" x14ac:dyDescent="0.25">
      <c r="A3578" s="30"/>
      <c r="B3578" s="31"/>
      <c r="C3578" s="403"/>
      <c r="D3578" s="385"/>
      <c r="F3578" s="385"/>
      <c r="G3578" s="385"/>
      <c r="H3578" s="385"/>
    </row>
    <row r="3579" spans="1:8" x14ac:dyDescent="0.25">
      <c r="A3579" s="30"/>
      <c r="B3579" s="31"/>
      <c r="C3579" s="403"/>
      <c r="D3579" s="385"/>
      <c r="F3579" s="385"/>
      <c r="G3579" s="385"/>
      <c r="H3579" s="385"/>
    </row>
    <row r="3580" spans="1:8" x14ac:dyDescent="0.25">
      <c r="A3580" s="30"/>
      <c r="B3580" s="31"/>
      <c r="C3580" s="403"/>
      <c r="D3580" s="385"/>
      <c r="F3580" s="385"/>
      <c r="G3580" s="385"/>
      <c r="H3580" s="385"/>
    </row>
    <row r="3581" spans="1:8" x14ac:dyDescent="0.25">
      <c r="A3581" s="30"/>
      <c r="B3581" s="31"/>
      <c r="C3581" s="403"/>
      <c r="D3581" s="385"/>
      <c r="F3581" s="385"/>
      <c r="G3581" s="385"/>
      <c r="H3581" s="385"/>
    </row>
    <row r="3582" spans="1:8" x14ac:dyDescent="0.25">
      <c r="A3582" s="30"/>
      <c r="B3582" s="31"/>
      <c r="C3582" s="403"/>
      <c r="D3582" s="385"/>
      <c r="F3582" s="385"/>
      <c r="G3582" s="385"/>
      <c r="H3582" s="385"/>
    </row>
    <row r="3583" spans="1:8" x14ac:dyDescent="0.25">
      <c r="A3583" s="30"/>
      <c r="B3583" s="31"/>
      <c r="C3583" s="403"/>
      <c r="D3583" s="385"/>
      <c r="F3583" s="385"/>
      <c r="G3583" s="385"/>
      <c r="H3583" s="385"/>
    </row>
    <row r="3584" spans="1:8" x14ac:dyDescent="0.25">
      <c r="A3584" s="30"/>
      <c r="B3584" s="31"/>
      <c r="C3584" s="403"/>
      <c r="D3584" s="385"/>
      <c r="F3584" s="385"/>
      <c r="G3584" s="385"/>
      <c r="H3584" s="385"/>
    </row>
    <row r="3585" spans="1:8" x14ac:dyDescent="0.25">
      <c r="A3585" s="30"/>
      <c r="B3585" s="31"/>
      <c r="C3585" s="403"/>
      <c r="D3585" s="385"/>
      <c r="F3585" s="385"/>
      <c r="G3585" s="385"/>
      <c r="H3585" s="385"/>
    </row>
    <row r="3586" spans="1:8" x14ac:dyDescent="0.25">
      <c r="A3586" s="30"/>
      <c r="B3586" s="31"/>
      <c r="C3586" s="403"/>
      <c r="D3586" s="385"/>
      <c r="F3586" s="385"/>
      <c r="G3586" s="385"/>
      <c r="H3586" s="385"/>
    </row>
    <row r="3587" spans="1:8" x14ac:dyDescent="0.25">
      <c r="A3587" s="30"/>
      <c r="B3587" s="31"/>
      <c r="C3587" s="403"/>
      <c r="D3587" s="385"/>
      <c r="F3587" s="385"/>
      <c r="G3587" s="385"/>
      <c r="H3587" s="385"/>
    </row>
    <row r="3588" spans="1:8" x14ac:dyDescent="0.25">
      <c r="A3588" s="30"/>
      <c r="B3588" s="31"/>
      <c r="C3588" s="403"/>
      <c r="D3588" s="385"/>
      <c r="F3588" s="385"/>
      <c r="G3588" s="385"/>
      <c r="H3588" s="385"/>
    </row>
    <row r="3589" spans="1:8" x14ac:dyDescent="0.25">
      <c r="A3589" s="30"/>
      <c r="B3589" s="31"/>
      <c r="C3589" s="403"/>
      <c r="D3589" s="385"/>
      <c r="F3589" s="385"/>
      <c r="G3589" s="385"/>
      <c r="H3589" s="385"/>
    </row>
    <row r="3590" spans="1:8" x14ac:dyDescent="0.25">
      <c r="A3590" s="30"/>
      <c r="B3590" s="31"/>
      <c r="C3590" s="403"/>
      <c r="D3590" s="385"/>
      <c r="F3590" s="385"/>
      <c r="G3590" s="385"/>
      <c r="H3590" s="385"/>
    </row>
    <row r="3591" spans="1:8" x14ac:dyDescent="0.25">
      <c r="A3591" s="30"/>
      <c r="B3591" s="31"/>
      <c r="C3591" s="403"/>
      <c r="D3591" s="385"/>
      <c r="F3591" s="385"/>
      <c r="G3591" s="385"/>
      <c r="H3591" s="385"/>
    </row>
    <row r="3592" spans="1:8" x14ac:dyDescent="0.25">
      <c r="A3592" s="30"/>
      <c r="B3592" s="31"/>
      <c r="C3592" s="403"/>
      <c r="D3592" s="385"/>
      <c r="F3592" s="385"/>
      <c r="G3592" s="385"/>
      <c r="H3592" s="385"/>
    </row>
    <row r="3593" spans="1:8" x14ac:dyDescent="0.25">
      <c r="A3593" s="30"/>
      <c r="B3593" s="31"/>
      <c r="C3593" s="403"/>
      <c r="D3593" s="385"/>
      <c r="F3593" s="385"/>
      <c r="G3593" s="385"/>
      <c r="H3593" s="385"/>
    </row>
    <row r="3594" spans="1:8" x14ac:dyDescent="0.25">
      <c r="A3594" s="30"/>
      <c r="B3594" s="31"/>
      <c r="C3594" s="403"/>
      <c r="D3594" s="385"/>
      <c r="F3594" s="385"/>
      <c r="G3594" s="385"/>
      <c r="H3594" s="385"/>
    </row>
    <row r="3595" spans="1:8" x14ac:dyDescent="0.25">
      <c r="A3595" s="30"/>
      <c r="B3595" s="31"/>
      <c r="C3595" s="403"/>
      <c r="D3595" s="385"/>
      <c r="F3595" s="385"/>
      <c r="G3595" s="385"/>
      <c r="H3595" s="385"/>
    </row>
    <row r="3596" spans="1:8" x14ac:dyDescent="0.25">
      <c r="A3596" s="30"/>
      <c r="B3596" s="31"/>
      <c r="C3596" s="403"/>
      <c r="D3596" s="385"/>
      <c r="F3596" s="385"/>
      <c r="G3596" s="385"/>
      <c r="H3596" s="385"/>
    </row>
    <row r="3597" spans="1:8" x14ac:dyDescent="0.25">
      <c r="A3597" s="30"/>
      <c r="B3597" s="31"/>
      <c r="C3597" s="403"/>
      <c r="D3597" s="385"/>
      <c r="F3597" s="385"/>
      <c r="G3597" s="385"/>
      <c r="H3597" s="385"/>
    </row>
    <row r="3598" spans="1:8" x14ac:dyDescent="0.25">
      <c r="A3598" s="30"/>
      <c r="B3598" s="31"/>
      <c r="C3598" s="403"/>
      <c r="D3598" s="385"/>
      <c r="F3598" s="385"/>
      <c r="G3598" s="385"/>
      <c r="H3598" s="385"/>
    </row>
    <row r="3599" spans="1:8" x14ac:dyDescent="0.25">
      <c r="A3599" s="30"/>
      <c r="B3599" s="31"/>
      <c r="C3599" s="403"/>
      <c r="D3599" s="385"/>
      <c r="F3599" s="385"/>
      <c r="G3599" s="385"/>
      <c r="H3599" s="385"/>
    </row>
    <row r="3600" spans="1:8" x14ac:dyDescent="0.25">
      <c r="A3600" s="30"/>
      <c r="B3600" s="31"/>
      <c r="C3600" s="403"/>
      <c r="D3600" s="385"/>
      <c r="F3600" s="385"/>
      <c r="G3600" s="385"/>
      <c r="H3600" s="385"/>
    </row>
    <row r="3601" spans="1:8" x14ac:dyDescent="0.25">
      <c r="A3601" s="30"/>
      <c r="B3601" s="31"/>
      <c r="C3601" s="403"/>
      <c r="D3601" s="385"/>
      <c r="F3601" s="385"/>
      <c r="G3601" s="385"/>
      <c r="H3601" s="385"/>
    </row>
    <row r="3602" spans="1:8" x14ac:dyDescent="0.25">
      <c r="A3602" s="30"/>
      <c r="B3602" s="31"/>
      <c r="C3602" s="403"/>
      <c r="D3602" s="385"/>
      <c r="F3602" s="385"/>
      <c r="G3602" s="385"/>
      <c r="H3602" s="385"/>
    </row>
    <row r="3603" spans="1:8" x14ac:dyDescent="0.25">
      <c r="A3603" s="30"/>
      <c r="B3603" s="31"/>
      <c r="C3603" s="403"/>
      <c r="D3603" s="385"/>
      <c r="F3603" s="385"/>
      <c r="G3603" s="385"/>
      <c r="H3603" s="385"/>
    </row>
    <row r="3604" spans="1:8" x14ac:dyDescent="0.25">
      <c r="A3604" s="30"/>
      <c r="B3604" s="31"/>
      <c r="C3604" s="403"/>
      <c r="D3604" s="385"/>
      <c r="F3604" s="385"/>
      <c r="G3604" s="385"/>
      <c r="H3604" s="385"/>
    </row>
    <row r="3605" spans="1:8" x14ac:dyDescent="0.25">
      <c r="A3605" s="30"/>
      <c r="B3605" s="31"/>
      <c r="C3605" s="403"/>
      <c r="D3605" s="385"/>
      <c r="F3605" s="385"/>
      <c r="G3605" s="385"/>
      <c r="H3605" s="385"/>
    </row>
    <row r="3606" spans="1:8" x14ac:dyDescent="0.25">
      <c r="A3606" s="30"/>
      <c r="B3606" s="31"/>
      <c r="C3606" s="403"/>
      <c r="D3606" s="385"/>
      <c r="F3606" s="385"/>
      <c r="G3606" s="385"/>
      <c r="H3606" s="385"/>
    </row>
    <row r="3607" spans="1:8" x14ac:dyDescent="0.25">
      <c r="A3607" s="30"/>
      <c r="B3607" s="31"/>
      <c r="C3607" s="403"/>
      <c r="D3607" s="385"/>
      <c r="F3607" s="385"/>
      <c r="G3607" s="385"/>
      <c r="H3607" s="385"/>
    </row>
    <row r="3608" spans="1:8" x14ac:dyDescent="0.25">
      <c r="A3608" s="30"/>
      <c r="B3608" s="31"/>
      <c r="C3608" s="403"/>
      <c r="D3608" s="385"/>
      <c r="F3608" s="385"/>
      <c r="G3608" s="385"/>
      <c r="H3608" s="385"/>
    </row>
    <row r="3609" spans="1:8" x14ac:dyDescent="0.25">
      <c r="A3609" s="30"/>
      <c r="B3609" s="31"/>
      <c r="C3609" s="403"/>
      <c r="D3609" s="385"/>
      <c r="F3609" s="385"/>
      <c r="G3609" s="385"/>
      <c r="H3609" s="385"/>
    </row>
    <row r="3610" spans="1:8" x14ac:dyDescent="0.25">
      <c r="A3610" s="30"/>
      <c r="B3610" s="31"/>
      <c r="C3610" s="403"/>
      <c r="D3610" s="385"/>
      <c r="F3610" s="385"/>
      <c r="G3610" s="385"/>
      <c r="H3610" s="385"/>
    </row>
    <row r="3611" spans="1:8" x14ac:dyDescent="0.25">
      <c r="A3611" s="30"/>
      <c r="B3611" s="31"/>
      <c r="C3611" s="403"/>
      <c r="D3611" s="385"/>
      <c r="F3611" s="385"/>
      <c r="G3611" s="385"/>
      <c r="H3611" s="385"/>
    </row>
    <row r="3612" spans="1:8" x14ac:dyDescent="0.25">
      <c r="A3612" s="30"/>
      <c r="B3612" s="31"/>
      <c r="C3612" s="403"/>
      <c r="D3612" s="385"/>
      <c r="F3612" s="385"/>
      <c r="G3612" s="385"/>
      <c r="H3612" s="385"/>
    </row>
    <row r="3613" spans="1:8" x14ac:dyDescent="0.25">
      <c r="A3613" s="30"/>
      <c r="B3613" s="31"/>
      <c r="C3613" s="403"/>
      <c r="D3613" s="385"/>
      <c r="F3613" s="385"/>
      <c r="G3613" s="385"/>
      <c r="H3613" s="385"/>
    </row>
    <row r="3614" spans="1:8" x14ac:dyDescent="0.25">
      <c r="A3614" s="30"/>
      <c r="B3614" s="31"/>
      <c r="C3614" s="403"/>
      <c r="D3614" s="385"/>
      <c r="F3614" s="385"/>
      <c r="G3614" s="385"/>
      <c r="H3614" s="385"/>
    </row>
    <row r="3615" spans="1:8" x14ac:dyDescent="0.25">
      <c r="A3615" s="30"/>
      <c r="B3615" s="31"/>
      <c r="C3615" s="403"/>
      <c r="D3615" s="385"/>
      <c r="F3615" s="385"/>
      <c r="G3615" s="385"/>
      <c r="H3615" s="385"/>
    </row>
    <row r="3616" spans="1:8" x14ac:dyDescent="0.25">
      <c r="A3616" s="30"/>
      <c r="B3616" s="31"/>
      <c r="C3616" s="403"/>
      <c r="D3616" s="385"/>
      <c r="F3616" s="385"/>
      <c r="G3616" s="385"/>
      <c r="H3616" s="385"/>
    </row>
    <row r="3617" spans="1:8" x14ac:dyDescent="0.25">
      <c r="A3617" s="30"/>
      <c r="B3617" s="31"/>
      <c r="C3617" s="403"/>
      <c r="D3617" s="385"/>
      <c r="F3617" s="385"/>
      <c r="G3617" s="385"/>
      <c r="H3617" s="385"/>
    </row>
    <row r="3618" spans="1:8" x14ac:dyDescent="0.25">
      <c r="A3618" s="30"/>
      <c r="B3618" s="31"/>
      <c r="C3618" s="403"/>
      <c r="D3618" s="385"/>
      <c r="F3618" s="385"/>
      <c r="G3618" s="385"/>
      <c r="H3618" s="385"/>
    </row>
    <row r="3619" spans="1:8" x14ac:dyDescent="0.25">
      <c r="A3619" s="30"/>
      <c r="B3619" s="31"/>
      <c r="C3619" s="403"/>
      <c r="D3619" s="385"/>
      <c r="F3619" s="385"/>
      <c r="G3619" s="385"/>
      <c r="H3619" s="385"/>
    </row>
    <row r="3620" spans="1:8" x14ac:dyDescent="0.25">
      <c r="A3620" s="30"/>
      <c r="B3620" s="31"/>
      <c r="C3620" s="403"/>
      <c r="D3620" s="385"/>
      <c r="F3620" s="385"/>
      <c r="G3620" s="385"/>
      <c r="H3620" s="385"/>
    </row>
    <row r="3621" spans="1:8" x14ac:dyDescent="0.25">
      <c r="A3621" s="30"/>
      <c r="B3621" s="31"/>
      <c r="C3621" s="403"/>
      <c r="D3621" s="385"/>
      <c r="F3621" s="385"/>
      <c r="G3621" s="385"/>
      <c r="H3621" s="385"/>
    </row>
    <row r="3622" spans="1:8" x14ac:dyDescent="0.25">
      <c r="A3622" s="30"/>
      <c r="B3622" s="31"/>
      <c r="C3622" s="403"/>
      <c r="D3622" s="385"/>
      <c r="F3622" s="385"/>
      <c r="G3622" s="385"/>
      <c r="H3622" s="385"/>
    </row>
    <row r="3623" spans="1:8" x14ac:dyDescent="0.25">
      <c r="A3623" s="30"/>
      <c r="B3623" s="31"/>
      <c r="C3623" s="403"/>
      <c r="D3623" s="385"/>
      <c r="F3623" s="385"/>
      <c r="G3623" s="385"/>
      <c r="H3623" s="385"/>
    </row>
    <row r="3624" spans="1:8" x14ac:dyDescent="0.25">
      <c r="A3624" s="30"/>
      <c r="B3624" s="31"/>
      <c r="C3624" s="403"/>
      <c r="D3624" s="385"/>
      <c r="F3624" s="385"/>
      <c r="G3624" s="385"/>
      <c r="H3624" s="385"/>
    </row>
    <row r="3625" spans="1:8" x14ac:dyDescent="0.25">
      <c r="A3625" s="30"/>
      <c r="B3625" s="31"/>
      <c r="C3625" s="403"/>
      <c r="D3625" s="385"/>
      <c r="F3625" s="385"/>
      <c r="G3625" s="385"/>
      <c r="H3625" s="385"/>
    </row>
    <row r="3626" spans="1:8" x14ac:dyDescent="0.25">
      <c r="A3626" s="30"/>
      <c r="B3626" s="31"/>
      <c r="C3626" s="403"/>
      <c r="D3626" s="385"/>
      <c r="F3626" s="385"/>
      <c r="G3626" s="385"/>
      <c r="H3626" s="385"/>
    </row>
    <row r="3627" spans="1:8" x14ac:dyDescent="0.25">
      <c r="A3627" s="30"/>
      <c r="B3627" s="31"/>
      <c r="C3627" s="403"/>
      <c r="D3627" s="385"/>
      <c r="F3627" s="385"/>
      <c r="G3627" s="385"/>
      <c r="H3627" s="385"/>
    </row>
    <row r="3628" spans="1:8" x14ac:dyDescent="0.25">
      <c r="A3628" s="30"/>
      <c r="B3628" s="31"/>
      <c r="C3628" s="403"/>
      <c r="D3628" s="385"/>
      <c r="F3628" s="385"/>
      <c r="G3628" s="385"/>
      <c r="H3628" s="385"/>
    </row>
    <row r="3629" spans="1:8" x14ac:dyDescent="0.25">
      <c r="A3629" s="30"/>
      <c r="B3629" s="31"/>
      <c r="C3629" s="403"/>
      <c r="D3629" s="385"/>
      <c r="F3629" s="385"/>
      <c r="G3629" s="385"/>
      <c r="H3629" s="385"/>
    </row>
    <row r="3630" spans="1:8" x14ac:dyDescent="0.25">
      <c r="A3630" s="30"/>
      <c r="B3630" s="31"/>
      <c r="C3630" s="403"/>
      <c r="D3630" s="385"/>
      <c r="F3630" s="385"/>
      <c r="G3630" s="385"/>
      <c r="H3630" s="385"/>
    </row>
    <row r="3631" spans="1:8" x14ac:dyDescent="0.25">
      <c r="A3631" s="30"/>
      <c r="B3631" s="31"/>
      <c r="C3631" s="403"/>
      <c r="D3631" s="385"/>
      <c r="F3631" s="385"/>
      <c r="G3631" s="385"/>
      <c r="H3631" s="385"/>
    </row>
    <row r="3632" spans="1:8" x14ac:dyDescent="0.25">
      <c r="A3632" s="30"/>
      <c r="B3632" s="31"/>
      <c r="C3632" s="403"/>
      <c r="D3632" s="385"/>
      <c r="F3632" s="385"/>
      <c r="G3632" s="385"/>
      <c r="H3632" s="385"/>
    </row>
    <row r="3633" spans="1:8" x14ac:dyDescent="0.25">
      <c r="A3633" s="30"/>
      <c r="B3633" s="31"/>
      <c r="C3633" s="403"/>
      <c r="D3633" s="385"/>
      <c r="F3633" s="385"/>
      <c r="G3633" s="385"/>
      <c r="H3633" s="385"/>
    </row>
    <row r="3634" spans="1:8" x14ac:dyDescent="0.25">
      <c r="A3634" s="30"/>
      <c r="B3634" s="31"/>
      <c r="C3634" s="403"/>
      <c r="D3634" s="385"/>
      <c r="F3634" s="385"/>
      <c r="G3634" s="385"/>
      <c r="H3634" s="385"/>
    </row>
    <row r="3635" spans="1:8" x14ac:dyDescent="0.25">
      <c r="A3635" s="30"/>
      <c r="B3635" s="31"/>
      <c r="C3635" s="403"/>
      <c r="D3635" s="385"/>
      <c r="F3635" s="385"/>
      <c r="G3635" s="385"/>
      <c r="H3635" s="385"/>
    </row>
    <row r="3636" spans="1:8" x14ac:dyDescent="0.25">
      <c r="A3636" s="30"/>
      <c r="B3636" s="31"/>
      <c r="C3636" s="403"/>
      <c r="D3636" s="385"/>
      <c r="F3636" s="385"/>
      <c r="G3636" s="385"/>
      <c r="H3636" s="385"/>
    </row>
    <row r="3637" spans="1:8" x14ac:dyDescent="0.25">
      <c r="A3637" s="30"/>
      <c r="B3637" s="31"/>
      <c r="C3637" s="403"/>
      <c r="D3637" s="385"/>
      <c r="F3637" s="385"/>
      <c r="G3637" s="385"/>
      <c r="H3637" s="385"/>
    </row>
    <row r="3638" spans="1:8" x14ac:dyDescent="0.25">
      <c r="A3638" s="30"/>
      <c r="B3638" s="31"/>
      <c r="C3638" s="403"/>
      <c r="D3638" s="385"/>
      <c r="F3638" s="385"/>
      <c r="G3638" s="385"/>
      <c r="H3638" s="385"/>
    </row>
    <row r="3639" spans="1:8" x14ac:dyDescent="0.25">
      <c r="A3639" s="30"/>
      <c r="B3639" s="31"/>
      <c r="C3639" s="403"/>
      <c r="D3639" s="385"/>
      <c r="F3639" s="385"/>
      <c r="G3639" s="385"/>
      <c r="H3639" s="385"/>
    </row>
    <row r="3640" spans="1:8" x14ac:dyDescent="0.25">
      <c r="A3640" s="30"/>
      <c r="B3640" s="31"/>
      <c r="C3640" s="403"/>
      <c r="D3640" s="385"/>
      <c r="F3640" s="385"/>
      <c r="G3640" s="385"/>
      <c r="H3640" s="385"/>
    </row>
    <row r="3641" spans="1:8" x14ac:dyDescent="0.25">
      <c r="A3641" s="30"/>
      <c r="B3641" s="31"/>
      <c r="C3641" s="403"/>
      <c r="D3641" s="385"/>
      <c r="F3641" s="385"/>
      <c r="G3641" s="385"/>
      <c r="H3641" s="385"/>
    </row>
    <row r="3642" spans="1:8" x14ac:dyDescent="0.25">
      <c r="A3642" s="30"/>
      <c r="B3642" s="31"/>
      <c r="C3642" s="403"/>
      <c r="D3642" s="385"/>
      <c r="F3642" s="385"/>
      <c r="G3642" s="385"/>
      <c r="H3642" s="385"/>
    </row>
    <row r="3643" spans="1:8" x14ac:dyDescent="0.25">
      <c r="A3643" s="30"/>
      <c r="B3643" s="31"/>
      <c r="C3643" s="403"/>
      <c r="D3643" s="385"/>
      <c r="F3643" s="385"/>
      <c r="G3643" s="385"/>
      <c r="H3643" s="385"/>
    </row>
    <row r="3644" spans="1:8" x14ac:dyDescent="0.25">
      <c r="A3644" s="30"/>
      <c r="B3644" s="31"/>
      <c r="C3644" s="403"/>
      <c r="D3644" s="385"/>
      <c r="F3644" s="385"/>
      <c r="G3644" s="385"/>
      <c r="H3644" s="385"/>
    </row>
    <row r="3645" spans="1:8" x14ac:dyDescent="0.25">
      <c r="A3645" s="30"/>
      <c r="B3645" s="31"/>
      <c r="C3645" s="403"/>
      <c r="D3645" s="385"/>
      <c r="F3645" s="385"/>
      <c r="G3645" s="385"/>
      <c r="H3645" s="385"/>
    </row>
    <row r="3646" spans="1:8" x14ac:dyDescent="0.25">
      <c r="A3646" s="30"/>
      <c r="B3646" s="31"/>
      <c r="C3646" s="403"/>
      <c r="D3646" s="385"/>
      <c r="F3646" s="385"/>
      <c r="G3646" s="385"/>
      <c r="H3646" s="385"/>
    </row>
    <row r="3647" spans="1:8" x14ac:dyDescent="0.25">
      <c r="A3647" s="30"/>
      <c r="B3647" s="31"/>
      <c r="C3647" s="403"/>
      <c r="D3647" s="385"/>
      <c r="F3647" s="385"/>
      <c r="G3647" s="385"/>
      <c r="H3647" s="385"/>
    </row>
    <row r="3648" spans="1:8" x14ac:dyDescent="0.25">
      <c r="A3648" s="30"/>
      <c r="B3648" s="31"/>
      <c r="C3648" s="403"/>
      <c r="D3648" s="385"/>
      <c r="F3648" s="385"/>
      <c r="G3648" s="385"/>
      <c r="H3648" s="385"/>
    </row>
    <row r="3649" spans="1:8" x14ac:dyDescent="0.25">
      <c r="A3649" s="30"/>
      <c r="B3649" s="31"/>
      <c r="C3649" s="403"/>
      <c r="D3649" s="385"/>
      <c r="F3649" s="385"/>
      <c r="G3649" s="385"/>
      <c r="H3649" s="385"/>
    </row>
    <row r="3650" spans="1:8" x14ac:dyDescent="0.25">
      <c r="A3650" s="30"/>
      <c r="B3650" s="31"/>
      <c r="C3650" s="403"/>
      <c r="D3650" s="385"/>
      <c r="F3650" s="385"/>
      <c r="G3650" s="385"/>
      <c r="H3650" s="385"/>
    </row>
    <row r="3651" spans="1:8" x14ac:dyDescent="0.25">
      <c r="A3651" s="30"/>
      <c r="B3651" s="31"/>
      <c r="C3651" s="403"/>
      <c r="D3651" s="385"/>
      <c r="F3651" s="385"/>
      <c r="G3651" s="385"/>
      <c r="H3651" s="385"/>
    </row>
    <row r="3652" spans="1:8" x14ac:dyDescent="0.25">
      <c r="A3652" s="30"/>
      <c r="B3652" s="31"/>
      <c r="C3652" s="403"/>
      <c r="D3652" s="385"/>
      <c r="F3652" s="385"/>
      <c r="G3652" s="385"/>
      <c r="H3652" s="385"/>
    </row>
    <row r="3653" spans="1:8" x14ac:dyDescent="0.25">
      <c r="A3653" s="30"/>
      <c r="B3653" s="31"/>
      <c r="C3653" s="403"/>
      <c r="D3653" s="385"/>
      <c r="F3653" s="385"/>
      <c r="G3653" s="385"/>
      <c r="H3653" s="385"/>
    </row>
    <row r="3654" spans="1:8" x14ac:dyDescent="0.25">
      <c r="A3654" s="30"/>
      <c r="B3654" s="31"/>
      <c r="C3654" s="403"/>
      <c r="D3654" s="385"/>
      <c r="F3654" s="385"/>
      <c r="G3654" s="385"/>
      <c r="H3654" s="385"/>
    </row>
    <row r="3655" spans="1:8" x14ac:dyDescent="0.25">
      <c r="A3655" s="30"/>
      <c r="B3655" s="31"/>
      <c r="C3655" s="403"/>
      <c r="D3655" s="385"/>
      <c r="F3655" s="385"/>
      <c r="G3655" s="385"/>
      <c r="H3655" s="385"/>
    </row>
    <row r="3656" spans="1:8" x14ac:dyDescent="0.25">
      <c r="A3656" s="30"/>
      <c r="B3656" s="31"/>
      <c r="C3656" s="403"/>
      <c r="D3656" s="385"/>
      <c r="F3656" s="385"/>
      <c r="G3656" s="385"/>
      <c r="H3656" s="385"/>
    </row>
    <row r="3657" spans="1:8" x14ac:dyDescent="0.25">
      <c r="A3657" s="30"/>
      <c r="B3657" s="31"/>
      <c r="C3657" s="403"/>
      <c r="D3657" s="385"/>
      <c r="F3657" s="385"/>
      <c r="G3657" s="385"/>
      <c r="H3657" s="385"/>
    </row>
    <row r="3658" spans="1:8" x14ac:dyDescent="0.25">
      <c r="A3658" s="30"/>
      <c r="B3658" s="31"/>
      <c r="C3658" s="403"/>
      <c r="D3658" s="385"/>
      <c r="F3658" s="385"/>
      <c r="G3658" s="385"/>
      <c r="H3658" s="385"/>
    </row>
    <row r="3659" spans="1:8" x14ac:dyDescent="0.25">
      <c r="A3659" s="30"/>
      <c r="B3659" s="31"/>
      <c r="C3659" s="403"/>
      <c r="D3659" s="385"/>
      <c r="F3659" s="385"/>
      <c r="G3659" s="385"/>
      <c r="H3659" s="385"/>
    </row>
    <row r="3660" spans="1:8" x14ac:dyDescent="0.25">
      <c r="A3660" s="30"/>
      <c r="B3660" s="31"/>
      <c r="C3660" s="403"/>
      <c r="D3660" s="385"/>
      <c r="F3660" s="385"/>
      <c r="G3660" s="385"/>
      <c r="H3660" s="385"/>
    </row>
    <row r="3661" spans="1:8" x14ac:dyDescent="0.25">
      <c r="A3661" s="30"/>
      <c r="B3661" s="31"/>
      <c r="C3661" s="403"/>
      <c r="D3661" s="385"/>
      <c r="F3661" s="385"/>
      <c r="G3661" s="385"/>
      <c r="H3661" s="385"/>
    </row>
    <row r="3662" spans="1:8" x14ac:dyDescent="0.25">
      <c r="A3662" s="30"/>
      <c r="B3662" s="31"/>
      <c r="C3662" s="403"/>
      <c r="D3662" s="385"/>
      <c r="F3662" s="385"/>
      <c r="G3662" s="385"/>
      <c r="H3662" s="385"/>
    </row>
    <row r="3663" spans="1:8" x14ac:dyDescent="0.25">
      <c r="A3663" s="30"/>
      <c r="B3663" s="31"/>
      <c r="C3663" s="403"/>
      <c r="D3663" s="385"/>
      <c r="F3663" s="385"/>
      <c r="G3663" s="385"/>
      <c r="H3663" s="385"/>
    </row>
    <row r="3664" spans="1:8" x14ac:dyDescent="0.25">
      <c r="A3664" s="30"/>
      <c r="B3664" s="31"/>
      <c r="C3664" s="403"/>
      <c r="D3664" s="385"/>
      <c r="F3664" s="385"/>
      <c r="G3664" s="385"/>
      <c r="H3664" s="385"/>
    </row>
    <row r="3665" spans="1:8" x14ac:dyDescent="0.25">
      <c r="A3665" s="30"/>
      <c r="B3665" s="31"/>
      <c r="C3665" s="403"/>
      <c r="D3665" s="385"/>
      <c r="F3665" s="385"/>
      <c r="G3665" s="385"/>
      <c r="H3665" s="385"/>
    </row>
    <row r="3666" spans="1:8" x14ac:dyDescent="0.25">
      <c r="A3666" s="30"/>
      <c r="B3666" s="31"/>
      <c r="C3666" s="403"/>
      <c r="D3666" s="385"/>
      <c r="F3666" s="385"/>
      <c r="G3666" s="385"/>
      <c r="H3666" s="385"/>
    </row>
    <row r="3667" spans="1:8" x14ac:dyDescent="0.25">
      <c r="A3667" s="30"/>
      <c r="B3667" s="31"/>
      <c r="C3667" s="403"/>
      <c r="D3667" s="385"/>
      <c r="F3667" s="385"/>
      <c r="G3667" s="385"/>
      <c r="H3667" s="385"/>
    </row>
    <row r="3668" spans="1:8" x14ac:dyDescent="0.25">
      <c r="A3668" s="30"/>
      <c r="B3668" s="31"/>
      <c r="C3668" s="403"/>
      <c r="D3668" s="385"/>
      <c r="F3668" s="385"/>
      <c r="G3668" s="385"/>
      <c r="H3668" s="385"/>
    </row>
    <row r="3669" spans="1:8" x14ac:dyDescent="0.25">
      <c r="A3669" s="30"/>
      <c r="B3669" s="31"/>
      <c r="C3669" s="403"/>
      <c r="D3669" s="385"/>
      <c r="F3669" s="385"/>
      <c r="G3669" s="385"/>
      <c r="H3669" s="385"/>
    </row>
    <row r="3670" spans="1:8" x14ac:dyDescent="0.25">
      <c r="A3670" s="30"/>
      <c r="B3670" s="31"/>
      <c r="C3670" s="403"/>
      <c r="D3670" s="385"/>
      <c r="F3670" s="385"/>
      <c r="G3670" s="385"/>
      <c r="H3670" s="385"/>
    </row>
    <row r="3671" spans="1:8" x14ac:dyDescent="0.25">
      <c r="A3671" s="30"/>
      <c r="B3671" s="31"/>
      <c r="C3671" s="403"/>
      <c r="D3671" s="385"/>
      <c r="F3671" s="385"/>
      <c r="G3671" s="385"/>
      <c r="H3671" s="385"/>
    </row>
    <row r="3672" spans="1:8" x14ac:dyDescent="0.25">
      <c r="A3672" s="30"/>
      <c r="B3672" s="31"/>
      <c r="C3672" s="403"/>
      <c r="D3672" s="385"/>
      <c r="F3672" s="385"/>
      <c r="G3672" s="385"/>
      <c r="H3672" s="385"/>
    </row>
    <row r="3673" spans="1:8" x14ac:dyDescent="0.25">
      <c r="A3673" s="30"/>
      <c r="B3673" s="31"/>
      <c r="C3673" s="403"/>
      <c r="D3673" s="385"/>
      <c r="F3673" s="385"/>
      <c r="G3673" s="385"/>
      <c r="H3673" s="385"/>
    </row>
    <row r="3674" spans="1:8" x14ac:dyDescent="0.25">
      <c r="A3674" s="30"/>
      <c r="B3674" s="31"/>
      <c r="C3674" s="403"/>
      <c r="D3674" s="385"/>
      <c r="F3674" s="385"/>
      <c r="G3674" s="385"/>
      <c r="H3674" s="385"/>
    </row>
    <row r="3675" spans="1:8" x14ac:dyDescent="0.25">
      <c r="A3675" s="30"/>
      <c r="B3675" s="31"/>
      <c r="C3675" s="403"/>
      <c r="D3675" s="385"/>
      <c r="F3675" s="385"/>
      <c r="G3675" s="385"/>
      <c r="H3675" s="385"/>
    </row>
    <row r="3676" spans="1:8" x14ac:dyDescent="0.25">
      <c r="A3676" s="30"/>
      <c r="B3676" s="31"/>
      <c r="C3676" s="403"/>
      <c r="D3676" s="385"/>
      <c r="F3676" s="385"/>
      <c r="G3676" s="385"/>
      <c r="H3676" s="385"/>
    </row>
    <row r="3677" spans="1:8" x14ac:dyDescent="0.25">
      <c r="A3677" s="30"/>
      <c r="B3677" s="31"/>
      <c r="C3677" s="403"/>
      <c r="D3677" s="385"/>
      <c r="F3677" s="385"/>
      <c r="G3677" s="385"/>
      <c r="H3677" s="385"/>
    </row>
    <row r="3678" spans="1:8" x14ac:dyDescent="0.25">
      <c r="A3678" s="30"/>
      <c r="B3678" s="31"/>
      <c r="C3678" s="403"/>
      <c r="D3678" s="385"/>
      <c r="F3678" s="385"/>
      <c r="G3678" s="385"/>
      <c r="H3678" s="385"/>
    </row>
    <row r="3679" spans="1:8" x14ac:dyDescent="0.25">
      <c r="A3679" s="30"/>
      <c r="B3679" s="31"/>
      <c r="C3679" s="403"/>
      <c r="D3679" s="385"/>
      <c r="F3679" s="385"/>
      <c r="G3679" s="385"/>
      <c r="H3679" s="385"/>
    </row>
    <row r="3680" spans="1:8" x14ac:dyDescent="0.25">
      <c r="A3680" s="30"/>
      <c r="B3680" s="31"/>
      <c r="C3680" s="403"/>
      <c r="D3680" s="385"/>
      <c r="F3680" s="385"/>
      <c r="G3680" s="385"/>
      <c r="H3680" s="385"/>
    </row>
    <row r="3681" spans="1:8" x14ac:dyDescent="0.25">
      <c r="A3681" s="30"/>
      <c r="B3681" s="31"/>
      <c r="C3681" s="403"/>
      <c r="D3681" s="385"/>
      <c r="F3681" s="385"/>
      <c r="G3681" s="385"/>
      <c r="H3681" s="385"/>
    </row>
    <row r="3682" spans="1:8" x14ac:dyDescent="0.25">
      <c r="A3682" s="30"/>
      <c r="B3682" s="31"/>
      <c r="C3682" s="403"/>
      <c r="D3682" s="385"/>
      <c r="F3682" s="385"/>
      <c r="G3682" s="385"/>
      <c r="H3682" s="385"/>
    </row>
    <row r="3683" spans="1:8" x14ac:dyDescent="0.25">
      <c r="A3683" s="30"/>
      <c r="B3683" s="31"/>
      <c r="C3683" s="403"/>
      <c r="D3683" s="385"/>
      <c r="F3683" s="385"/>
      <c r="G3683" s="385"/>
      <c r="H3683" s="385"/>
    </row>
    <row r="3684" spans="1:8" x14ac:dyDescent="0.25">
      <c r="A3684" s="30"/>
      <c r="B3684" s="31"/>
      <c r="C3684" s="403"/>
      <c r="D3684" s="385"/>
      <c r="F3684" s="385"/>
      <c r="G3684" s="385"/>
      <c r="H3684" s="385"/>
    </row>
    <row r="3685" spans="1:8" x14ac:dyDescent="0.25">
      <c r="A3685" s="30"/>
      <c r="B3685" s="31"/>
      <c r="C3685" s="403"/>
      <c r="D3685" s="385"/>
      <c r="F3685" s="385"/>
      <c r="G3685" s="385"/>
      <c r="H3685" s="385"/>
    </row>
    <row r="3686" spans="1:8" x14ac:dyDescent="0.25">
      <c r="A3686" s="30"/>
      <c r="B3686" s="31"/>
      <c r="C3686" s="403"/>
      <c r="D3686" s="385"/>
      <c r="F3686" s="385"/>
      <c r="G3686" s="385"/>
      <c r="H3686" s="385"/>
    </row>
    <row r="3687" spans="1:8" x14ac:dyDescent="0.25">
      <c r="A3687" s="30"/>
      <c r="B3687" s="31"/>
      <c r="C3687" s="403"/>
      <c r="D3687" s="385"/>
      <c r="F3687" s="385"/>
      <c r="G3687" s="385"/>
      <c r="H3687" s="385"/>
    </row>
    <row r="3688" spans="1:8" x14ac:dyDescent="0.25">
      <c r="A3688" s="30"/>
      <c r="B3688" s="31"/>
      <c r="C3688" s="403"/>
      <c r="D3688" s="385"/>
      <c r="F3688" s="385"/>
      <c r="G3688" s="385"/>
      <c r="H3688" s="385"/>
    </row>
    <row r="3689" spans="1:8" x14ac:dyDescent="0.25">
      <c r="A3689" s="30"/>
      <c r="B3689" s="31"/>
      <c r="C3689" s="403"/>
      <c r="D3689" s="385"/>
      <c r="F3689" s="385"/>
      <c r="G3689" s="385"/>
      <c r="H3689" s="385"/>
    </row>
    <row r="3690" spans="1:8" x14ac:dyDescent="0.25">
      <c r="A3690" s="30"/>
      <c r="B3690" s="31"/>
      <c r="C3690" s="403"/>
      <c r="D3690" s="385"/>
      <c r="F3690" s="385"/>
      <c r="G3690" s="385"/>
      <c r="H3690" s="385"/>
    </row>
    <row r="3691" spans="1:8" x14ac:dyDescent="0.25">
      <c r="A3691" s="30"/>
      <c r="B3691" s="31"/>
      <c r="C3691" s="403"/>
      <c r="D3691" s="385"/>
      <c r="F3691" s="385"/>
      <c r="G3691" s="385"/>
      <c r="H3691" s="385"/>
    </row>
    <row r="3692" spans="1:8" x14ac:dyDescent="0.25">
      <c r="A3692" s="30"/>
      <c r="B3692" s="31"/>
      <c r="C3692" s="403"/>
      <c r="D3692" s="385"/>
      <c r="F3692" s="385"/>
      <c r="G3692" s="385"/>
      <c r="H3692" s="385"/>
    </row>
    <row r="3693" spans="1:8" x14ac:dyDescent="0.25">
      <c r="A3693" s="30"/>
      <c r="B3693" s="31"/>
      <c r="C3693" s="403"/>
      <c r="D3693" s="385"/>
      <c r="F3693" s="385"/>
      <c r="G3693" s="385"/>
      <c r="H3693" s="385"/>
    </row>
    <row r="3694" spans="1:8" x14ac:dyDescent="0.25">
      <c r="A3694" s="30"/>
      <c r="B3694" s="31"/>
      <c r="C3694" s="403"/>
      <c r="D3694" s="385"/>
      <c r="F3694" s="385"/>
      <c r="G3694" s="385"/>
      <c r="H3694" s="385"/>
    </row>
    <row r="3695" spans="1:8" x14ac:dyDescent="0.25">
      <c r="A3695" s="30"/>
      <c r="B3695" s="31"/>
      <c r="C3695" s="403"/>
      <c r="D3695" s="385"/>
      <c r="F3695" s="385"/>
      <c r="G3695" s="385"/>
      <c r="H3695" s="385"/>
    </row>
    <row r="3696" spans="1:8" x14ac:dyDescent="0.25">
      <c r="A3696" s="30"/>
      <c r="B3696" s="31"/>
      <c r="C3696" s="403"/>
      <c r="D3696" s="385"/>
      <c r="F3696" s="385"/>
      <c r="G3696" s="385"/>
      <c r="H3696" s="385"/>
    </row>
    <row r="3697" spans="1:8" x14ac:dyDescent="0.25">
      <c r="A3697" s="30"/>
      <c r="B3697" s="31"/>
      <c r="C3697" s="403"/>
      <c r="D3697" s="385"/>
      <c r="F3697" s="385"/>
      <c r="G3697" s="385"/>
      <c r="H3697" s="385"/>
    </row>
    <row r="3698" spans="1:8" x14ac:dyDescent="0.25">
      <c r="A3698" s="30"/>
      <c r="B3698" s="31"/>
      <c r="C3698" s="403"/>
      <c r="D3698" s="385"/>
      <c r="F3698" s="385"/>
      <c r="G3698" s="385"/>
      <c r="H3698" s="385"/>
    </row>
    <row r="3699" spans="1:8" x14ac:dyDescent="0.25">
      <c r="A3699" s="30"/>
      <c r="B3699" s="31"/>
      <c r="C3699" s="403"/>
      <c r="D3699" s="385"/>
      <c r="F3699" s="385"/>
      <c r="G3699" s="385"/>
      <c r="H3699" s="385"/>
    </row>
    <row r="3700" spans="1:8" x14ac:dyDescent="0.25">
      <c r="A3700" s="30"/>
      <c r="B3700" s="31"/>
      <c r="C3700" s="403"/>
      <c r="D3700" s="385"/>
      <c r="F3700" s="385"/>
      <c r="G3700" s="385"/>
      <c r="H3700" s="385"/>
    </row>
    <row r="3701" spans="1:8" x14ac:dyDescent="0.25">
      <c r="A3701" s="30"/>
      <c r="B3701" s="31"/>
      <c r="C3701" s="403"/>
      <c r="D3701" s="385"/>
      <c r="F3701" s="385"/>
      <c r="G3701" s="385"/>
      <c r="H3701" s="385"/>
    </row>
    <row r="3702" spans="1:8" x14ac:dyDescent="0.25">
      <c r="A3702" s="30"/>
      <c r="B3702" s="31"/>
      <c r="C3702" s="403"/>
      <c r="D3702" s="385"/>
      <c r="F3702" s="385"/>
      <c r="G3702" s="385"/>
      <c r="H3702" s="385"/>
    </row>
    <row r="3703" spans="1:8" x14ac:dyDescent="0.25">
      <c r="A3703" s="30"/>
      <c r="B3703" s="31"/>
      <c r="C3703" s="403"/>
      <c r="D3703" s="385"/>
      <c r="F3703" s="385"/>
      <c r="G3703" s="385"/>
      <c r="H3703" s="385"/>
    </row>
    <row r="3704" spans="1:8" x14ac:dyDescent="0.25">
      <c r="A3704" s="30"/>
      <c r="B3704" s="31"/>
      <c r="C3704" s="403"/>
      <c r="D3704" s="385"/>
      <c r="F3704" s="385"/>
      <c r="G3704" s="385"/>
      <c r="H3704" s="385"/>
    </row>
    <row r="3705" spans="1:8" x14ac:dyDescent="0.25">
      <c r="A3705" s="30"/>
      <c r="B3705" s="31"/>
      <c r="C3705" s="403"/>
      <c r="D3705" s="385"/>
      <c r="F3705" s="385"/>
      <c r="G3705" s="385"/>
      <c r="H3705" s="385"/>
    </row>
    <row r="3706" spans="1:8" x14ac:dyDescent="0.25">
      <c r="A3706" s="30"/>
      <c r="B3706" s="31"/>
      <c r="C3706" s="403"/>
      <c r="D3706" s="385"/>
      <c r="F3706" s="385"/>
      <c r="G3706" s="385"/>
      <c r="H3706" s="385"/>
    </row>
    <row r="3707" spans="1:8" x14ac:dyDescent="0.25">
      <c r="A3707" s="30"/>
      <c r="B3707" s="31"/>
      <c r="C3707" s="403"/>
      <c r="D3707" s="385"/>
      <c r="F3707" s="385"/>
      <c r="G3707" s="385"/>
      <c r="H3707" s="385"/>
    </row>
    <row r="3708" spans="1:8" x14ac:dyDescent="0.25">
      <c r="A3708" s="30"/>
      <c r="B3708" s="31"/>
      <c r="C3708" s="403"/>
      <c r="D3708" s="385"/>
      <c r="F3708" s="385"/>
      <c r="G3708" s="385"/>
      <c r="H3708" s="385"/>
    </row>
    <row r="3709" spans="1:8" x14ac:dyDescent="0.25">
      <c r="A3709" s="30"/>
      <c r="B3709" s="31"/>
      <c r="C3709" s="403"/>
      <c r="D3709" s="385"/>
      <c r="F3709" s="385"/>
      <c r="G3709" s="385"/>
      <c r="H3709" s="385"/>
    </row>
    <row r="3710" spans="1:8" x14ac:dyDescent="0.25">
      <c r="A3710" s="30"/>
      <c r="B3710" s="31"/>
      <c r="C3710" s="403"/>
      <c r="D3710" s="385"/>
      <c r="F3710" s="385"/>
      <c r="G3710" s="385"/>
      <c r="H3710" s="385"/>
    </row>
    <row r="3711" spans="1:8" x14ac:dyDescent="0.25">
      <c r="A3711" s="30"/>
      <c r="B3711" s="31"/>
      <c r="C3711" s="403"/>
      <c r="D3711" s="385"/>
      <c r="F3711" s="385"/>
      <c r="G3711" s="385"/>
      <c r="H3711" s="385"/>
    </row>
    <row r="3712" spans="1:8" x14ac:dyDescent="0.25">
      <c r="A3712" s="30"/>
      <c r="B3712" s="31"/>
      <c r="C3712" s="403"/>
      <c r="D3712" s="385"/>
      <c r="F3712" s="385"/>
      <c r="G3712" s="385"/>
      <c r="H3712" s="385"/>
    </row>
    <row r="3713" spans="1:8" x14ac:dyDescent="0.25">
      <c r="A3713" s="30"/>
      <c r="B3713" s="31"/>
      <c r="C3713" s="403"/>
      <c r="D3713" s="385"/>
      <c r="F3713" s="385"/>
      <c r="G3713" s="385"/>
      <c r="H3713" s="385"/>
    </row>
    <row r="3714" spans="1:8" x14ac:dyDescent="0.25">
      <c r="A3714" s="30"/>
      <c r="B3714" s="31"/>
      <c r="C3714" s="403"/>
      <c r="D3714" s="385"/>
      <c r="F3714" s="385"/>
      <c r="G3714" s="385"/>
      <c r="H3714" s="385"/>
    </row>
    <row r="3715" spans="1:8" x14ac:dyDescent="0.25">
      <c r="A3715" s="30"/>
      <c r="B3715" s="31"/>
      <c r="C3715" s="403"/>
      <c r="D3715" s="385"/>
      <c r="F3715" s="385"/>
      <c r="G3715" s="385"/>
      <c r="H3715" s="385"/>
    </row>
    <row r="3716" spans="1:8" x14ac:dyDescent="0.25">
      <c r="A3716" s="30"/>
      <c r="B3716" s="31"/>
      <c r="C3716" s="403"/>
      <c r="D3716" s="385"/>
      <c r="F3716" s="385"/>
      <c r="G3716" s="385"/>
      <c r="H3716" s="385"/>
    </row>
    <row r="3717" spans="1:8" x14ac:dyDescent="0.25">
      <c r="A3717" s="30"/>
      <c r="B3717" s="31"/>
      <c r="C3717" s="403"/>
      <c r="D3717" s="385"/>
      <c r="F3717" s="385"/>
      <c r="G3717" s="385"/>
      <c r="H3717" s="385"/>
    </row>
    <row r="3718" spans="1:8" x14ac:dyDescent="0.25">
      <c r="A3718" s="30"/>
      <c r="B3718" s="31"/>
      <c r="C3718" s="403"/>
      <c r="D3718" s="385"/>
      <c r="F3718" s="385"/>
      <c r="G3718" s="385"/>
      <c r="H3718" s="385"/>
    </row>
    <row r="3719" spans="1:8" x14ac:dyDescent="0.25">
      <c r="A3719" s="30"/>
      <c r="B3719" s="31"/>
      <c r="C3719" s="403"/>
      <c r="D3719" s="385"/>
      <c r="F3719" s="385"/>
      <c r="G3719" s="385"/>
      <c r="H3719" s="385"/>
    </row>
    <row r="3720" spans="1:8" x14ac:dyDescent="0.25">
      <c r="A3720" s="30"/>
      <c r="B3720" s="31"/>
      <c r="C3720" s="403"/>
      <c r="D3720" s="385"/>
      <c r="F3720" s="385"/>
      <c r="G3720" s="385"/>
      <c r="H3720" s="385"/>
    </row>
    <row r="3721" spans="1:8" x14ac:dyDescent="0.25">
      <c r="A3721" s="30"/>
      <c r="B3721" s="31"/>
      <c r="C3721" s="403"/>
      <c r="D3721" s="385"/>
      <c r="F3721" s="385"/>
      <c r="G3721" s="385"/>
      <c r="H3721" s="385"/>
    </row>
    <row r="3722" spans="1:8" x14ac:dyDescent="0.25">
      <c r="A3722" s="30"/>
      <c r="B3722" s="31"/>
      <c r="C3722" s="403"/>
      <c r="D3722" s="385"/>
      <c r="F3722" s="385"/>
      <c r="G3722" s="385"/>
      <c r="H3722" s="385"/>
    </row>
    <row r="3723" spans="1:8" x14ac:dyDescent="0.25">
      <c r="A3723" s="30"/>
      <c r="B3723" s="31"/>
      <c r="C3723" s="403"/>
      <c r="D3723" s="385"/>
      <c r="F3723" s="385"/>
      <c r="G3723" s="385"/>
      <c r="H3723" s="385"/>
    </row>
    <row r="3724" spans="1:8" x14ac:dyDescent="0.25">
      <c r="A3724" s="30"/>
      <c r="B3724" s="31"/>
      <c r="C3724" s="403"/>
      <c r="D3724" s="385"/>
      <c r="F3724" s="385"/>
      <c r="G3724" s="385"/>
      <c r="H3724" s="385"/>
    </row>
    <row r="3725" spans="1:8" x14ac:dyDescent="0.25">
      <c r="A3725" s="30"/>
      <c r="B3725" s="31"/>
      <c r="C3725" s="403"/>
      <c r="D3725" s="385"/>
      <c r="F3725" s="385"/>
      <c r="G3725" s="385"/>
      <c r="H3725" s="385"/>
    </row>
    <row r="3726" spans="1:8" x14ac:dyDescent="0.25">
      <c r="A3726" s="30"/>
      <c r="B3726" s="31"/>
      <c r="C3726" s="403"/>
      <c r="D3726" s="385"/>
      <c r="F3726" s="385"/>
      <c r="G3726" s="385"/>
      <c r="H3726" s="385"/>
    </row>
    <row r="3727" spans="1:8" x14ac:dyDescent="0.25">
      <c r="A3727" s="30"/>
      <c r="B3727" s="31"/>
      <c r="C3727" s="403"/>
      <c r="D3727" s="385"/>
      <c r="F3727" s="385"/>
      <c r="G3727" s="385"/>
      <c r="H3727" s="385"/>
    </row>
    <row r="3728" spans="1:8" x14ac:dyDescent="0.25">
      <c r="A3728" s="30"/>
      <c r="B3728" s="31"/>
      <c r="C3728" s="403"/>
      <c r="D3728" s="385"/>
      <c r="F3728" s="385"/>
      <c r="G3728" s="385"/>
      <c r="H3728" s="385"/>
    </row>
    <row r="3729" spans="1:8" x14ac:dyDescent="0.25">
      <c r="A3729" s="30"/>
      <c r="B3729" s="31"/>
      <c r="C3729" s="403"/>
      <c r="D3729" s="385"/>
      <c r="F3729" s="385"/>
      <c r="G3729" s="385"/>
      <c r="H3729" s="385"/>
    </row>
    <row r="3730" spans="1:8" x14ac:dyDescent="0.25">
      <c r="A3730" s="30"/>
      <c r="B3730" s="31"/>
      <c r="C3730" s="403"/>
      <c r="D3730" s="385"/>
      <c r="F3730" s="385"/>
      <c r="G3730" s="385"/>
      <c r="H3730" s="385"/>
    </row>
    <row r="3731" spans="1:8" x14ac:dyDescent="0.25">
      <c r="A3731" s="30"/>
      <c r="B3731" s="31"/>
      <c r="C3731" s="403"/>
      <c r="D3731" s="385"/>
      <c r="F3731" s="385"/>
      <c r="G3731" s="385"/>
      <c r="H3731" s="385"/>
    </row>
    <row r="3732" spans="1:8" x14ac:dyDescent="0.25">
      <c r="A3732" s="30"/>
      <c r="B3732" s="31"/>
      <c r="C3732" s="403"/>
      <c r="D3732" s="385"/>
      <c r="F3732" s="385"/>
      <c r="G3732" s="385"/>
      <c r="H3732" s="385"/>
    </row>
    <row r="3733" spans="1:8" x14ac:dyDescent="0.25">
      <c r="A3733" s="30"/>
      <c r="B3733" s="31"/>
      <c r="C3733" s="403"/>
      <c r="D3733" s="385"/>
      <c r="F3733" s="385"/>
      <c r="G3733" s="385"/>
      <c r="H3733" s="385"/>
    </row>
    <row r="3734" spans="1:8" x14ac:dyDescent="0.25">
      <c r="A3734" s="30"/>
      <c r="B3734" s="31"/>
      <c r="C3734" s="403"/>
      <c r="D3734" s="385"/>
      <c r="F3734" s="385"/>
      <c r="G3734" s="385"/>
      <c r="H3734" s="385"/>
    </row>
    <row r="3735" spans="1:8" x14ac:dyDescent="0.25">
      <c r="A3735" s="30"/>
      <c r="B3735" s="31"/>
      <c r="C3735" s="403"/>
      <c r="D3735" s="385"/>
      <c r="F3735" s="385"/>
      <c r="G3735" s="385"/>
      <c r="H3735" s="385"/>
    </row>
    <row r="3736" spans="1:8" x14ac:dyDescent="0.25">
      <c r="A3736" s="30"/>
      <c r="B3736" s="31"/>
      <c r="C3736" s="403"/>
      <c r="D3736" s="385"/>
      <c r="F3736" s="385"/>
      <c r="G3736" s="385"/>
      <c r="H3736" s="385"/>
    </row>
    <row r="3737" spans="1:8" x14ac:dyDescent="0.25">
      <c r="A3737" s="30"/>
      <c r="B3737" s="31"/>
      <c r="C3737" s="403"/>
      <c r="D3737" s="385"/>
      <c r="F3737" s="385"/>
      <c r="G3737" s="385"/>
      <c r="H3737" s="385"/>
    </row>
    <row r="3738" spans="1:8" x14ac:dyDescent="0.25">
      <c r="A3738" s="30"/>
      <c r="B3738" s="31"/>
      <c r="C3738" s="403"/>
      <c r="D3738" s="385"/>
      <c r="F3738" s="385"/>
      <c r="G3738" s="385"/>
      <c r="H3738" s="385"/>
    </row>
    <row r="3739" spans="1:8" x14ac:dyDescent="0.25">
      <c r="A3739" s="30"/>
      <c r="B3739" s="31"/>
      <c r="C3739" s="403"/>
      <c r="D3739" s="385"/>
      <c r="F3739" s="385"/>
      <c r="G3739" s="385"/>
      <c r="H3739" s="385"/>
    </row>
    <row r="3740" spans="1:8" x14ac:dyDescent="0.25">
      <c r="A3740" s="30"/>
      <c r="B3740" s="31"/>
      <c r="C3740" s="403"/>
      <c r="D3740" s="385"/>
      <c r="F3740" s="385"/>
      <c r="G3740" s="385"/>
      <c r="H3740" s="385"/>
    </row>
    <row r="3741" spans="1:8" x14ac:dyDescent="0.25">
      <c r="A3741" s="30"/>
      <c r="B3741" s="31"/>
      <c r="C3741" s="403"/>
      <c r="D3741" s="385"/>
      <c r="F3741" s="385"/>
      <c r="G3741" s="385"/>
      <c r="H3741" s="385"/>
    </row>
    <row r="3742" spans="1:8" x14ac:dyDescent="0.25">
      <c r="A3742" s="30"/>
      <c r="B3742" s="31"/>
      <c r="C3742" s="403"/>
      <c r="D3742" s="385"/>
      <c r="F3742" s="385"/>
      <c r="G3742" s="385"/>
      <c r="H3742" s="385"/>
    </row>
    <row r="3743" spans="1:8" x14ac:dyDescent="0.25">
      <c r="A3743" s="30"/>
      <c r="B3743" s="31"/>
      <c r="C3743" s="403"/>
      <c r="D3743" s="385"/>
      <c r="F3743" s="385"/>
      <c r="G3743" s="385"/>
      <c r="H3743" s="385"/>
    </row>
    <row r="3744" spans="1:8" x14ac:dyDescent="0.25">
      <c r="A3744" s="30"/>
      <c r="B3744" s="31"/>
      <c r="C3744" s="403"/>
      <c r="D3744" s="385"/>
      <c r="F3744" s="385"/>
      <c r="G3744" s="385"/>
      <c r="H3744" s="385"/>
    </row>
    <row r="3745" spans="1:8" x14ac:dyDescent="0.25">
      <c r="A3745" s="30"/>
      <c r="B3745" s="31"/>
      <c r="C3745" s="403"/>
      <c r="D3745" s="385"/>
      <c r="F3745" s="385"/>
      <c r="G3745" s="385"/>
      <c r="H3745" s="385"/>
    </row>
    <row r="3746" spans="1:8" x14ac:dyDescent="0.25">
      <c r="A3746" s="30"/>
      <c r="B3746" s="31"/>
      <c r="C3746" s="403"/>
      <c r="D3746" s="385"/>
      <c r="F3746" s="385"/>
      <c r="G3746" s="385"/>
      <c r="H3746" s="385"/>
    </row>
    <row r="3747" spans="1:8" x14ac:dyDescent="0.25">
      <c r="A3747" s="30"/>
      <c r="B3747" s="31"/>
      <c r="C3747" s="403"/>
      <c r="D3747" s="385"/>
      <c r="F3747" s="385"/>
      <c r="G3747" s="385"/>
      <c r="H3747" s="385"/>
    </row>
    <row r="3748" spans="1:8" x14ac:dyDescent="0.25">
      <c r="A3748" s="30"/>
      <c r="B3748" s="31"/>
      <c r="C3748" s="403"/>
      <c r="D3748" s="385"/>
      <c r="F3748" s="385"/>
      <c r="G3748" s="385"/>
      <c r="H3748" s="385"/>
    </row>
    <row r="3749" spans="1:8" x14ac:dyDescent="0.25">
      <c r="A3749" s="30"/>
      <c r="B3749" s="31"/>
      <c r="C3749" s="403"/>
      <c r="D3749" s="385"/>
      <c r="F3749" s="385"/>
      <c r="G3749" s="385"/>
      <c r="H3749" s="385"/>
    </row>
    <row r="3750" spans="1:8" x14ac:dyDescent="0.25">
      <c r="A3750" s="30"/>
      <c r="B3750" s="31"/>
      <c r="C3750" s="403"/>
      <c r="D3750" s="385"/>
      <c r="F3750" s="385"/>
      <c r="G3750" s="385"/>
      <c r="H3750" s="385"/>
    </row>
    <row r="3751" spans="1:8" x14ac:dyDescent="0.25">
      <c r="A3751" s="30"/>
      <c r="B3751" s="31"/>
      <c r="C3751" s="403"/>
      <c r="D3751" s="385"/>
      <c r="F3751" s="385"/>
      <c r="G3751" s="385"/>
      <c r="H3751" s="385"/>
    </row>
    <row r="3752" spans="1:8" x14ac:dyDescent="0.25">
      <c r="A3752" s="30"/>
      <c r="B3752" s="31"/>
      <c r="C3752" s="403"/>
      <c r="D3752" s="385"/>
      <c r="F3752" s="385"/>
      <c r="G3752" s="385"/>
      <c r="H3752" s="385"/>
    </row>
    <row r="3753" spans="1:8" x14ac:dyDescent="0.25">
      <c r="A3753" s="30"/>
      <c r="B3753" s="31"/>
      <c r="C3753" s="403"/>
      <c r="D3753" s="385"/>
      <c r="F3753" s="385"/>
      <c r="G3753" s="385"/>
      <c r="H3753" s="385"/>
    </row>
    <row r="3754" spans="1:8" x14ac:dyDescent="0.25">
      <c r="A3754" s="30"/>
      <c r="B3754" s="31"/>
      <c r="C3754" s="403"/>
      <c r="D3754" s="385"/>
      <c r="F3754" s="385"/>
      <c r="G3754" s="385"/>
      <c r="H3754" s="385"/>
    </row>
    <row r="3755" spans="1:8" x14ac:dyDescent="0.25">
      <c r="A3755" s="30"/>
      <c r="B3755" s="31"/>
      <c r="C3755" s="403"/>
      <c r="D3755" s="385"/>
      <c r="F3755" s="385"/>
      <c r="G3755" s="385"/>
      <c r="H3755" s="385"/>
    </row>
    <row r="3756" spans="1:8" x14ac:dyDescent="0.25">
      <c r="A3756" s="30"/>
      <c r="B3756" s="31"/>
      <c r="C3756" s="403"/>
      <c r="D3756" s="385"/>
      <c r="F3756" s="385"/>
      <c r="G3756" s="385"/>
      <c r="H3756" s="385"/>
    </row>
    <row r="3757" spans="1:8" x14ac:dyDescent="0.25">
      <c r="A3757" s="30"/>
      <c r="B3757" s="31"/>
      <c r="C3757" s="403"/>
      <c r="D3757" s="385"/>
      <c r="F3757" s="385"/>
      <c r="G3757" s="385"/>
      <c r="H3757" s="385"/>
    </row>
    <row r="3758" spans="1:8" x14ac:dyDescent="0.25">
      <c r="A3758" s="30"/>
      <c r="B3758" s="31"/>
      <c r="C3758" s="403"/>
      <c r="D3758" s="385"/>
      <c r="F3758" s="385"/>
      <c r="G3758" s="385"/>
      <c r="H3758" s="385"/>
    </row>
    <row r="3759" spans="1:8" x14ac:dyDescent="0.25">
      <c r="A3759" s="30"/>
      <c r="B3759" s="31"/>
      <c r="C3759" s="403"/>
      <c r="D3759" s="385"/>
      <c r="F3759" s="385"/>
      <c r="G3759" s="385"/>
      <c r="H3759" s="385"/>
    </row>
    <row r="3760" spans="1:8" x14ac:dyDescent="0.25">
      <c r="A3760" s="30"/>
      <c r="B3760" s="31"/>
      <c r="C3760" s="403"/>
      <c r="D3760" s="385"/>
      <c r="F3760" s="385"/>
      <c r="G3760" s="385"/>
      <c r="H3760" s="385"/>
    </row>
    <row r="3761" spans="1:8" x14ac:dyDescent="0.25">
      <c r="A3761" s="30"/>
      <c r="B3761" s="31"/>
      <c r="C3761" s="403"/>
      <c r="D3761" s="385"/>
      <c r="F3761" s="385"/>
      <c r="G3761" s="385"/>
      <c r="H3761" s="385"/>
    </row>
    <row r="3762" spans="1:8" x14ac:dyDescent="0.25">
      <c r="A3762" s="30"/>
      <c r="B3762" s="31"/>
      <c r="C3762" s="403"/>
      <c r="D3762" s="385"/>
      <c r="F3762" s="385"/>
      <c r="G3762" s="385"/>
      <c r="H3762" s="385"/>
    </row>
    <row r="3763" spans="1:8" x14ac:dyDescent="0.25">
      <c r="A3763" s="30"/>
      <c r="B3763" s="31"/>
      <c r="C3763" s="403"/>
      <c r="D3763" s="385"/>
      <c r="F3763" s="385"/>
      <c r="G3763" s="385"/>
      <c r="H3763" s="385"/>
    </row>
    <row r="3764" spans="1:8" x14ac:dyDescent="0.25">
      <c r="A3764" s="30"/>
      <c r="B3764" s="31"/>
      <c r="C3764" s="403"/>
      <c r="D3764" s="385"/>
      <c r="F3764" s="385"/>
      <c r="G3764" s="385"/>
      <c r="H3764" s="385"/>
    </row>
    <row r="3765" spans="1:8" x14ac:dyDescent="0.25">
      <c r="A3765" s="30"/>
      <c r="B3765" s="31"/>
      <c r="C3765" s="403"/>
      <c r="D3765" s="385"/>
      <c r="F3765" s="385"/>
      <c r="G3765" s="385"/>
      <c r="H3765" s="385"/>
    </row>
    <row r="3766" spans="1:8" x14ac:dyDescent="0.25">
      <c r="A3766" s="30"/>
      <c r="B3766" s="31"/>
      <c r="C3766" s="403"/>
      <c r="D3766" s="385"/>
      <c r="F3766" s="385"/>
      <c r="G3766" s="385"/>
      <c r="H3766" s="385"/>
    </row>
    <row r="3767" spans="1:8" x14ac:dyDescent="0.25">
      <c r="A3767" s="30"/>
      <c r="B3767" s="31"/>
      <c r="C3767" s="403"/>
      <c r="D3767" s="385"/>
      <c r="F3767" s="385"/>
      <c r="G3767" s="385"/>
      <c r="H3767" s="385"/>
    </row>
    <row r="3768" spans="1:8" x14ac:dyDescent="0.25">
      <c r="A3768" s="30"/>
      <c r="B3768" s="31"/>
      <c r="C3768" s="403"/>
      <c r="D3768" s="385"/>
      <c r="F3768" s="385"/>
      <c r="G3768" s="385"/>
      <c r="H3768" s="385"/>
    </row>
    <row r="3769" spans="1:8" x14ac:dyDescent="0.25">
      <c r="A3769" s="30"/>
      <c r="B3769" s="31"/>
      <c r="C3769" s="403"/>
      <c r="D3769" s="385"/>
      <c r="F3769" s="385"/>
      <c r="G3769" s="385"/>
      <c r="H3769" s="385"/>
    </row>
    <row r="3770" spans="1:8" x14ac:dyDescent="0.25">
      <c r="A3770" s="30"/>
      <c r="B3770" s="31"/>
      <c r="C3770" s="403"/>
      <c r="D3770" s="385"/>
      <c r="F3770" s="385"/>
      <c r="G3770" s="385"/>
      <c r="H3770" s="385"/>
    </row>
    <row r="3771" spans="1:8" x14ac:dyDescent="0.25">
      <c r="A3771" s="30"/>
      <c r="B3771" s="31"/>
      <c r="C3771" s="403"/>
      <c r="D3771" s="385"/>
      <c r="F3771" s="385"/>
      <c r="G3771" s="385"/>
      <c r="H3771" s="385"/>
    </row>
    <row r="3772" spans="1:8" x14ac:dyDescent="0.25">
      <c r="A3772" s="30"/>
      <c r="B3772" s="31"/>
      <c r="C3772" s="403"/>
      <c r="D3772" s="385"/>
      <c r="F3772" s="385"/>
      <c r="G3772" s="385"/>
      <c r="H3772" s="385"/>
    </row>
    <row r="3773" spans="1:8" x14ac:dyDescent="0.25">
      <c r="A3773" s="30"/>
      <c r="B3773" s="31"/>
      <c r="C3773" s="403"/>
      <c r="D3773" s="385"/>
      <c r="F3773" s="385"/>
      <c r="G3773" s="385"/>
      <c r="H3773" s="385"/>
    </row>
    <row r="3774" spans="1:8" x14ac:dyDescent="0.25">
      <c r="A3774" s="30"/>
      <c r="B3774" s="31"/>
      <c r="C3774" s="403"/>
      <c r="D3774" s="385"/>
      <c r="F3774" s="385"/>
      <c r="G3774" s="385"/>
      <c r="H3774" s="385"/>
    </row>
    <row r="3775" spans="1:8" x14ac:dyDescent="0.25">
      <c r="A3775" s="30"/>
      <c r="B3775" s="31"/>
      <c r="C3775" s="403"/>
      <c r="D3775" s="385"/>
      <c r="F3775" s="385"/>
      <c r="G3775" s="385"/>
      <c r="H3775" s="385"/>
    </row>
    <row r="3776" spans="1:8" x14ac:dyDescent="0.25">
      <c r="A3776" s="30"/>
      <c r="B3776" s="31"/>
      <c r="C3776" s="403"/>
      <c r="D3776" s="385"/>
      <c r="F3776" s="385"/>
      <c r="G3776" s="385"/>
      <c r="H3776" s="385"/>
    </row>
    <row r="3777" spans="1:8" x14ac:dyDescent="0.25">
      <c r="A3777" s="30"/>
      <c r="B3777" s="31"/>
      <c r="C3777" s="403"/>
      <c r="D3777" s="385"/>
      <c r="F3777" s="385"/>
      <c r="G3777" s="385"/>
      <c r="H3777" s="385"/>
    </row>
    <row r="3778" spans="1:8" x14ac:dyDescent="0.25">
      <c r="A3778" s="30"/>
      <c r="B3778" s="31"/>
      <c r="C3778" s="403"/>
      <c r="D3778" s="385"/>
      <c r="F3778" s="385"/>
      <c r="G3778" s="385"/>
      <c r="H3778" s="385"/>
    </row>
    <row r="3779" spans="1:8" x14ac:dyDescent="0.25">
      <c r="A3779" s="30"/>
      <c r="B3779" s="31"/>
      <c r="C3779" s="403"/>
      <c r="D3779" s="385"/>
      <c r="F3779" s="385"/>
      <c r="G3779" s="385"/>
      <c r="H3779" s="385"/>
    </row>
    <row r="3780" spans="1:8" x14ac:dyDescent="0.25">
      <c r="A3780" s="30"/>
      <c r="B3780" s="31"/>
      <c r="C3780" s="403"/>
      <c r="D3780" s="385"/>
      <c r="F3780" s="385"/>
      <c r="G3780" s="385"/>
      <c r="H3780" s="385"/>
    </row>
    <row r="3781" spans="1:8" x14ac:dyDescent="0.25">
      <c r="A3781" s="30"/>
      <c r="B3781" s="31"/>
      <c r="C3781" s="403"/>
      <c r="D3781" s="385"/>
      <c r="F3781" s="385"/>
      <c r="G3781" s="385"/>
      <c r="H3781" s="385"/>
    </row>
    <row r="3782" spans="1:8" x14ac:dyDescent="0.25">
      <c r="A3782" s="30"/>
      <c r="B3782" s="31"/>
      <c r="C3782" s="403"/>
      <c r="D3782" s="385"/>
      <c r="F3782" s="385"/>
      <c r="G3782" s="385"/>
      <c r="H3782" s="385"/>
    </row>
    <row r="3783" spans="1:8" x14ac:dyDescent="0.25">
      <c r="A3783" s="30"/>
      <c r="B3783" s="31"/>
      <c r="C3783" s="403"/>
      <c r="D3783" s="385"/>
      <c r="F3783" s="385"/>
      <c r="G3783" s="385"/>
      <c r="H3783" s="385"/>
    </row>
    <row r="3784" spans="1:8" x14ac:dyDescent="0.25">
      <c r="A3784" s="30"/>
      <c r="B3784" s="31"/>
      <c r="C3784" s="403"/>
      <c r="D3784" s="385"/>
      <c r="F3784" s="385"/>
      <c r="G3784" s="385"/>
      <c r="H3784" s="385"/>
    </row>
    <row r="3785" spans="1:8" x14ac:dyDescent="0.25">
      <c r="A3785" s="30"/>
      <c r="B3785" s="31"/>
      <c r="C3785" s="403"/>
      <c r="D3785" s="385"/>
      <c r="F3785" s="385"/>
      <c r="G3785" s="385"/>
      <c r="H3785" s="385"/>
    </row>
    <row r="3786" spans="1:8" x14ac:dyDescent="0.25">
      <c r="A3786" s="30"/>
      <c r="B3786" s="31"/>
      <c r="C3786" s="403"/>
      <c r="D3786" s="385"/>
      <c r="F3786" s="385"/>
      <c r="G3786" s="385"/>
      <c r="H3786" s="385"/>
    </row>
    <row r="3787" spans="1:8" x14ac:dyDescent="0.25">
      <c r="A3787" s="30"/>
      <c r="B3787" s="31"/>
      <c r="C3787" s="403"/>
      <c r="D3787" s="385"/>
      <c r="F3787" s="385"/>
      <c r="G3787" s="385"/>
      <c r="H3787" s="385"/>
    </row>
    <row r="3788" spans="1:8" x14ac:dyDescent="0.25">
      <c r="A3788" s="30"/>
      <c r="B3788" s="31"/>
      <c r="C3788" s="403"/>
      <c r="D3788" s="385"/>
      <c r="F3788" s="385"/>
      <c r="G3788" s="385"/>
      <c r="H3788" s="385"/>
    </row>
    <row r="3789" spans="1:8" x14ac:dyDescent="0.25">
      <c r="A3789" s="30"/>
      <c r="B3789" s="31"/>
      <c r="C3789" s="403"/>
      <c r="D3789" s="385"/>
      <c r="F3789" s="385"/>
      <c r="G3789" s="385"/>
      <c r="H3789" s="385"/>
    </row>
    <row r="3790" spans="1:8" x14ac:dyDescent="0.25">
      <c r="A3790" s="30"/>
      <c r="B3790" s="31"/>
      <c r="C3790" s="403"/>
      <c r="D3790" s="385"/>
      <c r="F3790" s="385"/>
      <c r="G3790" s="385"/>
      <c r="H3790" s="385"/>
    </row>
    <row r="3791" spans="1:8" x14ac:dyDescent="0.25">
      <c r="A3791" s="30"/>
      <c r="B3791" s="31"/>
      <c r="C3791" s="403"/>
      <c r="D3791" s="385"/>
      <c r="F3791" s="385"/>
      <c r="G3791" s="385"/>
      <c r="H3791" s="385"/>
    </row>
    <row r="3792" spans="1:8" x14ac:dyDescent="0.25">
      <c r="A3792" s="30"/>
      <c r="B3792" s="31"/>
      <c r="C3792" s="403"/>
      <c r="D3792" s="385"/>
      <c r="F3792" s="385"/>
      <c r="G3792" s="385"/>
      <c r="H3792" s="385"/>
    </row>
    <row r="3793" spans="1:8" x14ac:dyDescent="0.25">
      <c r="A3793" s="30"/>
      <c r="B3793" s="31"/>
      <c r="C3793" s="403"/>
      <c r="D3793" s="385"/>
      <c r="F3793" s="385"/>
      <c r="G3793" s="385"/>
      <c r="H3793" s="385"/>
    </row>
    <row r="3794" spans="1:8" x14ac:dyDescent="0.25">
      <c r="A3794" s="30"/>
      <c r="B3794" s="31"/>
      <c r="C3794" s="403"/>
      <c r="D3794" s="385"/>
      <c r="F3794" s="385"/>
      <c r="G3794" s="385"/>
      <c r="H3794" s="385"/>
    </row>
    <row r="3795" spans="1:8" x14ac:dyDescent="0.25">
      <c r="A3795" s="30"/>
      <c r="B3795" s="31"/>
      <c r="C3795" s="403"/>
      <c r="D3795" s="385"/>
      <c r="F3795" s="385"/>
      <c r="G3795" s="385"/>
      <c r="H3795" s="385"/>
    </row>
    <row r="3796" spans="1:8" x14ac:dyDescent="0.25">
      <c r="A3796" s="30"/>
      <c r="B3796" s="31"/>
      <c r="C3796" s="403"/>
      <c r="D3796" s="385"/>
      <c r="F3796" s="385"/>
      <c r="G3796" s="385"/>
      <c r="H3796" s="385"/>
    </row>
    <row r="3797" spans="1:8" x14ac:dyDescent="0.25">
      <c r="A3797" s="30"/>
      <c r="B3797" s="31"/>
      <c r="C3797" s="403"/>
      <c r="D3797" s="385"/>
      <c r="F3797" s="385"/>
      <c r="G3797" s="385"/>
      <c r="H3797" s="385"/>
    </row>
    <row r="3798" spans="1:8" x14ac:dyDescent="0.25">
      <c r="A3798" s="30"/>
      <c r="B3798" s="31"/>
      <c r="C3798" s="403"/>
      <c r="D3798" s="385"/>
      <c r="F3798" s="385"/>
      <c r="G3798" s="385"/>
      <c r="H3798" s="385"/>
    </row>
    <row r="3799" spans="1:8" x14ac:dyDescent="0.25">
      <c r="A3799" s="30"/>
      <c r="B3799" s="31"/>
      <c r="C3799" s="403"/>
      <c r="D3799" s="385"/>
      <c r="F3799" s="385"/>
      <c r="G3799" s="385"/>
      <c r="H3799" s="385"/>
    </row>
    <row r="3800" spans="1:8" x14ac:dyDescent="0.25">
      <c r="A3800" s="30"/>
      <c r="B3800" s="31"/>
      <c r="C3800" s="403"/>
      <c r="D3800" s="385"/>
      <c r="F3800" s="385"/>
      <c r="G3800" s="385"/>
      <c r="H3800" s="385"/>
    </row>
    <row r="3801" spans="1:8" x14ac:dyDescent="0.25">
      <c r="A3801" s="30"/>
      <c r="B3801" s="31"/>
      <c r="C3801" s="403"/>
      <c r="D3801" s="385"/>
      <c r="F3801" s="385"/>
      <c r="G3801" s="385"/>
      <c r="H3801" s="385"/>
    </row>
    <row r="3802" spans="1:8" x14ac:dyDescent="0.25">
      <c r="A3802" s="30"/>
      <c r="B3802" s="31"/>
      <c r="C3802" s="403"/>
      <c r="D3802" s="385"/>
      <c r="F3802" s="385"/>
      <c r="G3802" s="385"/>
      <c r="H3802" s="385"/>
    </row>
    <row r="3803" spans="1:8" x14ac:dyDescent="0.25">
      <c r="A3803" s="30"/>
      <c r="B3803" s="31"/>
      <c r="C3803" s="403"/>
      <c r="D3803" s="385"/>
      <c r="F3803" s="385"/>
      <c r="G3803" s="385"/>
      <c r="H3803" s="385"/>
    </row>
    <row r="3804" spans="1:8" x14ac:dyDescent="0.25">
      <c r="A3804" s="30"/>
      <c r="B3804" s="31"/>
      <c r="C3804" s="403"/>
      <c r="D3804" s="385"/>
      <c r="F3804" s="385"/>
      <c r="G3804" s="385"/>
      <c r="H3804" s="385"/>
    </row>
    <row r="3805" spans="1:8" x14ac:dyDescent="0.25">
      <c r="A3805" s="30"/>
      <c r="B3805" s="31"/>
      <c r="C3805" s="403"/>
      <c r="D3805" s="385"/>
      <c r="F3805" s="385"/>
      <c r="G3805" s="385"/>
      <c r="H3805" s="385"/>
    </row>
    <row r="3806" spans="1:8" x14ac:dyDescent="0.25">
      <c r="A3806" s="30"/>
      <c r="B3806" s="31"/>
      <c r="C3806" s="403"/>
      <c r="D3806" s="385"/>
      <c r="F3806" s="385"/>
      <c r="G3806" s="385"/>
      <c r="H3806" s="385"/>
    </row>
    <row r="3807" spans="1:8" x14ac:dyDescent="0.25">
      <c r="A3807" s="30"/>
      <c r="B3807" s="31"/>
      <c r="C3807" s="403"/>
      <c r="D3807" s="385"/>
      <c r="F3807" s="385"/>
      <c r="G3807" s="385"/>
      <c r="H3807" s="385"/>
    </row>
    <row r="3808" spans="1:8" x14ac:dyDescent="0.25">
      <c r="A3808" s="30"/>
      <c r="B3808" s="31"/>
      <c r="C3808" s="403"/>
      <c r="D3808" s="385"/>
      <c r="F3808" s="385"/>
      <c r="G3808" s="385"/>
      <c r="H3808" s="385"/>
    </row>
    <row r="3809" spans="1:8" x14ac:dyDescent="0.25">
      <c r="A3809" s="30"/>
      <c r="B3809" s="31"/>
      <c r="C3809" s="403"/>
      <c r="D3809" s="385"/>
      <c r="F3809" s="385"/>
      <c r="G3809" s="385"/>
      <c r="H3809" s="385"/>
    </row>
    <row r="3810" spans="1:8" x14ac:dyDescent="0.25">
      <c r="A3810" s="30"/>
      <c r="B3810" s="31"/>
      <c r="C3810" s="403"/>
      <c r="D3810" s="385"/>
      <c r="F3810" s="385"/>
      <c r="G3810" s="385"/>
      <c r="H3810" s="385"/>
    </row>
    <row r="3811" spans="1:8" x14ac:dyDescent="0.25">
      <c r="A3811" s="30"/>
      <c r="B3811" s="31"/>
      <c r="C3811" s="403"/>
      <c r="D3811" s="385"/>
      <c r="F3811" s="385"/>
      <c r="G3811" s="385"/>
      <c r="H3811" s="385"/>
    </row>
    <row r="3812" spans="1:8" x14ac:dyDescent="0.25">
      <c r="A3812" s="30"/>
      <c r="B3812" s="31"/>
      <c r="C3812" s="403"/>
      <c r="D3812" s="385"/>
      <c r="F3812" s="385"/>
      <c r="G3812" s="385"/>
      <c r="H3812" s="385"/>
    </row>
    <row r="3813" spans="1:8" x14ac:dyDescent="0.25">
      <c r="A3813" s="30"/>
      <c r="B3813" s="31"/>
      <c r="C3813" s="403"/>
      <c r="D3813" s="385"/>
      <c r="F3813" s="385"/>
      <c r="G3813" s="385"/>
      <c r="H3813" s="385"/>
    </row>
    <row r="3814" spans="1:8" x14ac:dyDescent="0.25">
      <c r="A3814" s="30"/>
      <c r="B3814" s="31"/>
      <c r="C3814" s="403"/>
      <c r="D3814" s="385"/>
      <c r="F3814" s="385"/>
      <c r="G3814" s="385"/>
      <c r="H3814" s="385"/>
    </row>
    <row r="3815" spans="1:8" x14ac:dyDescent="0.25">
      <c r="A3815" s="30"/>
      <c r="B3815" s="31"/>
      <c r="C3815" s="403"/>
      <c r="D3815" s="385"/>
      <c r="F3815" s="385"/>
      <c r="G3815" s="385"/>
      <c r="H3815" s="385"/>
    </row>
    <row r="3816" spans="1:8" x14ac:dyDescent="0.25">
      <c r="A3816" s="30"/>
      <c r="B3816" s="31"/>
      <c r="C3816" s="403"/>
      <c r="D3816" s="385"/>
      <c r="F3816" s="385"/>
      <c r="G3816" s="385"/>
      <c r="H3816" s="385"/>
    </row>
    <row r="3817" spans="1:8" x14ac:dyDescent="0.25">
      <c r="A3817" s="30"/>
      <c r="B3817" s="31"/>
      <c r="C3817" s="403"/>
      <c r="D3817" s="385"/>
      <c r="F3817" s="385"/>
      <c r="G3817" s="385"/>
      <c r="H3817" s="385"/>
    </row>
    <row r="3818" spans="1:8" x14ac:dyDescent="0.25">
      <c r="A3818" s="30"/>
      <c r="B3818" s="31"/>
      <c r="C3818" s="403"/>
      <c r="D3818" s="385"/>
      <c r="F3818" s="385"/>
      <c r="G3818" s="385"/>
      <c r="H3818" s="385"/>
    </row>
    <row r="3819" spans="1:8" x14ac:dyDescent="0.25">
      <c r="A3819" s="30"/>
      <c r="B3819" s="31"/>
      <c r="C3819" s="403"/>
      <c r="D3819" s="385"/>
      <c r="F3819" s="385"/>
      <c r="G3819" s="385"/>
      <c r="H3819" s="385"/>
    </row>
    <row r="3820" spans="1:8" x14ac:dyDescent="0.25">
      <c r="A3820" s="30"/>
      <c r="B3820" s="31"/>
      <c r="C3820" s="403"/>
      <c r="D3820" s="385"/>
      <c r="F3820" s="385"/>
      <c r="G3820" s="385"/>
      <c r="H3820" s="385"/>
    </row>
    <row r="3821" spans="1:8" x14ac:dyDescent="0.25">
      <c r="A3821" s="30"/>
      <c r="B3821" s="31"/>
      <c r="C3821" s="403"/>
      <c r="D3821" s="385"/>
      <c r="F3821" s="385"/>
      <c r="G3821" s="385"/>
      <c r="H3821" s="385"/>
    </row>
    <row r="3822" spans="1:8" x14ac:dyDescent="0.25">
      <c r="A3822" s="30"/>
      <c r="B3822" s="31"/>
      <c r="C3822" s="403"/>
      <c r="D3822" s="385"/>
      <c r="F3822" s="385"/>
      <c r="G3822" s="385"/>
      <c r="H3822" s="385"/>
    </row>
    <row r="3823" spans="1:8" x14ac:dyDescent="0.25">
      <c r="A3823" s="30"/>
      <c r="B3823" s="31"/>
      <c r="C3823" s="403"/>
      <c r="D3823" s="385"/>
      <c r="F3823" s="385"/>
      <c r="G3823" s="385"/>
      <c r="H3823" s="385"/>
    </row>
    <row r="3824" spans="1:8" x14ac:dyDescent="0.25">
      <c r="A3824" s="30"/>
      <c r="B3824" s="31"/>
      <c r="C3824" s="403"/>
      <c r="D3824" s="385"/>
      <c r="F3824" s="385"/>
      <c r="G3824" s="385"/>
      <c r="H3824" s="385"/>
    </row>
    <row r="3825" spans="1:8" x14ac:dyDescent="0.25">
      <c r="A3825" s="30"/>
      <c r="B3825" s="31"/>
      <c r="C3825" s="403"/>
      <c r="D3825" s="385"/>
      <c r="F3825" s="385"/>
      <c r="G3825" s="385"/>
      <c r="H3825" s="385"/>
    </row>
    <row r="3826" spans="1:8" x14ac:dyDescent="0.25">
      <c r="A3826" s="30"/>
      <c r="B3826" s="31"/>
      <c r="C3826" s="403"/>
      <c r="D3826" s="385"/>
      <c r="F3826" s="385"/>
      <c r="G3826" s="385"/>
      <c r="H3826" s="385"/>
    </row>
    <row r="3827" spans="1:8" x14ac:dyDescent="0.25">
      <c r="A3827" s="30"/>
      <c r="B3827" s="31"/>
      <c r="C3827" s="403"/>
      <c r="D3827" s="385"/>
      <c r="F3827" s="385"/>
      <c r="G3827" s="385"/>
      <c r="H3827" s="385"/>
    </row>
    <row r="3828" spans="1:8" x14ac:dyDescent="0.25">
      <c r="A3828" s="30"/>
      <c r="B3828" s="31"/>
      <c r="C3828" s="403"/>
      <c r="D3828" s="385"/>
      <c r="F3828" s="385"/>
      <c r="G3828" s="385"/>
      <c r="H3828" s="385"/>
    </row>
    <row r="3829" spans="1:8" x14ac:dyDescent="0.25">
      <c r="A3829" s="30"/>
      <c r="B3829" s="31"/>
      <c r="C3829" s="403"/>
      <c r="D3829" s="385"/>
      <c r="F3829" s="385"/>
      <c r="G3829" s="385"/>
      <c r="H3829" s="385"/>
    </row>
    <row r="3830" spans="1:8" x14ac:dyDescent="0.25">
      <c r="A3830" s="30"/>
      <c r="B3830" s="31"/>
      <c r="C3830" s="403"/>
      <c r="D3830" s="385"/>
      <c r="F3830" s="385"/>
      <c r="G3830" s="385"/>
      <c r="H3830" s="385"/>
    </row>
    <row r="3831" spans="1:8" x14ac:dyDescent="0.25">
      <c r="A3831" s="30"/>
      <c r="B3831" s="31"/>
      <c r="C3831" s="403"/>
      <c r="D3831" s="385"/>
      <c r="F3831" s="385"/>
      <c r="G3831" s="385"/>
      <c r="H3831" s="385"/>
    </row>
    <row r="3832" spans="1:8" x14ac:dyDescent="0.25">
      <c r="A3832" s="30"/>
      <c r="B3832" s="31"/>
      <c r="C3832" s="403"/>
      <c r="D3832" s="385"/>
      <c r="F3832" s="385"/>
      <c r="G3832" s="385"/>
      <c r="H3832" s="385"/>
    </row>
    <row r="3833" spans="1:8" x14ac:dyDescent="0.25">
      <c r="A3833" s="30"/>
      <c r="B3833" s="31"/>
      <c r="C3833" s="403"/>
      <c r="D3833" s="385"/>
      <c r="F3833" s="385"/>
      <c r="G3833" s="385"/>
      <c r="H3833" s="385"/>
    </row>
    <row r="3834" spans="1:8" x14ac:dyDescent="0.25">
      <c r="A3834" s="30"/>
      <c r="B3834" s="31"/>
      <c r="C3834" s="403"/>
      <c r="D3834" s="385"/>
      <c r="F3834" s="385"/>
      <c r="G3834" s="385"/>
      <c r="H3834" s="385"/>
    </row>
    <row r="3835" spans="1:8" x14ac:dyDescent="0.25">
      <c r="A3835" s="30"/>
      <c r="B3835" s="31"/>
      <c r="C3835" s="403"/>
      <c r="D3835" s="385"/>
      <c r="F3835" s="385"/>
      <c r="G3835" s="385"/>
      <c r="H3835" s="385"/>
    </row>
    <row r="3836" spans="1:8" x14ac:dyDescent="0.25">
      <c r="A3836" s="30"/>
      <c r="B3836" s="31"/>
      <c r="C3836" s="403"/>
      <c r="D3836" s="385"/>
      <c r="F3836" s="385"/>
      <c r="G3836" s="385"/>
      <c r="H3836" s="385"/>
    </row>
    <row r="3837" spans="1:8" x14ac:dyDescent="0.25">
      <c r="A3837" s="30"/>
      <c r="B3837" s="31"/>
      <c r="C3837" s="403"/>
      <c r="D3837" s="385"/>
      <c r="F3837" s="385"/>
      <c r="G3837" s="385"/>
      <c r="H3837" s="385"/>
    </row>
    <row r="3838" spans="1:8" x14ac:dyDescent="0.25">
      <c r="A3838" s="30"/>
      <c r="B3838" s="31"/>
      <c r="C3838" s="403"/>
      <c r="D3838" s="385"/>
      <c r="F3838" s="385"/>
      <c r="G3838" s="385"/>
      <c r="H3838" s="385"/>
    </row>
    <row r="3839" spans="1:8" x14ac:dyDescent="0.25">
      <c r="A3839" s="30"/>
      <c r="B3839" s="31"/>
      <c r="C3839" s="403"/>
      <c r="D3839" s="385"/>
      <c r="F3839" s="385"/>
      <c r="G3839" s="385"/>
      <c r="H3839" s="385"/>
    </row>
    <row r="3840" spans="1:8" x14ac:dyDescent="0.25">
      <c r="A3840" s="30"/>
      <c r="B3840" s="31"/>
      <c r="C3840" s="403"/>
      <c r="D3840" s="385"/>
      <c r="F3840" s="385"/>
      <c r="G3840" s="385"/>
      <c r="H3840" s="385"/>
    </row>
    <row r="3841" spans="1:8" x14ac:dyDescent="0.25">
      <c r="A3841" s="30"/>
      <c r="B3841" s="31"/>
      <c r="C3841" s="403"/>
      <c r="D3841" s="385"/>
      <c r="F3841" s="385"/>
      <c r="G3841" s="385"/>
      <c r="H3841" s="385"/>
    </row>
    <row r="3842" spans="1:8" x14ac:dyDescent="0.25">
      <c r="A3842" s="30"/>
      <c r="B3842" s="31"/>
      <c r="C3842" s="403"/>
      <c r="D3842" s="385"/>
      <c r="F3842" s="385"/>
      <c r="G3842" s="385"/>
      <c r="H3842" s="385"/>
    </row>
    <row r="3843" spans="1:8" x14ac:dyDescent="0.25">
      <c r="A3843" s="30"/>
      <c r="B3843" s="31"/>
      <c r="C3843" s="403"/>
      <c r="D3843" s="385"/>
      <c r="F3843" s="385"/>
      <c r="G3843" s="385"/>
      <c r="H3843" s="385"/>
    </row>
    <row r="3844" spans="1:8" x14ac:dyDescent="0.25">
      <c r="A3844" s="30"/>
      <c r="B3844" s="31"/>
      <c r="C3844" s="403"/>
      <c r="D3844" s="385"/>
      <c r="F3844" s="385"/>
      <c r="G3844" s="385"/>
      <c r="H3844" s="385"/>
    </row>
    <row r="3845" spans="1:8" x14ac:dyDescent="0.25">
      <c r="A3845" s="30"/>
      <c r="B3845" s="31"/>
      <c r="C3845" s="403"/>
      <c r="D3845" s="385"/>
      <c r="F3845" s="385"/>
      <c r="G3845" s="385"/>
      <c r="H3845" s="385"/>
    </row>
    <row r="3846" spans="1:8" x14ac:dyDescent="0.25">
      <c r="A3846" s="30"/>
      <c r="B3846" s="31"/>
      <c r="C3846" s="403"/>
      <c r="D3846" s="385"/>
      <c r="F3846" s="385"/>
      <c r="G3846" s="385"/>
      <c r="H3846" s="385"/>
    </row>
    <row r="3847" spans="1:8" x14ac:dyDescent="0.25">
      <c r="A3847" s="30"/>
      <c r="B3847" s="31"/>
      <c r="C3847" s="403"/>
      <c r="D3847" s="385"/>
      <c r="F3847" s="385"/>
      <c r="G3847" s="385"/>
      <c r="H3847" s="385"/>
    </row>
    <row r="3848" spans="1:8" x14ac:dyDescent="0.25">
      <c r="A3848" s="30"/>
      <c r="B3848" s="31"/>
      <c r="C3848" s="403"/>
      <c r="D3848" s="385"/>
      <c r="F3848" s="385"/>
      <c r="G3848" s="385"/>
      <c r="H3848" s="385"/>
    </row>
    <row r="3849" spans="1:8" x14ac:dyDescent="0.25">
      <c r="A3849" s="30"/>
      <c r="B3849" s="31"/>
      <c r="C3849" s="403"/>
      <c r="D3849" s="385"/>
      <c r="F3849" s="385"/>
      <c r="G3849" s="385"/>
      <c r="H3849" s="385"/>
    </row>
    <row r="3850" spans="1:8" x14ac:dyDescent="0.25">
      <c r="A3850" s="30"/>
      <c r="B3850" s="31"/>
      <c r="C3850" s="403"/>
      <c r="D3850" s="385"/>
      <c r="F3850" s="385"/>
      <c r="G3850" s="385"/>
      <c r="H3850" s="385"/>
    </row>
    <row r="3851" spans="1:8" x14ac:dyDescent="0.25">
      <c r="A3851" s="30"/>
      <c r="B3851" s="31"/>
      <c r="C3851" s="403"/>
      <c r="D3851" s="385"/>
      <c r="F3851" s="385"/>
      <c r="G3851" s="385"/>
      <c r="H3851" s="385"/>
    </row>
    <row r="3852" spans="1:8" x14ac:dyDescent="0.25">
      <c r="A3852" s="30"/>
      <c r="B3852" s="31"/>
      <c r="C3852" s="403"/>
      <c r="D3852" s="385"/>
      <c r="F3852" s="385"/>
      <c r="G3852" s="385"/>
      <c r="H3852" s="385"/>
    </row>
    <row r="3853" spans="1:8" x14ac:dyDescent="0.25">
      <c r="A3853" s="30"/>
      <c r="B3853" s="31"/>
      <c r="C3853" s="403"/>
      <c r="D3853" s="385"/>
      <c r="F3853" s="385"/>
      <c r="G3853" s="385"/>
      <c r="H3853" s="385"/>
    </row>
    <row r="3854" spans="1:8" x14ac:dyDescent="0.25">
      <c r="A3854" s="30"/>
      <c r="B3854" s="31"/>
      <c r="C3854" s="403"/>
      <c r="D3854" s="385"/>
      <c r="F3854" s="385"/>
      <c r="G3854" s="385"/>
      <c r="H3854" s="385"/>
    </row>
    <row r="3855" spans="1:8" x14ac:dyDescent="0.25">
      <c r="A3855" s="30"/>
      <c r="B3855" s="31"/>
      <c r="C3855" s="403"/>
      <c r="D3855" s="385"/>
      <c r="F3855" s="385"/>
      <c r="G3855" s="385"/>
      <c r="H3855" s="385"/>
    </row>
    <row r="3856" spans="1:8" x14ac:dyDescent="0.25">
      <c r="A3856" s="30"/>
      <c r="B3856" s="31"/>
      <c r="C3856" s="403"/>
      <c r="D3856" s="385"/>
      <c r="F3856" s="385"/>
      <c r="G3856" s="385"/>
      <c r="H3856" s="385"/>
    </row>
    <row r="3857" spans="1:8" x14ac:dyDescent="0.25">
      <c r="A3857" s="30"/>
      <c r="B3857" s="31"/>
      <c r="C3857" s="403"/>
      <c r="D3857" s="385"/>
      <c r="F3857" s="385"/>
      <c r="G3857" s="385"/>
      <c r="H3857" s="385"/>
    </row>
    <row r="3858" spans="1:8" x14ac:dyDescent="0.25">
      <c r="A3858" s="30"/>
      <c r="B3858" s="31"/>
      <c r="C3858" s="403"/>
      <c r="D3858" s="385"/>
      <c r="F3858" s="385"/>
      <c r="G3858" s="385"/>
      <c r="H3858" s="385"/>
    </row>
    <row r="3859" spans="1:8" x14ac:dyDescent="0.25">
      <c r="A3859" s="30"/>
      <c r="B3859" s="31"/>
      <c r="C3859" s="403"/>
      <c r="D3859" s="385"/>
      <c r="F3859" s="385"/>
      <c r="G3859" s="385"/>
      <c r="H3859" s="385"/>
    </row>
    <row r="3860" spans="1:8" x14ac:dyDescent="0.25">
      <c r="A3860" s="30"/>
      <c r="B3860" s="31"/>
      <c r="C3860" s="403"/>
      <c r="D3860" s="385"/>
      <c r="F3860" s="385"/>
      <c r="G3860" s="385"/>
      <c r="H3860" s="385"/>
    </row>
    <row r="3861" spans="1:8" x14ac:dyDescent="0.25">
      <c r="A3861" s="30"/>
      <c r="B3861" s="31"/>
      <c r="C3861" s="403"/>
      <c r="D3861" s="385"/>
      <c r="F3861" s="385"/>
      <c r="G3861" s="385"/>
      <c r="H3861" s="385"/>
    </row>
    <row r="3862" spans="1:8" x14ac:dyDescent="0.25">
      <c r="A3862" s="30"/>
      <c r="B3862" s="31"/>
      <c r="C3862" s="403"/>
      <c r="D3862" s="385"/>
      <c r="F3862" s="385"/>
      <c r="G3862" s="385"/>
      <c r="H3862" s="385"/>
    </row>
    <row r="3863" spans="1:8" x14ac:dyDescent="0.25">
      <c r="A3863" s="30"/>
      <c r="B3863" s="31"/>
      <c r="C3863" s="403"/>
      <c r="D3863" s="385"/>
      <c r="F3863" s="385"/>
      <c r="G3863" s="385"/>
      <c r="H3863" s="385"/>
    </row>
    <row r="3864" spans="1:8" x14ac:dyDescent="0.25">
      <c r="A3864" s="30"/>
      <c r="B3864" s="31"/>
      <c r="C3864" s="403"/>
      <c r="D3864" s="385"/>
      <c r="F3864" s="385"/>
      <c r="G3864" s="385"/>
      <c r="H3864" s="385"/>
    </row>
    <row r="3865" spans="1:8" x14ac:dyDescent="0.25">
      <c r="A3865" s="30"/>
      <c r="B3865" s="31"/>
      <c r="C3865" s="403"/>
      <c r="D3865" s="385"/>
      <c r="F3865" s="385"/>
      <c r="G3865" s="385"/>
      <c r="H3865" s="385"/>
    </row>
    <row r="3866" spans="1:8" x14ac:dyDescent="0.25">
      <c r="A3866" s="30"/>
      <c r="B3866" s="31"/>
      <c r="C3866" s="403"/>
      <c r="D3866" s="385"/>
      <c r="F3866" s="385"/>
      <c r="G3866" s="385"/>
      <c r="H3866" s="385"/>
    </row>
    <row r="3867" spans="1:8" x14ac:dyDescent="0.25">
      <c r="A3867" s="30"/>
      <c r="B3867" s="31"/>
      <c r="C3867" s="403"/>
      <c r="D3867" s="385"/>
      <c r="F3867" s="385"/>
      <c r="G3867" s="385"/>
      <c r="H3867" s="385"/>
    </row>
    <row r="3868" spans="1:8" x14ac:dyDescent="0.25">
      <c r="A3868" s="30"/>
      <c r="B3868" s="31"/>
      <c r="C3868" s="403"/>
      <c r="D3868" s="385"/>
      <c r="F3868" s="385"/>
      <c r="G3868" s="385"/>
      <c r="H3868" s="385"/>
    </row>
    <row r="3869" spans="1:8" x14ac:dyDescent="0.25">
      <c r="A3869" s="30"/>
      <c r="B3869" s="31"/>
      <c r="C3869" s="403"/>
      <c r="D3869" s="385"/>
      <c r="F3869" s="385"/>
      <c r="G3869" s="385"/>
      <c r="H3869" s="385"/>
    </row>
    <row r="3870" spans="1:8" x14ac:dyDescent="0.25">
      <c r="A3870" s="30"/>
      <c r="B3870" s="31"/>
      <c r="C3870" s="403"/>
      <c r="D3870" s="385"/>
      <c r="F3870" s="385"/>
      <c r="G3870" s="385"/>
      <c r="H3870" s="385"/>
    </row>
    <row r="3871" spans="1:8" x14ac:dyDescent="0.25">
      <c r="A3871" s="30"/>
      <c r="B3871" s="31"/>
      <c r="C3871" s="403"/>
      <c r="D3871" s="385"/>
      <c r="F3871" s="385"/>
      <c r="G3871" s="385"/>
      <c r="H3871" s="385"/>
    </row>
    <row r="3872" spans="1:8" x14ac:dyDescent="0.25">
      <c r="A3872" s="30"/>
      <c r="B3872" s="31"/>
      <c r="C3872" s="403"/>
      <c r="D3872" s="385"/>
      <c r="F3872" s="385"/>
      <c r="G3872" s="385"/>
      <c r="H3872" s="385"/>
    </row>
    <row r="3873" spans="1:8" x14ac:dyDescent="0.25">
      <c r="A3873" s="30"/>
      <c r="B3873" s="31"/>
      <c r="C3873" s="403"/>
      <c r="D3873" s="385"/>
      <c r="F3873" s="385"/>
      <c r="G3873" s="385"/>
      <c r="H3873" s="385"/>
    </row>
    <row r="3874" spans="1:8" x14ac:dyDescent="0.25">
      <c r="A3874" s="30"/>
      <c r="B3874" s="31"/>
      <c r="C3874" s="403"/>
      <c r="D3874" s="385"/>
      <c r="F3874" s="385"/>
      <c r="G3874" s="385"/>
      <c r="H3874" s="385"/>
    </row>
    <row r="3875" spans="1:8" x14ac:dyDescent="0.25">
      <c r="A3875" s="30"/>
      <c r="B3875" s="31"/>
      <c r="C3875" s="403"/>
      <c r="D3875" s="385"/>
      <c r="F3875" s="385"/>
      <c r="G3875" s="385"/>
      <c r="H3875" s="385"/>
    </row>
    <row r="3876" spans="1:8" x14ac:dyDescent="0.25">
      <c r="A3876" s="30"/>
      <c r="B3876" s="31"/>
      <c r="C3876" s="403"/>
      <c r="D3876" s="385"/>
      <c r="F3876" s="385"/>
      <c r="G3876" s="385"/>
      <c r="H3876" s="385"/>
    </row>
    <row r="3877" spans="1:8" x14ac:dyDescent="0.25">
      <c r="A3877" s="30"/>
      <c r="B3877" s="31"/>
      <c r="C3877" s="403"/>
      <c r="D3877" s="385"/>
      <c r="F3877" s="385"/>
      <c r="G3877" s="385"/>
      <c r="H3877" s="385"/>
    </row>
    <row r="3878" spans="1:8" x14ac:dyDescent="0.25">
      <c r="A3878" s="30"/>
      <c r="B3878" s="31"/>
      <c r="C3878" s="403"/>
      <c r="D3878" s="385"/>
      <c r="F3878" s="385"/>
      <c r="G3878" s="385"/>
      <c r="H3878" s="385"/>
    </row>
    <row r="3879" spans="1:8" x14ac:dyDescent="0.25">
      <c r="A3879" s="30"/>
      <c r="B3879" s="31"/>
      <c r="C3879" s="403"/>
      <c r="D3879" s="385"/>
      <c r="F3879" s="385"/>
      <c r="G3879" s="385"/>
      <c r="H3879" s="385"/>
    </row>
    <row r="3880" spans="1:8" x14ac:dyDescent="0.25">
      <c r="A3880" s="30"/>
      <c r="B3880" s="31"/>
      <c r="C3880" s="403"/>
      <c r="D3880" s="385"/>
      <c r="F3880" s="385"/>
      <c r="G3880" s="385"/>
      <c r="H3880" s="385"/>
    </row>
    <row r="3881" spans="1:8" x14ac:dyDescent="0.25">
      <c r="A3881" s="30"/>
      <c r="B3881" s="31"/>
      <c r="C3881" s="403"/>
      <c r="D3881" s="385"/>
      <c r="F3881" s="385"/>
      <c r="G3881" s="385"/>
      <c r="H3881" s="385"/>
    </row>
    <row r="3882" spans="1:8" x14ac:dyDescent="0.25">
      <c r="A3882" s="30"/>
      <c r="B3882" s="31"/>
      <c r="C3882" s="403"/>
      <c r="D3882" s="385"/>
      <c r="F3882" s="385"/>
      <c r="G3882" s="385"/>
      <c r="H3882" s="385"/>
    </row>
    <row r="3883" spans="1:8" x14ac:dyDescent="0.25">
      <c r="A3883" s="30"/>
      <c r="B3883" s="31"/>
      <c r="C3883" s="403"/>
      <c r="D3883" s="385"/>
      <c r="F3883" s="385"/>
      <c r="G3883" s="385"/>
      <c r="H3883" s="385"/>
    </row>
    <row r="3884" spans="1:8" x14ac:dyDescent="0.25">
      <c r="A3884" s="30"/>
      <c r="B3884" s="31"/>
      <c r="C3884" s="403"/>
      <c r="D3884" s="385"/>
      <c r="F3884" s="385"/>
      <c r="G3884" s="385"/>
      <c r="H3884" s="385"/>
    </row>
    <row r="3885" spans="1:8" x14ac:dyDescent="0.25">
      <c r="A3885" s="30"/>
      <c r="B3885" s="31"/>
      <c r="C3885" s="403"/>
      <c r="D3885" s="385"/>
      <c r="F3885" s="385"/>
      <c r="G3885" s="385"/>
      <c r="H3885" s="385"/>
    </row>
    <row r="3886" spans="1:8" x14ac:dyDescent="0.25">
      <c r="A3886" s="30"/>
      <c r="B3886" s="31"/>
      <c r="C3886" s="403"/>
      <c r="D3886" s="385"/>
      <c r="F3886" s="385"/>
      <c r="G3886" s="385"/>
      <c r="H3886" s="385"/>
    </row>
    <row r="3887" spans="1:8" x14ac:dyDescent="0.25">
      <c r="A3887" s="30"/>
      <c r="B3887" s="31"/>
      <c r="C3887" s="403"/>
      <c r="D3887" s="385"/>
      <c r="F3887" s="385"/>
      <c r="G3887" s="385"/>
      <c r="H3887" s="385"/>
    </row>
    <row r="3888" spans="1:8" x14ac:dyDescent="0.25">
      <c r="A3888" s="30"/>
      <c r="B3888" s="31"/>
      <c r="C3888" s="403"/>
      <c r="D3888" s="385"/>
      <c r="F3888" s="385"/>
      <c r="G3888" s="385"/>
      <c r="H3888" s="385"/>
    </row>
    <row r="3889" spans="1:8" x14ac:dyDescent="0.25">
      <c r="A3889" s="30"/>
      <c r="B3889" s="31"/>
      <c r="C3889" s="403"/>
      <c r="D3889" s="385"/>
      <c r="F3889" s="385"/>
      <c r="G3889" s="385"/>
      <c r="H3889" s="385"/>
    </row>
    <row r="3890" spans="1:8" x14ac:dyDescent="0.25">
      <c r="A3890" s="30"/>
      <c r="B3890" s="31"/>
      <c r="C3890" s="403"/>
      <c r="D3890" s="385"/>
      <c r="F3890" s="385"/>
      <c r="G3890" s="385"/>
      <c r="H3890" s="385"/>
    </row>
    <row r="3891" spans="1:8" x14ac:dyDescent="0.25">
      <c r="A3891" s="30"/>
      <c r="B3891" s="31"/>
      <c r="C3891" s="403"/>
      <c r="D3891" s="385"/>
      <c r="F3891" s="385"/>
      <c r="G3891" s="385"/>
      <c r="H3891" s="385"/>
    </row>
    <row r="3892" spans="1:8" x14ac:dyDescent="0.25">
      <c r="A3892" s="30"/>
      <c r="B3892" s="31"/>
      <c r="C3892" s="403"/>
      <c r="D3892" s="385"/>
      <c r="F3892" s="385"/>
      <c r="G3892" s="385"/>
      <c r="H3892" s="385"/>
    </row>
    <row r="3893" spans="1:8" x14ac:dyDescent="0.25">
      <c r="A3893" s="30"/>
      <c r="B3893" s="31"/>
      <c r="C3893" s="403"/>
      <c r="D3893" s="385"/>
      <c r="F3893" s="385"/>
      <c r="G3893" s="385"/>
      <c r="H3893" s="385"/>
    </row>
    <row r="3894" spans="1:8" x14ac:dyDescent="0.25">
      <c r="A3894" s="30"/>
      <c r="B3894" s="31"/>
      <c r="C3894" s="403"/>
      <c r="D3894" s="385"/>
      <c r="F3894" s="385"/>
      <c r="G3894" s="385"/>
      <c r="H3894" s="385"/>
    </row>
    <row r="3895" spans="1:8" x14ac:dyDescent="0.25">
      <c r="A3895" s="30"/>
      <c r="B3895" s="31"/>
      <c r="C3895" s="403"/>
      <c r="D3895" s="385"/>
      <c r="F3895" s="385"/>
      <c r="G3895" s="385"/>
      <c r="H3895" s="385"/>
    </row>
    <row r="3896" spans="1:8" x14ac:dyDescent="0.25">
      <c r="A3896" s="30"/>
      <c r="B3896" s="31"/>
      <c r="C3896" s="403"/>
      <c r="D3896" s="385"/>
      <c r="F3896" s="385"/>
      <c r="G3896" s="385"/>
      <c r="H3896" s="385"/>
    </row>
    <row r="3897" spans="1:8" x14ac:dyDescent="0.25">
      <c r="A3897" s="30"/>
      <c r="B3897" s="31"/>
      <c r="C3897" s="403"/>
      <c r="D3897" s="385"/>
      <c r="F3897" s="385"/>
      <c r="G3897" s="385"/>
      <c r="H3897" s="385"/>
    </row>
    <row r="3898" spans="1:8" x14ac:dyDescent="0.25">
      <c r="A3898" s="30"/>
      <c r="B3898" s="31"/>
      <c r="C3898" s="403"/>
      <c r="D3898" s="385"/>
      <c r="F3898" s="385"/>
      <c r="G3898" s="385"/>
      <c r="H3898" s="385"/>
    </row>
    <row r="3899" spans="1:8" x14ac:dyDescent="0.25">
      <c r="A3899" s="30"/>
      <c r="B3899" s="31"/>
      <c r="C3899" s="403"/>
      <c r="D3899" s="385"/>
      <c r="F3899" s="385"/>
      <c r="G3899" s="385"/>
      <c r="H3899" s="385"/>
    </row>
    <row r="3900" spans="1:8" x14ac:dyDescent="0.25">
      <c r="A3900" s="30"/>
      <c r="B3900" s="31"/>
      <c r="C3900" s="403"/>
      <c r="D3900" s="385"/>
      <c r="F3900" s="385"/>
      <c r="G3900" s="385"/>
      <c r="H3900" s="385"/>
    </row>
    <row r="3901" spans="1:8" x14ac:dyDescent="0.25">
      <c r="A3901" s="30"/>
      <c r="B3901" s="31"/>
      <c r="C3901" s="403"/>
      <c r="D3901" s="385"/>
      <c r="F3901" s="385"/>
      <c r="G3901" s="385"/>
      <c r="H3901" s="385"/>
    </row>
    <row r="3902" spans="1:8" x14ac:dyDescent="0.25">
      <c r="A3902" s="30"/>
      <c r="B3902" s="31"/>
      <c r="C3902" s="403"/>
      <c r="D3902" s="385"/>
      <c r="F3902" s="385"/>
      <c r="G3902" s="385"/>
      <c r="H3902" s="385"/>
    </row>
    <row r="3903" spans="1:8" x14ac:dyDescent="0.25">
      <c r="A3903" s="30"/>
      <c r="B3903" s="31"/>
      <c r="C3903" s="403"/>
      <c r="D3903" s="385"/>
      <c r="F3903" s="385"/>
      <c r="G3903" s="385"/>
      <c r="H3903" s="385"/>
    </row>
    <row r="3904" spans="1:8" x14ac:dyDescent="0.25">
      <c r="A3904" s="30"/>
      <c r="B3904" s="31"/>
      <c r="C3904" s="403"/>
      <c r="D3904" s="385"/>
      <c r="F3904" s="385"/>
      <c r="G3904" s="385"/>
      <c r="H3904" s="385"/>
    </row>
    <row r="3905" spans="1:8" x14ac:dyDescent="0.25">
      <c r="A3905" s="30"/>
      <c r="B3905" s="31"/>
      <c r="C3905" s="403"/>
      <c r="D3905" s="385"/>
      <c r="F3905" s="385"/>
      <c r="G3905" s="385"/>
      <c r="H3905" s="385"/>
    </row>
    <row r="3906" spans="1:8" x14ac:dyDescent="0.25">
      <c r="A3906" s="30"/>
      <c r="B3906" s="31"/>
      <c r="C3906" s="403"/>
      <c r="D3906" s="385"/>
      <c r="F3906" s="385"/>
      <c r="G3906" s="385"/>
      <c r="H3906" s="385"/>
    </row>
    <row r="3907" spans="1:8" x14ac:dyDescent="0.25">
      <c r="A3907" s="30"/>
      <c r="B3907" s="31"/>
      <c r="C3907" s="403"/>
      <c r="D3907" s="385"/>
      <c r="F3907" s="385"/>
      <c r="G3907" s="385"/>
      <c r="H3907" s="385"/>
    </row>
    <row r="3908" spans="1:8" x14ac:dyDescent="0.25">
      <c r="A3908" s="30"/>
      <c r="B3908" s="31"/>
      <c r="C3908" s="403"/>
      <c r="D3908" s="385"/>
      <c r="F3908" s="385"/>
      <c r="G3908" s="385"/>
      <c r="H3908" s="385"/>
    </row>
    <row r="3909" spans="1:8" x14ac:dyDescent="0.25">
      <c r="A3909" s="30"/>
      <c r="B3909" s="31"/>
      <c r="C3909" s="403"/>
      <c r="D3909" s="385"/>
      <c r="F3909" s="385"/>
      <c r="G3909" s="385"/>
      <c r="H3909" s="385"/>
    </row>
    <row r="3910" spans="1:8" x14ac:dyDescent="0.25">
      <c r="A3910" s="30"/>
      <c r="B3910" s="31"/>
      <c r="C3910" s="403"/>
      <c r="D3910" s="385"/>
      <c r="F3910" s="385"/>
      <c r="G3910" s="385"/>
      <c r="H3910" s="385"/>
    </row>
    <row r="3911" spans="1:8" x14ac:dyDescent="0.25">
      <c r="A3911" s="30"/>
      <c r="B3911" s="31"/>
      <c r="C3911" s="403"/>
      <c r="D3911" s="385"/>
      <c r="F3911" s="385"/>
      <c r="G3911" s="385"/>
      <c r="H3911" s="385"/>
    </row>
    <row r="3912" spans="1:8" x14ac:dyDescent="0.25">
      <c r="A3912" s="30"/>
      <c r="B3912" s="31"/>
      <c r="C3912" s="403"/>
      <c r="D3912" s="385"/>
      <c r="F3912" s="385"/>
      <c r="G3912" s="385"/>
      <c r="H3912" s="385"/>
    </row>
    <row r="3913" spans="1:8" x14ac:dyDescent="0.25">
      <c r="A3913" s="30"/>
      <c r="B3913" s="31"/>
      <c r="C3913" s="403"/>
      <c r="D3913" s="385"/>
      <c r="F3913" s="385"/>
      <c r="G3913" s="385"/>
      <c r="H3913" s="385"/>
    </row>
    <row r="3914" spans="1:8" x14ac:dyDescent="0.25">
      <c r="A3914" s="30"/>
      <c r="B3914" s="31"/>
      <c r="C3914" s="403"/>
      <c r="D3914" s="385"/>
      <c r="F3914" s="385"/>
      <c r="G3914" s="385"/>
      <c r="H3914" s="385"/>
    </row>
    <row r="3915" spans="1:8" x14ac:dyDescent="0.25">
      <c r="A3915" s="30"/>
      <c r="B3915" s="31"/>
      <c r="C3915" s="403"/>
      <c r="D3915" s="385"/>
      <c r="F3915" s="385"/>
      <c r="G3915" s="385"/>
      <c r="H3915" s="385"/>
    </row>
    <row r="3916" spans="1:8" x14ac:dyDescent="0.25">
      <c r="A3916" s="30"/>
      <c r="B3916" s="31"/>
      <c r="C3916" s="403"/>
      <c r="D3916" s="385"/>
      <c r="F3916" s="385"/>
      <c r="G3916" s="385"/>
      <c r="H3916" s="385"/>
    </row>
    <row r="3917" spans="1:8" x14ac:dyDescent="0.25">
      <c r="A3917" s="30"/>
      <c r="B3917" s="31"/>
      <c r="C3917" s="403"/>
      <c r="D3917" s="385"/>
      <c r="F3917" s="385"/>
      <c r="G3917" s="385"/>
      <c r="H3917" s="385"/>
    </row>
    <row r="3918" spans="1:8" x14ac:dyDescent="0.25">
      <c r="A3918" s="30"/>
      <c r="B3918" s="31"/>
      <c r="C3918" s="403"/>
      <c r="D3918" s="385"/>
      <c r="F3918" s="385"/>
      <c r="G3918" s="385"/>
      <c r="H3918" s="385"/>
    </row>
    <row r="3919" spans="1:8" x14ac:dyDescent="0.25">
      <c r="A3919" s="30"/>
      <c r="B3919" s="31"/>
      <c r="C3919" s="403"/>
      <c r="D3919" s="385"/>
      <c r="F3919" s="385"/>
      <c r="G3919" s="385"/>
      <c r="H3919" s="385"/>
    </row>
    <row r="3920" spans="1:8" x14ac:dyDescent="0.25">
      <c r="A3920" s="30"/>
      <c r="B3920" s="31"/>
      <c r="C3920" s="403"/>
      <c r="D3920" s="385"/>
      <c r="F3920" s="385"/>
      <c r="G3920" s="385"/>
      <c r="H3920" s="385"/>
    </row>
    <row r="3921" spans="1:8" x14ac:dyDescent="0.25">
      <c r="A3921" s="30"/>
      <c r="B3921" s="31"/>
      <c r="C3921" s="403"/>
      <c r="D3921" s="385"/>
      <c r="F3921" s="385"/>
      <c r="G3921" s="385"/>
      <c r="H3921" s="385"/>
    </row>
    <row r="3922" spans="1:8" x14ac:dyDescent="0.25">
      <c r="A3922" s="30"/>
      <c r="B3922" s="31"/>
      <c r="C3922" s="403"/>
      <c r="D3922" s="385"/>
      <c r="F3922" s="385"/>
      <c r="G3922" s="385"/>
      <c r="H3922" s="385"/>
    </row>
    <row r="3923" spans="1:8" x14ac:dyDescent="0.25">
      <c r="A3923" s="30"/>
      <c r="B3923" s="31"/>
      <c r="C3923" s="403"/>
      <c r="D3923" s="385"/>
      <c r="F3923" s="385"/>
      <c r="G3923" s="385"/>
      <c r="H3923" s="385"/>
    </row>
    <row r="3924" spans="1:8" x14ac:dyDescent="0.25">
      <c r="A3924" s="30"/>
      <c r="B3924" s="31"/>
      <c r="C3924" s="403"/>
      <c r="D3924" s="385"/>
      <c r="F3924" s="385"/>
      <c r="G3924" s="385"/>
      <c r="H3924" s="385"/>
    </row>
    <row r="3925" spans="1:8" x14ac:dyDescent="0.25">
      <c r="A3925" s="30"/>
      <c r="B3925" s="31"/>
      <c r="C3925" s="403"/>
      <c r="D3925" s="385"/>
      <c r="F3925" s="385"/>
      <c r="G3925" s="385"/>
      <c r="H3925" s="385"/>
    </row>
    <row r="3926" spans="1:8" x14ac:dyDescent="0.25">
      <c r="A3926" s="30"/>
      <c r="B3926" s="31"/>
      <c r="C3926" s="403"/>
      <c r="D3926" s="385"/>
      <c r="F3926" s="385"/>
      <c r="G3926" s="385"/>
      <c r="H3926" s="385"/>
    </row>
    <row r="3927" spans="1:8" x14ac:dyDescent="0.25">
      <c r="A3927" s="30"/>
      <c r="B3927" s="31"/>
      <c r="C3927" s="403"/>
      <c r="D3927" s="385"/>
      <c r="F3927" s="385"/>
      <c r="G3927" s="385"/>
      <c r="H3927" s="385"/>
    </row>
    <row r="3928" spans="1:8" x14ac:dyDescent="0.25">
      <c r="A3928" s="30"/>
      <c r="B3928" s="31"/>
      <c r="C3928" s="403"/>
      <c r="D3928" s="385"/>
      <c r="F3928" s="385"/>
      <c r="G3928" s="385"/>
      <c r="H3928" s="385"/>
    </row>
    <row r="3929" spans="1:8" x14ac:dyDescent="0.25">
      <c r="A3929" s="30"/>
      <c r="B3929" s="31"/>
      <c r="C3929" s="403"/>
      <c r="D3929" s="385"/>
      <c r="F3929" s="385"/>
      <c r="G3929" s="385"/>
      <c r="H3929" s="385"/>
    </row>
    <row r="3930" spans="1:8" x14ac:dyDescent="0.25">
      <c r="A3930" s="30"/>
      <c r="B3930" s="31"/>
      <c r="C3930" s="403"/>
      <c r="D3930" s="385"/>
      <c r="F3930" s="385"/>
      <c r="G3930" s="385"/>
      <c r="H3930" s="385"/>
    </row>
    <row r="3931" spans="1:8" x14ac:dyDescent="0.25">
      <c r="A3931" s="30"/>
      <c r="B3931" s="31"/>
      <c r="C3931" s="403"/>
      <c r="D3931" s="385"/>
      <c r="F3931" s="385"/>
      <c r="G3931" s="385"/>
      <c r="H3931" s="385"/>
    </row>
    <row r="3932" spans="1:8" x14ac:dyDescent="0.25">
      <c r="A3932" s="30"/>
      <c r="B3932" s="31"/>
      <c r="C3932" s="403"/>
      <c r="D3932" s="385"/>
      <c r="F3932" s="385"/>
      <c r="G3932" s="385"/>
      <c r="H3932" s="385"/>
    </row>
    <row r="3933" spans="1:8" x14ac:dyDescent="0.25">
      <c r="A3933" s="30"/>
      <c r="B3933" s="31"/>
      <c r="C3933" s="403"/>
      <c r="D3933" s="385"/>
      <c r="F3933" s="385"/>
      <c r="G3933" s="385"/>
      <c r="H3933" s="385"/>
    </row>
    <row r="3934" spans="1:8" x14ac:dyDescent="0.25">
      <c r="A3934" s="30"/>
      <c r="B3934" s="31"/>
      <c r="C3934" s="403"/>
      <c r="D3934" s="385"/>
      <c r="F3934" s="385"/>
      <c r="G3934" s="385"/>
      <c r="H3934" s="385"/>
    </row>
    <row r="3935" spans="1:8" x14ac:dyDescent="0.25">
      <c r="A3935" s="30"/>
      <c r="B3935" s="31"/>
      <c r="C3935" s="403"/>
      <c r="D3935" s="385"/>
      <c r="F3935" s="385"/>
      <c r="G3935" s="385"/>
      <c r="H3935" s="385"/>
    </row>
    <row r="3936" spans="1:8" x14ac:dyDescent="0.25">
      <c r="A3936" s="30"/>
      <c r="B3936" s="31"/>
      <c r="C3936" s="403"/>
      <c r="D3936" s="385"/>
      <c r="F3936" s="385"/>
      <c r="G3936" s="385"/>
      <c r="H3936" s="385"/>
    </row>
    <row r="3937" spans="1:8" x14ac:dyDescent="0.25">
      <c r="A3937" s="30"/>
      <c r="B3937" s="31"/>
      <c r="C3937" s="403"/>
      <c r="D3937" s="385"/>
      <c r="F3937" s="385"/>
      <c r="G3937" s="385"/>
      <c r="H3937" s="385"/>
    </row>
    <row r="3938" spans="1:8" x14ac:dyDescent="0.25">
      <c r="A3938" s="30"/>
      <c r="B3938" s="31"/>
      <c r="C3938" s="403"/>
      <c r="D3938" s="385"/>
      <c r="F3938" s="385"/>
      <c r="G3938" s="385"/>
      <c r="H3938" s="385"/>
    </row>
    <row r="3939" spans="1:8" x14ac:dyDescent="0.25">
      <c r="A3939" s="30"/>
      <c r="B3939" s="31"/>
      <c r="C3939" s="403"/>
      <c r="D3939" s="385"/>
      <c r="F3939" s="385"/>
      <c r="G3939" s="385"/>
      <c r="H3939" s="385"/>
    </row>
    <row r="3940" spans="1:8" x14ac:dyDescent="0.25">
      <c r="A3940" s="30"/>
      <c r="B3940" s="31"/>
      <c r="C3940" s="403"/>
      <c r="D3940" s="385"/>
      <c r="F3940" s="385"/>
      <c r="G3940" s="385"/>
      <c r="H3940" s="385"/>
    </row>
    <row r="3941" spans="1:8" x14ac:dyDescent="0.25">
      <c r="A3941" s="30"/>
      <c r="B3941" s="31"/>
      <c r="C3941" s="403"/>
      <c r="D3941" s="385"/>
      <c r="F3941" s="385"/>
      <c r="G3941" s="385"/>
      <c r="H3941" s="385"/>
    </row>
    <row r="3942" spans="1:8" x14ac:dyDescent="0.25">
      <c r="A3942" s="30"/>
      <c r="B3942" s="31"/>
      <c r="C3942" s="403"/>
      <c r="D3942" s="385"/>
      <c r="F3942" s="385"/>
      <c r="G3942" s="385"/>
      <c r="H3942" s="385"/>
    </row>
    <row r="3943" spans="1:8" x14ac:dyDescent="0.25">
      <c r="A3943" s="30"/>
      <c r="B3943" s="31"/>
      <c r="C3943" s="403"/>
      <c r="D3943" s="385"/>
      <c r="F3943" s="385"/>
      <c r="G3943" s="385"/>
      <c r="H3943" s="385"/>
    </row>
    <row r="3944" spans="1:8" x14ac:dyDescent="0.25">
      <c r="A3944" s="30"/>
      <c r="B3944" s="31"/>
      <c r="C3944" s="403"/>
      <c r="D3944" s="385"/>
      <c r="F3944" s="385"/>
      <c r="G3944" s="385"/>
      <c r="H3944" s="385"/>
    </row>
    <row r="3945" spans="1:8" x14ac:dyDescent="0.25">
      <c r="A3945" s="30"/>
      <c r="B3945" s="31"/>
      <c r="C3945" s="403"/>
      <c r="D3945" s="385"/>
      <c r="F3945" s="385"/>
      <c r="G3945" s="385"/>
      <c r="H3945" s="385"/>
    </row>
    <row r="3946" spans="1:8" x14ac:dyDescent="0.25">
      <c r="A3946" s="30"/>
      <c r="B3946" s="31"/>
      <c r="C3946" s="403"/>
      <c r="D3946" s="385"/>
      <c r="F3946" s="385"/>
      <c r="G3946" s="385"/>
      <c r="H3946" s="385"/>
    </row>
    <row r="3947" spans="1:8" x14ac:dyDescent="0.25">
      <c r="A3947" s="30"/>
      <c r="B3947" s="31"/>
      <c r="C3947" s="403"/>
      <c r="D3947" s="385"/>
      <c r="F3947" s="385"/>
      <c r="G3947" s="385"/>
      <c r="H3947" s="385"/>
    </row>
    <row r="3948" spans="1:8" x14ac:dyDescent="0.25">
      <c r="A3948" s="30"/>
      <c r="B3948" s="31"/>
      <c r="C3948" s="403"/>
      <c r="D3948" s="385"/>
      <c r="F3948" s="385"/>
      <c r="G3948" s="385"/>
      <c r="H3948" s="385"/>
    </row>
    <row r="3949" spans="1:8" x14ac:dyDescent="0.25">
      <c r="A3949" s="30"/>
      <c r="B3949" s="31"/>
      <c r="C3949" s="403"/>
      <c r="D3949" s="385"/>
      <c r="F3949" s="385"/>
      <c r="G3949" s="385"/>
      <c r="H3949" s="385"/>
    </row>
    <row r="3950" spans="1:8" x14ac:dyDescent="0.25">
      <c r="A3950" s="30"/>
      <c r="B3950" s="31"/>
      <c r="C3950" s="403"/>
      <c r="D3950" s="385"/>
      <c r="F3950" s="385"/>
      <c r="G3950" s="385"/>
      <c r="H3950" s="385"/>
    </row>
    <row r="3951" spans="1:8" x14ac:dyDescent="0.25">
      <c r="A3951" s="30"/>
      <c r="B3951" s="31"/>
      <c r="C3951" s="403"/>
      <c r="D3951" s="385"/>
      <c r="F3951" s="385"/>
      <c r="G3951" s="385"/>
      <c r="H3951" s="385"/>
    </row>
    <row r="3952" spans="1:8" x14ac:dyDescent="0.25">
      <c r="A3952" s="30"/>
      <c r="B3952" s="31"/>
      <c r="C3952" s="403"/>
      <c r="D3952" s="385"/>
      <c r="F3952" s="385"/>
      <c r="G3952" s="385"/>
      <c r="H3952" s="385"/>
    </row>
    <row r="3953" spans="1:8" x14ac:dyDescent="0.25">
      <c r="A3953" s="30"/>
      <c r="B3953" s="31"/>
      <c r="C3953" s="403"/>
      <c r="D3953" s="385"/>
      <c r="F3953" s="385"/>
      <c r="G3953" s="385"/>
      <c r="H3953" s="385"/>
    </row>
    <row r="3954" spans="1:8" x14ac:dyDescent="0.25">
      <c r="A3954" s="30"/>
      <c r="B3954" s="31"/>
      <c r="C3954" s="403"/>
      <c r="D3954" s="385"/>
      <c r="F3954" s="385"/>
      <c r="G3954" s="385"/>
      <c r="H3954" s="385"/>
    </row>
    <row r="3955" spans="1:8" x14ac:dyDescent="0.25">
      <c r="A3955" s="30"/>
      <c r="B3955" s="31"/>
      <c r="C3955" s="403"/>
      <c r="D3955" s="385"/>
      <c r="F3955" s="385"/>
      <c r="G3955" s="385"/>
      <c r="H3955" s="385"/>
    </row>
    <row r="3956" spans="1:8" x14ac:dyDescent="0.25">
      <c r="A3956" s="30"/>
      <c r="B3956" s="31"/>
      <c r="C3956" s="403"/>
      <c r="D3956" s="385"/>
      <c r="F3956" s="385"/>
      <c r="G3956" s="385"/>
      <c r="H3956" s="385"/>
    </row>
    <row r="3957" spans="1:8" x14ac:dyDescent="0.25">
      <c r="A3957" s="30"/>
      <c r="B3957" s="31"/>
      <c r="C3957" s="403"/>
      <c r="D3957" s="385"/>
      <c r="F3957" s="385"/>
      <c r="G3957" s="385"/>
      <c r="H3957" s="385"/>
    </row>
    <row r="3958" spans="1:8" x14ac:dyDescent="0.25">
      <c r="A3958" s="30"/>
      <c r="B3958" s="31"/>
      <c r="C3958" s="403"/>
      <c r="D3958" s="385"/>
      <c r="F3958" s="385"/>
      <c r="G3958" s="385"/>
      <c r="H3958" s="385"/>
    </row>
    <row r="3959" spans="1:8" x14ac:dyDescent="0.25">
      <c r="A3959" s="30"/>
      <c r="B3959" s="31"/>
      <c r="C3959" s="403"/>
      <c r="D3959" s="385"/>
      <c r="F3959" s="385"/>
      <c r="G3959" s="385"/>
      <c r="H3959" s="385"/>
    </row>
    <row r="3960" spans="1:8" x14ac:dyDescent="0.25">
      <c r="A3960" s="30"/>
      <c r="B3960" s="31"/>
      <c r="C3960" s="403"/>
      <c r="D3960" s="385"/>
      <c r="F3960" s="385"/>
      <c r="G3960" s="385"/>
      <c r="H3960" s="385"/>
    </row>
    <row r="3961" spans="1:8" x14ac:dyDescent="0.25">
      <c r="A3961" s="30"/>
      <c r="B3961" s="31"/>
      <c r="C3961" s="403"/>
      <c r="D3961" s="385"/>
      <c r="F3961" s="385"/>
      <c r="G3961" s="385"/>
      <c r="H3961" s="385"/>
    </row>
    <row r="3962" spans="1:8" x14ac:dyDescent="0.25">
      <c r="A3962" s="30"/>
      <c r="B3962" s="31"/>
      <c r="C3962" s="403"/>
      <c r="D3962" s="385"/>
      <c r="F3962" s="385"/>
      <c r="G3962" s="385"/>
      <c r="H3962" s="385"/>
    </row>
    <row r="3963" spans="1:8" x14ac:dyDescent="0.25">
      <c r="A3963" s="30"/>
      <c r="B3963" s="31"/>
      <c r="C3963" s="403"/>
      <c r="D3963" s="385"/>
      <c r="F3963" s="385"/>
      <c r="G3963" s="385"/>
      <c r="H3963" s="385"/>
    </row>
    <row r="3964" spans="1:8" x14ac:dyDescent="0.25">
      <c r="A3964" s="30"/>
      <c r="B3964" s="31"/>
      <c r="C3964" s="403"/>
      <c r="D3964" s="385"/>
      <c r="F3964" s="385"/>
      <c r="G3964" s="385"/>
      <c r="H3964" s="385"/>
    </row>
    <row r="3965" spans="1:8" x14ac:dyDescent="0.25">
      <c r="A3965" s="30"/>
      <c r="B3965" s="31"/>
      <c r="C3965" s="403"/>
      <c r="D3965" s="385"/>
      <c r="F3965" s="385"/>
      <c r="G3965" s="385"/>
      <c r="H3965" s="385"/>
    </row>
    <row r="3966" spans="1:8" x14ac:dyDescent="0.25">
      <c r="A3966" s="30"/>
      <c r="B3966" s="31"/>
      <c r="C3966" s="403"/>
      <c r="D3966" s="385"/>
      <c r="F3966" s="385"/>
      <c r="G3966" s="385"/>
      <c r="H3966" s="385"/>
    </row>
    <row r="3967" spans="1:8" x14ac:dyDescent="0.25">
      <c r="A3967" s="30"/>
      <c r="B3967" s="31"/>
      <c r="C3967" s="403"/>
      <c r="D3967" s="385"/>
      <c r="F3967" s="385"/>
      <c r="G3967" s="385"/>
      <c r="H3967" s="385"/>
    </row>
    <row r="3968" spans="1:8" x14ac:dyDescent="0.25">
      <c r="A3968" s="30"/>
      <c r="B3968" s="31"/>
      <c r="C3968" s="403"/>
      <c r="D3968" s="385"/>
      <c r="F3968" s="385"/>
      <c r="G3968" s="385"/>
      <c r="H3968" s="385"/>
    </row>
    <row r="3969" spans="1:8" x14ac:dyDescent="0.25">
      <c r="A3969" s="30"/>
      <c r="B3969" s="31"/>
      <c r="C3969" s="403"/>
      <c r="D3969" s="385"/>
      <c r="F3969" s="385"/>
      <c r="G3969" s="385"/>
      <c r="H3969" s="385"/>
    </row>
    <row r="3970" spans="1:8" x14ac:dyDescent="0.25">
      <c r="A3970" s="30"/>
      <c r="B3970" s="31"/>
      <c r="C3970" s="403"/>
      <c r="D3970" s="385"/>
      <c r="F3970" s="385"/>
      <c r="G3970" s="385"/>
      <c r="H3970" s="385"/>
    </row>
    <row r="3971" spans="1:8" x14ac:dyDescent="0.25">
      <c r="A3971" s="30"/>
      <c r="B3971" s="31"/>
      <c r="C3971" s="403"/>
      <c r="D3971" s="385"/>
      <c r="F3971" s="385"/>
      <c r="G3971" s="385"/>
      <c r="H3971" s="385"/>
    </row>
    <row r="3972" spans="1:8" x14ac:dyDescent="0.25">
      <c r="A3972" s="30"/>
      <c r="B3972" s="31"/>
      <c r="C3972" s="403"/>
      <c r="D3972" s="385"/>
      <c r="F3972" s="385"/>
      <c r="G3972" s="385"/>
      <c r="H3972" s="385"/>
    </row>
    <row r="3973" spans="1:8" x14ac:dyDescent="0.25">
      <c r="A3973" s="30"/>
      <c r="B3973" s="31"/>
      <c r="C3973" s="403"/>
      <c r="D3973" s="385"/>
      <c r="F3973" s="385"/>
      <c r="G3973" s="385"/>
      <c r="H3973" s="385"/>
    </row>
    <row r="3974" spans="1:8" x14ac:dyDescent="0.25">
      <c r="A3974" s="30"/>
      <c r="B3974" s="31"/>
      <c r="C3974" s="403"/>
      <c r="D3974" s="385"/>
      <c r="F3974" s="385"/>
      <c r="G3974" s="385"/>
      <c r="H3974" s="385"/>
    </row>
    <row r="3975" spans="1:8" x14ac:dyDescent="0.25">
      <c r="A3975" s="30"/>
      <c r="B3975" s="31"/>
      <c r="C3975" s="403"/>
      <c r="D3975" s="385"/>
      <c r="F3975" s="385"/>
      <c r="G3975" s="385"/>
      <c r="H3975" s="385"/>
    </row>
    <row r="3976" spans="1:8" x14ac:dyDescent="0.25">
      <c r="A3976" s="30"/>
      <c r="B3976" s="31"/>
      <c r="C3976" s="403"/>
      <c r="D3976" s="385"/>
      <c r="F3976" s="385"/>
      <c r="G3976" s="385"/>
      <c r="H3976" s="385"/>
    </row>
    <row r="3977" spans="1:8" x14ac:dyDescent="0.25">
      <c r="A3977" s="30"/>
      <c r="B3977" s="31"/>
      <c r="C3977" s="403"/>
      <c r="D3977" s="385"/>
      <c r="F3977" s="385"/>
      <c r="G3977" s="385"/>
      <c r="H3977" s="385"/>
    </row>
    <row r="3978" spans="1:8" x14ac:dyDescent="0.25">
      <c r="A3978" s="30"/>
      <c r="B3978" s="31"/>
      <c r="C3978" s="403"/>
      <c r="D3978" s="385"/>
      <c r="F3978" s="385"/>
      <c r="G3978" s="385"/>
      <c r="H3978" s="385"/>
    </row>
    <row r="3979" spans="1:8" x14ac:dyDescent="0.25">
      <c r="A3979" s="30"/>
      <c r="B3979" s="31"/>
      <c r="C3979" s="403"/>
      <c r="D3979" s="385"/>
      <c r="F3979" s="385"/>
      <c r="G3979" s="385"/>
      <c r="H3979" s="385"/>
    </row>
    <row r="3980" spans="1:8" x14ac:dyDescent="0.25">
      <c r="A3980" s="30"/>
      <c r="B3980" s="31"/>
      <c r="C3980" s="403"/>
      <c r="D3980" s="385"/>
      <c r="F3980" s="385"/>
      <c r="G3980" s="385"/>
      <c r="H3980" s="385"/>
    </row>
    <row r="3981" spans="1:8" x14ac:dyDescent="0.25">
      <c r="A3981" s="30"/>
      <c r="B3981" s="31"/>
      <c r="C3981" s="403"/>
      <c r="D3981" s="385"/>
      <c r="F3981" s="385"/>
      <c r="G3981" s="385"/>
      <c r="H3981" s="385"/>
    </row>
    <row r="3982" spans="1:8" x14ac:dyDescent="0.25">
      <c r="A3982" s="30"/>
      <c r="B3982" s="31"/>
      <c r="C3982" s="403"/>
      <c r="D3982" s="385"/>
      <c r="F3982" s="385"/>
      <c r="G3982" s="385"/>
      <c r="H3982" s="385"/>
    </row>
    <row r="3983" spans="1:8" x14ac:dyDescent="0.25">
      <c r="A3983" s="30"/>
      <c r="B3983" s="31"/>
      <c r="C3983" s="403"/>
      <c r="D3983" s="385"/>
      <c r="F3983" s="385"/>
      <c r="G3983" s="385"/>
      <c r="H3983" s="385"/>
    </row>
    <row r="3984" spans="1:8" x14ac:dyDescent="0.25">
      <c r="A3984" s="30"/>
      <c r="B3984" s="31"/>
      <c r="C3984" s="403"/>
      <c r="D3984" s="385"/>
      <c r="F3984" s="385"/>
      <c r="G3984" s="385"/>
      <c r="H3984" s="385"/>
    </row>
    <row r="3985" spans="1:8" x14ac:dyDescent="0.25">
      <c r="A3985" s="30"/>
      <c r="B3985" s="31"/>
      <c r="C3985" s="403"/>
      <c r="D3985" s="385"/>
      <c r="F3985" s="385"/>
      <c r="G3985" s="385"/>
      <c r="H3985" s="385"/>
    </row>
    <row r="3986" spans="1:8" x14ac:dyDescent="0.25">
      <c r="A3986" s="30"/>
      <c r="B3986" s="31"/>
      <c r="C3986" s="403"/>
      <c r="D3986" s="385"/>
      <c r="F3986" s="385"/>
      <c r="G3986" s="385"/>
      <c r="H3986" s="385"/>
    </row>
    <row r="3987" spans="1:8" x14ac:dyDescent="0.25">
      <c r="A3987" s="30"/>
      <c r="B3987" s="31"/>
      <c r="C3987" s="403"/>
      <c r="D3987" s="385"/>
      <c r="F3987" s="385"/>
      <c r="G3987" s="385"/>
      <c r="H3987" s="385"/>
    </row>
    <row r="3988" spans="1:8" x14ac:dyDescent="0.25">
      <c r="A3988" s="30"/>
      <c r="B3988" s="31"/>
      <c r="C3988" s="403"/>
      <c r="D3988" s="385"/>
      <c r="F3988" s="385"/>
      <c r="G3988" s="385"/>
      <c r="H3988" s="385"/>
    </row>
    <row r="3989" spans="1:8" x14ac:dyDescent="0.25">
      <c r="A3989" s="30"/>
      <c r="B3989" s="31"/>
      <c r="C3989" s="403"/>
      <c r="D3989" s="385"/>
      <c r="F3989" s="385"/>
      <c r="G3989" s="385"/>
      <c r="H3989" s="385"/>
    </row>
    <row r="3990" spans="1:8" x14ac:dyDescent="0.25">
      <c r="A3990" s="30"/>
      <c r="B3990" s="31"/>
      <c r="C3990" s="403"/>
      <c r="D3990" s="385"/>
      <c r="F3990" s="385"/>
      <c r="G3990" s="385"/>
      <c r="H3990" s="385"/>
    </row>
    <row r="3991" spans="1:8" x14ac:dyDescent="0.25">
      <c r="A3991" s="30"/>
      <c r="B3991" s="31"/>
      <c r="C3991" s="403"/>
      <c r="D3991" s="385"/>
      <c r="F3991" s="385"/>
      <c r="G3991" s="385"/>
      <c r="H3991" s="385"/>
    </row>
    <row r="3992" spans="1:8" x14ac:dyDescent="0.25">
      <c r="A3992" s="30"/>
      <c r="B3992" s="31"/>
      <c r="C3992" s="403"/>
      <c r="D3992" s="385"/>
      <c r="F3992" s="385"/>
      <c r="G3992" s="385"/>
      <c r="H3992" s="385"/>
    </row>
    <row r="3993" spans="1:8" x14ac:dyDescent="0.25">
      <c r="A3993" s="30"/>
      <c r="B3993" s="31"/>
      <c r="C3993" s="403"/>
      <c r="D3993" s="385"/>
      <c r="F3993" s="385"/>
      <c r="G3993" s="385"/>
      <c r="H3993" s="385"/>
    </row>
    <row r="3994" spans="1:8" x14ac:dyDescent="0.25">
      <c r="A3994" s="30"/>
      <c r="B3994" s="31"/>
      <c r="C3994" s="403"/>
      <c r="D3994" s="385"/>
      <c r="F3994" s="385"/>
      <c r="G3994" s="385"/>
      <c r="H3994" s="385"/>
    </row>
    <row r="3995" spans="1:8" x14ac:dyDescent="0.25">
      <c r="A3995" s="30"/>
      <c r="B3995" s="31"/>
      <c r="C3995" s="403"/>
      <c r="D3995" s="385"/>
      <c r="F3995" s="385"/>
      <c r="G3995" s="385"/>
      <c r="H3995" s="385"/>
    </row>
    <row r="3996" spans="1:8" x14ac:dyDescent="0.25">
      <c r="A3996" s="30"/>
      <c r="B3996" s="31"/>
      <c r="C3996" s="403"/>
      <c r="D3996" s="385"/>
      <c r="F3996" s="385"/>
      <c r="G3996" s="385"/>
      <c r="H3996" s="385"/>
    </row>
    <row r="3997" spans="1:8" x14ac:dyDescent="0.25">
      <c r="A3997" s="30"/>
      <c r="B3997" s="31"/>
      <c r="C3997" s="403"/>
      <c r="D3997" s="385"/>
      <c r="F3997" s="385"/>
      <c r="G3997" s="385"/>
      <c r="H3997" s="385"/>
    </row>
    <row r="3998" spans="1:8" x14ac:dyDescent="0.25">
      <c r="A3998" s="30"/>
      <c r="B3998" s="31"/>
      <c r="C3998" s="403"/>
      <c r="D3998" s="385"/>
      <c r="F3998" s="385"/>
      <c r="G3998" s="385"/>
      <c r="H3998" s="385"/>
    </row>
    <row r="3999" spans="1:8" x14ac:dyDescent="0.25">
      <c r="A3999" s="30"/>
      <c r="B3999" s="31"/>
      <c r="C3999" s="403"/>
      <c r="D3999" s="385"/>
      <c r="F3999" s="385"/>
      <c r="G3999" s="385"/>
      <c r="H3999" s="385"/>
    </row>
    <row r="4000" spans="1:8" x14ac:dyDescent="0.25">
      <c r="A4000" s="30"/>
      <c r="B4000" s="31"/>
      <c r="C4000" s="403"/>
      <c r="D4000" s="385"/>
      <c r="F4000" s="385"/>
      <c r="G4000" s="385"/>
      <c r="H4000" s="385"/>
    </row>
    <row r="4001" spans="1:8" x14ac:dyDescent="0.25">
      <c r="A4001" s="30"/>
      <c r="B4001" s="31"/>
      <c r="C4001" s="403"/>
      <c r="D4001" s="385"/>
      <c r="F4001" s="385"/>
      <c r="G4001" s="385"/>
      <c r="H4001" s="385"/>
    </row>
    <row r="4002" spans="1:8" x14ac:dyDescent="0.25">
      <c r="A4002" s="30"/>
      <c r="B4002" s="31"/>
      <c r="C4002" s="403"/>
      <c r="D4002" s="385"/>
      <c r="F4002" s="385"/>
      <c r="G4002" s="385"/>
      <c r="H4002" s="385"/>
    </row>
    <row r="4003" spans="1:8" x14ac:dyDescent="0.25">
      <c r="A4003" s="30"/>
      <c r="B4003" s="31"/>
      <c r="C4003" s="403"/>
      <c r="D4003" s="385"/>
      <c r="F4003" s="385"/>
      <c r="G4003" s="385"/>
      <c r="H4003" s="385"/>
    </row>
    <row r="4004" spans="1:8" x14ac:dyDescent="0.25">
      <c r="A4004" s="30"/>
      <c r="B4004" s="31"/>
      <c r="C4004" s="403"/>
      <c r="D4004" s="385"/>
      <c r="F4004" s="385"/>
      <c r="G4004" s="385"/>
      <c r="H4004" s="385"/>
    </row>
    <row r="4005" spans="1:8" x14ac:dyDescent="0.25">
      <c r="A4005" s="30"/>
      <c r="B4005" s="31"/>
      <c r="C4005" s="403"/>
      <c r="D4005" s="385"/>
      <c r="F4005" s="385"/>
      <c r="G4005" s="385"/>
      <c r="H4005" s="385"/>
    </row>
    <row r="4006" spans="1:8" x14ac:dyDescent="0.25">
      <c r="A4006" s="30"/>
      <c r="B4006" s="31"/>
      <c r="C4006" s="403"/>
      <c r="D4006" s="385"/>
      <c r="F4006" s="385"/>
      <c r="G4006" s="385"/>
      <c r="H4006" s="385"/>
    </row>
    <row r="4007" spans="1:8" x14ac:dyDescent="0.25">
      <c r="A4007" s="30"/>
      <c r="B4007" s="31"/>
      <c r="C4007" s="403"/>
      <c r="D4007" s="385"/>
      <c r="F4007" s="385"/>
      <c r="G4007" s="385"/>
      <c r="H4007" s="385"/>
    </row>
    <row r="4008" spans="1:8" x14ac:dyDescent="0.25">
      <c r="A4008" s="30"/>
      <c r="B4008" s="31"/>
      <c r="C4008" s="403"/>
      <c r="D4008" s="385"/>
      <c r="F4008" s="385"/>
      <c r="G4008" s="385"/>
      <c r="H4008" s="385"/>
    </row>
    <row r="4009" spans="1:8" x14ac:dyDescent="0.25">
      <c r="A4009" s="30"/>
      <c r="B4009" s="31"/>
      <c r="C4009" s="403"/>
      <c r="D4009" s="385"/>
      <c r="F4009" s="385"/>
      <c r="G4009" s="385"/>
      <c r="H4009" s="385"/>
    </row>
    <row r="4010" spans="1:8" x14ac:dyDescent="0.25">
      <c r="A4010" s="30"/>
      <c r="B4010" s="31"/>
      <c r="C4010" s="403"/>
      <c r="D4010" s="385"/>
      <c r="F4010" s="385"/>
      <c r="G4010" s="385"/>
      <c r="H4010" s="385"/>
    </row>
    <row r="4011" spans="1:8" x14ac:dyDescent="0.25">
      <c r="A4011" s="30"/>
      <c r="B4011" s="31"/>
      <c r="C4011" s="403"/>
      <c r="D4011" s="385"/>
      <c r="F4011" s="385"/>
      <c r="G4011" s="385"/>
      <c r="H4011" s="385"/>
    </row>
    <row r="4012" spans="1:8" x14ac:dyDescent="0.25">
      <c r="A4012" s="30"/>
      <c r="B4012" s="31"/>
      <c r="C4012" s="403"/>
      <c r="D4012" s="385"/>
      <c r="F4012" s="385"/>
      <c r="G4012" s="385"/>
      <c r="H4012" s="385"/>
    </row>
    <row r="4013" spans="1:8" x14ac:dyDescent="0.25">
      <c r="A4013" s="30"/>
      <c r="B4013" s="31"/>
      <c r="C4013" s="403"/>
      <c r="D4013" s="385"/>
      <c r="F4013" s="385"/>
      <c r="G4013" s="385"/>
      <c r="H4013" s="385"/>
    </row>
    <row r="4014" spans="1:8" x14ac:dyDescent="0.25">
      <c r="A4014" s="30"/>
      <c r="B4014" s="31"/>
      <c r="C4014" s="403"/>
      <c r="D4014" s="385"/>
      <c r="F4014" s="385"/>
      <c r="G4014" s="385"/>
      <c r="H4014" s="385"/>
    </row>
    <row r="4015" spans="1:8" x14ac:dyDescent="0.25">
      <c r="A4015" s="30"/>
      <c r="B4015" s="31"/>
      <c r="C4015" s="403"/>
      <c r="D4015" s="385"/>
      <c r="F4015" s="385"/>
      <c r="G4015" s="385"/>
      <c r="H4015" s="385"/>
    </row>
    <row r="4016" spans="1:8" x14ac:dyDescent="0.25">
      <c r="A4016" s="30"/>
      <c r="B4016" s="31"/>
      <c r="C4016" s="403"/>
      <c r="D4016" s="385"/>
      <c r="F4016" s="385"/>
      <c r="G4016" s="385"/>
      <c r="H4016" s="385"/>
    </row>
    <row r="4017" spans="1:8" x14ac:dyDescent="0.25">
      <c r="A4017" s="30"/>
      <c r="B4017" s="31"/>
      <c r="C4017" s="403"/>
      <c r="D4017" s="385"/>
      <c r="F4017" s="385"/>
      <c r="G4017" s="385"/>
      <c r="H4017" s="385"/>
    </row>
    <row r="4018" spans="1:8" x14ac:dyDescent="0.25">
      <c r="A4018" s="30"/>
      <c r="B4018" s="31"/>
      <c r="C4018" s="403"/>
      <c r="D4018" s="385"/>
      <c r="F4018" s="385"/>
      <c r="G4018" s="385"/>
      <c r="H4018" s="385"/>
    </row>
    <row r="4019" spans="1:8" x14ac:dyDescent="0.25">
      <c r="A4019" s="30"/>
      <c r="B4019" s="31"/>
      <c r="C4019" s="403"/>
      <c r="D4019" s="385"/>
      <c r="F4019" s="385"/>
      <c r="G4019" s="385"/>
      <c r="H4019" s="385"/>
    </row>
    <row r="4020" spans="1:8" x14ac:dyDescent="0.25">
      <c r="A4020" s="30"/>
      <c r="B4020" s="31"/>
      <c r="C4020" s="403"/>
      <c r="D4020" s="385"/>
      <c r="F4020" s="385"/>
      <c r="G4020" s="385"/>
      <c r="H4020" s="385"/>
    </row>
    <row r="4021" spans="1:8" x14ac:dyDescent="0.25">
      <c r="A4021" s="30"/>
      <c r="B4021" s="31"/>
      <c r="C4021" s="403"/>
      <c r="D4021" s="385"/>
      <c r="F4021" s="385"/>
      <c r="G4021" s="385"/>
      <c r="H4021" s="385"/>
    </row>
    <row r="4022" spans="1:8" x14ac:dyDescent="0.25">
      <c r="A4022" s="30"/>
      <c r="B4022" s="31"/>
      <c r="C4022" s="403"/>
      <c r="D4022" s="385"/>
      <c r="F4022" s="385"/>
      <c r="G4022" s="385"/>
      <c r="H4022" s="385"/>
    </row>
    <row r="4023" spans="1:8" x14ac:dyDescent="0.25">
      <c r="A4023" s="30"/>
      <c r="B4023" s="31"/>
      <c r="C4023" s="403"/>
      <c r="D4023" s="385"/>
      <c r="F4023" s="385"/>
      <c r="G4023" s="385"/>
      <c r="H4023" s="385"/>
    </row>
    <row r="4024" spans="1:8" x14ac:dyDescent="0.25">
      <c r="A4024" s="30"/>
      <c r="B4024" s="31"/>
      <c r="C4024" s="403"/>
      <c r="D4024" s="385"/>
      <c r="F4024" s="385"/>
      <c r="G4024" s="385"/>
      <c r="H4024" s="385"/>
    </row>
    <row r="4025" spans="1:8" x14ac:dyDescent="0.25">
      <c r="A4025" s="30"/>
      <c r="B4025" s="31"/>
      <c r="C4025" s="403"/>
      <c r="D4025" s="385"/>
      <c r="F4025" s="385"/>
      <c r="G4025" s="385"/>
      <c r="H4025" s="385"/>
    </row>
    <row r="4026" spans="1:8" x14ac:dyDescent="0.25">
      <c r="A4026" s="30"/>
      <c r="B4026" s="31"/>
      <c r="C4026" s="403"/>
      <c r="D4026" s="385"/>
      <c r="F4026" s="385"/>
      <c r="G4026" s="385"/>
      <c r="H4026" s="385"/>
    </row>
    <row r="4027" spans="1:8" x14ac:dyDescent="0.25">
      <c r="A4027" s="30"/>
      <c r="B4027" s="31"/>
      <c r="C4027" s="403"/>
      <c r="D4027" s="385"/>
      <c r="F4027" s="385"/>
      <c r="G4027" s="385"/>
      <c r="H4027" s="385"/>
    </row>
    <row r="4028" spans="1:8" x14ac:dyDescent="0.25">
      <c r="A4028" s="30"/>
      <c r="B4028" s="31"/>
      <c r="C4028" s="403"/>
      <c r="D4028" s="385"/>
      <c r="F4028" s="385"/>
      <c r="G4028" s="385"/>
      <c r="H4028" s="385"/>
    </row>
    <row r="4029" spans="1:8" x14ac:dyDescent="0.25">
      <c r="A4029" s="30"/>
      <c r="B4029" s="31"/>
      <c r="C4029" s="403"/>
      <c r="D4029" s="385"/>
      <c r="F4029" s="385"/>
      <c r="G4029" s="385"/>
      <c r="H4029" s="385"/>
    </row>
    <row r="4030" spans="1:8" x14ac:dyDescent="0.25">
      <c r="A4030" s="30"/>
      <c r="B4030" s="31"/>
      <c r="C4030" s="403"/>
      <c r="D4030" s="385"/>
      <c r="F4030" s="385"/>
      <c r="G4030" s="385"/>
      <c r="H4030" s="385"/>
    </row>
    <row r="4031" spans="1:8" x14ac:dyDescent="0.25">
      <c r="A4031" s="30"/>
      <c r="B4031" s="31"/>
      <c r="C4031" s="403"/>
      <c r="D4031" s="385"/>
      <c r="F4031" s="385"/>
      <c r="G4031" s="385"/>
      <c r="H4031" s="385"/>
    </row>
    <row r="4032" spans="1:8" x14ac:dyDescent="0.25">
      <c r="A4032" s="30"/>
      <c r="B4032" s="31"/>
      <c r="C4032" s="403"/>
      <c r="D4032" s="385"/>
      <c r="F4032" s="385"/>
      <c r="G4032" s="385"/>
      <c r="H4032" s="385"/>
    </row>
    <row r="4033" spans="1:8" x14ac:dyDescent="0.25">
      <c r="A4033" s="30"/>
      <c r="B4033" s="31"/>
      <c r="C4033" s="403"/>
      <c r="D4033" s="385"/>
      <c r="F4033" s="385"/>
      <c r="G4033" s="385"/>
      <c r="H4033" s="385"/>
    </row>
    <row r="4034" spans="1:8" x14ac:dyDescent="0.25">
      <c r="A4034" s="30"/>
      <c r="B4034" s="31"/>
      <c r="C4034" s="403"/>
      <c r="D4034" s="385"/>
      <c r="F4034" s="385"/>
      <c r="G4034" s="385"/>
      <c r="H4034" s="385"/>
    </row>
    <row r="4035" spans="1:8" x14ac:dyDescent="0.25">
      <c r="A4035" s="30"/>
      <c r="B4035" s="31"/>
      <c r="C4035" s="403"/>
      <c r="D4035" s="385"/>
      <c r="F4035" s="385"/>
      <c r="G4035" s="385"/>
      <c r="H4035" s="385"/>
    </row>
    <row r="4036" spans="1:8" x14ac:dyDescent="0.25">
      <c r="A4036" s="30"/>
      <c r="B4036" s="31"/>
      <c r="C4036" s="403"/>
      <c r="D4036" s="385"/>
      <c r="F4036" s="385"/>
      <c r="G4036" s="385"/>
      <c r="H4036" s="385"/>
    </row>
    <row r="4037" spans="1:8" x14ac:dyDescent="0.25">
      <c r="A4037" s="30"/>
      <c r="B4037" s="31"/>
      <c r="C4037" s="403"/>
      <c r="D4037" s="385"/>
      <c r="F4037" s="385"/>
      <c r="G4037" s="385"/>
      <c r="H4037" s="385"/>
    </row>
    <row r="4038" spans="1:8" x14ac:dyDescent="0.25">
      <c r="A4038" s="30"/>
      <c r="B4038" s="31"/>
      <c r="C4038" s="403"/>
      <c r="D4038" s="385"/>
      <c r="F4038" s="385"/>
      <c r="G4038" s="385"/>
      <c r="H4038" s="385"/>
    </row>
    <row r="4039" spans="1:8" x14ac:dyDescent="0.25">
      <c r="A4039" s="30"/>
      <c r="B4039" s="31"/>
      <c r="C4039" s="403"/>
      <c r="D4039" s="385"/>
      <c r="F4039" s="385"/>
      <c r="G4039" s="385"/>
      <c r="H4039" s="385"/>
    </row>
    <row r="4040" spans="1:8" x14ac:dyDescent="0.25">
      <c r="A4040" s="30"/>
      <c r="B4040" s="31"/>
      <c r="C4040" s="403"/>
      <c r="D4040" s="385"/>
      <c r="F4040" s="385"/>
      <c r="G4040" s="385"/>
      <c r="H4040" s="385"/>
    </row>
    <row r="4041" spans="1:8" x14ac:dyDescent="0.25">
      <c r="A4041" s="30"/>
      <c r="B4041" s="31"/>
      <c r="C4041" s="403"/>
      <c r="D4041" s="385"/>
      <c r="F4041" s="385"/>
      <c r="G4041" s="385"/>
      <c r="H4041" s="385"/>
    </row>
    <row r="4042" spans="1:8" x14ac:dyDescent="0.25">
      <c r="A4042" s="30"/>
      <c r="B4042" s="31"/>
      <c r="C4042" s="403"/>
      <c r="D4042" s="385"/>
      <c r="F4042" s="385"/>
      <c r="G4042" s="385"/>
      <c r="H4042" s="385"/>
    </row>
    <row r="4043" spans="1:8" x14ac:dyDescent="0.25">
      <c r="A4043" s="30"/>
      <c r="B4043" s="31"/>
      <c r="C4043" s="403"/>
      <c r="D4043" s="385"/>
      <c r="F4043" s="385"/>
      <c r="G4043" s="385"/>
      <c r="H4043" s="385"/>
    </row>
    <row r="4044" spans="1:8" x14ac:dyDescent="0.25">
      <c r="A4044" s="30"/>
      <c r="B4044" s="31"/>
      <c r="C4044" s="403"/>
      <c r="D4044" s="385"/>
      <c r="F4044" s="385"/>
      <c r="G4044" s="385"/>
      <c r="H4044" s="385"/>
    </row>
    <row r="4045" spans="1:8" x14ac:dyDescent="0.25">
      <c r="A4045" s="30"/>
      <c r="B4045" s="31"/>
      <c r="C4045" s="403"/>
      <c r="D4045" s="385"/>
      <c r="F4045" s="385"/>
      <c r="G4045" s="385"/>
      <c r="H4045" s="385"/>
    </row>
    <row r="4046" spans="1:8" x14ac:dyDescent="0.25">
      <c r="A4046" s="30"/>
      <c r="B4046" s="31"/>
      <c r="C4046" s="403"/>
      <c r="D4046" s="385"/>
      <c r="F4046" s="385"/>
      <c r="G4046" s="385"/>
      <c r="H4046" s="385"/>
    </row>
    <row r="4047" spans="1:8" x14ac:dyDescent="0.25">
      <c r="A4047" s="30"/>
      <c r="B4047" s="31"/>
      <c r="C4047" s="403"/>
      <c r="D4047" s="385"/>
      <c r="F4047" s="385"/>
      <c r="G4047" s="385"/>
      <c r="H4047" s="385"/>
    </row>
    <row r="4048" spans="1:8" x14ac:dyDescent="0.25">
      <c r="A4048" s="30"/>
      <c r="B4048" s="31"/>
      <c r="C4048" s="403"/>
      <c r="D4048" s="385"/>
      <c r="F4048" s="385"/>
      <c r="G4048" s="385"/>
      <c r="H4048" s="385"/>
    </row>
    <row r="4049" spans="1:8" x14ac:dyDescent="0.25">
      <c r="A4049" s="30"/>
      <c r="B4049" s="31"/>
      <c r="C4049" s="403"/>
      <c r="D4049" s="385"/>
      <c r="F4049" s="385"/>
      <c r="G4049" s="385"/>
      <c r="H4049" s="385"/>
    </row>
    <row r="4050" spans="1:8" x14ac:dyDescent="0.25">
      <c r="A4050" s="30"/>
      <c r="B4050" s="31"/>
      <c r="C4050" s="403"/>
      <c r="D4050" s="385"/>
      <c r="F4050" s="385"/>
      <c r="G4050" s="385"/>
      <c r="H4050" s="385"/>
    </row>
    <row r="4051" spans="1:8" x14ac:dyDescent="0.25">
      <c r="A4051" s="30"/>
      <c r="B4051" s="31"/>
      <c r="C4051" s="403"/>
      <c r="D4051" s="385"/>
      <c r="F4051" s="385"/>
      <c r="G4051" s="385"/>
      <c r="H4051" s="385"/>
    </row>
    <row r="4052" spans="1:8" x14ac:dyDescent="0.25">
      <c r="A4052" s="30"/>
      <c r="B4052" s="31"/>
      <c r="C4052" s="403"/>
      <c r="D4052" s="385"/>
      <c r="F4052" s="385"/>
      <c r="G4052" s="385"/>
      <c r="H4052" s="385"/>
    </row>
    <row r="4053" spans="1:8" x14ac:dyDescent="0.25">
      <c r="A4053" s="30"/>
      <c r="B4053" s="31"/>
      <c r="C4053" s="403"/>
      <c r="D4053" s="385"/>
      <c r="F4053" s="385"/>
      <c r="G4053" s="385"/>
      <c r="H4053" s="385"/>
    </row>
    <row r="4054" spans="1:8" x14ac:dyDescent="0.25">
      <c r="A4054" s="30"/>
      <c r="B4054" s="31"/>
      <c r="C4054" s="403"/>
      <c r="D4054" s="385"/>
      <c r="F4054" s="385"/>
      <c r="G4054" s="385"/>
      <c r="H4054" s="385"/>
    </row>
    <row r="4055" spans="1:8" x14ac:dyDescent="0.25">
      <c r="A4055" s="30"/>
      <c r="B4055" s="31"/>
      <c r="C4055" s="403"/>
      <c r="D4055" s="385"/>
      <c r="F4055" s="385"/>
      <c r="G4055" s="385"/>
      <c r="H4055" s="385"/>
    </row>
    <row r="4056" spans="1:8" x14ac:dyDescent="0.25">
      <c r="A4056" s="30"/>
      <c r="B4056" s="31"/>
      <c r="C4056" s="403"/>
      <c r="D4056" s="385"/>
      <c r="F4056" s="385"/>
      <c r="G4056" s="385"/>
      <c r="H4056" s="385"/>
    </row>
    <row r="4057" spans="1:8" x14ac:dyDescent="0.25">
      <c r="A4057" s="30"/>
      <c r="B4057" s="31"/>
      <c r="C4057" s="403"/>
      <c r="D4057" s="385"/>
      <c r="F4057" s="385"/>
      <c r="G4057" s="385"/>
      <c r="H4057" s="385"/>
    </row>
    <row r="4058" spans="1:8" x14ac:dyDescent="0.25">
      <c r="A4058" s="30"/>
      <c r="B4058" s="31"/>
      <c r="C4058" s="403"/>
      <c r="D4058" s="385"/>
      <c r="F4058" s="385"/>
      <c r="G4058" s="385"/>
      <c r="H4058" s="385"/>
    </row>
    <row r="4059" spans="1:8" x14ac:dyDescent="0.25">
      <c r="A4059" s="30"/>
      <c r="B4059" s="31"/>
      <c r="C4059" s="403"/>
      <c r="D4059" s="385"/>
      <c r="F4059" s="385"/>
      <c r="G4059" s="385"/>
      <c r="H4059" s="385"/>
    </row>
    <row r="4060" spans="1:8" x14ac:dyDescent="0.25">
      <c r="A4060" s="30"/>
      <c r="B4060" s="31"/>
      <c r="C4060" s="403"/>
      <c r="D4060" s="385"/>
      <c r="F4060" s="385"/>
      <c r="G4060" s="385"/>
      <c r="H4060" s="385"/>
    </row>
    <row r="4061" spans="1:8" x14ac:dyDescent="0.25">
      <c r="A4061" s="30"/>
      <c r="B4061" s="31"/>
      <c r="C4061" s="403"/>
      <c r="D4061" s="385"/>
      <c r="F4061" s="385"/>
      <c r="G4061" s="385"/>
      <c r="H4061" s="385"/>
    </row>
    <row r="4062" spans="1:8" x14ac:dyDescent="0.25">
      <c r="A4062" s="30"/>
      <c r="B4062" s="31"/>
      <c r="C4062" s="403"/>
      <c r="D4062" s="385"/>
      <c r="F4062" s="385"/>
      <c r="G4062" s="385"/>
      <c r="H4062" s="385"/>
    </row>
    <row r="4063" spans="1:8" x14ac:dyDescent="0.25">
      <c r="A4063" s="30"/>
      <c r="B4063" s="31"/>
      <c r="C4063" s="403"/>
      <c r="D4063" s="385"/>
      <c r="F4063" s="385"/>
      <c r="G4063" s="385"/>
      <c r="H4063" s="385"/>
    </row>
    <row r="4064" spans="1:8" x14ac:dyDescent="0.25">
      <c r="A4064" s="30"/>
      <c r="B4064" s="31"/>
      <c r="C4064" s="403"/>
      <c r="D4064" s="385"/>
      <c r="F4064" s="385"/>
      <c r="G4064" s="385"/>
      <c r="H4064" s="385"/>
    </row>
    <row r="4065" spans="1:8" x14ac:dyDescent="0.25">
      <c r="A4065" s="30"/>
      <c r="B4065" s="31"/>
      <c r="C4065" s="403"/>
      <c r="D4065" s="385"/>
      <c r="F4065" s="385"/>
      <c r="G4065" s="385"/>
      <c r="H4065" s="385"/>
    </row>
    <row r="4066" spans="1:8" x14ac:dyDescent="0.25">
      <c r="A4066" s="30"/>
      <c r="B4066" s="31"/>
      <c r="C4066" s="403"/>
      <c r="D4066" s="385"/>
      <c r="F4066" s="385"/>
      <c r="G4066" s="385"/>
      <c r="H4066" s="385"/>
    </row>
    <row r="4067" spans="1:8" x14ac:dyDescent="0.25">
      <c r="A4067" s="30"/>
      <c r="B4067" s="31"/>
      <c r="C4067" s="403"/>
      <c r="D4067" s="385"/>
      <c r="F4067" s="385"/>
      <c r="G4067" s="385"/>
      <c r="H4067" s="385"/>
    </row>
    <row r="4068" spans="1:8" x14ac:dyDescent="0.25">
      <c r="A4068" s="30"/>
      <c r="B4068" s="31"/>
      <c r="C4068" s="403"/>
      <c r="D4068" s="385"/>
      <c r="F4068" s="385"/>
      <c r="G4068" s="385"/>
      <c r="H4068" s="385"/>
    </row>
    <row r="4069" spans="1:8" x14ac:dyDescent="0.25">
      <c r="A4069" s="30"/>
      <c r="B4069" s="31"/>
      <c r="C4069" s="403"/>
      <c r="D4069" s="385"/>
      <c r="F4069" s="385"/>
      <c r="G4069" s="385"/>
      <c r="H4069" s="385"/>
    </row>
    <row r="4070" spans="1:8" x14ac:dyDescent="0.25">
      <c r="A4070" s="30"/>
      <c r="B4070" s="31"/>
      <c r="C4070" s="403"/>
      <c r="D4070" s="385"/>
      <c r="F4070" s="385"/>
      <c r="G4070" s="385"/>
      <c r="H4070" s="385"/>
    </row>
    <row r="4071" spans="1:8" x14ac:dyDescent="0.25">
      <c r="A4071" s="30"/>
      <c r="B4071" s="31"/>
      <c r="C4071" s="403"/>
      <c r="D4071" s="385"/>
      <c r="F4071" s="385"/>
      <c r="G4071" s="385"/>
      <c r="H4071" s="385"/>
    </row>
    <row r="4072" spans="1:8" x14ac:dyDescent="0.25">
      <c r="A4072" s="30"/>
      <c r="B4072" s="31"/>
      <c r="C4072" s="403"/>
      <c r="D4072" s="385"/>
      <c r="F4072" s="385"/>
      <c r="G4072" s="385"/>
      <c r="H4072" s="385"/>
    </row>
    <row r="4073" spans="1:8" x14ac:dyDescent="0.25">
      <c r="A4073" s="30"/>
      <c r="B4073" s="31"/>
      <c r="C4073" s="403"/>
      <c r="D4073" s="385"/>
      <c r="F4073" s="385"/>
      <c r="G4073" s="385"/>
      <c r="H4073" s="385"/>
    </row>
    <row r="4074" spans="1:8" x14ac:dyDescent="0.25">
      <c r="A4074" s="30"/>
      <c r="B4074" s="31"/>
      <c r="C4074" s="403"/>
      <c r="D4074" s="385"/>
      <c r="F4074" s="385"/>
      <c r="G4074" s="385"/>
      <c r="H4074" s="385"/>
    </row>
    <row r="4075" spans="1:8" x14ac:dyDescent="0.25">
      <c r="A4075" s="30"/>
      <c r="B4075" s="31"/>
      <c r="C4075" s="403"/>
      <c r="D4075" s="385"/>
      <c r="F4075" s="385"/>
      <c r="G4075" s="385"/>
      <c r="H4075" s="385"/>
    </row>
    <row r="4076" spans="1:8" x14ac:dyDescent="0.25">
      <c r="A4076" s="30"/>
      <c r="B4076" s="31"/>
      <c r="C4076" s="403"/>
      <c r="D4076" s="385"/>
      <c r="F4076" s="385"/>
      <c r="G4076" s="385"/>
      <c r="H4076" s="385"/>
    </row>
    <row r="4077" spans="1:8" x14ac:dyDescent="0.25">
      <c r="A4077" s="30"/>
      <c r="B4077" s="31"/>
      <c r="C4077" s="403"/>
      <c r="D4077" s="385"/>
      <c r="F4077" s="385"/>
      <c r="G4077" s="385"/>
      <c r="H4077" s="385"/>
    </row>
    <row r="4078" spans="1:8" x14ac:dyDescent="0.25">
      <c r="A4078" s="30"/>
      <c r="B4078" s="31"/>
      <c r="C4078" s="403"/>
      <c r="D4078" s="385"/>
      <c r="F4078" s="385"/>
      <c r="G4078" s="385"/>
      <c r="H4078" s="385"/>
    </row>
    <row r="4079" spans="1:8" x14ac:dyDescent="0.25">
      <c r="A4079" s="30"/>
      <c r="B4079" s="31"/>
      <c r="C4079" s="403"/>
      <c r="D4079" s="385"/>
      <c r="F4079" s="385"/>
      <c r="G4079" s="385"/>
      <c r="H4079" s="385"/>
    </row>
    <row r="4080" spans="1:8" x14ac:dyDescent="0.25">
      <c r="A4080" s="30"/>
      <c r="B4080" s="31"/>
      <c r="C4080" s="403"/>
      <c r="D4080" s="385"/>
      <c r="F4080" s="385"/>
      <c r="G4080" s="385"/>
      <c r="H4080" s="385"/>
    </row>
    <row r="4081" spans="1:8" x14ac:dyDescent="0.25">
      <c r="A4081" s="30"/>
      <c r="B4081" s="31"/>
      <c r="C4081" s="403"/>
      <c r="D4081" s="385"/>
      <c r="F4081" s="385"/>
      <c r="G4081" s="385"/>
      <c r="H4081" s="385"/>
    </row>
    <row r="4082" spans="1:8" x14ac:dyDescent="0.25">
      <c r="A4082" s="30"/>
      <c r="B4082" s="31"/>
      <c r="C4082" s="403"/>
      <c r="D4082" s="385"/>
      <c r="F4082" s="385"/>
      <c r="G4082" s="385"/>
      <c r="H4082" s="385"/>
    </row>
    <row r="4083" spans="1:8" x14ac:dyDescent="0.25">
      <c r="A4083" s="30"/>
      <c r="B4083" s="31"/>
      <c r="C4083" s="403"/>
      <c r="D4083" s="385"/>
      <c r="F4083" s="385"/>
      <c r="G4083" s="385"/>
      <c r="H4083" s="385"/>
    </row>
    <row r="4084" spans="1:8" x14ac:dyDescent="0.25">
      <c r="A4084" s="30"/>
      <c r="B4084" s="31"/>
      <c r="C4084" s="403"/>
      <c r="D4084" s="385"/>
      <c r="F4084" s="385"/>
      <c r="G4084" s="385"/>
      <c r="H4084" s="385"/>
    </row>
    <row r="4085" spans="1:8" x14ac:dyDescent="0.25">
      <c r="A4085" s="30"/>
      <c r="B4085" s="31"/>
      <c r="C4085" s="403"/>
      <c r="D4085" s="385"/>
      <c r="F4085" s="385"/>
      <c r="G4085" s="385"/>
      <c r="H4085" s="385"/>
    </row>
    <row r="4086" spans="1:8" x14ac:dyDescent="0.25">
      <c r="A4086" s="30"/>
      <c r="B4086" s="31"/>
      <c r="C4086" s="403"/>
      <c r="D4086" s="385"/>
      <c r="F4086" s="385"/>
      <c r="G4086" s="385"/>
      <c r="H4086" s="385"/>
    </row>
    <row r="4087" spans="1:8" x14ac:dyDescent="0.25">
      <c r="A4087" s="30"/>
      <c r="B4087" s="31"/>
      <c r="C4087" s="403"/>
      <c r="D4087" s="385"/>
      <c r="F4087" s="385"/>
      <c r="G4087" s="385"/>
      <c r="H4087" s="385"/>
    </row>
    <row r="4088" spans="1:8" x14ac:dyDescent="0.25">
      <c r="A4088" s="30"/>
      <c r="B4088" s="31"/>
      <c r="C4088" s="403"/>
      <c r="D4088" s="385"/>
      <c r="F4088" s="385"/>
      <c r="G4088" s="385"/>
      <c r="H4088" s="385"/>
    </row>
    <row r="4089" spans="1:8" x14ac:dyDescent="0.25">
      <c r="A4089" s="30"/>
      <c r="B4089" s="31"/>
      <c r="C4089" s="403"/>
      <c r="D4089" s="385"/>
      <c r="F4089" s="385"/>
      <c r="G4089" s="385"/>
      <c r="H4089" s="385"/>
    </row>
    <row r="4090" spans="1:8" x14ac:dyDescent="0.25">
      <c r="A4090" s="30"/>
      <c r="B4090" s="31"/>
      <c r="C4090" s="403"/>
      <c r="D4090" s="385"/>
      <c r="F4090" s="385"/>
      <c r="G4090" s="385"/>
      <c r="H4090" s="385"/>
    </row>
    <row r="4091" spans="1:8" x14ac:dyDescent="0.25">
      <c r="A4091" s="30"/>
      <c r="B4091" s="31"/>
      <c r="C4091" s="403"/>
      <c r="D4091" s="385"/>
      <c r="F4091" s="385"/>
      <c r="G4091" s="385"/>
      <c r="H4091" s="385"/>
    </row>
    <row r="4092" spans="1:8" x14ac:dyDescent="0.25">
      <c r="A4092" s="30"/>
      <c r="B4092" s="31"/>
      <c r="C4092" s="403"/>
      <c r="D4092" s="385"/>
      <c r="F4092" s="385"/>
      <c r="G4092" s="385"/>
      <c r="H4092" s="385"/>
    </row>
    <row r="4093" spans="1:8" x14ac:dyDescent="0.25">
      <c r="A4093" s="30"/>
      <c r="B4093" s="31"/>
      <c r="C4093" s="403"/>
      <c r="D4093" s="385"/>
      <c r="F4093" s="385"/>
      <c r="G4093" s="385"/>
      <c r="H4093" s="385"/>
    </row>
    <row r="4094" spans="1:8" x14ac:dyDescent="0.25">
      <c r="A4094" s="30"/>
      <c r="B4094" s="31"/>
      <c r="C4094" s="403"/>
      <c r="D4094" s="385"/>
      <c r="F4094" s="385"/>
      <c r="G4094" s="385"/>
      <c r="H4094" s="385"/>
    </row>
    <row r="4095" spans="1:8" x14ac:dyDescent="0.25">
      <c r="A4095" s="30"/>
      <c r="B4095" s="31"/>
      <c r="C4095" s="403"/>
      <c r="D4095" s="385"/>
      <c r="F4095" s="385"/>
      <c r="G4095" s="385"/>
      <c r="H4095" s="385"/>
    </row>
    <row r="4096" spans="1:8" x14ac:dyDescent="0.25">
      <c r="A4096" s="30"/>
      <c r="B4096" s="31"/>
      <c r="C4096" s="403"/>
      <c r="D4096" s="385"/>
      <c r="F4096" s="385"/>
      <c r="G4096" s="385"/>
      <c r="H4096" s="385"/>
    </row>
    <row r="4097" spans="1:8" x14ac:dyDescent="0.25">
      <c r="A4097" s="30"/>
      <c r="B4097" s="31"/>
      <c r="C4097" s="403"/>
      <c r="D4097" s="385"/>
      <c r="F4097" s="385"/>
      <c r="G4097" s="385"/>
      <c r="H4097" s="385"/>
    </row>
    <row r="4098" spans="1:8" x14ac:dyDescent="0.25">
      <c r="A4098" s="30"/>
      <c r="B4098" s="31"/>
      <c r="C4098" s="403"/>
      <c r="D4098" s="385"/>
      <c r="F4098" s="385"/>
      <c r="G4098" s="385"/>
      <c r="H4098" s="385"/>
    </row>
    <row r="4099" spans="1:8" x14ac:dyDescent="0.25">
      <c r="A4099" s="30"/>
      <c r="B4099" s="31"/>
      <c r="C4099" s="403"/>
      <c r="D4099" s="385"/>
      <c r="F4099" s="385"/>
      <c r="G4099" s="385"/>
      <c r="H4099" s="385"/>
    </row>
    <row r="4100" spans="1:8" x14ac:dyDescent="0.25">
      <c r="A4100" s="30"/>
      <c r="B4100" s="31"/>
      <c r="C4100" s="403"/>
      <c r="D4100" s="385"/>
      <c r="F4100" s="385"/>
      <c r="G4100" s="385"/>
      <c r="H4100" s="385"/>
    </row>
    <row r="4101" spans="1:8" x14ac:dyDescent="0.25">
      <c r="A4101" s="30"/>
      <c r="B4101" s="31"/>
      <c r="C4101" s="403"/>
      <c r="D4101" s="385"/>
      <c r="F4101" s="385"/>
      <c r="G4101" s="385"/>
      <c r="H4101" s="385"/>
    </row>
    <row r="4102" spans="1:8" x14ac:dyDescent="0.25">
      <c r="A4102" s="30"/>
      <c r="B4102" s="31"/>
      <c r="C4102" s="403"/>
      <c r="D4102" s="385"/>
      <c r="F4102" s="385"/>
      <c r="G4102" s="385"/>
      <c r="H4102" s="385"/>
    </row>
    <row r="4103" spans="1:8" x14ac:dyDescent="0.25">
      <c r="A4103" s="30"/>
      <c r="B4103" s="31"/>
      <c r="C4103" s="403"/>
      <c r="D4103" s="385"/>
      <c r="F4103" s="385"/>
      <c r="G4103" s="385"/>
      <c r="H4103" s="385"/>
    </row>
    <row r="4104" spans="1:8" x14ac:dyDescent="0.25">
      <c r="A4104" s="30"/>
      <c r="B4104" s="31"/>
      <c r="C4104" s="403"/>
      <c r="D4104" s="385"/>
      <c r="F4104" s="385"/>
      <c r="G4104" s="385"/>
      <c r="H4104" s="385"/>
    </row>
    <row r="4105" spans="1:8" x14ac:dyDescent="0.25">
      <c r="A4105" s="30"/>
      <c r="B4105" s="31"/>
      <c r="C4105" s="403"/>
      <c r="D4105" s="385"/>
      <c r="F4105" s="385"/>
      <c r="G4105" s="385"/>
      <c r="H4105" s="385"/>
    </row>
    <row r="4106" spans="1:8" x14ac:dyDescent="0.25">
      <c r="A4106" s="30"/>
      <c r="B4106" s="31"/>
      <c r="C4106" s="403"/>
      <c r="D4106" s="385"/>
      <c r="F4106" s="385"/>
      <c r="G4106" s="385"/>
      <c r="H4106" s="385"/>
    </row>
    <row r="4107" spans="1:8" x14ac:dyDescent="0.25">
      <c r="A4107" s="30"/>
      <c r="B4107" s="31"/>
      <c r="C4107" s="403"/>
      <c r="D4107" s="385"/>
      <c r="F4107" s="385"/>
      <c r="G4107" s="385"/>
      <c r="H4107" s="385"/>
    </row>
    <row r="4108" spans="1:8" x14ac:dyDescent="0.25">
      <c r="A4108" s="30"/>
      <c r="B4108" s="31"/>
      <c r="C4108" s="403"/>
      <c r="D4108" s="385"/>
      <c r="F4108" s="385"/>
      <c r="G4108" s="385"/>
      <c r="H4108" s="385"/>
    </row>
    <row r="4109" spans="1:8" x14ac:dyDescent="0.25">
      <c r="A4109" s="30"/>
      <c r="B4109" s="31"/>
      <c r="C4109" s="403"/>
      <c r="D4109" s="385"/>
      <c r="F4109" s="385"/>
      <c r="G4109" s="385"/>
      <c r="H4109" s="385"/>
    </row>
    <row r="4110" spans="1:8" x14ac:dyDescent="0.25">
      <c r="A4110" s="30"/>
      <c r="B4110" s="31"/>
      <c r="C4110" s="403"/>
      <c r="D4110" s="385"/>
      <c r="F4110" s="385"/>
      <c r="G4110" s="385"/>
      <c r="H4110" s="385"/>
    </row>
    <row r="4111" spans="1:8" x14ac:dyDescent="0.25">
      <c r="A4111" s="30"/>
      <c r="B4111" s="31"/>
      <c r="C4111" s="403"/>
      <c r="D4111" s="385"/>
      <c r="F4111" s="385"/>
      <c r="G4111" s="385"/>
      <c r="H4111" s="385"/>
    </row>
    <row r="4112" spans="1:8" x14ac:dyDescent="0.25">
      <c r="A4112" s="30"/>
      <c r="B4112" s="31"/>
      <c r="C4112" s="403"/>
      <c r="D4112" s="385"/>
      <c r="F4112" s="385"/>
      <c r="G4112" s="385"/>
      <c r="H4112" s="385"/>
    </row>
    <row r="4113" spans="1:8" x14ac:dyDescent="0.25">
      <c r="A4113" s="30"/>
      <c r="B4113" s="31"/>
      <c r="C4113" s="403"/>
      <c r="D4113" s="385"/>
      <c r="F4113" s="385"/>
      <c r="G4113" s="385"/>
      <c r="H4113" s="385"/>
    </row>
    <row r="4114" spans="1:8" x14ac:dyDescent="0.25">
      <c r="A4114" s="30"/>
      <c r="B4114" s="31"/>
      <c r="C4114" s="403"/>
      <c r="D4114" s="385"/>
      <c r="F4114" s="385"/>
      <c r="G4114" s="385"/>
      <c r="H4114" s="385"/>
    </row>
    <row r="4115" spans="1:8" x14ac:dyDescent="0.25">
      <c r="A4115" s="30"/>
      <c r="B4115" s="31"/>
      <c r="C4115" s="403"/>
      <c r="D4115" s="385"/>
      <c r="F4115" s="385"/>
      <c r="G4115" s="385"/>
      <c r="H4115" s="385"/>
    </row>
    <row r="4116" spans="1:8" x14ac:dyDescent="0.25">
      <c r="A4116" s="30"/>
      <c r="B4116" s="31"/>
      <c r="C4116" s="403"/>
      <c r="D4116" s="385"/>
      <c r="F4116" s="385"/>
      <c r="G4116" s="385"/>
      <c r="H4116" s="385"/>
    </row>
    <row r="4117" spans="1:8" x14ac:dyDescent="0.25">
      <c r="A4117" s="30"/>
      <c r="B4117" s="31"/>
      <c r="C4117" s="403"/>
      <c r="D4117" s="385"/>
      <c r="F4117" s="385"/>
      <c r="G4117" s="385"/>
      <c r="H4117" s="385"/>
    </row>
    <row r="4118" spans="1:8" x14ac:dyDescent="0.25">
      <c r="A4118" s="30"/>
      <c r="B4118" s="31"/>
      <c r="C4118" s="403"/>
      <c r="D4118" s="385"/>
      <c r="F4118" s="385"/>
      <c r="G4118" s="385"/>
      <c r="H4118" s="385"/>
    </row>
    <row r="4119" spans="1:8" x14ac:dyDescent="0.25">
      <c r="A4119" s="30"/>
      <c r="B4119" s="31"/>
      <c r="C4119" s="403"/>
      <c r="D4119" s="385"/>
      <c r="F4119" s="385"/>
      <c r="G4119" s="385"/>
      <c r="H4119" s="385"/>
    </row>
    <row r="4120" spans="1:8" x14ac:dyDescent="0.25">
      <c r="A4120" s="30"/>
      <c r="B4120" s="31"/>
      <c r="C4120" s="403"/>
      <c r="D4120" s="385"/>
      <c r="F4120" s="385"/>
      <c r="G4120" s="385"/>
      <c r="H4120" s="385"/>
    </row>
    <row r="4121" spans="1:8" x14ac:dyDescent="0.25">
      <c r="A4121" s="30"/>
      <c r="B4121" s="31"/>
      <c r="C4121" s="403"/>
      <c r="D4121" s="385"/>
      <c r="F4121" s="385"/>
      <c r="G4121" s="385"/>
      <c r="H4121" s="385"/>
    </row>
    <row r="4122" spans="1:8" x14ac:dyDescent="0.25">
      <c r="A4122" s="30"/>
      <c r="B4122" s="31"/>
      <c r="C4122" s="403"/>
      <c r="D4122" s="385"/>
      <c r="F4122" s="385"/>
      <c r="G4122" s="385"/>
      <c r="H4122" s="385"/>
    </row>
    <row r="4123" spans="1:8" x14ac:dyDescent="0.25">
      <c r="A4123" s="30"/>
      <c r="B4123" s="31"/>
      <c r="C4123" s="403"/>
      <c r="D4123" s="385"/>
      <c r="F4123" s="385"/>
      <c r="G4123" s="385"/>
      <c r="H4123" s="385"/>
    </row>
    <row r="4124" spans="1:8" x14ac:dyDescent="0.25">
      <c r="A4124" s="30"/>
      <c r="B4124" s="31"/>
      <c r="C4124" s="403"/>
      <c r="D4124" s="385"/>
      <c r="F4124" s="385"/>
      <c r="G4124" s="385"/>
      <c r="H4124" s="385"/>
    </row>
    <row r="4125" spans="1:8" x14ac:dyDescent="0.25">
      <c r="A4125" s="30"/>
      <c r="B4125" s="31"/>
      <c r="C4125" s="403"/>
      <c r="D4125" s="385"/>
      <c r="F4125" s="385"/>
      <c r="G4125" s="385"/>
      <c r="H4125" s="385"/>
    </row>
    <row r="4126" spans="1:8" x14ac:dyDescent="0.25">
      <c r="A4126" s="30"/>
      <c r="B4126" s="31"/>
      <c r="C4126" s="403"/>
      <c r="D4126" s="385"/>
      <c r="F4126" s="385"/>
      <c r="G4126" s="385"/>
      <c r="H4126" s="385"/>
    </row>
    <row r="4127" spans="1:8" x14ac:dyDescent="0.25">
      <c r="A4127" s="30"/>
      <c r="B4127" s="31"/>
      <c r="C4127" s="403"/>
      <c r="D4127" s="385"/>
      <c r="F4127" s="385"/>
      <c r="G4127" s="385"/>
      <c r="H4127" s="385"/>
    </row>
    <row r="4128" spans="1:8" x14ac:dyDescent="0.25">
      <c r="A4128" s="30"/>
      <c r="B4128" s="31"/>
      <c r="C4128" s="403"/>
      <c r="D4128" s="385"/>
      <c r="F4128" s="385"/>
      <c r="G4128" s="385"/>
      <c r="H4128" s="385"/>
    </row>
    <row r="4129" spans="1:8" x14ac:dyDescent="0.25">
      <c r="A4129" s="30"/>
      <c r="B4129" s="31"/>
      <c r="C4129" s="403"/>
      <c r="D4129" s="385"/>
      <c r="F4129" s="385"/>
      <c r="G4129" s="385"/>
      <c r="H4129" s="385"/>
    </row>
    <row r="4130" spans="1:8" x14ac:dyDescent="0.25">
      <c r="A4130" s="30"/>
      <c r="B4130" s="31"/>
      <c r="C4130" s="403"/>
      <c r="D4130" s="385"/>
      <c r="F4130" s="385"/>
      <c r="G4130" s="385"/>
      <c r="H4130" s="385"/>
    </row>
    <row r="4131" spans="1:8" x14ac:dyDescent="0.25">
      <c r="A4131" s="30"/>
      <c r="B4131" s="31"/>
      <c r="C4131" s="403"/>
      <c r="D4131" s="385"/>
      <c r="F4131" s="385"/>
      <c r="G4131" s="385"/>
      <c r="H4131" s="385"/>
    </row>
    <row r="4132" spans="1:8" x14ac:dyDescent="0.25">
      <c r="A4132" s="30"/>
      <c r="B4132" s="31"/>
      <c r="C4132" s="403"/>
      <c r="D4132" s="385"/>
      <c r="F4132" s="385"/>
      <c r="G4132" s="385"/>
      <c r="H4132" s="385"/>
    </row>
    <row r="4133" spans="1:8" x14ac:dyDescent="0.25">
      <c r="A4133" s="30"/>
      <c r="B4133" s="31"/>
      <c r="C4133" s="403"/>
      <c r="D4133" s="385"/>
      <c r="F4133" s="385"/>
      <c r="G4133" s="385"/>
      <c r="H4133" s="385"/>
    </row>
    <row r="4134" spans="1:8" x14ac:dyDescent="0.25">
      <c r="A4134" s="30"/>
      <c r="B4134" s="31"/>
      <c r="C4134" s="403"/>
      <c r="D4134" s="385"/>
      <c r="F4134" s="385"/>
      <c r="G4134" s="385"/>
      <c r="H4134" s="385"/>
    </row>
    <row r="4135" spans="1:8" x14ac:dyDescent="0.25">
      <c r="A4135" s="30"/>
      <c r="B4135" s="31"/>
      <c r="C4135" s="403"/>
      <c r="D4135" s="385"/>
      <c r="F4135" s="385"/>
      <c r="G4135" s="385"/>
      <c r="H4135" s="385"/>
    </row>
    <row r="4136" spans="1:8" x14ac:dyDescent="0.25">
      <c r="A4136" s="30"/>
      <c r="B4136" s="31"/>
      <c r="C4136" s="403"/>
      <c r="D4136" s="385"/>
      <c r="F4136" s="385"/>
      <c r="G4136" s="385"/>
      <c r="H4136" s="385"/>
    </row>
    <row r="4137" spans="1:8" x14ac:dyDescent="0.25">
      <c r="A4137" s="30"/>
      <c r="B4137" s="31"/>
      <c r="C4137" s="403"/>
      <c r="D4137" s="385"/>
      <c r="F4137" s="385"/>
      <c r="G4137" s="385"/>
      <c r="H4137" s="385"/>
    </row>
    <row r="4138" spans="1:8" x14ac:dyDescent="0.25">
      <c r="A4138" s="30"/>
      <c r="B4138" s="31"/>
      <c r="C4138" s="403"/>
      <c r="D4138" s="385"/>
      <c r="F4138" s="385"/>
      <c r="G4138" s="385"/>
      <c r="H4138" s="385"/>
    </row>
    <row r="4139" spans="1:8" x14ac:dyDescent="0.25">
      <c r="A4139" s="30"/>
      <c r="B4139" s="31"/>
      <c r="C4139" s="403"/>
      <c r="D4139" s="385"/>
      <c r="F4139" s="385"/>
      <c r="G4139" s="385"/>
      <c r="H4139" s="385"/>
    </row>
    <row r="4140" spans="1:8" x14ac:dyDescent="0.25">
      <c r="A4140" s="30"/>
      <c r="B4140" s="31"/>
      <c r="C4140" s="403"/>
      <c r="D4140" s="385"/>
      <c r="F4140" s="385"/>
      <c r="G4140" s="385"/>
      <c r="H4140" s="385"/>
    </row>
    <row r="4141" spans="1:8" x14ac:dyDescent="0.25">
      <c r="A4141" s="30"/>
      <c r="B4141" s="31"/>
      <c r="C4141" s="403"/>
      <c r="D4141" s="385"/>
      <c r="F4141" s="385"/>
      <c r="G4141" s="385"/>
      <c r="H4141" s="385"/>
    </row>
    <row r="4142" spans="1:8" x14ac:dyDescent="0.25">
      <c r="A4142" s="30"/>
      <c r="B4142" s="31"/>
      <c r="C4142" s="403"/>
      <c r="D4142" s="385"/>
      <c r="F4142" s="385"/>
      <c r="G4142" s="385"/>
      <c r="H4142" s="385"/>
    </row>
    <row r="4143" spans="1:8" x14ac:dyDescent="0.25">
      <c r="A4143" s="30"/>
      <c r="B4143" s="31"/>
      <c r="C4143" s="403"/>
      <c r="D4143" s="385"/>
      <c r="F4143" s="385"/>
      <c r="G4143" s="385"/>
      <c r="H4143" s="385"/>
    </row>
    <row r="4144" spans="1:8" x14ac:dyDescent="0.25">
      <c r="A4144" s="30"/>
      <c r="B4144" s="31"/>
      <c r="C4144" s="403"/>
      <c r="D4144" s="385"/>
      <c r="F4144" s="385"/>
      <c r="G4144" s="385"/>
      <c r="H4144" s="385"/>
    </row>
    <row r="4145" spans="1:8" x14ac:dyDescent="0.25">
      <c r="A4145" s="30"/>
      <c r="B4145" s="31"/>
      <c r="C4145" s="403"/>
      <c r="D4145" s="385"/>
      <c r="F4145" s="385"/>
      <c r="G4145" s="385"/>
      <c r="H4145" s="385"/>
    </row>
    <row r="4146" spans="1:8" x14ac:dyDescent="0.25">
      <c r="A4146" s="30"/>
      <c r="B4146" s="31"/>
      <c r="C4146" s="403"/>
      <c r="D4146" s="385"/>
      <c r="F4146" s="385"/>
      <c r="G4146" s="385"/>
      <c r="H4146" s="385"/>
    </row>
    <row r="4147" spans="1:8" x14ac:dyDescent="0.25">
      <c r="A4147" s="30"/>
      <c r="B4147" s="31"/>
      <c r="C4147" s="403"/>
      <c r="D4147" s="385"/>
      <c r="F4147" s="385"/>
      <c r="G4147" s="385"/>
      <c r="H4147" s="385"/>
    </row>
    <row r="4148" spans="1:8" x14ac:dyDescent="0.25">
      <c r="A4148" s="30"/>
      <c r="B4148" s="31"/>
      <c r="C4148" s="403"/>
      <c r="D4148" s="385"/>
      <c r="F4148" s="385"/>
      <c r="G4148" s="385"/>
      <c r="H4148" s="385"/>
    </row>
    <row r="4149" spans="1:8" x14ac:dyDescent="0.25">
      <c r="A4149" s="30"/>
      <c r="B4149" s="31"/>
      <c r="C4149" s="403"/>
      <c r="D4149" s="385"/>
      <c r="F4149" s="385"/>
      <c r="G4149" s="385"/>
      <c r="H4149" s="385"/>
    </row>
    <row r="4150" spans="1:8" x14ac:dyDescent="0.25">
      <c r="A4150" s="30"/>
      <c r="B4150" s="31"/>
      <c r="C4150" s="403"/>
      <c r="D4150" s="385"/>
      <c r="F4150" s="385"/>
      <c r="G4150" s="385"/>
      <c r="H4150" s="385"/>
    </row>
    <row r="4151" spans="1:8" x14ac:dyDescent="0.25">
      <c r="A4151" s="30"/>
      <c r="B4151" s="31"/>
      <c r="C4151" s="403"/>
      <c r="D4151" s="385"/>
      <c r="F4151" s="385"/>
      <c r="G4151" s="385"/>
      <c r="H4151" s="385"/>
    </row>
    <row r="4152" spans="1:8" x14ac:dyDescent="0.25">
      <c r="A4152" s="30"/>
      <c r="B4152" s="31"/>
      <c r="C4152" s="403"/>
      <c r="D4152" s="385"/>
      <c r="F4152" s="385"/>
      <c r="G4152" s="385"/>
      <c r="H4152" s="385"/>
    </row>
    <row r="4153" spans="1:8" x14ac:dyDescent="0.25">
      <c r="A4153" s="30"/>
      <c r="B4153" s="31"/>
      <c r="C4153" s="403"/>
      <c r="D4153" s="385"/>
      <c r="F4153" s="385"/>
      <c r="G4153" s="385"/>
      <c r="H4153" s="385"/>
    </row>
    <row r="4154" spans="1:8" x14ac:dyDescent="0.25">
      <c r="A4154" s="30"/>
      <c r="B4154" s="31"/>
      <c r="C4154" s="403"/>
      <c r="D4154" s="385"/>
      <c r="F4154" s="385"/>
      <c r="G4154" s="385"/>
      <c r="H4154" s="385"/>
    </row>
    <row r="4155" spans="1:8" x14ac:dyDescent="0.25">
      <c r="A4155" s="30"/>
      <c r="B4155" s="31"/>
      <c r="C4155" s="403"/>
      <c r="D4155" s="385"/>
      <c r="F4155" s="385"/>
      <c r="G4155" s="385"/>
      <c r="H4155" s="385"/>
    </row>
    <row r="4156" spans="1:8" x14ac:dyDescent="0.25">
      <c r="A4156" s="30"/>
      <c r="B4156" s="31"/>
      <c r="C4156" s="403"/>
      <c r="D4156" s="385"/>
      <c r="F4156" s="385"/>
      <c r="G4156" s="385"/>
      <c r="H4156" s="385"/>
    </row>
    <row r="4157" spans="1:8" x14ac:dyDescent="0.25">
      <c r="A4157" s="30"/>
      <c r="B4157" s="31"/>
      <c r="C4157" s="403"/>
      <c r="D4157" s="385"/>
      <c r="F4157" s="385"/>
      <c r="G4157" s="385"/>
      <c r="H4157" s="385"/>
    </row>
    <row r="4158" spans="1:8" x14ac:dyDescent="0.25">
      <c r="A4158" s="30"/>
      <c r="B4158" s="31"/>
      <c r="C4158" s="403"/>
      <c r="D4158" s="385"/>
      <c r="F4158" s="385"/>
      <c r="G4158" s="385"/>
      <c r="H4158" s="385"/>
    </row>
    <row r="4159" spans="1:8" x14ac:dyDescent="0.25">
      <c r="A4159" s="30"/>
      <c r="B4159" s="31"/>
      <c r="C4159" s="403"/>
      <c r="D4159" s="385"/>
      <c r="F4159" s="385"/>
      <c r="G4159" s="385"/>
      <c r="H4159" s="385"/>
    </row>
    <row r="4160" spans="1:8" x14ac:dyDescent="0.25">
      <c r="A4160" s="30"/>
      <c r="B4160" s="31"/>
      <c r="C4160" s="403"/>
      <c r="D4160" s="385"/>
      <c r="F4160" s="385"/>
      <c r="G4160" s="385"/>
      <c r="H4160" s="385"/>
    </row>
    <row r="4161" spans="1:8" x14ac:dyDescent="0.25">
      <c r="A4161" s="30"/>
      <c r="B4161" s="31"/>
      <c r="C4161" s="403"/>
      <c r="D4161" s="385"/>
      <c r="F4161" s="385"/>
      <c r="G4161" s="385"/>
      <c r="H4161" s="385"/>
    </row>
    <row r="4162" spans="1:8" x14ac:dyDescent="0.25">
      <c r="A4162" s="30"/>
      <c r="B4162" s="31"/>
      <c r="C4162" s="403"/>
      <c r="D4162" s="385"/>
      <c r="F4162" s="385"/>
      <c r="G4162" s="385"/>
      <c r="H4162" s="385"/>
    </row>
    <row r="4163" spans="1:8" x14ac:dyDescent="0.25">
      <c r="A4163" s="30"/>
      <c r="B4163" s="31"/>
      <c r="C4163" s="403"/>
      <c r="D4163" s="385"/>
      <c r="F4163" s="385"/>
      <c r="G4163" s="385"/>
      <c r="H4163" s="385"/>
    </row>
    <row r="4164" spans="1:8" x14ac:dyDescent="0.25">
      <c r="A4164" s="30"/>
      <c r="B4164" s="31"/>
      <c r="C4164" s="403"/>
      <c r="D4164" s="385"/>
      <c r="F4164" s="385"/>
      <c r="G4164" s="385"/>
      <c r="H4164" s="385"/>
    </row>
    <row r="4165" spans="1:8" x14ac:dyDescent="0.25">
      <c r="A4165" s="30"/>
      <c r="B4165" s="31"/>
      <c r="C4165" s="403"/>
      <c r="D4165" s="385"/>
      <c r="F4165" s="385"/>
      <c r="G4165" s="385"/>
      <c r="H4165" s="385"/>
    </row>
    <row r="4166" spans="1:8" x14ac:dyDescent="0.25">
      <c r="A4166" s="30"/>
      <c r="B4166" s="31"/>
      <c r="C4166" s="403"/>
      <c r="D4166" s="385"/>
      <c r="F4166" s="385"/>
      <c r="G4166" s="385"/>
      <c r="H4166" s="385"/>
    </row>
    <row r="4167" spans="1:8" x14ac:dyDescent="0.25">
      <c r="A4167" s="30"/>
      <c r="B4167" s="31"/>
      <c r="C4167" s="403"/>
      <c r="D4167" s="385"/>
      <c r="F4167" s="385"/>
      <c r="G4167" s="385"/>
      <c r="H4167" s="385"/>
    </row>
    <row r="4168" spans="1:8" x14ac:dyDescent="0.25">
      <c r="A4168" s="30"/>
      <c r="B4168" s="31"/>
      <c r="C4168" s="403"/>
      <c r="D4168" s="385"/>
      <c r="F4168" s="385"/>
      <c r="G4168" s="385"/>
      <c r="H4168" s="385"/>
    </row>
    <row r="4169" spans="1:8" x14ac:dyDescent="0.25">
      <c r="A4169" s="30"/>
      <c r="B4169" s="31"/>
      <c r="C4169" s="403"/>
      <c r="D4169" s="385"/>
      <c r="F4169" s="385"/>
      <c r="G4169" s="385"/>
      <c r="H4169" s="385"/>
    </row>
    <row r="4170" spans="1:8" x14ac:dyDescent="0.25">
      <c r="A4170" s="30"/>
      <c r="B4170" s="31"/>
      <c r="C4170" s="403"/>
      <c r="D4170" s="385"/>
      <c r="F4170" s="385"/>
      <c r="G4170" s="385"/>
      <c r="H4170" s="385"/>
    </row>
    <row r="4171" spans="1:8" x14ac:dyDescent="0.25">
      <c r="A4171" s="30"/>
      <c r="B4171" s="31"/>
      <c r="C4171" s="403"/>
      <c r="D4171" s="385"/>
      <c r="F4171" s="385"/>
      <c r="G4171" s="385"/>
      <c r="H4171" s="385"/>
    </row>
    <row r="4172" spans="1:8" x14ac:dyDescent="0.25">
      <c r="A4172" s="30"/>
      <c r="B4172" s="31"/>
      <c r="C4172" s="403"/>
      <c r="D4172" s="385"/>
      <c r="F4172" s="385"/>
      <c r="G4172" s="385"/>
      <c r="H4172" s="385"/>
    </row>
    <row r="4173" spans="1:8" x14ac:dyDescent="0.25">
      <c r="A4173" s="30"/>
      <c r="B4173" s="31"/>
      <c r="C4173" s="403"/>
      <c r="D4173" s="385"/>
      <c r="F4173" s="385"/>
      <c r="G4173" s="385"/>
      <c r="H4173" s="385"/>
    </row>
    <row r="4174" spans="1:8" x14ac:dyDescent="0.25">
      <c r="A4174" s="30"/>
      <c r="B4174" s="31"/>
      <c r="C4174" s="403"/>
      <c r="D4174" s="385"/>
      <c r="F4174" s="385"/>
      <c r="G4174" s="385"/>
      <c r="H4174" s="385"/>
    </row>
    <row r="4175" spans="1:8" x14ac:dyDescent="0.25">
      <c r="A4175" s="30"/>
      <c r="B4175" s="31"/>
      <c r="C4175" s="403"/>
      <c r="D4175" s="385"/>
      <c r="F4175" s="385"/>
      <c r="G4175" s="385"/>
      <c r="H4175" s="385"/>
    </row>
    <row r="4176" spans="1:8" x14ac:dyDescent="0.25">
      <c r="A4176" s="30"/>
      <c r="B4176" s="31"/>
      <c r="C4176" s="403"/>
      <c r="D4176" s="385"/>
      <c r="F4176" s="385"/>
      <c r="G4176" s="385"/>
      <c r="H4176" s="385"/>
    </row>
    <row r="4177" spans="1:8" x14ac:dyDescent="0.25">
      <c r="A4177" s="30"/>
      <c r="B4177" s="31"/>
      <c r="C4177" s="403"/>
      <c r="D4177" s="385"/>
      <c r="F4177" s="385"/>
      <c r="G4177" s="385"/>
      <c r="H4177" s="385"/>
    </row>
    <row r="4178" spans="1:8" x14ac:dyDescent="0.25">
      <c r="A4178" s="30"/>
      <c r="B4178" s="31"/>
      <c r="C4178" s="403"/>
      <c r="D4178" s="385"/>
      <c r="F4178" s="385"/>
      <c r="G4178" s="385"/>
      <c r="H4178" s="385"/>
    </row>
    <row r="4179" spans="1:8" x14ac:dyDescent="0.25">
      <c r="A4179" s="30"/>
      <c r="B4179" s="31"/>
      <c r="C4179" s="403"/>
      <c r="D4179" s="385"/>
      <c r="F4179" s="385"/>
      <c r="G4179" s="385"/>
      <c r="H4179" s="385"/>
    </row>
    <row r="4180" spans="1:8" x14ac:dyDescent="0.25">
      <c r="A4180" s="30"/>
      <c r="B4180" s="31"/>
      <c r="C4180" s="403"/>
      <c r="D4180" s="385"/>
      <c r="F4180" s="385"/>
      <c r="G4180" s="385"/>
      <c r="H4180" s="385"/>
    </row>
    <row r="4181" spans="1:8" x14ac:dyDescent="0.25">
      <c r="A4181" s="30"/>
      <c r="B4181" s="31"/>
      <c r="C4181" s="403"/>
      <c r="D4181" s="385"/>
      <c r="F4181" s="385"/>
      <c r="G4181" s="385"/>
      <c r="H4181" s="385"/>
    </row>
    <row r="4182" spans="1:8" x14ac:dyDescent="0.25">
      <c r="A4182" s="30"/>
      <c r="B4182" s="31"/>
      <c r="C4182" s="403"/>
      <c r="D4182" s="385"/>
      <c r="F4182" s="385"/>
      <c r="G4182" s="385"/>
      <c r="H4182" s="385"/>
    </row>
    <row r="4183" spans="1:8" x14ac:dyDescent="0.25">
      <c r="A4183" s="30"/>
      <c r="B4183" s="31"/>
      <c r="C4183" s="403"/>
      <c r="D4183" s="385"/>
      <c r="F4183" s="385"/>
      <c r="G4183" s="385"/>
      <c r="H4183" s="385"/>
    </row>
    <row r="4184" spans="1:8" x14ac:dyDescent="0.25">
      <c r="A4184" s="30"/>
      <c r="B4184" s="31"/>
      <c r="C4184" s="403"/>
      <c r="D4184" s="385"/>
      <c r="F4184" s="385"/>
      <c r="G4184" s="385"/>
      <c r="H4184" s="385"/>
    </row>
    <row r="4185" spans="1:8" x14ac:dyDescent="0.25">
      <c r="A4185" s="30"/>
      <c r="B4185" s="31"/>
      <c r="C4185" s="403"/>
      <c r="D4185" s="385"/>
      <c r="F4185" s="385"/>
      <c r="G4185" s="385"/>
      <c r="H4185" s="385"/>
    </row>
    <row r="4186" spans="1:8" x14ac:dyDescent="0.25">
      <c r="A4186" s="30"/>
      <c r="B4186" s="31"/>
      <c r="C4186" s="403"/>
      <c r="D4186" s="385"/>
      <c r="F4186" s="385"/>
      <c r="G4186" s="385"/>
      <c r="H4186" s="385"/>
    </row>
    <row r="4187" spans="1:8" x14ac:dyDescent="0.25">
      <c r="A4187" s="30"/>
      <c r="B4187" s="31"/>
      <c r="C4187" s="403"/>
      <c r="D4187" s="385"/>
      <c r="F4187" s="385"/>
      <c r="G4187" s="385"/>
      <c r="H4187" s="385"/>
    </row>
    <row r="4188" spans="1:8" x14ac:dyDescent="0.25">
      <c r="A4188" s="30"/>
      <c r="B4188" s="31"/>
      <c r="C4188" s="403"/>
      <c r="D4188" s="385"/>
      <c r="F4188" s="385"/>
      <c r="G4188" s="385"/>
      <c r="H4188" s="385"/>
    </row>
    <row r="4189" spans="1:8" x14ac:dyDescent="0.25">
      <c r="A4189" s="30"/>
      <c r="B4189" s="31"/>
      <c r="C4189" s="403"/>
      <c r="D4189" s="385"/>
      <c r="F4189" s="385"/>
      <c r="G4189" s="385"/>
      <c r="H4189" s="385"/>
    </row>
    <row r="4190" spans="1:8" x14ac:dyDescent="0.25">
      <c r="A4190" s="30"/>
      <c r="B4190" s="31"/>
      <c r="C4190" s="403"/>
      <c r="D4190" s="385"/>
      <c r="F4190" s="385"/>
      <c r="G4190" s="385"/>
      <c r="H4190" s="385"/>
    </row>
    <row r="4191" spans="1:8" x14ac:dyDescent="0.25">
      <c r="A4191" s="30"/>
      <c r="B4191" s="31"/>
      <c r="C4191" s="403"/>
      <c r="D4191" s="385"/>
      <c r="F4191" s="385"/>
      <c r="G4191" s="385"/>
      <c r="H4191" s="385"/>
    </row>
    <row r="4192" spans="1:8" x14ac:dyDescent="0.25">
      <c r="A4192" s="30"/>
      <c r="B4192" s="31"/>
      <c r="C4192" s="403"/>
      <c r="D4192" s="385"/>
      <c r="F4192" s="385"/>
      <c r="G4192" s="385"/>
      <c r="H4192" s="385"/>
    </row>
    <row r="4193" spans="1:8" x14ac:dyDescent="0.25">
      <c r="A4193" s="30"/>
      <c r="B4193" s="31"/>
      <c r="C4193" s="403"/>
      <c r="D4193" s="385"/>
      <c r="F4193" s="385"/>
      <c r="G4193" s="385"/>
      <c r="H4193" s="385"/>
    </row>
    <row r="4194" spans="1:8" x14ac:dyDescent="0.25">
      <c r="A4194" s="30"/>
      <c r="B4194" s="31"/>
      <c r="C4194" s="403"/>
      <c r="D4194" s="385"/>
      <c r="F4194" s="385"/>
      <c r="G4194" s="385"/>
      <c r="H4194" s="385"/>
    </row>
    <row r="4195" spans="1:8" x14ac:dyDescent="0.25">
      <c r="A4195" s="30"/>
      <c r="B4195" s="31"/>
      <c r="C4195" s="403"/>
      <c r="D4195" s="385"/>
      <c r="F4195" s="385"/>
      <c r="G4195" s="385"/>
      <c r="H4195" s="385"/>
    </row>
    <row r="4196" spans="1:8" x14ac:dyDescent="0.25">
      <c r="A4196" s="30"/>
      <c r="B4196" s="31"/>
      <c r="C4196" s="403"/>
      <c r="D4196" s="385"/>
      <c r="F4196" s="385"/>
      <c r="G4196" s="385"/>
      <c r="H4196" s="385"/>
    </row>
    <row r="4197" spans="1:8" x14ac:dyDescent="0.25">
      <c r="A4197" s="30"/>
      <c r="B4197" s="31"/>
      <c r="C4197" s="403"/>
      <c r="D4197" s="385"/>
      <c r="F4197" s="385"/>
      <c r="G4197" s="385"/>
      <c r="H4197" s="385"/>
    </row>
    <row r="4198" spans="1:8" x14ac:dyDescent="0.25">
      <c r="A4198" s="30"/>
      <c r="B4198" s="31"/>
      <c r="C4198" s="403"/>
      <c r="D4198" s="385"/>
      <c r="F4198" s="385"/>
      <c r="G4198" s="385"/>
      <c r="H4198" s="385"/>
    </row>
    <row r="4199" spans="1:8" x14ac:dyDescent="0.25">
      <c r="A4199" s="30"/>
      <c r="B4199" s="31"/>
      <c r="C4199" s="403"/>
      <c r="D4199" s="385"/>
      <c r="F4199" s="385"/>
      <c r="G4199" s="385"/>
      <c r="H4199" s="385"/>
    </row>
    <row r="4200" spans="1:8" x14ac:dyDescent="0.25">
      <c r="A4200" s="30"/>
      <c r="B4200" s="31"/>
      <c r="C4200" s="403"/>
      <c r="D4200" s="385"/>
      <c r="F4200" s="385"/>
      <c r="G4200" s="385"/>
      <c r="H4200" s="385"/>
    </row>
    <row r="4201" spans="1:8" x14ac:dyDescent="0.25">
      <c r="A4201" s="30"/>
      <c r="B4201" s="31"/>
      <c r="C4201" s="403"/>
      <c r="D4201" s="385"/>
      <c r="F4201" s="385"/>
      <c r="G4201" s="385"/>
      <c r="H4201" s="385"/>
    </row>
    <row r="4202" spans="1:8" x14ac:dyDescent="0.25">
      <c r="A4202" s="30"/>
      <c r="B4202" s="31"/>
      <c r="C4202" s="403"/>
      <c r="D4202" s="385"/>
      <c r="F4202" s="385"/>
      <c r="G4202" s="385"/>
      <c r="H4202" s="385"/>
    </row>
    <row r="4203" spans="1:8" x14ac:dyDescent="0.25">
      <c r="A4203" s="30"/>
      <c r="B4203" s="31"/>
      <c r="C4203" s="403"/>
      <c r="D4203" s="385"/>
      <c r="F4203" s="385"/>
      <c r="G4203" s="385"/>
      <c r="H4203" s="385"/>
    </row>
    <row r="4204" spans="1:8" x14ac:dyDescent="0.25">
      <c r="A4204" s="30"/>
      <c r="B4204" s="31"/>
      <c r="C4204" s="403"/>
      <c r="D4204" s="385"/>
      <c r="F4204" s="385"/>
      <c r="G4204" s="385"/>
      <c r="H4204" s="385"/>
    </row>
    <row r="4205" spans="1:8" x14ac:dyDescent="0.25">
      <c r="A4205" s="30"/>
      <c r="B4205" s="31"/>
      <c r="C4205" s="403"/>
      <c r="D4205" s="385"/>
      <c r="F4205" s="385"/>
      <c r="G4205" s="385"/>
      <c r="H4205" s="385"/>
    </row>
    <row r="4206" spans="1:8" x14ac:dyDescent="0.25">
      <c r="A4206" s="30"/>
      <c r="B4206" s="31"/>
      <c r="C4206" s="403"/>
      <c r="D4206" s="385"/>
      <c r="F4206" s="385"/>
      <c r="G4206" s="385"/>
      <c r="H4206" s="385"/>
    </row>
    <row r="4207" spans="1:8" x14ac:dyDescent="0.25">
      <c r="A4207" s="30"/>
      <c r="B4207" s="31"/>
      <c r="C4207" s="403"/>
      <c r="D4207" s="385"/>
      <c r="F4207" s="385"/>
      <c r="G4207" s="385"/>
      <c r="H4207" s="385"/>
    </row>
    <row r="4208" spans="1:8" x14ac:dyDescent="0.25">
      <c r="A4208" s="30"/>
      <c r="B4208" s="31"/>
      <c r="C4208" s="403"/>
      <c r="D4208" s="385"/>
      <c r="F4208" s="385"/>
      <c r="G4208" s="385"/>
      <c r="H4208" s="385"/>
    </row>
    <row r="4209" spans="1:8" x14ac:dyDescent="0.25">
      <c r="A4209" s="30"/>
      <c r="B4209" s="31"/>
      <c r="C4209" s="403"/>
      <c r="D4209" s="385"/>
      <c r="F4209" s="385"/>
      <c r="G4209" s="385"/>
      <c r="H4209" s="385"/>
    </row>
    <row r="4210" spans="1:8" x14ac:dyDescent="0.25">
      <c r="A4210" s="30"/>
      <c r="B4210" s="31"/>
      <c r="C4210" s="403"/>
      <c r="D4210" s="385"/>
      <c r="F4210" s="385"/>
      <c r="G4210" s="385"/>
      <c r="H4210" s="385"/>
    </row>
    <row r="4211" spans="1:8" x14ac:dyDescent="0.25">
      <c r="A4211" s="30"/>
      <c r="B4211" s="31"/>
      <c r="C4211" s="403"/>
      <c r="D4211" s="385"/>
      <c r="F4211" s="385"/>
      <c r="G4211" s="385"/>
      <c r="H4211" s="385"/>
    </row>
    <row r="4212" spans="1:8" x14ac:dyDescent="0.25">
      <c r="A4212" s="30"/>
      <c r="B4212" s="31"/>
      <c r="C4212" s="403"/>
      <c r="D4212" s="385"/>
      <c r="F4212" s="385"/>
      <c r="G4212" s="385"/>
      <c r="H4212" s="385"/>
    </row>
    <row r="4213" spans="1:8" x14ac:dyDescent="0.25">
      <c r="A4213" s="30"/>
      <c r="B4213" s="31"/>
      <c r="C4213" s="403"/>
      <c r="D4213" s="385"/>
      <c r="F4213" s="385"/>
      <c r="G4213" s="385"/>
      <c r="H4213" s="385"/>
    </row>
    <row r="4214" spans="1:8" x14ac:dyDescent="0.25">
      <c r="A4214" s="30"/>
      <c r="B4214" s="31"/>
      <c r="C4214" s="403"/>
      <c r="D4214" s="385"/>
      <c r="F4214" s="385"/>
      <c r="G4214" s="385"/>
      <c r="H4214" s="385"/>
    </row>
    <row r="4215" spans="1:8" x14ac:dyDescent="0.25">
      <c r="A4215" s="30"/>
      <c r="B4215" s="31"/>
      <c r="C4215" s="403"/>
      <c r="D4215" s="385"/>
      <c r="F4215" s="385"/>
      <c r="G4215" s="385"/>
      <c r="H4215" s="385"/>
    </row>
    <row r="4216" spans="1:8" x14ac:dyDescent="0.25">
      <c r="A4216" s="30"/>
      <c r="B4216" s="31"/>
      <c r="C4216" s="403"/>
      <c r="D4216" s="385"/>
      <c r="F4216" s="385"/>
      <c r="G4216" s="385"/>
      <c r="H4216" s="385"/>
    </row>
    <row r="4217" spans="1:8" x14ac:dyDescent="0.25">
      <c r="A4217" s="30"/>
      <c r="B4217" s="31"/>
      <c r="C4217" s="403"/>
      <c r="D4217" s="385"/>
      <c r="F4217" s="385"/>
      <c r="G4217" s="385"/>
      <c r="H4217" s="385"/>
    </row>
    <row r="4218" spans="1:8" x14ac:dyDescent="0.25">
      <c r="A4218" s="30"/>
      <c r="B4218" s="31"/>
      <c r="C4218" s="403"/>
      <c r="D4218" s="385"/>
      <c r="F4218" s="385"/>
      <c r="G4218" s="385"/>
      <c r="H4218" s="385"/>
    </row>
    <row r="4219" spans="1:8" x14ac:dyDescent="0.25">
      <c r="A4219" s="30"/>
      <c r="B4219" s="31"/>
      <c r="C4219" s="403"/>
      <c r="D4219" s="385"/>
      <c r="F4219" s="385"/>
      <c r="G4219" s="385"/>
      <c r="H4219" s="385"/>
    </row>
    <row r="4220" spans="1:8" x14ac:dyDescent="0.25">
      <c r="A4220" s="30"/>
      <c r="B4220" s="31"/>
      <c r="C4220" s="403"/>
      <c r="D4220" s="385"/>
      <c r="F4220" s="385"/>
      <c r="G4220" s="385"/>
      <c r="H4220" s="385"/>
    </row>
    <row r="4221" spans="1:8" x14ac:dyDescent="0.25">
      <c r="A4221" s="30"/>
      <c r="B4221" s="31"/>
      <c r="C4221" s="403"/>
      <c r="D4221" s="385"/>
      <c r="F4221" s="385"/>
      <c r="G4221" s="385"/>
      <c r="H4221" s="385"/>
    </row>
    <row r="4222" spans="1:8" x14ac:dyDescent="0.25">
      <c r="A4222" s="30"/>
      <c r="B4222" s="31"/>
      <c r="C4222" s="403"/>
      <c r="D4222" s="385"/>
      <c r="F4222" s="385"/>
      <c r="G4222" s="385"/>
      <c r="H4222" s="385"/>
    </row>
    <row r="4223" spans="1:8" x14ac:dyDescent="0.25">
      <c r="A4223" s="30"/>
      <c r="B4223" s="31"/>
      <c r="C4223" s="403"/>
      <c r="D4223" s="385"/>
      <c r="F4223" s="385"/>
      <c r="G4223" s="385"/>
      <c r="H4223" s="385"/>
    </row>
    <row r="4224" spans="1:8" x14ac:dyDescent="0.25">
      <c r="A4224" s="30"/>
      <c r="B4224" s="31"/>
      <c r="C4224" s="403"/>
      <c r="D4224" s="385"/>
      <c r="F4224" s="385"/>
      <c r="G4224" s="385"/>
      <c r="H4224" s="385"/>
    </row>
    <row r="4225" spans="1:8" x14ac:dyDescent="0.25">
      <c r="A4225" s="30"/>
      <c r="B4225" s="31"/>
      <c r="C4225" s="403"/>
      <c r="D4225" s="385"/>
      <c r="F4225" s="385"/>
      <c r="G4225" s="385"/>
      <c r="H4225" s="385"/>
    </row>
    <row r="4226" spans="1:8" x14ac:dyDescent="0.25">
      <c r="A4226" s="30"/>
      <c r="B4226" s="31"/>
      <c r="C4226" s="403"/>
      <c r="D4226" s="385"/>
      <c r="F4226" s="385"/>
      <c r="G4226" s="385"/>
      <c r="H4226" s="385"/>
    </row>
    <row r="4227" spans="1:8" x14ac:dyDescent="0.25">
      <c r="A4227" s="30"/>
      <c r="B4227" s="31"/>
      <c r="C4227" s="403"/>
      <c r="D4227" s="385"/>
      <c r="F4227" s="385"/>
      <c r="G4227" s="385"/>
      <c r="H4227" s="385"/>
    </row>
    <row r="4228" spans="1:8" x14ac:dyDescent="0.25">
      <c r="A4228" s="30"/>
      <c r="B4228" s="31"/>
      <c r="C4228" s="403"/>
      <c r="D4228" s="385"/>
      <c r="F4228" s="385"/>
      <c r="G4228" s="385"/>
      <c r="H4228" s="385"/>
    </row>
    <row r="4229" spans="1:8" x14ac:dyDescent="0.25">
      <c r="A4229" s="30"/>
      <c r="B4229" s="31"/>
      <c r="C4229" s="403"/>
      <c r="D4229" s="385"/>
      <c r="F4229" s="385"/>
      <c r="G4229" s="385"/>
      <c r="H4229" s="385"/>
    </row>
    <row r="4230" spans="1:8" x14ac:dyDescent="0.25">
      <c r="A4230" s="30"/>
      <c r="B4230" s="31"/>
      <c r="C4230" s="403"/>
      <c r="D4230" s="385"/>
      <c r="F4230" s="385"/>
      <c r="G4230" s="385"/>
      <c r="H4230" s="385"/>
    </row>
    <row r="4231" spans="1:8" x14ac:dyDescent="0.25">
      <c r="A4231" s="30"/>
      <c r="B4231" s="31"/>
      <c r="C4231" s="403"/>
      <c r="D4231" s="385"/>
      <c r="F4231" s="385"/>
      <c r="G4231" s="385"/>
      <c r="H4231" s="385"/>
    </row>
    <row r="4232" spans="1:8" x14ac:dyDescent="0.25">
      <c r="A4232" s="30"/>
      <c r="B4232" s="31"/>
      <c r="C4232" s="403"/>
      <c r="D4232" s="385"/>
      <c r="F4232" s="385"/>
      <c r="G4232" s="385"/>
      <c r="H4232" s="385"/>
    </row>
    <row r="4233" spans="1:8" x14ac:dyDescent="0.25">
      <c r="A4233" s="30"/>
      <c r="B4233" s="31"/>
      <c r="C4233" s="403"/>
      <c r="D4233" s="385"/>
      <c r="F4233" s="385"/>
      <c r="G4233" s="385"/>
      <c r="H4233" s="385"/>
    </row>
    <row r="4234" spans="1:8" x14ac:dyDescent="0.25">
      <c r="A4234" s="30"/>
      <c r="B4234" s="31"/>
      <c r="C4234" s="403"/>
      <c r="D4234" s="385"/>
      <c r="F4234" s="385"/>
      <c r="G4234" s="385"/>
      <c r="H4234" s="385"/>
    </row>
    <row r="4235" spans="1:8" x14ac:dyDescent="0.25">
      <c r="A4235" s="30"/>
      <c r="B4235" s="31"/>
      <c r="C4235" s="403"/>
      <c r="D4235" s="385"/>
      <c r="F4235" s="385"/>
      <c r="G4235" s="385"/>
      <c r="H4235" s="385"/>
    </row>
    <row r="4236" spans="1:8" x14ac:dyDescent="0.25">
      <c r="A4236" s="30"/>
      <c r="B4236" s="31"/>
      <c r="C4236" s="403"/>
      <c r="D4236" s="385"/>
      <c r="F4236" s="385"/>
      <c r="G4236" s="385"/>
      <c r="H4236" s="385"/>
    </row>
    <row r="4237" spans="1:8" x14ac:dyDescent="0.25">
      <c r="A4237" s="30"/>
      <c r="B4237" s="31"/>
      <c r="C4237" s="403"/>
      <c r="D4237" s="385"/>
      <c r="F4237" s="385"/>
      <c r="G4237" s="385"/>
      <c r="H4237" s="385"/>
    </row>
    <row r="4238" spans="1:8" x14ac:dyDescent="0.25">
      <c r="A4238" s="30"/>
      <c r="B4238" s="31"/>
      <c r="C4238" s="403"/>
      <c r="D4238" s="385"/>
      <c r="F4238" s="385"/>
      <c r="G4238" s="385"/>
      <c r="H4238" s="385"/>
    </row>
    <row r="4239" spans="1:8" x14ac:dyDescent="0.25">
      <c r="A4239" s="30"/>
      <c r="B4239" s="31"/>
      <c r="C4239" s="403"/>
      <c r="D4239" s="385"/>
      <c r="F4239" s="385"/>
      <c r="G4239" s="385"/>
      <c r="H4239" s="385"/>
    </row>
    <row r="4240" spans="1:8" x14ac:dyDescent="0.25">
      <c r="A4240" s="30"/>
      <c r="B4240" s="31"/>
      <c r="C4240" s="403"/>
      <c r="D4240" s="385"/>
      <c r="F4240" s="385"/>
      <c r="G4240" s="385"/>
      <c r="H4240" s="385"/>
    </row>
    <row r="4241" spans="1:8" x14ac:dyDescent="0.25">
      <c r="A4241" s="30"/>
      <c r="B4241" s="31"/>
      <c r="C4241" s="403"/>
      <c r="D4241" s="385"/>
      <c r="F4241" s="385"/>
      <c r="G4241" s="385"/>
      <c r="H4241" s="385"/>
    </row>
    <row r="4242" spans="1:8" x14ac:dyDescent="0.25">
      <c r="A4242" s="30"/>
      <c r="B4242" s="31"/>
      <c r="C4242" s="403"/>
      <c r="D4242" s="385"/>
      <c r="F4242" s="385"/>
      <c r="G4242" s="385"/>
      <c r="H4242" s="385"/>
    </row>
    <row r="4243" spans="1:8" x14ac:dyDescent="0.25">
      <c r="A4243" s="30"/>
      <c r="B4243" s="31"/>
      <c r="C4243" s="403"/>
      <c r="D4243" s="385"/>
      <c r="F4243" s="385"/>
      <c r="G4243" s="385"/>
      <c r="H4243" s="385"/>
    </row>
    <row r="4244" spans="1:8" x14ac:dyDescent="0.25">
      <c r="A4244" s="30"/>
      <c r="B4244" s="31"/>
      <c r="C4244" s="403"/>
      <c r="D4244" s="385"/>
      <c r="F4244" s="385"/>
      <c r="G4244" s="385"/>
      <c r="H4244" s="385"/>
    </row>
    <row r="4245" spans="1:8" x14ac:dyDescent="0.25">
      <c r="A4245" s="30"/>
      <c r="B4245" s="31"/>
      <c r="C4245" s="403"/>
      <c r="D4245" s="385"/>
      <c r="F4245" s="385"/>
      <c r="G4245" s="385"/>
      <c r="H4245" s="385"/>
    </row>
    <row r="4246" spans="1:8" x14ac:dyDescent="0.25">
      <c r="A4246" s="30"/>
      <c r="B4246" s="31"/>
      <c r="C4246" s="403"/>
      <c r="D4246" s="385"/>
      <c r="F4246" s="385"/>
      <c r="G4246" s="385"/>
      <c r="H4246" s="385"/>
    </row>
    <row r="4247" spans="1:8" x14ac:dyDescent="0.25">
      <c r="A4247" s="30"/>
      <c r="B4247" s="31"/>
      <c r="C4247" s="403"/>
      <c r="D4247" s="385"/>
      <c r="F4247" s="385"/>
      <c r="G4247" s="385"/>
      <c r="H4247" s="385"/>
    </row>
    <row r="4248" spans="1:8" x14ac:dyDescent="0.25">
      <c r="A4248" s="30"/>
      <c r="B4248" s="31"/>
      <c r="C4248" s="403"/>
      <c r="D4248" s="385"/>
      <c r="F4248" s="385"/>
      <c r="G4248" s="385"/>
      <c r="H4248" s="385"/>
    </row>
    <row r="4249" spans="1:8" x14ac:dyDescent="0.25">
      <c r="A4249" s="30"/>
      <c r="B4249" s="31"/>
      <c r="C4249" s="403"/>
      <c r="D4249" s="385"/>
      <c r="F4249" s="385"/>
      <c r="G4249" s="385"/>
      <c r="H4249" s="385"/>
    </row>
    <row r="4250" spans="1:8" x14ac:dyDescent="0.25">
      <c r="A4250" s="30"/>
      <c r="B4250" s="31"/>
      <c r="C4250" s="403"/>
      <c r="D4250" s="385"/>
      <c r="F4250" s="385"/>
      <c r="G4250" s="385"/>
      <c r="H4250" s="385"/>
    </row>
    <row r="4251" spans="1:8" x14ac:dyDescent="0.25">
      <c r="A4251" s="30"/>
      <c r="B4251" s="31"/>
      <c r="C4251" s="403"/>
      <c r="D4251" s="385"/>
      <c r="F4251" s="385"/>
      <c r="G4251" s="385"/>
      <c r="H4251" s="385"/>
    </row>
    <row r="4252" spans="1:8" x14ac:dyDescent="0.25">
      <c r="A4252" s="30"/>
      <c r="B4252" s="31"/>
      <c r="C4252" s="403"/>
      <c r="D4252" s="385"/>
      <c r="F4252" s="385"/>
      <c r="G4252" s="385"/>
      <c r="H4252" s="385"/>
    </row>
    <row r="4253" spans="1:8" x14ac:dyDescent="0.25">
      <c r="A4253" s="30"/>
      <c r="B4253" s="31"/>
      <c r="C4253" s="403"/>
      <c r="D4253" s="385"/>
      <c r="F4253" s="385"/>
      <c r="G4253" s="385"/>
      <c r="H4253" s="385"/>
    </row>
    <row r="4254" spans="1:8" x14ac:dyDescent="0.25">
      <c r="A4254" s="30"/>
      <c r="B4254" s="31"/>
      <c r="C4254" s="403"/>
      <c r="D4254" s="385"/>
      <c r="F4254" s="385"/>
      <c r="G4254" s="385"/>
      <c r="H4254" s="385"/>
    </row>
    <row r="4255" spans="1:8" x14ac:dyDescent="0.25">
      <c r="A4255" s="30"/>
      <c r="B4255" s="31"/>
      <c r="C4255" s="403"/>
      <c r="D4255" s="385"/>
      <c r="F4255" s="385"/>
      <c r="G4255" s="385"/>
      <c r="H4255" s="385"/>
    </row>
    <row r="4256" spans="1:8" x14ac:dyDescent="0.25">
      <c r="A4256" s="30"/>
      <c r="B4256" s="31"/>
      <c r="C4256" s="403"/>
      <c r="D4256" s="385"/>
      <c r="F4256" s="385"/>
      <c r="G4256" s="385"/>
      <c r="H4256" s="385"/>
    </row>
    <row r="4257" spans="1:8" x14ac:dyDescent="0.25">
      <c r="A4257" s="30"/>
      <c r="B4257" s="31"/>
      <c r="C4257" s="403"/>
      <c r="D4257" s="385"/>
      <c r="F4257" s="385"/>
      <c r="G4257" s="385"/>
      <c r="H4257" s="385"/>
    </row>
    <row r="4258" spans="1:8" x14ac:dyDescent="0.25">
      <c r="A4258" s="30"/>
      <c r="B4258" s="31"/>
      <c r="C4258" s="403"/>
      <c r="D4258" s="385"/>
      <c r="F4258" s="385"/>
      <c r="G4258" s="385"/>
      <c r="H4258" s="385"/>
    </row>
    <row r="4259" spans="1:8" x14ac:dyDescent="0.25">
      <c r="A4259" s="30"/>
      <c r="B4259" s="31"/>
      <c r="C4259" s="403"/>
      <c r="D4259" s="385"/>
      <c r="F4259" s="385"/>
      <c r="G4259" s="385"/>
      <c r="H4259" s="385"/>
    </row>
    <row r="4260" spans="1:8" x14ac:dyDescent="0.25">
      <c r="A4260" s="30"/>
      <c r="B4260" s="31"/>
      <c r="C4260" s="403"/>
      <c r="D4260" s="385"/>
      <c r="F4260" s="385"/>
      <c r="G4260" s="385"/>
      <c r="H4260" s="385"/>
    </row>
    <row r="4261" spans="1:8" x14ac:dyDescent="0.25">
      <c r="A4261" s="30"/>
      <c r="B4261" s="31"/>
      <c r="C4261" s="403"/>
      <c r="D4261" s="385"/>
      <c r="F4261" s="385"/>
      <c r="G4261" s="385"/>
      <c r="H4261" s="385"/>
    </row>
    <row r="4262" spans="1:8" x14ac:dyDescent="0.25">
      <c r="A4262" s="30"/>
      <c r="B4262" s="31"/>
      <c r="C4262" s="403"/>
      <c r="D4262" s="385"/>
      <c r="F4262" s="385"/>
      <c r="G4262" s="385"/>
      <c r="H4262" s="385"/>
    </row>
    <row r="4263" spans="1:8" x14ac:dyDescent="0.25">
      <c r="A4263" s="30"/>
      <c r="B4263" s="31"/>
      <c r="C4263" s="403"/>
      <c r="D4263" s="385"/>
      <c r="F4263" s="385"/>
      <c r="G4263" s="385"/>
      <c r="H4263" s="385"/>
    </row>
    <row r="4264" spans="1:8" x14ac:dyDescent="0.25">
      <c r="A4264" s="30"/>
      <c r="B4264" s="31"/>
      <c r="C4264" s="403"/>
      <c r="D4264" s="385"/>
      <c r="F4264" s="385"/>
      <c r="G4264" s="385"/>
      <c r="H4264" s="385"/>
    </row>
    <row r="4265" spans="1:8" x14ac:dyDescent="0.25">
      <c r="A4265" s="30"/>
      <c r="B4265" s="31"/>
      <c r="C4265" s="403"/>
      <c r="D4265" s="385"/>
      <c r="F4265" s="385"/>
      <c r="G4265" s="385"/>
      <c r="H4265" s="385"/>
    </row>
    <row r="4266" spans="1:8" x14ac:dyDescent="0.25">
      <c r="A4266" s="30"/>
      <c r="B4266" s="31"/>
      <c r="C4266" s="403"/>
      <c r="D4266" s="385"/>
      <c r="F4266" s="385"/>
      <c r="G4266" s="385"/>
      <c r="H4266" s="385"/>
    </row>
    <row r="4267" spans="1:8" x14ac:dyDescent="0.25">
      <c r="A4267" s="30"/>
      <c r="B4267" s="31"/>
      <c r="C4267" s="403"/>
      <c r="D4267" s="385"/>
      <c r="F4267" s="385"/>
      <c r="G4267" s="385"/>
      <c r="H4267" s="385"/>
    </row>
    <row r="4268" spans="1:8" x14ac:dyDescent="0.25">
      <c r="A4268" s="30"/>
      <c r="B4268" s="31"/>
      <c r="C4268" s="403"/>
      <c r="D4268" s="385"/>
      <c r="F4268" s="385"/>
      <c r="G4268" s="385"/>
      <c r="H4268" s="385"/>
    </row>
    <row r="4269" spans="1:8" x14ac:dyDescent="0.25">
      <c r="A4269" s="30"/>
      <c r="B4269" s="31"/>
      <c r="C4269" s="403"/>
      <c r="D4269" s="385"/>
      <c r="F4269" s="385"/>
      <c r="G4269" s="385"/>
      <c r="H4269" s="385"/>
    </row>
    <row r="4270" spans="1:8" x14ac:dyDescent="0.25">
      <c r="A4270" s="30"/>
      <c r="B4270" s="31"/>
      <c r="C4270" s="403"/>
      <c r="D4270" s="385"/>
      <c r="F4270" s="385"/>
      <c r="G4270" s="385"/>
      <c r="H4270" s="385"/>
    </row>
    <row r="4271" spans="1:8" x14ac:dyDescent="0.25">
      <c r="A4271" s="30"/>
      <c r="B4271" s="31"/>
      <c r="C4271" s="403"/>
      <c r="D4271" s="385"/>
      <c r="F4271" s="385"/>
      <c r="G4271" s="385"/>
      <c r="H4271" s="385"/>
    </row>
    <row r="4272" spans="1:8" x14ac:dyDescent="0.25">
      <c r="A4272" s="30"/>
      <c r="B4272" s="31"/>
      <c r="C4272" s="403"/>
      <c r="D4272" s="385"/>
      <c r="F4272" s="385"/>
      <c r="G4272" s="385"/>
      <c r="H4272" s="385"/>
    </row>
    <row r="4273" spans="1:8" x14ac:dyDescent="0.25">
      <c r="A4273" s="30"/>
      <c r="B4273" s="31"/>
      <c r="C4273" s="403"/>
      <c r="D4273" s="385"/>
      <c r="F4273" s="385"/>
      <c r="G4273" s="385"/>
      <c r="H4273" s="385"/>
    </row>
    <row r="4274" spans="1:8" x14ac:dyDescent="0.25">
      <c r="A4274" s="30"/>
      <c r="B4274" s="31"/>
      <c r="C4274" s="403"/>
      <c r="D4274" s="385"/>
      <c r="F4274" s="385"/>
      <c r="G4274" s="385"/>
      <c r="H4274" s="385"/>
    </row>
    <row r="4275" spans="1:8" x14ac:dyDescent="0.25">
      <c r="A4275" s="30"/>
      <c r="B4275" s="31"/>
      <c r="C4275" s="403"/>
      <c r="D4275" s="385"/>
      <c r="F4275" s="385"/>
      <c r="G4275" s="385"/>
      <c r="H4275" s="385"/>
    </row>
    <row r="4276" spans="1:8" x14ac:dyDescent="0.25">
      <c r="A4276" s="30"/>
      <c r="B4276" s="31"/>
      <c r="C4276" s="403"/>
      <c r="D4276" s="385"/>
      <c r="F4276" s="385"/>
      <c r="G4276" s="385"/>
      <c r="H4276" s="385"/>
    </row>
    <row r="4277" spans="1:8" x14ac:dyDescent="0.25">
      <c r="A4277" s="30"/>
      <c r="B4277" s="31"/>
      <c r="C4277" s="403"/>
      <c r="D4277" s="385"/>
      <c r="F4277" s="385"/>
      <c r="G4277" s="385"/>
      <c r="H4277" s="385"/>
    </row>
    <row r="4278" spans="1:8" x14ac:dyDescent="0.25">
      <c r="A4278" s="30"/>
      <c r="B4278" s="31"/>
      <c r="C4278" s="403"/>
      <c r="D4278" s="385"/>
      <c r="F4278" s="385"/>
      <c r="G4278" s="385"/>
      <c r="H4278" s="385"/>
    </row>
    <row r="4279" spans="1:8" x14ac:dyDescent="0.25">
      <c r="A4279" s="30"/>
      <c r="B4279" s="31"/>
      <c r="C4279" s="403"/>
      <c r="D4279" s="385"/>
      <c r="F4279" s="385"/>
      <c r="G4279" s="385"/>
      <c r="H4279" s="385"/>
    </row>
    <row r="4280" spans="1:8" x14ac:dyDescent="0.25">
      <c r="A4280" s="30"/>
      <c r="B4280" s="31"/>
      <c r="C4280" s="403"/>
      <c r="D4280" s="385"/>
      <c r="F4280" s="385"/>
      <c r="G4280" s="385"/>
      <c r="H4280" s="385"/>
    </row>
    <row r="4281" spans="1:8" x14ac:dyDescent="0.25">
      <c r="A4281" s="30"/>
      <c r="B4281" s="31"/>
      <c r="C4281" s="403"/>
      <c r="D4281" s="385"/>
      <c r="F4281" s="385"/>
      <c r="G4281" s="385"/>
      <c r="H4281" s="385"/>
    </row>
    <row r="4282" spans="1:8" x14ac:dyDescent="0.25">
      <c r="A4282" s="30"/>
      <c r="B4282" s="31"/>
      <c r="C4282" s="403"/>
      <c r="D4282" s="385"/>
      <c r="F4282" s="385"/>
      <c r="G4282" s="385"/>
      <c r="H4282" s="385"/>
    </row>
    <row r="4283" spans="1:8" x14ac:dyDescent="0.25">
      <c r="A4283" s="30"/>
      <c r="B4283" s="31"/>
      <c r="C4283" s="403"/>
      <c r="D4283" s="385"/>
      <c r="F4283" s="385"/>
      <c r="G4283" s="385"/>
      <c r="H4283" s="385"/>
    </row>
    <row r="4284" spans="1:8" x14ac:dyDescent="0.25">
      <c r="A4284" s="30"/>
      <c r="B4284" s="31"/>
      <c r="C4284" s="403"/>
      <c r="D4284" s="385"/>
      <c r="F4284" s="385"/>
      <c r="G4284" s="385"/>
      <c r="H4284" s="385"/>
    </row>
    <row r="4285" spans="1:8" x14ac:dyDescent="0.25">
      <c r="A4285" s="30"/>
      <c r="B4285" s="31"/>
      <c r="C4285" s="403"/>
      <c r="D4285" s="385"/>
      <c r="F4285" s="385"/>
      <c r="G4285" s="385"/>
      <c r="H4285" s="385"/>
    </row>
    <row r="4286" spans="1:8" x14ac:dyDescent="0.25">
      <c r="A4286" s="30"/>
      <c r="B4286" s="31"/>
      <c r="C4286" s="403"/>
      <c r="D4286" s="385"/>
      <c r="F4286" s="385"/>
      <c r="G4286" s="385"/>
      <c r="H4286" s="385"/>
    </row>
    <row r="4287" spans="1:8" x14ac:dyDescent="0.25">
      <c r="A4287" s="30"/>
      <c r="B4287" s="31"/>
      <c r="C4287" s="403"/>
      <c r="D4287" s="385"/>
      <c r="F4287" s="385"/>
      <c r="G4287" s="385"/>
      <c r="H4287" s="385"/>
    </row>
    <row r="4288" spans="1:8" x14ac:dyDescent="0.25">
      <c r="A4288" s="30"/>
      <c r="B4288" s="31"/>
      <c r="C4288" s="403"/>
      <c r="D4288" s="385"/>
      <c r="F4288" s="385"/>
      <c r="G4288" s="385"/>
      <c r="H4288" s="385"/>
    </row>
    <row r="4289" spans="1:8" x14ac:dyDescent="0.25">
      <c r="A4289" s="30"/>
      <c r="B4289" s="31"/>
      <c r="C4289" s="403"/>
      <c r="D4289" s="385"/>
      <c r="F4289" s="385"/>
      <c r="G4289" s="385"/>
      <c r="H4289" s="385"/>
    </row>
    <row r="4290" spans="1:8" x14ac:dyDescent="0.25">
      <c r="A4290" s="30"/>
      <c r="B4290" s="31"/>
      <c r="C4290" s="403"/>
      <c r="D4290" s="385"/>
      <c r="F4290" s="385"/>
      <c r="G4290" s="385"/>
      <c r="H4290" s="385"/>
    </row>
    <row r="4291" spans="1:8" x14ac:dyDescent="0.25">
      <c r="A4291" s="30"/>
      <c r="B4291" s="31"/>
      <c r="C4291" s="403"/>
      <c r="D4291" s="385"/>
      <c r="F4291" s="385"/>
      <c r="G4291" s="385"/>
      <c r="H4291" s="385"/>
    </row>
    <row r="4292" spans="1:8" x14ac:dyDescent="0.25">
      <c r="A4292" s="30"/>
      <c r="B4292" s="31"/>
      <c r="C4292" s="403"/>
      <c r="D4292" s="385"/>
      <c r="F4292" s="385"/>
      <c r="G4292" s="385"/>
      <c r="H4292" s="385"/>
    </row>
    <row r="4293" spans="1:8" x14ac:dyDescent="0.25">
      <c r="A4293" s="30"/>
      <c r="B4293" s="31"/>
      <c r="C4293" s="403"/>
      <c r="D4293" s="385"/>
      <c r="F4293" s="385"/>
      <c r="G4293" s="385"/>
      <c r="H4293" s="385"/>
    </row>
    <row r="4294" spans="1:8" x14ac:dyDescent="0.25">
      <c r="A4294" s="30"/>
      <c r="B4294" s="31"/>
      <c r="C4294" s="403"/>
      <c r="D4294" s="385"/>
      <c r="F4294" s="385"/>
      <c r="G4294" s="385"/>
      <c r="H4294" s="385"/>
    </row>
    <row r="4295" spans="1:8" x14ac:dyDescent="0.25">
      <c r="A4295" s="30"/>
      <c r="B4295" s="31"/>
      <c r="C4295" s="403"/>
      <c r="D4295" s="385"/>
      <c r="F4295" s="385"/>
      <c r="G4295" s="385"/>
      <c r="H4295" s="385"/>
    </row>
    <row r="4296" spans="1:8" x14ac:dyDescent="0.25">
      <c r="A4296" s="30"/>
      <c r="B4296" s="31"/>
      <c r="C4296" s="403"/>
      <c r="D4296" s="385"/>
      <c r="F4296" s="385"/>
      <c r="G4296" s="385"/>
      <c r="H4296" s="385"/>
    </row>
    <row r="4297" spans="1:8" x14ac:dyDescent="0.25">
      <c r="A4297" s="30"/>
      <c r="B4297" s="31"/>
      <c r="C4297" s="403"/>
      <c r="D4297" s="385"/>
      <c r="F4297" s="385"/>
      <c r="G4297" s="385"/>
      <c r="H4297" s="385"/>
    </row>
    <row r="4298" spans="1:8" x14ac:dyDescent="0.25">
      <c r="A4298" s="30"/>
      <c r="B4298" s="31"/>
      <c r="C4298" s="403"/>
      <c r="D4298" s="385"/>
      <c r="F4298" s="385"/>
      <c r="G4298" s="385"/>
      <c r="H4298" s="385"/>
    </row>
    <row r="4299" spans="1:8" x14ac:dyDescent="0.25">
      <c r="A4299" s="30"/>
      <c r="B4299" s="31"/>
      <c r="C4299" s="403"/>
      <c r="D4299" s="385"/>
      <c r="F4299" s="385"/>
      <c r="G4299" s="385"/>
      <c r="H4299" s="385"/>
    </row>
    <row r="4300" spans="1:8" x14ac:dyDescent="0.25">
      <c r="A4300" s="30"/>
      <c r="B4300" s="31"/>
      <c r="C4300" s="403"/>
      <c r="D4300" s="385"/>
      <c r="F4300" s="385"/>
      <c r="G4300" s="385"/>
      <c r="H4300" s="385"/>
    </row>
    <row r="4301" spans="1:8" x14ac:dyDescent="0.25">
      <c r="A4301" s="30"/>
      <c r="B4301" s="31"/>
      <c r="C4301" s="403"/>
      <c r="D4301" s="385"/>
      <c r="F4301" s="385"/>
      <c r="G4301" s="385"/>
      <c r="H4301" s="385"/>
    </row>
    <row r="4302" spans="1:8" x14ac:dyDescent="0.25">
      <c r="A4302" s="30"/>
      <c r="B4302" s="31"/>
      <c r="C4302" s="403"/>
      <c r="D4302" s="385"/>
      <c r="F4302" s="385"/>
      <c r="G4302" s="385"/>
      <c r="H4302" s="385"/>
    </row>
    <row r="4303" spans="1:8" x14ac:dyDescent="0.25">
      <c r="A4303" s="30"/>
      <c r="B4303" s="31"/>
      <c r="C4303" s="403"/>
      <c r="D4303" s="385"/>
      <c r="F4303" s="385"/>
      <c r="G4303" s="385"/>
      <c r="H4303" s="385"/>
    </row>
    <row r="4304" spans="1:8" x14ac:dyDescent="0.25">
      <c r="A4304" s="30"/>
      <c r="B4304" s="31"/>
      <c r="C4304" s="403"/>
      <c r="D4304" s="385"/>
      <c r="F4304" s="385"/>
      <c r="G4304" s="385"/>
      <c r="H4304" s="385"/>
    </row>
    <row r="4305" spans="1:8" x14ac:dyDescent="0.25">
      <c r="A4305" s="30"/>
      <c r="B4305" s="31"/>
      <c r="C4305" s="403"/>
      <c r="D4305" s="385"/>
      <c r="F4305" s="385"/>
      <c r="G4305" s="385"/>
      <c r="H4305" s="385"/>
    </row>
    <row r="4306" spans="1:8" x14ac:dyDescent="0.25">
      <c r="A4306" s="30"/>
      <c r="B4306" s="31"/>
      <c r="C4306" s="403"/>
      <c r="D4306" s="385"/>
      <c r="F4306" s="385"/>
      <c r="G4306" s="385"/>
      <c r="H4306" s="385"/>
    </row>
    <row r="4307" spans="1:8" x14ac:dyDescent="0.25">
      <c r="A4307" s="30"/>
      <c r="B4307" s="31"/>
      <c r="C4307" s="403"/>
      <c r="D4307" s="385"/>
      <c r="F4307" s="385"/>
      <c r="G4307" s="385"/>
      <c r="H4307" s="385"/>
    </row>
    <row r="4308" spans="1:8" x14ac:dyDescent="0.25">
      <c r="A4308" s="30"/>
      <c r="B4308" s="31"/>
      <c r="C4308" s="403"/>
      <c r="D4308" s="385"/>
      <c r="F4308" s="385"/>
      <c r="G4308" s="385"/>
      <c r="H4308" s="385"/>
    </row>
    <row r="4309" spans="1:8" x14ac:dyDescent="0.25">
      <c r="A4309" s="30"/>
      <c r="B4309" s="31"/>
      <c r="C4309" s="403"/>
      <c r="D4309" s="385"/>
      <c r="F4309" s="385"/>
      <c r="G4309" s="385"/>
      <c r="H4309" s="385"/>
    </row>
    <row r="4310" spans="1:8" x14ac:dyDescent="0.25">
      <c r="A4310" s="30"/>
      <c r="B4310" s="31"/>
      <c r="C4310" s="403"/>
      <c r="D4310" s="385"/>
      <c r="F4310" s="385"/>
      <c r="G4310" s="385"/>
      <c r="H4310" s="385"/>
    </row>
    <row r="4311" spans="1:8" x14ac:dyDescent="0.25">
      <c r="A4311" s="30"/>
      <c r="B4311" s="31"/>
      <c r="C4311" s="403"/>
      <c r="D4311" s="385"/>
      <c r="F4311" s="385"/>
      <c r="G4311" s="385"/>
      <c r="H4311" s="385"/>
    </row>
    <row r="4312" spans="1:8" x14ac:dyDescent="0.25">
      <c r="A4312" s="30"/>
      <c r="B4312" s="31"/>
      <c r="C4312" s="403"/>
      <c r="D4312" s="385"/>
      <c r="F4312" s="385"/>
      <c r="G4312" s="385"/>
      <c r="H4312" s="385"/>
    </row>
    <row r="4313" spans="1:8" x14ac:dyDescent="0.25">
      <c r="A4313" s="30"/>
      <c r="B4313" s="31"/>
      <c r="C4313" s="403"/>
      <c r="D4313" s="385"/>
      <c r="F4313" s="385"/>
      <c r="G4313" s="385"/>
      <c r="H4313" s="385"/>
    </row>
    <row r="4314" spans="1:8" x14ac:dyDescent="0.25">
      <c r="A4314" s="30"/>
      <c r="B4314" s="31"/>
      <c r="C4314" s="403"/>
      <c r="D4314" s="385"/>
      <c r="F4314" s="385"/>
      <c r="G4314" s="385"/>
      <c r="H4314" s="385"/>
    </row>
    <row r="4315" spans="1:8" x14ac:dyDescent="0.25">
      <c r="A4315" s="30"/>
      <c r="B4315" s="31"/>
      <c r="C4315" s="403"/>
      <c r="D4315" s="385"/>
      <c r="F4315" s="385"/>
      <c r="G4315" s="385"/>
      <c r="H4315" s="385"/>
    </row>
    <row r="4316" spans="1:8" x14ac:dyDescent="0.25">
      <c r="A4316" s="30"/>
      <c r="B4316" s="31"/>
      <c r="C4316" s="403"/>
      <c r="D4316" s="385"/>
      <c r="F4316" s="385"/>
      <c r="G4316" s="385"/>
      <c r="H4316" s="385"/>
    </row>
    <row r="4317" spans="1:8" x14ac:dyDescent="0.25">
      <c r="A4317" s="30"/>
      <c r="B4317" s="31"/>
      <c r="C4317" s="403"/>
      <c r="D4317" s="385"/>
      <c r="F4317" s="385"/>
      <c r="G4317" s="385"/>
      <c r="H4317" s="385"/>
    </row>
    <row r="4318" spans="1:8" x14ac:dyDescent="0.25">
      <c r="A4318" s="30"/>
      <c r="B4318" s="31"/>
      <c r="C4318" s="403"/>
      <c r="D4318" s="385"/>
      <c r="F4318" s="385"/>
      <c r="G4318" s="385"/>
      <c r="H4318" s="385"/>
    </row>
    <row r="4319" spans="1:8" x14ac:dyDescent="0.25">
      <c r="A4319" s="30"/>
      <c r="B4319" s="31"/>
      <c r="C4319" s="403"/>
      <c r="D4319" s="385"/>
      <c r="F4319" s="385"/>
      <c r="G4319" s="385"/>
      <c r="H4319" s="385"/>
    </row>
    <row r="4320" spans="1:8" x14ac:dyDescent="0.25">
      <c r="A4320" s="30"/>
      <c r="B4320" s="31"/>
      <c r="C4320" s="403"/>
      <c r="D4320" s="385"/>
      <c r="F4320" s="385"/>
      <c r="G4320" s="385"/>
      <c r="H4320" s="385"/>
    </row>
    <row r="4321" spans="1:8" x14ac:dyDescent="0.25">
      <c r="A4321" s="30"/>
      <c r="B4321" s="31"/>
      <c r="C4321" s="403"/>
      <c r="D4321" s="385"/>
      <c r="F4321" s="385"/>
      <c r="G4321" s="385"/>
      <c r="H4321" s="385"/>
    </row>
    <row r="4322" spans="1:8" x14ac:dyDescent="0.25">
      <c r="A4322" s="30"/>
      <c r="B4322" s="31"/>
      <c r="C4322" s="403"/>
      <c r="D4322" s="385"/>
      <c r="F4322" s="385"/>
      <c r="G4322" s="385"/>
      <c r="H4322" s="385"/>
    </row>
    <row r="4323" spans="1:8" x14ac:dyDescent="0.25">
      <c r="A4323" s="30"/>
      <c r="B4323" s="31"/>
      <c r="C4323" s="403"/>
      <c r="D4323" s="385"/>
      <c r="F4323" s="385"/>
      <c r="G4323" s="385"/>
      <c r="H4323" s="385"/>
    </row>
    <row r="4324" spans="1:8" x14ac:dyDescent="0.25">
      <c r="A4324" s="30"/>
      <c r="B4324" s="31"/>
      <c r="C4324" s="403"/>
      <c r="D4324" s="385"/>
      <c r="F4324" s="385"/>
      <c r="G4324" s="385"/>
      <c r="H4324" s="385"/>
    </row>
    <row r="4325" spans="1:8" x14ac:dyDescent="0.25">
      <c r="A4325" s="30"/>
      <c r="B4325" s="31"/>
      <c r="C4325" s="403"/>
      <c r="D4325" s="385"/>
      <c r="F4325" s="385"/>
      <c r="G4325" s="385"/>
      <c r="H4325" s="385"/>
    </row>
    <row r="4326" spans="1:8" x14ac:dyDescent="0.25">
      <c r="A4326" s="30"/>
      <c r="B4326" s="31"/>
      <c r="C4326" s="403"/>
      <c r="D4326" s="385"/>
      <c r="F4326" s="385"/>
      <c r="G4326" s="385"/>
      <c r="H4326" s="385"/>
    </row>
    <row r="4327" spans="1:8" x14ac:dyDescent="0.25">
      <c r="A4327" s="30"/>
      <c r="B4327" s="31"/>
      <c r="C4327" s="403"/>
      <c r="D4327" s="385"/>
      <c r="F4327" s="385"/>
      <c r="G4327" s="385"/>
      <c r="H4327" s="385"/>
    </row>
    <row r="4328" spans="1:8" x14ac:dyDescent="0.25">
      <c r="A4328" s="30"/>
      <c r="B4328" s="31"/>
      <c r="C4328" s="403"/>
      <c r="D4328" s="385"/>
      <c r="F4328" s="385"/>
      <c r="G4328" s="385"/>
      <c r="H4328" s="385"/>
    </row>
    <row r="4329" spans="1:8" x14ac:dyDescent="0.25">
      <c r="A4329" s="30"/>
      <c r="B4329" s="31"/>
      <c r="C4329" s="403"/>
      <c r="D4329" s="385"/>
      <c r="F4329" s="385"/>
      <c r="G4329" s="385"/>
      <c r="H4329" s="385"/>
    </row>
    <row r="4330" spans="1:8" x14ac:dyDescent="0.25">
      <c r="A4330" s="30"/>
      <c r="B4330" s="31"/>
      <c r="C4330" s="403"/>
      <c r="D4330" s="385"/>
      <c r="F4330" s="385"/>
      <c r="G4330" s="385"/>
      <c r="H4330" s="385"/>
    </row>
    <row r="4331" spans="1:8" x14ac:dyDescent="0.25">
      <c r="A4331" s="30"/>
      <c r="B4331" s="31"/>
      <c r="C4331" s="403"/>
      <c r="D4331" s="385"/>
      <c r="F4331" s="385"/>
      <c r="G4331" s="385"/>
      <c r="H4331" s="385"/>
    </row>
    <row r="4332" spans="1:8" x14ac:dyDescent="0.25">
      <c r="A4332" s="30"/>
      <c r="B4332" s="31"/>
      <c r="C4332" s="403"/>
      <c r="D4332" s="385"/>
      <c r="F4332" s="385"/>
      <c r="G4332" s="385"/>
      <c r="H4332" s="385"/>
    </row>
    <row r="4333" spans="1:8" x14ac:dyDescent="0.25">
      <c r="A4333" s="30"/>
      <c r="B4333" s="31"/>
      <c r="C4333" s="403"/>
      <c r="D4333" s="385"/>
      <c r="F4333" s="385"/>
      <c r="G4333" s="385"/>
      <c r="H4333" s="385"/>
    </row>
    <row r="4334" spans="1:8" x14ac:dyDescent="0.25">
      <c r="A4334" s="30"/>
      <c r="B4334" s="31"/>
      <c r="C4334" s="403"/>
      <c r="D4334" s="385"/>
      <c r="F4334" s="385"/>
      <c r="G4334" s="385"/>
      <c r="H4334" s="385"/>
    </row>
    <row r="4335" spans="1:8" x14ac:dyDescent="0.25">
      <c r="A4335" s="30"/>
      <c r="B4335" s="31"/>
      <c r="C4335" s="403"/>
      <c r="D4335" s="385"/>
      <c r="F4335" s="385"/>
      <c r="G4335" s="385"/>
      <c r="H4335" s="385"/>
    </row>
    <row r="4336" spans="1:8" x14ac:dyDescent="0.25">
      <c r="A4336" s="30"/>
      <c r="B4336" s="31"/>
      <c r="C4336" s="403"/>
      <c r="D4336" s="385"/>
      <c r="F4336" s="385"/>
      <c r="G4336" s="385"/>
      <c r="H4336" s="385"/>
    </row>
    <row r="4337" spans="1:8" x14ac:dyDescent="0.25">
      <c r="A4337" s="30"/>
      <c r="B4337" s="31"/>
      <c r="C4337" s="403"/>
      <c r="D4337" s="385"/>
      <c r="F4337" s="385"/>
      <c r="G4337" s="385"/>
      <c r="H4337" s="385"/>
    </row>
    <row r="4338" spans="1:8" x14ac:dyDescent="0.25">
      <c r="A4338" s="30"/>
      <c r="B4338" s="31"/>
      <c r="C4338" s="403"/>
      <c r="D4338" s="385"/>
      <c r="F4338" s="385"/>
      <c r="G4338" s="385"/>
      <c r="H4338" s="385"/>
    </row>
    <row r="4339" spans="1:8" x14ac:dyDescent="0.25">
      <c r="A4339" s="30"/>
      <c r="B4339" s="31"/>
      <c r="C4339" s="403"/>
      <c r="D4339" s="385"/>
      <c r="F4339" s="385"/>
      <c r="G4339" s="385"/>
      <c r="H4339" s="385"/>
    </row>
    <row r="4340" spans="1:8" x14ac:dyDescent="0.25">
      <c r="A4340" s="30"/>
      <c r="B4340" s="31"/>
      <c r="C4340" s="403"/>
      <c r="D4340" s="385"/>
      <c r="F4340" s="385"/>
      <c r="G4340" s="385"/>
      <c r="H4340" s="385"/>
    </row>
    <row r="4341" spans="1:8" x14ac:dyDescent="0.25">
      <c r="A4341" s="30"/>
      <c r="B4341" s="31"/>
      <c r="C4341" s="403"/>
      <c r="D4341" s="385"/>
      <c r="F4341" s="385"/>
      <c r="G4341" s="385"/>
      <c r="H4341" s="385"/>
    </row>
    <row r="4342" spans="1:8" x14ac:dyDescent="0.25">
      <c r="A4342" s="30"/>
      <c r="B4342" s="31"/>
      <c r="C4342" s="403"/>
      <c r="D4342" s="385"/>
      <c r="F4342" s="385"/>
      <c r="G4342" s="385"/>
      <c r="H4342" s="385"/>
    </row>
    <row r="4343" spans="1:8" x14ac:dyDescent="0.25">
      <c r="A4343" s="30"/>
      <c r="B4343" s="31"/>
      <c r="C4343" s="403"/>
      <c r="D4343" s="385"/>
      <c r="F4343" s="385"/>
      <c r="G4343" s="385"/>
      <c r="H4343" s="385"/>
    </row>
    <row r="4344" spans="1:8" x14ac:dyDescent="0.25">
      <c r="A4344" s="30"/>
      <c r="B4344" s="31"/>
      <c r="C4344" s="403"/>
      <c r="D4344" s="385"/>
      <c r="F4344" s="385"/>
      <c r="G4344" s="385"/>
      <c r="H4344" s="385"/>
    </row>
    <row r="4345" spans="1:8" x14ac:dyDescent="0.25">
      <c r="A4345" s="30"/>
      <c r="B4345" s="31"/>
      <c r="C4345" s="403"/>
      <c r="D4345" s="385"/>
      <c r="F4345" s="385"/>
      <c r="G4345" s="385"/>
      <c r="H4345" s="385"/>
    </row>
    <row r="4346" spans="1:8" x14ac:dyDescent="0.25">
      <c r="A4346" s="30"/>
      <c r="B4346" s="31"/>
      <c r="C4346" s="403"/>
      <c r="D4346" s="385"/>
      <c r="F4346" s="385"/>
      <c r="G4346" s="385"/>
      <c r="H4346" s="385"/>
    </row>
    <row r="4347" spans="1:8" x14ac:dyDescent="0.25">
      <c r="A4347" s="30"/>
      <c r="B4347" s="31"/>
      <c r="C4347" s="403"/>
      <c r="D4347" s="385"/>
      <c r="F4347" s="385"/>
      <c r="G4347" s="385"/>
      <c r="H4347" s="385"/>
    </row>
    <row r="4348" spans="1:8" x14ac:dyDescent="0.25">
      <c r="A4348" s="30"/>
      <c r="B4348" s="31"/>
      <c r="C4348" s="403"/>
      <c r="D4348" s="385"/>
      <c r="F4348" s="385"/>
      <c r="G4348" s="385"/>
      <c r="H4348" s="385"/>
    </row>
    <row r="4349" spans="1:8" x14ac:dyDescent="0.25">
      <c r="A4349" s="30"/>
      <c r="B4349" s="31"/>
      <c r="C4349" s="403"/>
      <c r="D4349" s="385"/>
      <c r="F4349" s="385"/>
      <c r="G4349" s="385"/>
      <c r="H4349" s="385"/>
    </row>
    <row r="4350" spans="1:8" x14ac:dyDescent="0.25">
      <c r="A4350" s="30"/>
      <c r="B4350" s="31"/>
      <c r="C4350" s="403"/>
      <c r="D4350" s="385"/>
      <c r="F4350" s="385"/>
      <c r="G4350" s="385"/>
      <c r="H4350" s="385"/>
    </row>
    <row r="4351" spans="1:8" x14ac:dyDescent="0.25">
      <c r="A4351" s="30"/>
      <c r="B4351" s="31"/>
      <c r="C4351" s="403"/>
      <c r="D4351" s="385"/>
      <c r="F4351" s="385"/>
      <c r="G4351" s="385"/>
      <c r="H4351" s="385"/>
    </row>
    <row r="4352" spans="1:8" x14ac:dyDescent="0.25">
      <c r="A4352" s="30"/>
      <c r="B4352" s="31"/>
      <c r="C4352" s="403"/>
      <c r="D4352" s="385"/>
      <c r="F4352" s="385"/>
      <c r="G4352" s="385"/>
      <c r="H4352" s="385"/>
    </row>
    <row r="4353" spans="1:8" x14ac:dyDescent="0.25">
      <c r="A4353" s="30"/>
      <c r="B4353" s="31"/>
      <c r="C4353" s="403"/>
      <c r="D4353" s="385"/>
      <c r="F4353" s="385"/>
      <c r="G4353" s="385"/>
      <c r="H4353" s="385"/>
    </row>
    <row r="4354" spans="1:8" x14ac:dyDescent="0.25">
      <c r="A4354" s="30"/>
      <c r="B4354" s="31"/>
      <c r="C4354" s="403"/>
      <c r="D4354" s="385"/>
      <c r="F4354" s="385"/>
      <c r="G4354" s="385"/>
      <c r="H4354" s="385"/>
    </row>
    <row r="4355" spans="1:8" x14ac:dyDescent="0.25">
      <c r="A4355" s="30"/>
      <c r="B4355" s="31"/>
      <c r="C4355" s="403"/>
      <c r="D4355" s="385"/>
      <c r="F4355" s="385"/>
      <c r="G4355" s="385"/>
      <c r="H4355" s="385"/>
    </row>
    <row r="4356" spans="1:8" x14ac:dyDescent="0.25">
      <c r="A4356" s="30"/>
      <c r="B4356" s="31"/>
      <c r="C4356" s="403"/>
      <c r="D4356" s="385"/>
      <c r="F4356" s="385"/>
      <c r="G4356" s="385"/>
      <c r="H4356" s="385"/>
    </row>
    <row r="4357" spans="1:8" x14ac:dyDescent="0.25">
      <c r="A4357" s="30"/>
      <c r="B4357" s="31"/>
      <c r="C4357" s="403"/>
      <c r="D4357" s="385"/>
      <c r="F4357" s="385"/>
      <c r="G4357" s="385"/>
      <c r="H4357" s="385"/>
    </row>
    <row r="4358" spans="1:8" x14ac:dyDescent="0.25">
      <c r="A4358" s="30"/>
      <c r="B4358" s="31"/>
      <c r="C4358" s="403"/>
      <c r="D4358" s="385"/>
      <c r="F4358" s="385"/>
      <c r="G4358" s="385"/>
      <c r="H4358" s="385"/>
    </row>
    <row r="4359" spans="1:8" x14ac:dyDescent="0.25">
      <c r="A4359" s="30"/>
      <c r="B4359" s="31"/>
      <c r="C4359" s="403"/>
      <c r="D4359" s="385"/>
      <c r="F4359" s="385"/>
      <c r="G4359" s="385"/>
      <c r="H4359" s="385"/>
    </row>
    <row r="4360" spans="1:8" x14ac:dyDescent="0.25">
      <c r="A4360" s="30"/>
      <c r="B4360" s="31"/>
      <c r="C4360" s="403"/>
      <c r="D4360" s="385"/>
      <c r="F4360" s="385"/>
      <c r="G4360" s="385"/>
      <c r="H4360" s="385"/>
    </row>
    <row r="4361" spans="1:8" x14ac:dyDescent="0.25">
      <c r="A4361" s="30"/>
      <c r="B4361" s="31"/>
      <c r="C4361" s="403"/>
      <c r="D4361" s="385"/>
      <c r="F4361" s="385"/>
      <c r="G4361" s="385"/>
      <c r="H4361" s="385"/>
    </row>
    <row r="4362" spans="1:8" x14ac:dyDescent="0.25">
      <c r="A4362" s="30"/>
      <c r="B4362" s="31"/>
      <c r="C4362" s="403"/>
      <c r="D4362" s="385"/>
      <c r="F4362" s="385"/>
      <c r="G4362" s="385"/>
      <c r="H4362" s="385"/>
    </row>
    <row r="4363" spans="1:8" x14ac:dyDescent="0.25">
      <c r="A4363" s="30"/>
      <c r="B4363" s="31"/>
      <c r="C4363" s="403"/>
      <c r="D4363" s="385"/>
      <c r="F4363" s="385"/>
      <c r="G4363" s="385"/>
      <c r="H4363" s="385"/>
    </row>
    <row r="4364" spans="1:8" x14ac:dyDescent="0.25">
      <c r="A4364" s="30"/>
      <c r="B4364" s="31"/>
      <c r="C4364" s="403"/>
      <c r="D4364" s="385"/>
      <c r="F4364" s="385"/>
      <c r="G4364" s="385"/>
      <c r="H4364" s="385"/>
    </row>
    <row r="4365" spans="1:8" x14ac:dyDescent="0.25">
      <c r="A4365" s="30"/>
      <c r="B4365" s="31"/>
      <c r="C4365" s="403"/>
      <c r="D4365" s="385"/>
      <c r="F4365" s="385"/>
      <c r="G4365" s="385"/>
      <c r="H4365" s="385"/>
    </row>
    <row r="4366" spans="1:8" x14ac:dyDescent="0.25">
      <c r="A4366" s="30"/>
      <c r="B4366" s="31"/>
      <c r="C4366" s="403"/>
      <c r="D4366" s="385"/>
      <c r="F4366" s="385"/>
      <c r="G4366" s="385"/>
      <c r="H4366" s="385"/>
    </row>
    <row r="4367" spans="1:8" x14ac:dyDescent="0.25">
      <c r="A4367" s="30"/>
      <c r="B4367" s="31"/>
      <c r="C4367" s="403"/>
      <c r="D4367" s="385"/>
      <c r="F4367" s="385"/>
      <c r="G4367" s="385"/>
      <c r="H4367" s="385"/>
    </row>
    <row r="4368" spans="1:8" x14ac:dyDescent="0.25">
      <c r="A4368" s="30"/>
      <c r="B4368" s="31"/>
      <c r="C4368" s="403"/>
      <c r="D4368" s="385"/>
      <c r="F4368" s="385"/>
      <c r="G4368" s="385"/>
      <c r="H4368" s="385"/>
    </row>
    <row r="4369" spans="1:8" x14ac:dyDescent="0.25">
      <c r="A4369" s="30"/>
      <c r="B4369" s="31"/>
      <c r="C4369" s="403"/>
      <c r="D4369" s="385"/>
      <c r="F4369" s="385"/>
      <c r="G4369" s="385"/>
      <c r="H4369" s="385"/>
    </row>
    <row r="4370" spans="1:8" x14ac:dyDescent="0.25">
      <c r="A4370" s="30"/>
      <c r="B4370" s="31"/>
      <c r="C4370" s="403"/>
      <c r="D4370" s="385"/>
      <c r="F4370" s="385"/>
      <c r="G4370" s="385"/>
      <c r="H4370" s="385"/>
    </row>
    <row r="4371" spans="1:8" x14ac:dyDescent="0.25">
      <c r="A4371" s="30"/>
      <c r="B4371" s="31"/>
      <c r="C4371" s="403"/>
      <c r="D4371" s="385"/>
      <c r="F4371" s="385"/>
      <c r="G4371" s="385"/>
      <c r="H4371" s="385"/>
    </row>
    <row r="4372" spans="1:8" x14ac:dyDescent="0.25">
      <c r="A4372" s="30"/>
      <c r="B4372" s="31"/>
      <c r="C4372" s="403"/>
      <c r="D4372" s="385"/>
      <c r="F4372" s="385"/>
      <c r="G4372" s="385"/>
      <c r="H4372" s="385"/>
    </row>
    <row r="4373" spans="1:8" x14ac:dyDescent="0.25">
      <c r="A4373" s="30"/>
      <c r="B4373" s="31"/>
      <c r="C4373" s="403"/>
      <c r="D4373" s="385"/>
      <c r="F4373" s="385"/>
      <c r="G4373" s="385"/>
      <c r="H4373" s="385"/>
    </row>
    <row r="4374" spans="1:8" x14ac:dyDescent="0.25">
      <c r="A4374" s="30"/>
      <c r="B4374" s="31"/>
      <c r="C4374" s="403"/>
      <c r="D4374" s="385"/>
      <c r="F4374" s="385"/>
      <c r="G4374" s="385"/>
      <c r="H4374" s="385"/>
    </row>
    <row r="4375" spans="1:8" x14ac:dyDescent="0.25">
      <c r="A4375" s="30"/>
      <c r="B4375" s="31"/>
      <c r="C4375" s="403"/>
      <c r="D4375" s="385"/>
      <c r="F4375" s="385"/>
      <c r="G4375" s="385"/>
      <c r="H4375" s="385"/>
    </row>
    <row r="4376" spans="1:8" x14ac:dyDescent="0.25">
      <c r="A4376" s="30"/>
      <c r="B4376" s="31"/>
      <c r="C4376" s="403"/>
      <c r="D4376" s="385"/>
      <c r="F4376" s="385"/>
      <c r="G4376" s="385"/>
      <c r="H4376" s="385"/>
    </row>
    <row r="4377" spans="1:8" x14ac:dyDescent="0.25">
      <c r="A4377" s="30"/>
      <c r="B4377" s="31"/>
      <c r="C4377" s="403"/>
      <c r="D4377" s="385"/>
      <c r="F4377" s="385"/>
      <c r="G4377" s="385"/>
      <c r="H4377" s="385"/>
    </row>
    <row r="4378" spans="1:8" x14ac:dyDescent="0.25">
      <c r="A4378" s="30"/>
      <c r="B4378" s="31"/>
      <c r="C4378" s="403"/>
      <c r="D4378" s="385"/>
      <c r="F4378" s="385"/>
      <c r="G4378" s="385"/>
      <c r="H4378" s="385"/>
    </row>
    <row r="4379" spans="1:8" x14ac:dyDescent="0.25">
      <c r="A4379" s="30"/>
      <c r="B4379" s="31"/>
      <c r="C4379" s="403"/>
      <c r="D4379" s="385"/>
      <c r="F4379" s="385"/>
      <c r="G4379" s="385"/>
      <c r="H4379" s="385"/>
    </row>
    <row r="4380" spans="1:8" x14ac:dyDescent="0.25">
      <c r="A4380" s="30"/>
      <c r="B4380" s="31"/>
      <c r="C4380" s="403"/>
      <c r="D4380" s="385"/>
      <c r="F4380" s="385"/>
      <c r="G4380" s="385"/>
      <c r="H4380" s="385"/>
    </row>
    <row r="4381" spans="1:8" x14ac:dyDescent="0.25">
      <c r="A4381" s="30"/>
      <c r="B4381" s="31"/>
      <c r="C4381" s="403"/>
      <c r="D4381" s="385"/>
      <c r="F4381" s="385"/>
      <c r="G4381" s="385"/>
      <c r="H4381" s="385"/>
    </row>
    <row r="4382" spans="1:8" x14ac:dyDescent="0.25">
      <c r="A4382" s="30"/>
      <c r="B4382" s="31"/>
      <c r="C4382" s="403"/>
      <c r="D4382" s="385"/>
      <c r="F4382" s="385"/>
      <c r="G4382" s="385"/>
      <c r="H4382" s="385"/>
    </row>
    <row r="4383" spans="1:8" x14ac:dyDescent="0.25">
      <c r="A4383" s="30"/>
      <c r="B4383" s="31"/>
      <c r="C4383" s="403"/>
      <c r="D4383" s="385"/>
      <c r="F4383" s="385"/>
      <c r="G4383" s="385"/>
      <c r="H4383" s="385"/>
    </row>
    <row r="4384" spans="1:8" x14ac:dyDescent="0.25">
      <c r="A4384" s="30"/>
      <c r="B4384" s="31"/>
      <c r="C4384" s="403"/>
      <c r="D4384" s="385"/>
      <c r="F4384" s="385"/>
      <c r="G4384" s="385"/>
      <c r="H4384" s="385"/>
    </row>
    <row r="4385" spans="1:8" x14ac:dyDescent="0.25">
      <c r="A4385" s="30"/>
      <c r="B4385" s="31"/>
      <c r="C4385" s="403"/>
      <c r="D4385" s="385"/>
      <c r="F4385" s="385"/>
      <c r="G4385" s="385"/>
      <c r="H4385" s="385"/>
    </row>
    <row r="4386" spans="1:8" x14ac:dyDescent="0.25">
      <c r="A4386" s="30"/>
      <c r="B4386" s="31"/>
      <c r="C4386" s="403"/>
      <c r="D4386" s="385"/>
      <c r="F4386" s="385"/>
      <c r="G4386" s="385"/>
      <c r="H4386" s="385"/>
    </row>
    <row r="4387" spans="1:8" x14ac:dyDescent="0.25">
      <c r="A4387" s="30"/>
      <c r="B4387" s="31"/>
      <c r="C4387" s="403"/>
      <c r="D4387" s="385"/>
      <c r="F4387" s="385"/>
      <c r="G4387" s="385"/>
      <c r="H4387" s="385"/>
    </row>
    <row r="4388" spans="1:8" x14ac:dyDescent="0.25">
      <c r="A4388" s="30"/>
      <c r="B4388" s="31"/>
      <c r="C4388" s="403"/>
      <c r="D4388" s="385"/>
      <c r="F4388" s="385"/>
      <c r="G4388" s="385"/>
      <c r="H4388" s="385"/>
    </row>
    <row r="4389" spans="1:8" x14ac:dyDescent="0.25">
      <c r="A4389" s="30"/>
      <c r="B4389" s="31"/>
      <c r="C4389" s="403"/>
      <c r="D4389" s="385"/>
      <c r="F4389" s="385"/>
      <c r="G4389" s="385"/>
      <c r="H4389" s="385"/>
    </row>
    <row r="4390" spans="1:8" x14ac:dyDescent="0.25">
      <c r="A4390" s="30"/>
      <c r="B4390" s="31"/>
      <c r="C4390" s="403"/>
      <c r="D4390" s="385"/>
      <c r="F4390" s="385"/>
      <c r="G4390" s="385"/>
      <c r="H4390" s="385"/>
    </row>
    <row r="4391" spans="1:8" x14ac:dyDescent="0.25">
      <c r="A4391" s="30"/>
      <c r="B4391" s="31"/>
      <c r="C4391" s="403"/>
      <c r="D4391" s="385"/>
      <c r="F4391" s="385"/>
      <c r="G4391" s="385"/>
      <c r="H4391" s="385"/>
    </row>
    <row r="4392" spans="1:8" x14ac:dyDescent="0.25">
      <c r="A4392" s="30"/>
      <c r="B4392" s="31"/>
      <c r="C4392" s="403"/>
      <c r="D4392" s="385"/>
      <c r="F4392" s="385"/>
      <c r="G4392" s="385"/>
      <c r="H4392" s="385"/>
    </row>
    <row r="4393" spans="1:8" x14ac:dyDescent="0.25">
      <c r="A4393" s="30"/>
      <c r="B4393" s="31"/>
      <c r="C4393" s="403"/>
      <c r="D4393" s="385"/>
      <c r="F4393" s="385"/>
      <c r="G4393" s="385"/>
      <c r="H4393" s="385"/>
    </row>
    <row r="4394" spans="1:8" x14ac:dyDescent="0.25">
      <c r="A4394" s="30"/>
      <c r="B4394" s="31"/>
      <c r="C4394" s="403"/>
      <c r="D4394" s="385"/>
      <c r="F4394" s="385"/>
      <c r="G4394" s="385"/>
      <c r="H4394" s="385"/>
    </row>
    <row r="4395" spans="1:8" x14ac:dyDescent="0.25">
      <c r="A4395" s="30"/>
      <c r="B4395" s="31"/>
      <c r="C4395" s="403"/>
      <c r="D4395" s="385"/>
      <c r="F4395" s="385"/>
      <c r="G4395" s="385"/>
      <c r="H4395" s="385"/>
    </row>
    <row r="4396" spans="1:8" x14ac:dyDescent="0.25">
      <c r="A4396" s="30"/>
      <c r="B4396" s="31"/>
      <c r="C4396" s="403"/>
      <c r="D4396" s="385"/>
      <c r="F4396" s="385"/>
      <c r="G4396" s="385"/>
      <c r="H4396" s="385"/>
    </row>
    <row r="4397" spans="1:8" x14ac:dyDescent="0.25">
      <c r="A4397" s="30"/>
      <c r="B4397" s="31"/>
      <c r="C4397" s="403"/>
      <c r="D4397" s="385"/>
      <c r="F4397" s="385"/>
      <c r="G4397" s="385"/>
      <c r="H4397" s="385"/>
    </row>
    <row r="4398" spans="1:8" x14ac:dyDescent="0.25">
      <c r="A4398" s="30"/>
      <c r="B4398" s="31"/>
      <c r="C4398" s="403"/>
      <c r="D4398" s="385"/>
      <c r="F4398" s="385"/>
      <c r="G4398" s="385"/>
      <c r="H4398" s="385"/>
    </row>
    <row r="4399" spans="1:8" x14ac:dyDescent="0.25">
      <c r="A4399" s="30"/>
      <c r="B4399" s="31"/>
      <c r="C4399" s="403"/>
      <c r="D4399" s="385"/>
      <c r="F4399" s="385"/>
      <c r="G4399" s="385"/>
      <c r="H4399" s="385"/>
    </row>
    <row r="4400" spans="1:8" x14ac:dyDescent="0.25">
      <c r="A4400" s="30"/>
      <c r="B4400" s="31"/>
      <c r="C4400" s="403"/>
      <c r="D4400" s="385"/>
      <c r="F4400" s="385"/>
      <c r="G4400" s="385"/>
      <c r="H4400" s="385"/>
    </row>
    <row r="4401" spans="1:8" x14ac:dyDescent="0.25">
      <c r="A4401" s="30"/>
      <c r="B4401" s="31"/>
      <c r="C4401" s="403"/>
      <c r="D4401" s="385"/>
      <c r="F4401" s="385"/>
      <c r="G4401" s="385"/>
      <c r="H4401" s="385"/>
    </row>
    <row r="4402" spans="1:8" x14ac:dyDescent="0.25">
      <c r="A4402" s="30"/>
      <c r="B4402" s="31"/>
      <c r="C4402" s="403"/>
      <c r="D4402" s="385"/>
      <c r="F4402" s="385"/>
      <c r="G4402" s="385"/>
      <c r="H4402" s="385"/>
    </row>
    <row r="4403" spans="1:8" x14ac:dyDescent="0.25">
      <c r="A4403" s="30"/>
      <c r="B4403" s="31"/>
      <c r="C4403" s="403"/>
      <c r="D4403" s="385"/>
      <c r="F4403" s="385"/>
      <c r="G4403" s="385"/>
      <c r="H4403" s="385"/>
    </row>
    <row r="4404" spans="1:8" x14ac:dyDescent="0.25">
      <c r="A4404" s="30"/>
      <c r="B4404" s="31"/>
      <c r="C4404" s="403"/>
      <c r="D4404" s="385"/>
      <c r="F4404" s="385"/>
      <c r="G4404" s="385"/>
      <c r="H4404" s="385"/>
    </row>
    <row r="4405" spans="1:8" x14ac:dyDescent="0.25">
      <c r="A4405" s="30"/>
      <c r="B4405" s="31"/>
      <c r="C4405" s="403"/>
      <c r="D4405" s="385"/>
      <c r="F4405" s="385"/>
      <c r="G4405" s="385"/>
      <c r="H4405" s="385"/>
    </row>
    <row r="4406" spans="1:8" x14ac:dyDescent="0.25">
      <c r="A4406" s="30"/>
      <c r="B4406" s="31"/>
      <c r="C4406" s="403"/>
      <c r="D4406" s="385"/>
      <c r="F4406" s="385"/>
      <c r="G4406" s="385"/>
      <c r="H4406" s="385"/>
    </row>
    <row r="4407" spans="1:8" x14ac:dyDescent="0.25">
      <c r="A4407" s="30"/>
      <c r="B4407" s="31"/>
      <c r="C4407" s="403"/>
      <c r="D4407" s="385"/>
      <c r="F4407" s="385"/>
      <c r="G4407" s="385"/>
      <c r="H4407" s="385"/>
    </row>
    <row r="4408" spans="1:8" x14ac:dyDescent="0.25">
      <c r="A4408" s="30"/>
      <c r="B4408" s="31"/>
      <c r="C4408" s="403"/>
      <c r="D4408" s="385"/>
      <c r="F4408" s="385"/>
      <c r="G4408" s="385"/>
      <c r="H4408" s="385"/>
    </row>
    <row r="4409" spans="1:8" x14ac:dyDescent="0.25">
      <c r="A4409" s="30"/>
      <c r="B4409" s="31"/>
      <c r="C4409" s="403"/>
      <c r="D4409" s="385"/>
      <c r="F4409" s="385"/>
      <c r="G4409" s="385"/>
      <c r="H4409" s="385"/>
    </row>
    <row r="4410" spans="1:8" x14ac:dyDescent="0.25">
      <c r="A4410" s="30"/>
      <c r="B4410" s="31"/>
      <c r="C4410" s="403"/>
      <c r="D4410" s="385"/>
      <c r="F4410" s="385"/>
      <c r="G4410" s="385"/>
      <c r="H4410" s="385"/>
    </row>
    <row r="4411" spans="1:8" x14ac:dyDescent="0.25">
      <c r="A4411" s="30"/>
      <c r="B4411" s="31"/>
      <c r="C4411" s="403"/>
      <c r="D4411" s="385"/>
      <c r="F4411" s="385"/>
      <c r="G4411" s="385"/>
      <c r="H4411" s="385"/>
    </row>
    <row r="4412" spans="1:8" x14ac:dyDescent="0.25">
      <c r="A4412" s="30"/>
      <c r="B4412" s="31"/>
      <c r="C4412" s="403"/>
      <c r="D4412" s="385"/>
      <c r="F4412" s="385"/>
      <c r="G4412" s="385"/>
      <c r="H4412" s="385"/>
    </row>
    <row r="4413" spans="1:8" x14ac:dyDescent="0.25">
      <c r="A4413" s="30"/>
      <c r="B4413" s="31"/>
      <c r="C4413" s="403"/>
      <c r="D4413" s="385"/>
      <c r="F4413" s="385"/>
      <c r="G4413" s="385"/>
      <c r="H4413" s="385"/>
    </row>
    <row r="4414" spans="1:8" x14ac:dyDescent="0.25">
      <c r="A4414" s="30"/>
      <c r="B4414" s="31"/>
      <c r="C4414" s="403"/>
      <c r="D4414" s="385"/>
      <c r="F4414" s="385"/>
      <c r="G4414" s="385"/>
      <c r="H4414" s="385"/>
    </row>
    <row r="4415" spans="1:8" x14ac:dyDescent="0.25">
      <c r="A4415" s="30"/>
      <c r="B4415" s="31"/>
      <c r="C4415" s="403"/>
      <c r="D4415" s="385"/>
      <c r="F4415" s="385"/>
      <c r="G4415" s="385"/>
      <c r="H4415" s="385"/>
    </row>
    <row r="4416" spans="1:8" x14ac:dyDescent="0.25">
      <c r="A4416" s="30"/>
      <c r="B4416" s="31"/>
      <c r="C4416" s="403"/>
      <c r="D4416" s="385"/>
      <c r="F4416" s="385"/>
      <c r="G4416" s="385"/>
      <c r="H4416" s="385"/>
    </row>
    <row r="4417" spans="1:8" x14ac:dyDescent="0.25">
      <c r="A4417" s="30"/>
      <c r="B4417" s="31"/>
      <c r="C4417" s="403"/>
      <c r="D4417" s="385"/>
      <c r="F4417" s="385"/>
      <c r="G4417" s="385"/>
      <c r="H4417" s="385"/>
    </row>
    <row r="4418" spans="1:8" x14ac:dyDescent="0.25">
      <c r="A4418" s="30"/>
      <c r="B4418" s="31"/>
      <c r="C4418" s="403"/>
      <c r="D4418" s="385"/>
      <c r="F4418" s="385"/>
      <c r="G4418" s="385"/>
      <c r="H4418" s="385"/>
    </row>
    <row r="4419" spans="1:8" x14ac:dyDescent="0.25">
      <c r="A4419" s="30"/>
      <c r="B4419" s="31"/>
      <c r="C4419" s="403"/>
      <c r="D4419" s="385"/>
      <c r="F4419" s="385"/>
      <c r="G4419" s="385"/>
      <c r="H4419" s="385"/>
    </row>
    <row r="4420" spans="1:8" x14ac:dyDescent="0.25">
      <c r="A4420" s="30"/>
      <c r="B4420" s="31"/>
      <c r="C4420" s="403"/>
      <c r="D4420" s="385"/>
      <c r="F4420" s="385"/>
      <c r="G4420" s="385"/>
      <c r="H4420" s="385"/>
    </row>
    <row r="4421" spans="1:8" x14ac:dyDescent="0.25">
      <c r="A4421" s="30"/>
      <c r="B4421" s="31"/>
      <c r="C4421" s="403"/>
      <c r="D4421" s="385"/>
      <c r="F4421" s="385"/>
      <c r="G4421" s="385"/>
      <c r="H4421" s="385"/>
    </row>
    <row r="4422" spans="1:8" x14ac:dyDescent="0.25">
      <c r="A4422" s="30"/>
      <c r="B4422" s="31"/>
      <c r="C4422" s="403"/>
      <c r="D4422" s="385"/>
      <c r="F4422" s="385"/>
      <c r="G4422" s="385"/>
      <c r="H4422" s="385"/>
    </row>
    <row r="4423" spans="1:8" x14ac:dyDescent="0.25">
      <c r="A4423" s="30"/>
      <c r="B4423" s="31"/>
      <c r="C4423" s="403"/>
      <c r="D4423" s="385"/>
      <c r="F4423" s="385"/>
      <c r="G4423" s="385"/>
      <c r="H4423" s="385"/>
    </row>
    <row r="4424" spans="1:8" x14ac:dyDescent="0.25">
      <c r="A4424" s="30"/>
      <c r="B4424" s="31"/>
      <c r="C4424" s="403"/>
      <c r="D4424" s="385"/>
      <c r="F4424" s="385"/>
      <c r="G4424" s="385"/>
      <c r="H4424" s="385"/>
    </row>
    <row r="4425" spans="1:8" x14ac:dyDescent="0.25">
      <c r="A4425" s="30"/>
      <c r="B4425" s="31"/>
      <c r="C4425" s="403"/>
      <c r="D4425" s="385"/>
      <c r="F4425" s="385"/>
      <c r="G4425" s="385"/>
      <c r="H4425" s="385"/>
    </row>
    <row r="4426" spans="1:8" x14ac:dyDescent="0.25">
      <c r="A4426" s="30"/>
      <c r="B4426" s="31"/>
      <c r="C4426" s="403"/>
      <c r="D4426" s="385"/>
      <c r="F4426" s="385"/>
      <c r="G4426" s="385"/>
      <c r="H4426" s="385"/>
    </row>
    <row r="4427" spans="1:8" x14ac:dyDescent="0.25">
      <c r="A4427" s="30"/>
      <c r="B4427" s="31"/>
      <c r="C4427" s="403"/>
      <c r="D4427" s="385"/>
      <c r="F4427" s="385"/>
      <c r="G4427" s="385"/>
      <c r="H4427" s="385"/>
    </row>
    <row r="4428" spans="1:8" x14ac:dyDescent="0.25">
      <c r="A4428" s="30"/>
      <c r="B4428" s="31"/>
      <c r="C4428" s="403"/>
      <c r="D4428" s="385"/>
      <c r="F4428" s="385"/>
      <c r="G4428" s="385"/>
      <c r="H4428" s="385"/>
    </row>
    <row r="4429" spans="1:8" x14ac:dyDescent="0.25">
      <c r="A4429" s="30"/>
      <c r="B4429" s="31"/>
      <c r="C4429" s="403"/>
      <c r="D4429" s="385"/>
      <c r="F4429" s="385"/>
      <c r="G4429" s="385"/>
      <c r="H4429" s="385"/>
    </row>
    <row r="4430" spans="1:8" x14ac:dyDescent="0.25">
      <c r="A4430" s="30"/>
      <c r="B4430" s="31"/>
      <c r="C4430" s="403"/>
      <c r="D4430" s="385"/>
      <c r="F4430" s="385"/>
      <c r="G4430" s="385"/>
      <c r="H4430" s="385"/>
    </row>
    <row r="4431" spans="1:8" x14ac:dyDescent="0.25">
      <c r="A4431" s="30"/>
      <c r="B4431" s="31"/>
      <c r="C4431" s="403"/>
      <c r="D4431" s="385"/>
      <c r="F4431" s="385"/>
      <c r="G4431" s="385"/>
      <c r="H4431" s="385"/>
    </row>
    <row r="4432" spans="1:8" x14ac:dyDescent="0.25">
      <c r="A4432" s="30"/>
      <c r="B4432" s="31"/>
      <c r="C4432" s="403"/>
      <c r="D4432" s="385"/>
      <c r="F4432" s="385"/>
      <c r="G4432" s="385"/>
      <c r="H4432" s="385"/>
    </row>
    <row r="4433" spans="1:8" x14ac:dyDescent="0.25">
      <c r="A4433" s="30"/>
      <c r="B4433" s="31"/>
      <c r="C4433" s="403"/>
      <c r="D4433" s="385"/>
      <c r="F4433" s="385"/>
      <c r="G4433" s="385"/>
      <c r="H4433" s="385"/>
    </row>
    <row r="4434" spans="1:8" x14ac:dyDescent="0.25">
      <c r="A4434" s="30"/>
      <c r="B4434" s="31"/>
      <c r="C4434" s="403"/>
      <c r="D4434" s="385"/>
      <c r="F4434" s="385"/>
      <c r="G4434" s="385"/>
      <c r="H4434" s="385"/>
    </row>
    <row r="4435" spans="1:8" x14ac:dyDescent="0.25">
      <c r="A4435" s="30"/>
      <c r="B4435" s="31"/>
      <c r="C4435" s="403"/>
      <c r="D4435" s="385"/>
      <c r="F4435" s="385"/>
      <c r="G4435" s="385"/>
      <c r="H4435" s="385"/>
    </row>
    <row r="4436" spans="1:8" x14ac:dyDescent="0.25">
      <c r="A4436" s="30"/>
      <c r="B4436" s="31"/>
      <c r="C4436" s="403"/>
      <c r="D4436" s="385"/>
      <c r="F4436" s="385"/>
      <c r="G4436" s="385"/>
      <c r="H4436" s="385"/>
    </row>
    <row r="4437" spans="1:8" x14ac:dyDescent="0.25">
      <c r="A4437" s="30"/>
      <c r="B4437" s="31"/>
      <c r="C4437" s="403"/>
      <c r="D4437" s="385"/>
      <c r="F4437" s="385"/>
      <c r="G4437" s="385"/>
      <c r="H4437" s="385"/>
    </row>
    <row r="4438" spans="1:8" x14ac:dyDescent="0.25">
      <c r="A4438" s="30"/>
      <c r="B4438" s="31"/>
      <c r="C4438" s="403"/>
      <c r="D4438" s="385"/>
      <c r="F4438" s="385"/>
      <c r="G4438" s="385"/>
      <c r="H4438" s="385"/>
    </row>
    <row r="4439" spans="1:8" x14ac:dyDescent="0.25">
      <c r="A4439" s="30"/>
      <c r="B4439" s="31"/>
      <c r="C4439" s="403"/>
      <c r="D4439" s="385"/>
      <c r="F4439" s="385"/>
      <c r="G4439" s="385"/>
      <c r="H4439" s="385"/>
    </row>
    <row r="4440" spans="1:8" x14ac:dyDescent="0.25">
      <c r="A4440" s="30"/>
      <c r="B4440" s="31"/>
      <c r="C4440" s="403"/>
      <c r="D4440" s="385"/>
      <c r="F4440" s="385"/>
      <c r="G4440" s="385"/>
      <c r="H4440" s="385"/>
    </row>
    <row r="4441" spans="1:8" x14ac:dyDescent="0.25">
      <c r="A4441" s="30"/>
      <c r="B4441" s="31"/>
      <c r="C4441" s="403"/>
      <c r="D4441" s="385"/>
      <c r="F4441" s="385"/>
      <c r="G4441" s="385"/>
      <c r="H4441" s="385"/>
    </row>
    <row r="4442" spans="1:8" x14ac:dyDescent="0.25">
      <c r="A4442" s="30"/>
      <c r="B4442" s="31"/>
      <c r="C4442" s="403"/>
      <c r="D4442" s="385"/>
      <c r="F4442" s="385"/>
      <c r="G4442" s="385"/>
      <c r="H4442" s="385"/>
    </row>
    <row r="4443" spans="1:8" x14ac:dyDescent="0.25">
      <c r="A4443" s="30"/>
      <c r="B4443" s="31"/>
      <c r="C4443" s="403"/>
      <c r="D4443" s="385"/>
      <c r="F4443" s="385"/>
      <c r="G4443" s="385"/>
      <c r="H4443" s="385"/>
    </row>
    <row r="4444" spans="1:8" x14ac:dyDescent="0.25">
      <c r="A4444" s="30"/>
      <c r="B4444" s="31"/>
      <c r="C4444" s="403"/>
      <c r="D4444" s="385"/>
      <c r="F4444" s="385"/>
      <c r="G4444" s="385"/>
      <c r="H4444" s="385"/>
    </row>
    <row r="4445" spans="1:8" x14ac:dyDescent="0.25">
      <c r="A4445" s="30"/>
      <c r="B4445" s="31"/>
      <c r="C4445" s="403"/>
      <c r="D4445" s="385"/>
      <c r="F4445" s="385"/>
      <c r="G4445" s="385"/>
      <c r="H4445" s="385"/>
    </row>
    <row r="4446" spans="1:8" x14ac:dyDescent="0.25">
      <c r="A4446" s="30"/>
      <c r="B4446" s="31"/>
      <c r="C4446" s="403"/>
      <c r="D4446" s="385"/>
      <c r="F4446" s="385"/>
      <c r="G4446" s="385"/>
      <c r="H4446" s="385"/>
    </row>
    <row r="4447" spans="1:8" x14ac:dyDescent="0.25">
      <c r="A4447" s="30"/>
      <c r="B4447" s="31"/>
      <c r="C4447" s="403"/>
      <c r="D4447" s="385"/>
      <c r="F4447" s="385"/>
      <c r="G4447" s="385"/>
      <c r="H4447" s="385"/>
    </row>
    <row r="4448" spans="1:8" x14ac:dyDescent="0.25">
      <c r="A4448" s="30"/>
      <c r="B4448" s="31"/>
      <c r="C4448" s="403"/>
      <c r="D4448" s="385"/>
      <c r="F4448" s="385"/>
      <c r="G4448" s="385"/>
      <c r="H4448" s="385"/>
    </row>
    <row r="4449" spans="1:8" x14ac:dyDescent="0.25">
      <c r="A4449" s="30"/>
      <c r="B4449" s="31"/>
      <c r="C4449" s="403"/>
      <c r="D4449" s="385"/>
      <c r="F4449" s="385"/>
      <c r="G4449" s="385"/>
      <c r="H4449" s="385"/>
    </row>
    <row r="4450" spans="1:8" x14ac:dyDescent="0.25">
      <c r="A4450" s="30"/>
      <c r="B4450" s="31"/>
      <c r="C4450" s="403"/>
      <c r="D4450" s="385"/>
      <c r="F4450" s="385"/>
      <c r="G4450" s="385"/>
      <c r="H4450" s="385"/>
    </row>
    <row r="4451" spans="1:8" x14ac:dyDescent="0.25">
      <c r="A4451" s="30"/>
      <c r="B4451" s="31"/>
      <c r="C4451" s="403"/>
      <c r="D4451" s="385"/>
      <c r="F4451" s="385"/>
      <c r="G4451" s="385"/>
      <c r="H4451" s="385"/>
    </row>
    <row r="4452" spans="1:8" x14ac:dyDescent="0.25">
      <c r="A4452" s="30"/>
      <c r="B4452" s="31"/>
      <c r="C4452" s="403"/>
      <c r="D4452" s="385"/>
      <c r="F4452" s="385"/>
      <c r="G4452" s="385"/>
      <c r="H4452" s="385"/>
    </row>
    <row r="4453" spans="1:8" x14ac:dyDescent="0.25">
      <c r="A4453" s="30"/>
      <c r="B4453" s="31"/>
      <c r="C4453" s="403"/>
      <c r="D4453" s="385"/>
      <c r="F4453" s="385"/>
      <c r="G4453" s="385"/>
      <c r="H4453" s="385"/>
    </row>
    <row r="4454" spans="1:8" x14ac:dyDescent="0.25">
      <c r="A4454" s="30"/>
      <c r="B4454" s="31"/>
      <c r="C4454" s="403"/>
      <c r="D4454" s="385"/>
      <c r="F4454" s="385"/>
      <c r="G4454" s="385"/>
      <c r="H4454" s="385"/>
    </row>
    <row r="4455" spans="1:8" x14ac:dyDescent="0.25">
      <c r="A4455" s="30"/>
      <c r="B4455" s="31"/>
      <c r="C4455" s="403"/>
      <c r="D4455" s="385"/>
      <c r="F4455" s="385"/>
      <c r="G4455" s="385"/>
      <c r="H4455" s="385"/>
    </row>
    <row r="4456" spans="1:8" x14ac:dyDescent="0.25">
      <c r="A4456" s="30"/>
      <c r="B4456" s="31"/>
      <c r="C4456" s="403"/>
      <c r="D4456" s="385"/>
      <c r="F4456" s="385"/>
      <c r="G4456" s="385"/>
      <c r="H4456" s="385"/>
    </row>
    <row r="4457" spans="1:8" x14ac:dyDescent="0.25">
      <c r="A4457" s="30"/>
      <c r="B4457" s="31"/>
      <c r="C4457" s="403"/>
      <c r="D4457" s="385"/>
      <c r="F4457" s="385"/>
      <c r="G4457" s="385"/>
      <c r="H4457" s="385"/>
    </row>
    <row r="4458" spans="1:8" x14ac:dyDescent="0.25">
      <c r="A4458" s="30"/>
      <c r="B4458" s="31"/>
      <c r="C4458" s="403"/>
      <c r="D4458" s="385"/>
      <c r="F4458" s="385"/>
      <c r="G4458" s="385"/>
      <c r="H4458" s="385"/>
    </row>
    <row r="4459" spans="1:8" x14ac:dyDescent="0.25">
      <c r="A4459" s="30"/>
      <c r="B4459" s="31"/>
      <c r="C4459" s="403"/>
      <c r="D4459" s="385"/>
      <c r="F4459" s="385"/>
      <c r="G4459" s="385"/>
      <c r="H4459" s="385"/>
    </row>
    <row r="4460" spans="1:8" x14ac:dyDescent="0.25">
      <c r="A4460" s="30"/>
      <c r="B4460" s="31"/>
      <c r="C4460" s="403"/>
      <c r="D4460" s="385"/>
      <c r="F4460" s="385"/>
      <c r="G4460" s="385"/>
      <c r="H4460" s="385"/>
    </row>
    <row r="4461" spans="1:8" x14ac:dyDescent="0.25">
      <c r="A4461" s="30"/>
      <c r="B4461" s="31"/>
      <c r="C4461" s="403"/>
      <c r="D4461" s="385"/>
      <c r="F4461" s="385"/>
      <c r="G4461" s="385"/>
      <c r="H4461" s="385"/>
    </row>
    <row r="4462" spans="1:8" x14ac:dyDescent="0.25">
      <c r="A4462" s="30"/>
      <c r="B4462" s="31"/>
      <c r="C4462" s="403"/>
      <c r="D4462" s="385"/>
      <c r="F4462" s="385"/>
      <c r="G4462" s="385"/>
      <c r="H4462" s="385"/>
    </row>
    <row r="4463" spans="1:8" x14ac:dyDescent="0.25">
      <c r="A4463" s="30"/>
      <c r="B4463" s="31"/>
      <c r="C4463" s="403"/>
      <c r="D4463" s="385"/>
      <c r="F4463" s="385"/>
      <c r="G4463" s="385"/>
      <c r="H4463" s="385"/>
    </row>
    <row r="4464" spans="1:8" x14ac:dyDescent="0.25">
      <c r="A4464" s="30"/>
      <c r="B4464" s="31"/>
      <c r="C4464" s="403"/>
      <c r="D4464" s="385"/>
      <c r="F4464" s="385"/>
      <c r="G4464" s="385"/>
      <c r="H4464" s="385"/>
    </row>
    <row r="4465" spans="1:8" x14ac:dyDescent="0.25">
      <c r="A4465" s="30"/>
      <c r="B4465" s="31"/>
      <c r="C4465" s="403"/>
      <c r="D4465" s="385"/>
      <c r="F4465" s="385"/>
      <c r="G4465" s="385"/>
      <c r="H4465" s="385"/>
    </row>
    <row r="4466" spans="1:8" x14ac:dyDescent="0.25">
      <c r="A4466" s="30"/>
      <c r="B4466" s="31"/>
      <c r="C4466" s="403"/>
      <c r="D4466" s="385"/>
      <c r="F4466" s="385"/>
      <c r="G4466" s="385"/>
      <c r="H4466" s="385"/>
    </row>
    <row r="4467" spans="1:8" x14ac:dyDescent="0.25">
      <c r="A4467" s="30"/>
      <c r="B4467" s="31"/>
      <c r="C4467" s="403"/>
      <c r="D4467" s="385"/>
      <c r="F4467" s="385"/>
      <c r="G4467" s="385"/>
      <c r="H4467" s="385"/>
    </row>
    <row r="4468" spans="1:8" x14ac:dyDescent="0.25">
      <c r="A4468" s="30"/>
      <c r="B4468" s="31"/>
      <c r="C4468" s="403"/>
      <c r="D4468" s="385"/>
      <c r="F4468" s="385"/>
      <c r="G4468" s="385"/>
      <c r="H4468" s="385"/>
    </row>
    <row r="4469" spans="1:8" x14ac:dyDescent="0.25">
      <c r="A4469" s="30"/>
      <c r="B4469" s="31"/>
      <c r="C4469" s="403"/>
      <c r="D4469" s="385"/>
      <c r="F4469" s="385"/>
      <c r="G4469" s="385"/>
      <c r="H4469" s="385"/>
    </row>
    <row r="4470" spans="1:8" x14ac:dyDescent="0.25">
      <c r="A4470" s="30"/>
      <c r="B4470" s="31"/>
      <c r="C4470" s="403"/>
      <c r="D4470" s="385"/>
      <c r="F4470" s="385"/>
      <c r="G4470" s="385"/>
      <c r="H4470" s="385"/>
    </row>
    <row r="4471" spans="1:8" x14ac:dyDescent="0.25">
      <c r="A4471" s="30"/>
      <c r="B4471" s="31"/>
      <c r="C4471" s="403"/>
      <c r="D4471" s="385"/>
      <c r="F4471" s="385"/>
      <c r="G4471" s="385"/>
      <c r="H4471" s="385"/>
    </row>
    <row r="4472" spans="1:8" x14ac:dyDescent="0.25">
      <c r="A4472" s="30"/>
      <c r="B4472" s="31"/>
      <c r="C4472" s="403"/>
      <c r="D4472" s="385"/>
      <c r="F4472" s="385"/>
      <c r="G4472" s="385"/>
      <c r="H4472" s="385"/>
    </row>
    <row r="4473" spans="1:8" x14ac:dyDescent="0.25">
      <c r="A4473" s="30"/>
      <c r="B4473" s="31"/>
      <c r="C4473" s="403"/>
      <c r="D4473" s="385"/>
      <c r="F4473" s="385"/>
      <c r="G4473" s="385"/>
      <c r="H4473" s="385"/>
    </row>
    <row r="4474" spans="1:8" x14ac:dyDescent="0.25">
      <c r="A4474" s="30"/>
      <c r="B4474" s="31"/>
      <c r="C4474" s="403"/>
      <c r="D4474" s="385"/>
      <c r="F4474" s="385"/>
      <c r="G4474" s="385"/>
      <c r="H4474" s="385"/>
    </row>
    <row r="4475" spans="1:8" x14ac:dyDescent="0.25">
      <c r="A4475" s="30"/>
      <c r="B4475" s="31"/>
      <c r="C4475" s="403"/>
      <c r="D4475" s="385"/>
      <c r="F4475" s="385"/>
      <c r="G4475" s="385"/>
      <c r="H4475" s="385"/>
    </row>
    <row r="4476" spans="1:8" x14ac:dyDescent="0.25">
      <c r="A4476" s="30"/>
      <c r="B4476" s="31"/>
      <c r="C4476" s="403"/>
      <c r="D4476" s="385"/>
      <c r="F4476" s="385"/>
      <c r="G4476" s="385"/>
      <c r="H4476" s="385"/>
    </row>
    <row r="4477" spans="1:8" x14ac:dyDescent="0.25">
      <c r="A4477" s="30"/>
      <c r="B4477" s="31"/>
      <c r="C4477" s="403"/>
      <c r="D4477" s="385"/>
      <c r="F4477" s="385"/>
      <c r="G4477" s="385"/>
      <c r="H4477" s="385"/>
    </row>
    <row r="4478" spans="1:8" x14ac:dyDescent="0.25">
      <c r="A4478" s="30"/>
      <c r="B4478" s="31"/>
      <c r="C4478" s="403"/>
      <c r="D4478" s="385"/>
      <c r="F4478" s="385"/>
      <c r="G4478" s="385"/>
      <c r="H4478" s="385"/>
    </row>
    <row r="4479" spans="1:8" x14ac:dyDescent="0.25">
      <c r="A4479" s="30"/>
      <c r="B4479" s="31"/>
      <c r="C4479" s="403"/>
      <c r="D4479" s="385"/>
      <c r="F4479" s="385"/>
      <c r="G4479" s="385"/>
      <c r="H4479" s="385"/>
    </row>
    <row r="4480" spans="1:8" x14ac:dyDescent="0.25">
      <c r="A4480" s="30"/>
      <c r="B4480" s="31"/>
      <c r="C4480" s="403"/>
      <c r="D4480" s="385"/>
      <c r="F4480" s="385"/>
      <c r="G4480" s="385"/>
      <c r="H4480" s="385"/>
    </row>
    <row r="4481" spans="1:8" x14ac:dyDescent="0.25">
      <c r="A4481" s="30"/>
      <c r="B4481" s="31"/>
      <c r="C4481" s="403"/>
      <c r="D4481" s="385"/>
      <c r="F4481" s="385"/>
      <c r="G4481" s="385"/>
      <c r="H4481" s="385"/>
    </row>
    <row r="4482" spans="1:8" x14ac:dyDescent="0.25">
      <c r="A4482" s="30"/>
      <c r="B4482" s="31"/>
      <c r="C4482" s="403"/>
      <c r="D4482" s="385"/>
      <c r="F4482" s="385"/>
      <c r="G4482" s="385"/>
      <c r="H4482" s="385"/>
    </row>
    <row r="4483" spans="1:8" x14ac:dyDescent="0.25">
      <c r="A4483" s="30"/>
      <c r="B4483" s="31"/>
      <c r="C4483" s="403"/>
      <c r="D4483" s="385"/>
      <c r="F4483" s="385"/>
      <c r="G4483" s="385"/>
      <c r="H4483" s="385"/>
    </row>
    <row r="4484" spans="1:8" x14ac:dyDescent="0.25">
      <c r="A4484" s="30"/>
      <c r="B4484" s="31"/>
      <c r="C4484" s="403"/>
      <c r="D4484" s="385"/>
      <c r="F4484" s="385"/>
      <c r="G4484" s="385"/>
      <c r="H4484" s="385"/>
    </row>
    <row r="4485" spans="1:8" x14ac:dyDescent="0.25">
      <c r="A4485" s="30"/>
      <c r="B4485" s="31"/>
      <c r="C4485" s="403"/>
      <c r="D4485" s="385"/>
      <c r="F4485" s="385"/>
      <c r="G4485" s="385"/>
      <c r="H4485" s="385"/>
    </row>
    <row r="4486" spans="1:8" x14ac:dyDescent="0.25">
      <c r="A4486" s="30"/>
      <c r="B4486" s="31"/>
      <c r="C4486" s="403"/>
      <c r="D4486" s="385"/>
      <c r="F4486" s="385"/>
      <c r="G4486" s="385"/>
      <c r="H4486" s="385"/>
    </row>
    <row r="4487" spans="1:8" x14ac:dyDescent="0.25">
      <c r="A4487" s="30"/>
      <c r="B4487" s="31"/>
      <c r="C4487" s="403"/>
      <c r="D4487" s="385"/>
      <c r="F4487" s="385"/>
      <c r="G4487" s="385"/>
      <c r="H4487" s="385"/>
    </row>
    <row r="4488" spans="1:8" x14ac:dyDescent="0.25">
      <c r="A4488" s="30"/>
      <c r="B4488" s="31"/>
      <c r="C4488" s="403"/>
      <c r="D4488" s="385"/>
      <c r="F4488" s="385"/>
      <c r="G4488" s="385"/>
      <c r="H4488" s="385"/>
    </row>
    <row r="4489" spans="1:8" x14ac:dyDescent="0.25">
      <c r="A4489" s="30"/>
      <c r="B4489" s="31"/>
      <c r="C4489" s="403"/>
      <c r="D4489" s="385"/>
      <c r="F4489" s="385"/>
      <c r="G4489" s="385"/>
      <c r="H4489" s="385"/>
    </row>
    <row r="4490" spans="1:8" x14ac:dyDescent="0.25">
      <c r="A4490" s="30"/>
      <c r="B4490" s="31"/>
      <c r="C4490" s="403"/>
      <c r="D4490" s="385"/>
      <c r="F4490" s="385"/>
      <c r="G4490" s="385"/>
      <c r="H4490" s="385"/>
    </row>
    <row r="4491" spans="1:8" x14ac:dyDescent="0.25">
      <c r="A4491" s="30"/>
      <c r="B4491" s="31"/>
      <c r="C4491" s="403"/>
      <c r="D4491" s="385"/>
      <c r="F4491" s="385"/>
      <c r="G4491" s="385"/>
      <c r="H4491" s="385"/>
    </row>
    <row r="4492" spans="1:8" x14ac:dyDescent="0.25">
      <c r="A4492" s="30"/>
      <c r="B4492" s="31"/>
      <c r="C4492" s="403"/>
      <c r="D4492" s="385"/>
      <c r="F4492" s="385"/>
      <c r="G4492" s="385"/>
      <c r="H4492" s="385"/>
    </row>
    <row r="4493" spans="1:8" x14ac:dyDescent="0.25">
      <c r="A4493" s="30"/>
      <c r="B4493" s="31"/>
      <c r="C4493" s="403"/>
      <c r="D4493" s="385"/>
      <c r="F4493" s="385"/>
      <c r="G4493" s="385"/>
      <c r="H4493" s="385"/>
    </row>
    <row r="4494" spans="1:8" x14ac:dyDescent="0.25">
      <c r="A4494" s="30"/>
      <c r="B4494" s="31"/>
      <c r="C4494" s="403"/>
      <c r="D4494" s="385"/>
      <c r="F4494" s="385"/>
      <c r="G4494" s="385"/>
      <c r="H4494" s="385"/>
    </row>
    <row r="4495" spans="1:8" x14ac:dyDescent="0.25">
      <c r="A4495" s="30"/>
      <c r="B4495" s="31"/>
      <c r="C4495" s="403"/>
      <c r="D4495" s="385"/>
      <c r="F4495" s="385"/>
      <c r="G4495" s="385"/>
      <c r="H4495" s="385"/>
    </row>
    <row r="4496" spans="1:8" x14ac:dyDescent="0.25">
      <c r="A4496" s="30"/>
      <c r="B4496" s="31"/>
      <c r="C4496" s="403"/>
      <c r="D4496" s="385"/>
      <c r="F4496" s="385"/>
      <c r="G4496" s="385"/>
      <c r="H4496" s="385"/>
    </row>
    <row r="4497" spans="1:8" x14ac:dyDescent="0.25">
      <c r="A4497" s="30"/>
      <c r="B4497" s="31"/>
      <c r="C4497" s="403"/>
      <c r="D4497" s="385"/>
      <c r="F4497" s="385"/>
      <c r="G4497" s="385"/>
      <c r="H4497" s="385"/>
    </row>
    <row r="4498" spans="1:8" x14ac:dyDescent="0.25">
      <c r="A4498" s="30"/>
      <c r="B4498" s="31"/>
      <c r="C4498" s="403"/>
      <c r="D4498" s="385"/>
      <c r="F4498" s="385"/>
      <c r="G4498" s="385"/>
      <c r="H4498" s="385"/>
    </row>
    <row r="4499" spans="1:8" x14ac:dyDescent="0.25">
      <c r="A4499" s="30"/>
      <c r="B4499" s="31"/>
      <c r="C4499" s="403"/>
      <c r="D4499" s="385"/>
      <c r="F4499" s="385"/>
      <c r="G4499" s="385"/>
      <c r="H4499" s="385"/>
    </row>
    <row r="4500" spans="1:8" x14ac:dyDescent="0.25">
      <c r="A4500" s="30"/>
      <c r="B4500" s="31"/>
      <c r="C4500" s="403"/>
      <c r="D4500" s="385"/>
      <c r="F4500" s="385"/>
      <c r="G4500" s="385"/>
      <c r="H4500" s="385"/>
    </row>
    <row r="4501" spans="1:8" x14ac:dyDescent="0.25">
      <c r="A4501" s="30"/>
      <c r="B4501" s="31"/>
      <c r="C4501" s="403"/>
      <c r="D4501" s="385"/>
      <c r="F4501" s="385"/>
      <c r="G4501" s="385"/>
      <c r="H4501" s="385"/>
    </row>
    <row r="4502" spans="1:8" x14ac:dyDescent="0.25">
      <c r="A4502" s="30"/>
      <c r="B4502" s="31"/>
      <c r="C4502" s="403"/>
      <c r="D4502" s="385"/>
      <c r="F4502" s="385"/>
      <c r="G4502" s="385"/>
      <c r="H4502" s="385"/>
    </row>
    <row r="4503" spans="1:8" x14ac:dyDescent="0.25">
      <c r="A4503" s="30"/>
      <c r="B4503" s="31"/>
      <c r="C4503" s="403"/>
      <c r="D4503" s="385"/>
      <c r="F4503" s="385"/>
      <c r="G4503" s="385"/>
      <c r="H4503" s="385"/>
    </row>
    <row r="4504" spans="1:8" x14ac:dyDescent="0.25">
      <c r="A4504" s="30"/>
      <c r="B4504" s="31"/>
      <c r="C4504" s="403"/>
      <c r="D4504" s="385"/>
      <c r="F4504" s="385"/>
      <c r="G4504" s="385"/>
      <c r="H4504" s="385"/>
    </row>
    <row r="4505" spans="1:8" x14ac:dyDescent="0.25">
      <c r="A4505" s="30"/>
      <c r="B4505" s="31"/>
      <c r="C4505" s="403"/>
      <c r="D4505" s="385"/>
      <c r="F4505" s="385"/>
      <c r="G4505" s="385"/>
      <c r="H4505" s="385"/>
    </row>
    <row r="4506" spans="1:8" x14ac:dyDescent="0.25">
      <c r="A4506" s="30"/>
      <c r="B4506" s="31"/>
      <c r="C4506" s="403"/>
      <c r="D4506" s="385"/>
      <c r="F4506" s="385"/>
      <c r="G4506" s="385"/>
      <c r="H4506" s="385"/>
    </row>
    <row r="4507" spans="1:8" x14ac:dyDescent="0.25">
      <c r="A4507" s="30"/>
      <c r="B4507" s="31"/>
      <c r="C4507" s="403"/>
      <c r="D4507" s="385"/>
      <c r="F4507" s="385"/>
      <c r="G4507" s="385"/>
      <c r="H4507" s="385"/>
    </row>
    <row r="4508" spans="1:8" x14ac:dyDescent="0.25">
      <c r="A4508" s="30"/>
      <c r="B4508" s="31"/>
      <c r="C4508" s="403"/>
      <c r="D4508" s="385"/>
      <c r="F4508" s="385"/>
      <c r="G4508" s="385"/>
      <c r="H4508" s="385"/>
    </row>
    <row r="4509" spans="1:8" x14ac:dyDescent="0.25">
      <c r="A4509" s="30"/>
      <c r="B4509" s="31"/>
      <c r="C4509" s="403"/>
      <c r="D4509" s="385"/>
      <c r="F4509" s="385"/>
      <c r="G4509" s="385"/>
      <c r="H4509" s="385"/>
    </row>
    <row r="4510" spans="1:8" x14ac:dyDescent="0.25">
      <c r="A4510" s="30"/>
      <c r="B4510" s="31"/>
      <c r="C4510" s="403"/>
      <c r="D4510" s="385"/>
      <c r="F4510" s="385"/>
      <c r="G4510" s="385"/>
      <c r="H4510" s="385"/>
    </row>
    <row r="4511" spans="1:8" x14ac:dyDescent="0.25">
      <c r="A4511" s="30"/>
      <c r="B4511" s="31"/>
      <c r="C4511" s="403"/>
      <c r="D4511" s="385"/>
      <c r="F4511" s="385"/>
      <c r="G4511" s="385"/>
      <c r="H4511" s="385"/>
    </row>
    <row r="4512" spans="1:8" x14ac:dyDescent="0.25">
      <c r="A4512" s="30"/>
      <c r="B4512" s="31"/>
      <c r="C4512" s="403"/>
      <c r="D4512" s="385"/>
      <c r="F4512" s="385"/>
      <c r="G4512" s="385"/>
      <c r="H4512" s="385"/>
    </row>
    <row r="4513" spans="1:8" x14ac:dyDescent="0.25">
      <c r="A4513" s="30"/>
      <c r="B4513" s="31"/>
      <c r="C4513" s="403"/>
      <c r="D4513" s="385"/>
      <c r="F4513" s="385"/>
      <c r="G4513" s="385"/>
      <c r="H4513" s="385"/>
    </row>
    <row r="4514" spans="1:8" x14ac:dyDescent="0.25">
      <c r="A4514" s="30"/>
      <c r="B4514" s="31"/>
      <c r="C4514" s="403"/>
      <c r="D4514" s="385"/>
      <c r="F4514" s="385"/>
      <c r="G4514" s="385"/>
      <c r="H4514" s="385"/>
    </row>
    <row r="4515" spans="1:8" x14ac:dyDescent="0.25">
      <c r="A4515" s="30"/>
      <c r="B4515" s="31"/>
      <c r="C4515" s="403"/>
      <c r="D4515" s="385"/>
      <c r="F4515" s="385"/>
      <c r="G4515" s="385"/>
      <c r="H4515" s="385"/>
    </row>
    <row r="4516" spans="1:8" x14ac:dyDescent="0.25">
      <c r="A4516" s="30"/>
      <c r="B4516" s="31"/>
      <c r="C4516" s="403"/>
      <c r="D4516" s="385"/>
      <c r="F4516" s="385"/>
      <c r="G4516" s="385"/>
      <c r="H4516" s="385"/>
    </row>
    <row r="4517" spans="1:8" x14ac:dyDescent="0.25">
      <c r="A4517" s="30"/>
      <c r="B4517" s="31"/>
      <c r="C4517" s="403"/>
      <c r="D4517" s="385"/>
      <c r="F4517" s="385"/>
      <c r="G4517" s="385"/>
      <c r="H4517" s="385"/>
    </row>
    <row r="4518" spans="1:8" x14ac:dyDescent="0.25">
      <c r="A4518" s="30"/>
      <c r="B4518" s="31"/>
      <c r="C4518" s="403"/>
      <c r="D4518" s="385"/>
      <c r="F4518" s="385"/>
      <c r="G4518" s="385"/>
      <c r="H4518" s="385"/>
    </row>
    <row r="4519" spans="1:8" x14ac:dyDescent="0.25">
      <c r="A4519" s="30"/>
      <c r="B4519" s="31"/>
      <c r="C4519" s="403"/>
      <c r="D4519" s="385"/>
      <c r="F4519" s="385"/>
      <c r="G4519" s="385"/>
      <c r="H4519" s="385"/>
    </row>
    <row r="4520" spans="1:8" x14ac:dyDescent="0.25">
      <c r="A4520" s="30"/>
      <c r="B4520" s="31"/>
      <c r="C4520" s="403"/>
      <c r="D4520" s="385"/>
      <c r="F4520" s="385"/>
      <c r="G4520" s="385"/>
      <c r="H4520" s="385"/>
    </row>
    <row r="4521" spans="1:8" x14ac:dyDescent="0.25">
      <c r="A4521" s="30"/>
      <c r="B4521" s="31"/>
      <c r="C4521" s="403"/>
      <c r="D4521" s="385"/>
      <c r="F4521" s="385"/>
      <c r="G4521" s="385"/>
      <c r="H4521" s="385"/>
    </row>
    <row r="4522" spans="1:8" x14ac:dyDescent="0.25">
      <c r="A4522" s="30"/>
      <c r="B4522" s="31"/>
      <c r="C4522" s="403"/>
      <c r="D4522" s="385"/>
      <c r="F4522" s="385"/>
      <c r="G4522" s="385"/>
      <c r="H4522" s="385"/>
    </row>
    <row r="4523" spans="1:8" x14ac:dyDescent="0.25">
      <c r="A4523" s="30"/>
      <c r="B4523" s="31"/>
      <c r="C4523" s="403"/>
      <c r="D4523" s="385"/>
      <c r="F4523" s="385"/>
      <c r="G4523" s="385"/>
      <c r="H4523" s="385"/>
    </row>
    <row r="4524" spans="1:8" x14ac:dyDescent="0.25">
      <c r="A4524" s="30"/>
      <c r="B4524" s="31"/>
      <c r="C4524" s="403"/>
      <c r="D4524" s="385"/>
      <c r="F4524" s="385"/>
      <c r="G4524" s="385"/>
      <c r="H4524" s="385"/>
    </row>
    <row r="4525" spans="1:8" x14ac:dyDescent="0.25">
      <c r="A4525" s="30"/>
      <c r="B4525" s="31"/>
      <c r="C4525" s="403"/>
      <c r="D4525" s="385"/>
      <c r="F4525" s="385"/>
      <c r="G4525" s="385"/>
      <c r="H4525" s="385"/>
    </row>
    <row r="4526" spans="1:8" x14ac:dyDescent="0.25">
      <c r="A4526" s="30"/>
      <c r="B4526" s="31"/>
      <c r="C4526" s="403"/>
      <c r="D4526" s="385"/>
      <c r="F4526" s="385"/>
      <c r="G4526" s="385"/>
      <c r="H4526" s="385"/>
    </row>
    <row r="4527" spans="1:8" x14ac:dyDescent="0.25">
      <c r="A4527" s="30"/>
      <c r="B4527" s="31"/>
      <c r="C4527" s="403"/>
      <c r="D4527" s="385"/>
      <c r="F4527" s="385"/>
      <c r="G4527" s="385"/>
      <c r="H4527" s="385"/>
    </row>
    <row r="4528" spans="1:8" x14ac:dyDescent="0.25">
      <c r="A4528" s="30"/>
      <c r="B4528" s="31"/>
      <c r="C4528" s="403"/>
      <c r="D4528" s="385"/>
      <c r="F4528" s="385"/>
      <c r="G4528" s="385"/>
      <c r="H4528" s="385"/>
    </row>
    <row r="4529" spans="1:8" x14ac:dyDescent="0.25">
      <c r="A4529" s="30"/>
      <c r="B4529" s="31"/>
      <c r="C4529" s="403"/>
      <c r="D4529" s="385"/>
      <c r="F4529" s="385"/>
      <c r="G4529" s="385"/>
      <c r="H4529" s="385"/>
    </row>
    <row r="4530" spans="1:8" x14ac:dyDescent="0.25">
      <c r="A4530" s="30"/>
      <c r="B4530" s="31"/>
      <c r="C4530" s="403"/>
      <c r="D4530" s="385"/>
      <c r="F4530" s="385"/>
      <c r="G4530" s="385"/>
      <c r="H4530" s="385"/>
    </row>
    <row r="4531" spans="1:8" x14ac:dyDescent="0.25">
      <c r="A4531" s="30"/>
      <c r="B4531" s="31"/>
      <c r="C4531" s="403"/>
      <c r="D4531" s="385"/>
      <c r="F4531" s="385"/>
      <c r="G4531" s="385"/>
      <c r="H4531" s="385"/>
    </row>
    <row r="4532" spans="1:8" x14ac:dyDescent="0.25">
      <c r="A4532" s="30"/>
      <c r="B4532" s="31"/>
      <c r="C4532" s="403"/>
      <c r="D4532" s="385"/>
      <c r="F4532" s="385"/>
      <c r="G4532" s="385"/>
      <c r="H4532" s="385"/>
    </row>
    <row r="4533" spans="1:8" x14ac:dyDescent="0.25">
      <c r="A4533" s="30"/>
      <c r="B4533" s="31"/>
      <c r="C4533" s="403"/>
      <c r="D4533" s="385"/>
      <c r="F4533" s="385"/>
      <c r="G4533" s="385"/>
      <c r="H4533" s="385"/>
    </row>
    <row r="4534" spans="1:8" x14ac:dyDescent="0.25">
      <c r="A4534" s="30"/>
      <c r="B4534" s="31"/>
      <c r="C4534" s="403"/>
      <c r="D4534" s="385"/>
      <c r="F4534" s="385"/>
      <c r="G4534" s="385"/>
      <c r="H4534" s="385"/>
    </row>
    <row r="4535" spans="1:8" x14ac:dyDescent="0.25">
      <c r="A4535" s="30"/>
      <c r="B4535" s="31"/>
      <c r="C4535" s="403"/>
      <c r="D4535" s="385"/>
      <c r="F4535" s="385"/>
      <c r="G4535" s="385"/>
      <c r="H4535" s="385"/>
    </row>
    <row r="4536" spans="1:8" x14ac:dyDescent="0.25">
      <c r="A4536" s="30"/>
      <c r="B4536" s="31"/>
      <c r="C4536" s="403"/>
      <c r="D4536" s="385"/>
      <c r="F4536" s="385"/>
      <c r="G4536" s="385"/>
      <c r="H4536" s="385"/>
    </row>
    <row r="4537" spans="1:8" x14ac:dyDescent="0.25">
      <c r="A4537" s="30"/>
      <c r="B4537" s="31"/>
      <c r="C4537" s="403"/>
      <c r="D4537" s="385"/>
      <c r="F4537" s="385"/>
      <c r="G4537" s="385"/>
      <c r="H4537" s="385"/>
    </row>
    <row r="4538" spans="1:8" x14ac:dyDescent="0.25">
      <c r="A4538" s="30"/>
      <c r="B4538" s="31"/>
      <c r="C4538" s="403"/>
      <c r="D4538" s="385"/>
      <c r="F4538" s="385"/>
      <c r="G4538" s="385"/>
      <c r="H4538" s="385"/>
    </row>
    <row r="4539" spans="1:8" x14ac:dyDescent="0.25">
      <c r="A4539" s="30"/>
      <c r="B4539" s="31"/>
      <c r="C4539" s="403"/>
      <c r="D4539" s="385"/>
      <c r="F4539" s="385"/>
      <c r="G4539" s="385"/>
      <c r="H4539" s="385"/>
    </row>
    <row r="4540" spans="1:8" x14ac:dyDescent="0.25">
      <c r="A4540" s="30"/>
      <c r="B4540" s="31"/>
      <c r="C4540" s="403"/>
      <c r="D4540" s="385"/>
      <c r="F4540" s="385"/>
      <c r="G4540" s="385"/>
      <c r="H4540" s="385"/>
    </row>
    <row r="4541" spans="1:8" x14ac:dyDescent="0.25">
      <c r="A4541" s="30"/>
      <c r="B4541" s="31"/>
      <c r="C4541" s="403"/>
      <c r="D4541" s="385"/>
      <c r="F4541" s="385"/>
      <c r="G4541" s="385"/>
      <c r="H4541" s="385"/>
    </row>
    <row r="4542" spans="1:8" x14ac:dyDescent="0.25">
      <c r="A4542" s="30"/>
      <c r="B4542" s="31"/>
      <c r="C4542" s="403"/>
      <c r="D4542" s="385"/>
      <c r="F4542" s="385"/>
      <c r="G4542" s="385"/>
      <c r="H4542" s="385"/>
    </row>
    <row r="4543" spans="1:8" x14ac:dyDescent="0.25">
      <c r="A4543" s="30"/>
      <c r="B4543" s="31"/>
      <c r="C4543" s="403"/>
      <c r="D4543" s="385"/>
      <c r="F4543" s="385"/>
      <c r="G4543" s="385"/>
      <c r="H4543" s="385"/>
    </row>
    <row r="4544" spans="1:8" x14ac:dyDescent="0.25">
      <c r="A4544" s="30"/>
      <c r="B4544" s="31"/>
      <c r="C4544" s="403"/>
      <c r="D4544" s="385"/>
      <c r="F4544" s="385"/>
      <c r="G4544" s="385"/>
      <c r="H4544" s="385"/>
    </row>
    <row r="4545" spans="1:8" x14ac:dyDescent="0.25">
      <c r="A4545" s="30"/>
      <c r="B4545" s="31"/>
      <c r="C4545" s="403"/>
      <c r="D4545" s="385"/>
      <c r="F4545" s="385"/>
      <c r="G4545" s="385"/>
      <c r="H4545" s="385"/>
    </row>
    <row r="4546" spans="1:8" x14ac:dyDescent="0.25">
      <c r="A4546" s="30"/>
      <c r="B4546" s="31"/>
      <c r="C4546" s="403"/>
      <c r="D4546" s="385"/>
      <c r="F4546" s="385"/>
      <c r="G4546" s="385"/>
      <c r="H4546" s="385"/>
    </row>
    <row r="4547" spans="1:8" x14ac:dyDescent="0.25">
      <c r="A4547" s="30"/>
      <c r="B4547" s="31"/>
      <c r="C4547" s="403"/>
      <c r="D4547" s="385"/>
      <c r="F4547" s="385"/>
      <c r="G4547" s="385"/>
      <c r="H4547" s="385"/>
    </row>
    <row r="4548" spans="1:8" x14ac:dyDescent="0.25">
      <c r="A4548" s="30"/>
      <c r="B4548" s="31"/>
      <c r="C4548" s="403"/>
      <c r="D4548" s="385"/>
      <c r="F4548" s="385"/>
      <c r="G4548" s="385"/>
      <c r="H4548" s="385"/>
    </row>
    <row r="4549" spans="1:8" x14ac:dyDescent="0.25">
      <c r="A4549" s="30"/>
      <c r="B4549" s="31"/>
      <c r="C4549" s="403"/>
      <c r="D4549" s="385"/>
      <c r="F4549" s="385"/>
      <c r="G4549" s="385"/>
      <c r="H4549" s="385"/>
    </row>
    <row r="4550" spans="1:8" x14ac:dyDescent="0.25">
      <c r="A4550" s="30"/>
      <c r="B4550" s="31"/>
      <c r="C4550" s="403"/>
      <c r="D4550" s="385"/>
      <c r="F4550" s="385"/>
      <c r="G4550" s="385"/>
      <c r="H4550" s="385"/>
    </row>
    <row r="4551" spans="1:8" x14ac:dyDescent="0.25">
      <c r="A4551" s="30"/>
      <c r="B4551" s="31"/>
      <c r="C4551" s="403"/>
      <c r="D4551" s="385"/>
      <c r="F4551" s="385"/>
      <c r="G4551" s="385"/>
      <c r="H4551" s="385"/>
    </row>
    <row r="4552" spans="1:8" x14ac:dyDescent="0.25">
      <c r="A4552" s="30"/>
      <c r="B4552" s="31"/>
      <c r="C4552" s="403"/>
      <c r="D4552" s="385"/>
      <c r="F4552" s="385"/>
      <c r="G4552" s="385"/>
      <c r="H4552" s="385"/>
    </row>
    <row r="4553" spans="1:8" x14ac:dyDescent="0.25">
      <c r="A4553" s="30"/>
      <c r="B4553" s="31"/>
      <c r="C4553" s="403"/>
      <c r="D4553" s="385"/>
      <c r="F4553" s="385"/>
      <c r="G4553" s="385"/>
      <c r="H4553" s="385"/>
    </row>
    <row r="4554" spans="1:8" x14ac:dyDescent="0.25">
      <c r="A4554" s="30"/>
      <c r="B4554" s="31"/>
      <c r="C4554" s="403"/>
      <c r="D4554" s="385"/>
      <c r="F4554" s="385"/>
      <c r="G4554" s="385"/>
      <c r="H4554" s="385"/>
    </row>
    <row r="4555" spans="1:8" x14ac:dyDescent="0.25">
      <c r="A4555" s="30"/>
      <c r="B4555" s="31"/>
      <c r="C4555" s="403"/>
      <c r="D4555" s="385"/>
      <c r="F4555" s="385"/>
      <c r="G4555" s="385"/>
      <c r="H4555" s="385"/>
    </row>
    <row r="4556" spans="1:8" x14ac:dyDescent="0.25">
      <c r="A4556" s="30"/>
      <c r="B4556" s="31"/>
      <c r="C4556" s="403"/>
      <c r="D4556" s="385"/>
      <c r="F4556" s="385"/>
      <c r="G4556" s="385"/>
      <c r="H4556" s="385"/>
    </row>
    <row r="4557" spans="1:8" x14ac:dyDescent="0.25">
      <c r="A4557" s="30"/>
      <c r="B4557" s="31"/>
      <c r="C4557" s="403"/>
      <c r="D4557" s="385"/>
      <c r="F4557" s="385"/>
      <c r="G4557" s="385"/>
      <c r="H4557" s="385"/>
    </row>
    <row r="4558" spans="1:8" x14ac:dyDescent="0.25">
      <c r="A4558" s="30"/>
      <c r="B4558" s="31"/>
      <c r="C4558" s="403"/>
      <c r="D4558" s="385"/>
      <c r="F4558" s="385"/>
      <c r="G4558" s="385"/>
      <c r="H4558" s="385"/>
    </row>
    <row r="4559" spans="1:8" x14ac:dyDescent="0.25">
      <c r="A4559" s="30"/>
      <c r="B4559" s="31"/>
      <c r="C4559" s="403"/>
      <c r="D4559" s="385"/>
      <c r="F4559" s="385"/>
      <c r="G4559" s="385"/>
      <c r="H4559" s="385"/>
    </row>
    <row r="4560" spans="1:8" x14ac:dyDescent="0.25">
      <c r="A4560" s="30"/>
      <c r="B4560" s="31"/>
      <c r="C4560" s="403"/>
      <c r="D4560" s="385"/>
      <c r="F4560" s="385"/>
      <c r="G4560" s="385"/>
      <c r="H4560" s="385"/>
    </row>
    <row r="4561" spans="1:8" x14ac:dyDescent="0.25">
      <c r="A4561" s="30"/>
      <c r="B4561" s="31"/>
      <c r="C4561" s="403"/>
      <c r="D4561" s="385"/>
      <c r="F4561" s="385"/>
      <c r="G4561" s="385"/>
      <c r="H4561" s="385"/>
    </row>
    <row r="4562" spans="1:8" x14ac:dyDescent="0.25">
      <c r="A4562" s="30"/>
      <c r="B4562" s="31"/>
      <c r="C4562" s="403"/>
      <c r="D4562" s="385"/>
      <c r="F4562" s="385"/>
      <c r="G4562" s="385"/>
      <c r="H4562" s="385"/>
    </row>
    <row r="4563" spans="1:8" x14ac:dyDescent="0.25">
      <c r="A4563" s="30"/>
      <c r="B4563" s="31"/>
      <c r="C4563" s="403"/>
      <c r="D4563" s="385"/>
      <c r="F4563" s="385"/>
      <c r="G4563" s="385"/>
      <c r="H4563" s="385"/>
    </row>
    <row r="4564" spans="1:8" x14ac:dyDescent="0.25">
      <c r="A4564" s="30"/>
      <c r="B4564" s="31"/>
      <c r="C4564" s="403"/>
      <c r="D4564" s="385"/>
      <c r="F4564" s="385"/>
      <c r="G4564" s="385"/>
      <c r="H4564" s="385"/>
    </row>
    <row r="4565" spans="1:8" x14ac:dyDescent="0.25">
      <c r="A4565" s="30"/>
      <c r="B4565" s="31"/>
      <c r="C4565" s="403"/>
      <c r="D4565" s="385"/>
      <c r="F4565" s="385"/>
      <c r="G4565" s="385"/>
      <c r="H4565" s="385"/>
    </row>
    <row r="4566" spans="1:8" x14ac:dyDescent="0.25">
      <c r="A4566" s="30"/>
      <c r="B4566" s="31"/>
      <c r="C4566" s="403"/>
      <c r="D4566" s="385"/>
      <c r="F4566" s="385"/>
      <c r="G4566" s="385"/>
      <c r="H4566" s="385"/>
    </row>
    <row r="4567" spans="1:8" x14ac:dyDescent="0.25">
      <c r="A4567" s="30"/>
      <c r="B4567" s="31"/>
      <c r="C4567" s="403"/>
      <c r="D4567" s="385"/>
      <c r="F4567" s="385"/>
      <c r="G4567" s="385"/>
      <c r="H4567" s="385"/>
    </row>
    <row r="4568" spans="1:8" x14ac:dyDescent="0.25">
      <c r="A4568" s="30"/>
      <c r="B4568" s="31"/>
      <c r="C4568" s="403"/>
      <c r="D4568" s="385"/>
      <c r="F4568" s="385"/>
      <c r="G4568" s="385"/>
      <c r="H4568" s="385"/>
    </row>
    <row r="4569" spans="1:8" x14ac:dyDescent="0.25">
      <c r="A4569" s="30"/>
      <c r="B4569" s="31"/>
      <c r="C4569" s="403"/>
      <c r="D4569" s="385"/>
      <c r="F4569" s="385"/>
      <c r="G4569" s="385"/>
      <c r="H4569" s="385"/>
    </row>
    <row r="4570" spans="1:8" x14ac:dyDescent="0.25">
      <c r="A4570" s="30"/>
      <c r="B4570" s="31"/>
      <c r="C4570" s="403"/>
      <c r="D4570" s="385"/>
      <c r="F4570" s="385"/>
      <c r="G4570" s="385"/>
      <c r="H4570" s="385"/>
    </row>
    <row r="4571" spans="1:8" x14ac:dyDescent="0.25">
      <c r="A4571" s="30"/>
      <c r="B4571" s="31"/>
      <c r="C4571" s="403"/>
      <c r="D4571" s="385"/>
      <c r="F4571" s="385"/>
      <c r="G4571" s="385"/>
      <c r="H4571" s="385"/>
    </row>
    <row r="4572" spans="1:8" x14ac:dyDescent="0.25">
      <c r="A4572" s="30"/>
      <c r="B4572" s="31"/>
      <c r="C4572" s="403"/>
      <c r="D4572" s="385"/>
      <c r="F4572" s="385"/>
      <c r="G4572" s="385"/>
      <c r="H4572" s="385"/>
    </row>
    <row r="4573" spans="1:8" x14ac:dyDescent="0.25">
      <c r="A4573" s="30"/>
      <c r="B4573" s="31"/>
      <c r="C4573" s="403"/>
      <c r="D4573" s="385"/>
      <c r="F4573" s="385"/>
      <c r="G4573" s="385"/>
      <c r="H4573" s="385"/>
    </row>
    <row r="4574" spans="1:8" x14ac:dyDescent="0.25">
      <c r="A4574" s="30"/>
      <c r="B4574" s="31"/>
      <c r="C4574" s="403"/>
      <c r="D4574" s="385"/>
      <c r="F4574" s="385"/>
      <c r="G4574" s="385"/>
      <c r="H4574" s="385"/>
    </row>
    <row r="4575" spans="1:8" x14ac:dyDescent="0.25">
      <c r="A4575" s="30"/>
      <c r="B4575" s="31"/>
      <c r="C4575" s="403"/>
      <c r="D4575" s="385"/>
      <c r="F4575" s="385"/>
      <c r="G4575" s="385"/>
      <c r="H4575" s="385"/>
    </row>
    <row r="4576" spans="1:8" x14ac:dyDescent="0.25">
      <c r="A4576" s="30"/>
      <c r="B4576" s="31"/>
      <c r="C4576" s="403"/>
      <c r="D4576" s="385"/>
      <c r="F4576" s="385"/>
      <c r="G4576" s="385"/>
      <c r="H4576" s="385"/>
    </row>
    <row r="4577" spans="1:8" x14ac:dyDescent="0.25">
      <c r="A4577" s="30"/>
      <c r="B4577" s="31"/>
      <c r="C4577" s="403"/>
      <c r="D4577" s="385"/>
      <c r="F4577" s="385"/>
      <c r="G4577" s="385"/>
      <c r="H4577" s="385"/>
    </row>
    <row r="4578" spans="1:8" x14ac:dyDescent="0.25">
      <c r="A4578" s="30"/>
      <c r="B4578" s="31"/>
      <c r="C4578" s="403"/>
      <c r="D4578" s="385"/>
      <c r="F4578" s="385"/>
      <c r="G4578" s="385"/>
      <c r="H4578" s="385"/>
    </row>
    <row r="4579" spans="1:8" x14ac:dyDescent="0.25">
      <c r="A4579" s="30"/>
      <c r="B4579" s="31"/>
      <c r="C4579" s="403"/>
      <c r="D4579" s="385"/>
      <c r="F4579" s="385"/>
      <c r="G4579" s="385"/>
      <c r="H4579" s="385"/>
    </row>
    <row r="4580" spans="1:8" x14ac:dyDescent="0.25">
      <c r="A4580" s="30"/>
      <c r="B4580" s="31"/>
      <c r="C4580" s="403"/>
      <c r="D4580" s="385"/>
      <c r="F4580" s="385"/>
      <c r="G4580" s="385"/>
      <c r="H4580" s="385"/>
    </row>
    <row r="4581" spans="1:8" x14ac:dyDescent="0.25">
      <c r="A4581" s="30"/>
      <c r="B4581" s="31"/>
      <c r="C4581" s="403"/>
      <c r="D4581" s="385"/>
      <c r="F4581" s="385"/>
      <c r="G4581" s="385"/>
      <c r="H4581" s="385"/>
    </row>
    <row r="4582" spans="1:8" x14ac:dyDescent="0.25">
      <c r="A4582" s="30"/>
      <c r="B4582" s="31"/>
      <c r="C4582" s="403"/>
      <c r="D4582" s="385"/>
      <c r="F4582" s="385"/>
      <c r="G4582" s="385"/>
      <c r="H4582" s="385"/>
    </row>
    <row r="4583" spans="1:8" x14ac:dyDescent="0.25">
      <c r="A4583" s="30"/>
      <c r="B4583" s="31"/>
      <c r="C4583" s="403"/>
      <c r="D4583" s="385"/>
      <c r="F4583" s="385"/>
      <c r="G4583" s="385"/>
      <c r="H4583" s="385"/>
    </row>
    <row r="4584" spans="1:8" x14ac:dyDescent="0.25">
      <c r="A4584" s="30"/>
      <c r="B4584" s="31"/>
      <c r="C4584" s="403"/>
      <c r="D4584" s="385"/>
      <c r="F4584" s="385"/>
      <c r="G4584" s="385"/>
      <c r="H4584" s="385"/>
    </row>
    <row r="4585" spans="1:8" x14ac:dyDescent="0.25">
      <c r="A4585" s="30"/>
      <c r="B4585" s="31"/>
      <c r="C4585" s="403"/>
      <c r="D4585" s="385"/>
      <c r="F4585" s="385"/>
      <c r="G4585" s="385"/>
      <c r="H4585" s="385"/>
    </row>
    <row r="4586" spans="1:8" x14ac:dyDescent="0.25">
      <c r="A4586" s="30"/>
      <c r="B4586" s="31"/>
      <c r="C4586" s="403"/>
      <c r="D4586" s="385"/>
      <c r="F4586" s="385"/>
      <c r="G4586" s="385"/>
      <c r="H4586" s="385"/>
    </row>
    <row r="4587" spans="1:8" x14ac:dyDescent="0.25">
      <c r="A4587" s="30"/>
      <c r="B4587" s="31"/>
      <c r="C4587" s="403"/>
      <c r="D4587" s="385"/>
      <c r="F4587" s="385"/>
      <c r="G4587" s="385"/>
      <c r="H4587" s="385"/>
    </row>
    <row r="4588" spans="1:8" x14ac:dyDescent="0.25">
      <c r="A4588" s="30"/>
      <c r="B4588" s="31"/>
      <c r="C4588" s="403"/>
      <c r="D4588" s="385"/>
      <c r="F4588" s="385"/>
      <c r="G4588" s="385"/>
      <c r="H4588" s="385"/>
    </row>
    <row r="4589" spans="1:8" x14ac:dyDescent="0.25">
      <c r="A4589" s="30"/>
      <c r="B4589" s="31"/>
      <c r="C4589" s="403"/>
      <c r="D4589" s="385"/>
      <c r="F4589" s="385"/>
      <c r="G4589" s="385"/>
      <c r="H4589" s="385"/>
    </row>
    <row r="4590" spans="1:8" x14ac:dyDescent="0.25">
      <c r="A4590" s="30"/>
      <c r="B4590" s="31"/>
      <c r="C4590" s="403"/>
      <c r="D4590" s="385"/>
      <c r="F4590" s="385"/>
      <c r="G4590" s="385"/>
      <c r="H4590" s="385"/>
    </row>
    <row r="4591" spans="1:8" x14ac:dyDescent="0.25">
      <c r="A4591" s="30"/>
      <c r="B4591" s="31"/>
      <c r="C4591" s="403"/>
      <c r="D4591" s="385"/>
      <c r="F4591" s="385"/>
      <c r="G4591" s="385"/>
      <c r="H4591" s="385"/>
    </row>
    <row r="4592" spans="1:8" x14ac:dyDescent="0.25">
      <c r="A4592" s="30"/>
      <c r="B4592" s="31"/>
      <c r="C4592" s="403"/>
      <c r="D4592" s="385"/>
      <c r="F4592" s="385"/>
      <c r="G4592" s="385"/>
      <c r="H4592" s="385"/>
    </row>
    <row r="4593" spans="1:8" x14ac:dyDescent="0.25">
      <c r="A4593" s="30"/>
      <c r="B4593" s="31"/>
      <c r="C4593" s="403"/>
      <c r="D4593" s="385"/>
      <c r="F4593" s="385"/>
      <c r="G4593" s="385"/>
      <c r="H4593" s="385"/>
    </row>
    <row r="4594" spans="1:8" x14ac:dyDescent="0.25">
      <c r="A4594" s="30"/>
      <c r="B4594" s="31"/>
      <c r="C4594" s="403"/>
      <c r="D4594" s="385"/>
      <c r="F4594" s="385"/>
      <c r="G4594" s="385"/>
      <c r="H4594" s="385"/>
    </row>
    <row r="4595" spans="1:8" x14ac:dyDescent="0.25">
      <c r="A4595" s="30"/>
      <c r="B4595" s="31"/>
      <c r="C4595" s="403"/>
      <c r="D4595" s="385"/>
      <c r="F4595" s="385"/>
      <c r="G4595" s="385"/>
      <c r="H4595" s="385"/>
    </row>
    <row r="4596" spans="1:8" x14ac:dyDescent="0.25">
      <c r="A4596" s="30"/>
      <c r="B4596" s="31"/>
      <c r="C4596" s="403"/>
      <c r="D4596" s="385"/>
      <c r="F4596" s="385"/>
      <c r="G4596" s="385"/>
      <c r="H4596" s="385"/>
    </row>
    <row r="4597" spans="1:8" x14ac:dyDescent="0.25">
      <c r="A4597" s="30"/>
      <c r="B4597" s="31"/>
      <c r="C4597" s="403"/>
      <c r="D4597" s="385"/>
      <c r="F4597" s="385"/>
      <c r="G4597" s="385"/>
      <c r="H4597" s="385"/>
    </row>
    <row r="4598" spans="1:8" x14ac:dyDescent="0.25">
      <c r="A4598" s="30"/>
      <c r="B4598" s="31"/>
      <c r="C4598" s="403"/>
      <c r="D4598" s="385"/>
      <c r="F4598" s="385"/>
      <c r="G4598" s="385"/>
      <c r="H4598" s="385"/>
    </row>
    <row r="4599" spans="1:8" x14ac:dyDescent="0.25">
      <c r="A4599" s="30"/>
      <c r="B4599" s="31"/>
      <c r="C4599" s="403"/>
      <c r="D4599" s="385"/>
      <c r="F4599" s="385"/>
      <c r="G4599" s="385"/>
      <c r="H4599" s="385"/>
    </row>
    <row r="4600" spans="1:8" x14ac:dyDescent="0.25">
      <c r="A4600" s="30"/>
      <c r="B4600" s="31"/>
      <c r="C4600" s="403"/>
      <c r="D4600" s="385"/>
      <c r="F4600" s="385"/>
      <c r="G4600" s="385"/>
      <c r="H4600" s="385"/>
    </row>
    <row r="4601" spans="1:8" x14ac:dyDescent="0.25">
      <c r="A4601" s="30"/>
      <c r="B4601" s="31"/>
      <c r="C4601" s="403"/>
      <c r="D4601" s="385"/>
      <c r="F4601" s="385"/>
      <c r="G4601" s="385"/>
      <c r="H4601" s="385"/>
    </row>
    <row r="4602" spans="1:8" x14ac:dyDescent="0.25">
      <c r="A4602" s="30"/>
      <c r="B4602" s="31"/>
      <c r="C4602" s="403"/>
      <c r="D4602" s="385"/>
      <c r="F4602" s="385"/>
      <c r="G4602" s="385"/>
      <c r="H4602" s="385"/>
    </row>
    <row r="4603" spans="1:8" x14ac:dyDescent="0.25">
      <c r="A4603" s="30"/>
      <c r="B4603" s="31"/>
      <c r="C4603" s="403"/>
      <c r="D4603" s="385"/>
      <c r="F4603" s="385"/>
      <c r="G4603" s="385"/>
      <c r="H4603" s="385"/>
    </row>
    <row r="4604" spans="1:8" x14ac:dyDescent="0.25">
      <c r="A4604" s="30"/>
      <c r="B4604" s="31"/>
      <c r="C4604" s="403"/>
      <c r="D4604" s="385"/>
      <c r="F4604" s="385"/>
      <c r="G4604" s="385"/>
      <c r="H4604" s="385"/>
    </row>
    <row r="4605" spans="1:8" x14ac:dyDescent="0.25">
      <c r="A4605" s="30"/>
      <c r="B4605" s="31"/>
      <c r="C4605" s="403"/>
      <c r="D4605" s="385"/>
      <c r="F4605" s="385"/>
      <c r="G4605" s="385"/>
      <c r="H4605" s="385"/>
    </row>
    <row r="4606" spans="1:8" x14ac:dyDescent="0.25">
      <c r="A4606" s="30"/>
      <c r="B4606" s="31"/>
      <c r="C4606" s="403"/>
      <c r="D4606" s="385"/>
      <c r="F4606" s="385"/>
      <c r="G4606" s="385"/>
      <c r="H4606" s="385"/>
    </row>
    <row r="4607" spans="1:8" x14ac:dyDescent="0.25">
      <c r="A4607" s="30"/>
      <c r="B4607" s="31"/>
      <c r="C4607" s="403"/>
      <c r="D4607" s="385"/>
      <c r="F4607" s="385"/>
      <c r="G4607" s="385"/>
      <c r="H4607" s="385"/>
    </row>
    <row r="4608" spans="1:8" x14ac:dyDescent="0.25">
      <c r="A4608" s="30"/>
      <c r="B4608" s="31"/>
      <c r="C4608" s="403"/>
      <c r="D4608" s="385"/>
      <c r="F4608" s="385"/>
      <c r="G4608" s="385"/>
      <c r="H4608" s="385"/>
    </row>
    <row r="4609" spans="1:8" x14ac:dyDescent="0.25">
      <c r="A4609" s="30"/>
      <c r="B4609" s="31"/>
      <c r="C4609" s="403"/>
      <c r="D4609" s="385"/>
      <c r="F4609" s="385"/>
      <c r="G4609" s="385"/>
      <c r="H4609" s="385"/>
    </row>
    <row r="4610" spans="1:8" x14ac:dyDescent="0.25">
      <c r="A4610" s="30"/>
      <c r="B4610" s="31"/>
      <c r="C4610" s="403"/>
      <c r="D4610" s="385"/>
      <c r="F4610" s="385"/>
      <c r="G4610" s="385"/>
      <c r="H4610" s="385"/>
    </row>
    <row r="4611" spans="1:8" x14ac:dyDescent="0.25">
      <c r="A4611" s="30"/>
      <c r="B4611" s="31"/>
      <c r="C4611" s="403"/>
      <c r="D4611" s="385"/>
      <c r="F4611" s="385"/>
      <c r="G4611" s="385"/>
      <c r="H4611" s="385"/>
    </row>
    <row r="4612" spans="1:8" x14ac:dyDescent="0.25">
      <c r="A4612" s="30"/>
      <c r="B4612" s="31"/>
      <c r="C4612" s="403"/>
      <c r="D4612" s="385"/>
      <c r="F4612" s="385"/>
      <c r="G4612" s="385"/>
      <c r="H4612" s="385"/>
    </row>
    <row r="4613" spans="1:8" x14ac:dyDescent="0.25">
      <c r="A4613" s="30"/>
      <c r="B4613" s="31"/>
      <c r="C4613" s="403"/>
      <c r="D4613" s="385"/>
      <c r="F4613" s="385"/>
      <c r="G4613" s="385"/>
      <c r="H4613" s="385"/>
    </row>
    <row r="4614" spans="1:8" x14ac:dyDescent="0.25">
      <c r="A4614" s="30"/>
      <c r="B4614" s="31"/>
      <c r="C4614" s="403"/>
      <c r="D4614" s="385"/>
      <c r="F4614" s="385"/>
      <c r="G4614" s="385"/>
      <c r="H4614" s="385"/>
    </row>
    <row r="4615" spans="1:8" x14ac:dyDescent="0.25">
      <c r="A4615" s="30"/>
      <c r="B4615" s="31"/>
      <c r="C4615" s="403"/>
      <c r="D4615" s="385"/>
      <c r="F4615" s="385"/>
      <c r="G4615" s="385"/>
      <c r="H4615" s="385"/>
    </row>
    <row r="4616" spans="1:8" x14ac:dyDescent="0.25">
      <c r="A4616" s="30"/>
      <c r="B4616" s="31"/>
      <c r="C4616" s="403"/>
      <c r="D4616" s="385"/>
      <c r="F4616" s="385"/>
      <c r="G4616" s="385"/>
      <c r="H4616" s="385"/>
    </row>
    <row r="4617" spans="1:8" x14ac:dyDescent="0.25">
      <c r="A4617" s="30"/>
      <c r="B4617" s="31"/>
      <c r="C4617" s="403"/>
      <c r="D4617" s="385"/>
      <c r="F4617" s="385"/>
      <c r="G4617" s="385"/>
      <c r="H4617" s="385"/>
    </row>
    <row r="4618" spans="1:8" x14ac:dyDescent="0.25">
      <c r="A4618" s="30"/>
      <c r="B4618" s="31"/>
      <c r="C4618" s="403"/>
      <c r="D4618" s="385"/>
      <c r="F4618" s="385"/>
      <c r="G4618" s="385"/>
      <c r="H4618" s="385"/>
    </row>
    <row r="4619" spans="1:8" x14ac:dyDescent="0.25">
      <c r="A4619" s="30"/>
      <c r="B4619" s="31"/>
      <c r="C4619" s="403"/>
      <c r="D4619" s="385"/>
      <c r="F4619" s="385"/>
      <c r="G4619" s="385"/>
      <c r="H4619" s="385"/>
    </row>
    <row r="4620" spans="1:8" x14ac:dyDescent="0.25">
      <c r="A4620" s="30"/>
      <c r="B4620" s="31"/>
      <c r="C4620" s="403"/>
      <c r="D4620" s="385"/>
      <c r="F4620" s="385"/>
      <c r="G4620" s="385"/>
      <c r="H4620" s="385"/>
    </row>
    <row r="4621" spans="1:8" x14ac:dyDescent="0.25">
      <c r="A4621" s="30"/>
      <c r="B4621" s="31"/>
      <c r="C4621" s="403"/>
      <c r="D4621" s="385"/>
      <c r="F4621" s="385"/>
      <c r="G4621" s="385"/>
      <c r="H4621" s="385"/>
    </row>
    <row r="4622" spans="1:8" x14ac:dyDescent="0.25">
      <c r="A4622" s="30"/>
      <c r="B4622" s="31"/>
      <c r="C4622" s="403"/>
      <c r="D4622" s="385"/>
      <c r="F4622" s="385"/>
      <c r="G4622" s="385"/>
      <c r="H4622" s="385"/>
    </row>
    <row r="4623" spans="1:8" x14ac:dyDescent="0.25">
      <c r="A4623" s="30"/>
      <c r="B4623" s="31"/>
      <c r="C4623" s="403"/>
      <c r="D4623" s="385"/>
      <c r="F4623" s="385"/>
      <c r="G4623" s="385"/>
      <c r="H4623" s="385"/>
    </row>
    <row r="4624" spans="1:8" x14ac:dyDescent="0.25">
      <c r="A4624" s="30"/>
      <c r="B4624" s="31"/>
      <c r="C4624" s="403"/>
      <c r="D4624" s="385"/>
      <c r="F4624" s="385"/>
      <c r="G4624" s="385"/>
      <c r="H4624" s="385"/>
    </row>
    <row r="4625" spans="1:8" x14ac:dyDescent="0.25">
      <c r="A4625" s="30"/>
      <c r="B4625" s="31"/>
      <c r="C4625" s="403"/>
      <c r="D4625" s="385"/>
      <c r="F4625" s="385"/>
      <c r="G4625" s="385"/>
      <c r="H4625" s="385"/>
    </row>
    <row r="4626" spans="1:8" x14ac:dyDescent="0.25">
      <c r="A4626" s="30"/>
      <c r="B4626" s="31"/>
      <c r="C4626" s="403"/>
      <c r="D4626" s="385"/>
      <c r="F4626" s="385"/>
      <c r="G4626" s="385"/>
      <c r="H4626" s="385"/>
    </row>
    <row r="4627" spans="1:8" x14ac:dyDescent="0.25">
      <c r="A4627" s="30"/>
      <c r="B4627" s="31"/>
      <c r="C4627" s="403"/>
      <c r="D4627" s="385"/>
      <c r="F4627" s="385"/>
      <c r="G4627" s="385"/>
      <c r="H4627" s="385"/>
    </row>
    <row r="4628" spans="1:8" x14ac:dyDescent="0.25">
      <c r="A4628" s="30"/>
      <c r="B4628" s="31"/>
      <c r="C4628" s="403"/>
      <c r="D4628" s="385"/>
      <c r="F4628" s="385"/>
      <c r="G4628" s="385"/>
      <c r="H4628" s="385"/>
    </row>
    <row r="4629" spans="1:8" x14ac:dyDescent="0.25">
      <c r="A4629" s="30"/>
      <c r="B4629" s="31"/>
      <c r="C4629" s="403"/>
      <c r="D4629" s="385"/>
      <c r="F4629" s="385"/>
      <c r="G4629" s="385"/>
      <c r="H4629" s="385"/>
    </row>
    <row r="4630" spans="1:8" x14ac:dyDescent="0.25">
      <c r="A4630" s="30"/>
      <c r="B4630" s="31"/>
      <c r="C4630" s="403"/>
      <c r="D4630" s="385"/>
      <c r="F4630" s="385"/>
      <c r="G4630" s="385"/>
      <c r="H4630" s="385"/>
    </row>
    <row r="4631" spans="1:8" x14ac:dyDescent="0.25">
      <c r="A4631" s="30"/>
      <c r="B4631" s="31"/>
      <c r="C4631" s="403"/>
      <c r="D4631" s="385"/>
      <c r="F4631" s="385"/>
      <c r="G4631" s="385"/>
      <c r="H4631" s="385"/>
    </row>
    <row r="4632" spans="1:8" x14ac:dyDescent="0.25">
      <c r="A4632" s="30"/>
      <c r="B4632" s="31"/>
      <c r="C4632" s="403"/>
      <c r="D4632" s="385"/>
      <c r="F4632" s="385"/>
      <c r="G4632" s="385"/>
      <c r="H4632" s="385"/>
    </row>
    <row r="4633" spans="1:8" x14ac:dyDescent="0.25">
      <c r="A4633" s="30"/>
      <c r="B4633" s="31"/>
      <c r="C4633" s="403"/>
      <c r="D4633" s="385"/>
      <c r="F4633" s="385"/>
      <c r="G4633" s="385"/>
      <c r="H4633" s="385"/>
    </row>
    <row r="4634" spans="1:8" x14ac:dyDescent="0.25">
      <c r="A4634" s="30"/>
      <c r="B4634" s="31"/>
      <c r="C4634" s="403"/>
      <c r="D4634" s="385"/>
      <c r="F4634" s="385"/>
      <c r="G4634" s="385"/>
      <c r="H4634" s="385"/>
    </row>
    <row r="4635" spans="1:8" x14ac:dyDescent="0.25">
      <c r="A4635" s="30"/>
      <c r="B4635" s="31"/>
      <c r="C4635" s="403"/>
      <c r="D4635" s="385"/>
      <c r="F4635" s="385"/>
      <c r="G4635" s="385"/>
      <c r="H4635" s="385"/>
    </row>
    <row r="4636" spans="1:8" x14ac:dyDescent="0.25">
      <c r="A4636" s="30"/>
      <c r="B4636" s="31"/>
      <c r="C4636" s="403"/>
      <c r="D4636" s="385"/>
      <c r="F4636" s="385"/>
      <c r="G4636" s="385"/>
      <c r="H4636" s="385"/>
    </row>
    <row r="4637" spans="1:8" x14ac:dyDescent="0.25">
      <c r="A4637" s="30"/>
      <c r="B4637" s="31"/>
      <c r="C4637" s="403"/>
      <c r="D4637" s="385"/>
      <c r="F4637" s="385"/>
      <c r="G4637" s="385"/>
      <c r="H4637" s="385"/>
    </row>
    <row r="4638" spans="1:8" x14ac:dyDescent="0.25">
      <c r="A4638" s="30"/>
      <c r="B4638" s="31"/>
      <c r="C4638" s="403"/>
      <c r="D4638" s="385"/>
      <c r="F4638" s="385"/>
      <c r="G4638" s="385"/>
      <c r="H4638" s="385"/>
    </row>
    <row r="4639" spans="1:8" x14ac:dyDescent="0.25">
      <c r="A4639" s="30"/>
      <c r="B4639" s="31"/>
      <c r="C4639" s="403"/>
      <c r="D4639" s="385"/>
      <c r="F4639" s="385"/>
      <c r="G4639" s="385"/>
      <c r="H4639" s="385"/>
    </row>
    <row r="4640" spans="1:8" x14ac:dyDescent="0.25">
      <c r="A4640" s="30"/>
      <c r="B4640" s="31"/>
      <c r="C4640" s="403"/>
      <c r="D4640" s="385"/>
      <c r="F4640" s="385"/>
      <c r="G4640" s="385"/>
      <c r="H4640" s="385"/>
    </row>
    <row r="4641" spans="1:8" x14ac:dyDescent="0.25">
      <c r="A4641" s="30"/>
      <c r="B4641" s="31"/>
      <c r="C4641" s="403"/>
      <c r="D4641" s="385"/>
      <c r="F4641" s="385"/>
      <c r="G4641" s="385"/>
      <c r="H4641" s="385"/>
    </row>
    <row r="4642" spans="1:8" x14ac:dyDescent="0.25">
      <c r="A4642" s="30"/>
      <c r="B4642" s="31"/>
      <c r="C4642" s="403"/>
      <c r="D4642" s="385"/>
      <c r="F4642" s="385"/>
      <c r="G4642" s="385"/>
      <c r="H4642" s="385"/>
    </row>
    <row r="4643" spans="1:8" x14ac:dyDescent="0.25">
      <c r="A4643" s="30"/>
      <c r="B4643" s="31"/>
      <c r="C4643" s="403"/>
      <c r="D4643" s="385"/>
      <c r="F4643" s="385"/>
      <c r="G4643" s="385"/>
      <c r="H4643" s="385"/>
    </row>
    <row r="4644" spans="1:8" x14ac:dyDescent="0.25">
      <c r="A4644" s="30"/>
      <c r="B4644" s="31"/>
      <c r="C4644" s="403"/>
      <c r="D4644" s="385"/>
      <c r="F4644" s="385"/>
      <c r="G4644" s="385"/>
      <c r="H4644" s="385"/>
    </row>
    <row r="4645" spans="1:8" x14ac:dyDescent="0.25">
      <c r="A4645" s="30"/>
      <c r="B4645" s="31"/>
      <c r="C4645" s="403"/>
      <c r="D4645" s="385"/>
      <c r="F4645" s="385"/>
      <c r="G4645" s="385"/>
      <c r="H4645" s="385"/>
    </row>
    <row r="4646" spans="1:8" x14ac:dyDescent="0.25">
      <c r="A4646" s="30"/>
      <c r="B4646" s="31"/>
      <c r="C4646" s="403"/>
      <c r="D4646" s="385"/>
      <c r="F4646" s="385"/>
      <c r="G4646" s="385"/>
      <c r="H4646" s="385"/>
    </row>
    <row r="4647" spans="1:8" x14ac:dyDescent="0.25">
      <c r="A4647" s="30"/>
      <c r="B4647" s="31"/>
      <c r="C4647" s="403"/>
      <c r="D4647" s="385"/>
      <c r="F4647" s="385"/>
      <c r="G4647" s="385"/>
      <c r="H4647" s="385"/>
    </row>
    <row r="4648" spans="1:8" x14ac:dyDescent="0.25">
      <c r="A4648" s="30"/>
      <c r="B4648" s="31"/>
      <c r="C4648" s="403"/>
      <c r="D4648" s="385"/>
      <c r="F4648" s="385"/>
      <c r="G4648" s="385"/>
      <c r="H4648" s="385"/>
    </row>
    <row r="4649" spans="1:8" x14ac:dyDescent="0.25">
      <c r="A4649" s="30"/>
      <c r="B4649" s="31"/>
      <c r="C4649" s="403"/>
      <c r="D4649" s="385"/>
      <c r="F4649" s="385"/>
      <c r="G4649" s="385"/>
      <c r="H4649" s="385"/>
    </row>
    <row r="4650" spans="1:8" x14ac:dyDescent="0.25">
      <c r="A4650" s="30"/>
      <c r="B4650" s="31"/>
      <c r="C4650" s="403"/>
      <c r="D4650" s="385"/>
      <c r="F4650" s="385"/>
      <c r="G4650" s="385"/>
      <c r="H4650" s="385"/>
    </row>
    <row r="4651" spans="1:8" x14ac:dyDescent="0.25">
      <c r="A4651" s="30"/>
      <c r="B4651" s="31"/>
      <c r="C4651" s="403"/>
      <c r="D4651" s="385"/>
      <c r="F4651" s="385"/>
      <c r="G4651" s="385"/>
      <c r="H4651" s="385"/>
    </row>
    <row r="4652" spans="1:8" x14ac:dyDescent="0.25">
      <c r="A4652" s="30"/>
      <c r="B4652" s="31"/>
      <c r="C4652" s="403"/>
      <c r="D4652" s="385"/>
      <c r="F4652" s="385"/>
      <c r="G4652" s="385"/>
      <c r="H4652" s="385"/>
    </row>
    <row r="4653" spans="1:8" x14ac:dyDescent="0.25">
      <c r="A4653" s="30"/>
      <c r="B4653" s="31"/>
      <c r="C4653" s="403"/>
      <c r="D4653" s="385"/>
      <c r="F4653" s="385"/>
      <c r="G4653" s="385"/>
      <c r="H4653" s="385"/>
    </row>
    <row r="4654" spans="1:8" x14ac:dyDescent="0.25">
      <c r="A4654" s="30"/>
      <c r="B4654" s="31"/>
      <c r="C4654" s="403"/>
      <c r="D4654" s="385"/>
      <c r="F4654" s="385"/>
      <c r="G4654" s="385"/>
      <c r="H4654" s="385"/>
    </row>
    <row r="4655" spans="1:8" x14ac:dyDescent="0.25">
      <c r="A4655" s="30"/>
      <c r="B4655" s="31"/>
      <c r="C4655" s="403"/>
      <c r="D4655" s="385"/>
      <c r="F4655" s="385"/>
      <c r="G4655" s="385"/>
      <c r="H4655" s="385"/>
    </row>
    <row r="4656" spans="1:8" x14ac:dyDescent="0.25">
      <c r="A4656" s="30"/>
      <c r="B4656" s="31"/>
      <c r="C4656" s="403"/>
      <c r="D4656" s="385"/>
      <c r="F4656" s="385"/>
      <c r="G4656" s="385"/>
      <c r="H4656" s="385"/>
    </row>
    <row r="4657" spans="1:8" x14ac:dyDescent="0.25">
      <c r="A4657" s="30"/>
      <c r="B4657" s="31"/>
      <c r="C4657" s="403"/>
      <c r="D4657" s="385"/>
      <c r="F4657" s="385"/>
      <c r="G4657" s="385"/>
      <c r="H4657" s="385"/>
    </row>
    <row r="4658" spans="1:8" x14ac:dyDescent="0.25">
      <c r="A4658" s="30"/>
      <c r="B4658" s="31"/>
      <c r="C4658" s="403"/>
      <c r="D4658" s="385"/>
      <c r="F4658" s="385"/>
      <c r="G4658" s="385"/>
      <c r="H4658" s="385"/>
    </row>
    <row r="4659" spans="1:8" x14ac:dyDescent="0.25">
      <c r="A4659" s="30"/>
      <c r="B4659" s="31"/>
      <c r="C4659" s="403"/>
      <c r="D4659" s="385"/>
      <c r="F4659" s="385"/>
      <c r="G4659" s="385"/>
      <c r="H4659" s="385"/>
    </row>
    <row r="4660" spans="1:8" x14ac:dyDescent="0.25">
      <c r="A4660" s="30"/>
      <c r="B4660" s="31"/>
      <c r="C4660" s="403"/>
      <c r="D4660" s="385"/>
      <c r="F4660" s="385"/>
      <c r="G4660" s="385"/>
      <c r="H4660" s="385"/>
    </row>
    <row r="4661" spans="1:8" x14ac:dyDescent="0.25">
      <c r="A4661" s="30"/>
      <c r="B4661" s="31"/>
      <c r="C4661" s="403"/>
      <c r="D4661" s="385"/>
      <c r="F4661" s="385"/>
      <c r="G4661" s="385"/>
      <c r="H4661" s="385"/>
    </row>
    <row r="4662" spans="1:8" x14ac:dyDescent="0.25">
      <c r="A4662" s="30"/>
      <c r="B4662" s="31"/>
      <c r="C4662" s="403"/>
      <c r="D4662" s="385"/>
      <c r="F4662" s="385"/>
      <c r="G4662" s="385"/>
      <c r="H4662" s="385"/>
    </row>
    <row r="4663" spans="1:8" x14ac:dyDescent="0.25">
      <c r="A4663" s="30"/>
      <c r="B4663" s="31"/>
      <c r="C4663" s="403"/>
      <c r="D4663" s="385"/>
      <c r="F4663" s="385"/>
      <c r="G4663" s="385"/>
      <c r="H4663" s="385"/>
    </row>
    <row r="4664" spans="1:8" x14ac:dyDescent="0.25">
      <c r="A4664" s="30"/>
      <c r="B4664" s="31"/>
      <c r="C4664" s="403"/>
      <c r="D4664" s="385"/>
      <c r="F4664" s="385"/>
      <c r="G4664" s="385"/>
      <c r="H4664" s="385"/>
    </row>
    <row r="4665" spans="1:8" x14ac:dyDescent="0.25">
      <c r="A4665" s="30"/>
      <c r="B4665" s="31"/>
      <c r="C4665" s="403"/>
      <c r="D4665" s="385"/>
      <c r="F4665" s="385"/>
      <c r="G4665" s="385"/>
      <c r="H4665" s="385"/>
    </row>
    <row r="4666" spans="1:8" x14ac:dyDescent="0.25">
      <c r="A4666" s="30"/>
      <c r="B4666" s="31"/>
      <c r="C4666" s="403"/>
      <c r="D4666" s="385"/>
      <c r="F4666" s="385"/>
      <c r="G4666" s="385"/>
      <c r="H4666" s="385"/>
    </row>
    <row r="4667" spans="1:8" x14ac:dyDescent="0.25">
      <c r="A4667" s="30"/>
      <c r="B4667" s="31"/>
      <c r="C4667" s="403"/>
      <c r="D4667" s="385"/>
      <c r="F4667" s="385"/>
      <c r="G4667" s="385"/>
      <c r="H4667" s="385"/>
    </row>
    <row r="4668" spans="1:8" x14ac:dyDescent="0.25">
      <c r="A4668" s="30"/>
      <c r="B4668" s="31"/>
      <c r="C4668" s="403"/>
      <c r="D4668" s="385"/>
      <c r="F4668" s="385"/>
      <c r="G4668" s="385"/>
      <c r="H4668" s="385"/>
    </row>
    <row r="4669" spans="1:8" x14ac:dyDescent="0.25">
      <c r="A4669" s="30"/>
      <c r="B4669" s="31"/>
      <c r="C4669" s="403"/>
      <c r="D4669" s="385"/>
      <c r="F4669" s="385"/>
      <c r="G4669" s="385"/>
      <c r="H4669" s="385"/>
    </row>
    <row r="4670" spans="1:8" x14ac:dyDescent="0.25">
      <c r="A4670" s="30"/>
      <c r="B4670" s="31"/>
      <c r="C4670" s="403"/>
      <c r="D4670" s="385"/>
      <c r="F4670" s="385"/>
      <c r="G4670" s="385"/>
      <c r="H4670" s="385"/>
    </row>
    <row r="4671" spans="1:8" x14ac:dyDescent="0.25">
      <c r="A4671" s="30"/>
      <c r="B4671" s="31"/>
      <c r="C4671" s="403"/>
      <c r="D4671" s="385"/>
      <c r="F4671" s="385"/>
      <c r="G4671" s="385"/>
      <c r="H4671" s="385"/>
    </row>
    <row r="4672" spans="1:8" x14ac:dyDescent="0.25">
      <c r="A4672" s="30"/>
      <c r="B4672" s="31"/>
      <c r="C4672" s="403"/>
      <c r="D4672" s="385"/>
      <c r="F4672" s="385"/>
      <c r="G4672" s="385"/>
      <c r="H4672" s="385"/>
    </row>
    <row r="4673" spans="1:8" x14ac:dyDescent="0.25">
      <c r="A4673" s="30"/>
      <c r="B4673" s="31"/>
      <c r="C4673" s="403"/>
      <c r="D4673" s="385"/>
      <c r="F4673" s="385"/>
      <c r="G4673" s="385"/>
      <c r="H4673" s="385"/>
    </row>
    <row r="4674" spans="1:8" x14ac:dyDescent="0.25">
      <c r="A4674" s="30"/>
      <c r="B4674" s="31"/>
      <c r="C4674" s="403"/>
      <c r="D4674" s="385"/>
      <c r="F4674" s="385"/>
      <c r="G4674" s="385"/>
      <c r="H4674" s="385"/>
    </row>
    <row r="4675" spans="1:8" x14ac:dyDescent="0.25">
      <c r="A4675" s="30"/>
      <c r="B4675" s="31"/>
      <c r="C4675" s="403"/>
      <c r="D4675" s="385"/>
      <c r="F4675" s="385"/>
      <c r="G4675" s="385"/>
      <c r="H4675" s="385"/>
    </row>
    <row r="4676" spans="1:8" x14ac:dyDescent="0.25">
      <c r="A4676" s="30"/>
      <c r="B4676" s="31"/>
      <c r="C4676" s="403"/>
      <c r="D4676" s="385"/>
      <c r="F4676" s="385"/>
      <c r="G4676" s="385"/>
      <c r="H4676" s="385"/>
    </row>
    <row r="4677" spans="1:8" x14ac:dyDescent="0.25">
      <c r="A4677" s="30"/>
      <c r="B4677" s="31"/>
      <c r="C4677" s="403"/>
      <c r="D4677" s="385"/>
      <c r="F4677" s="385"/>
      <c r="G4677" s="385"/>
      <c r="H4677" s="385"/>
    </row>
    <row r="4678" spans="1:8" x14ac:dyDescent="0.25">
      <c r="A4678" s="30"/>
      <c r="B4678" s="31"/>
      <c r="C4678" s="403"/>
      <c r="D4678" s="385"/>
      <c r="F4678" s="385"/>
      <c r="G4678" s="385"/>
      <c r="H4678" s="385"/>
    </row>
    <row r="4679" spans="1:8" x14ac:dyDescent="0.25">
      <c r="A4679" s="30"/>
      <c r="B4679" s="31"/>
      <c r="C4679" s="403"/>
      <c r="D4679" s="385"/>
      <c r="F4679" s="385"/>
      <c r="G4679" s="385"/>
      <c r="H4679" s="385"/>
    </row>
    <row r="4680" spans="1:8" x14ac:dyDescent="0.25">
      <c r="A4680" s="30"/>
      <c r="B4680" s="31"/>
      <c r="C4680" s="403"/>
      <c r="D4680" s="385"/>
      <c r="F4680" s="385"/>
      <c r="G4680" s="385"/>
      <c r="H4680" s="385"/>
    </row>
    <row r="4681" spans="1:8" x14ac:dyDescent="0.25">
      <c r="A4681" s="30"/>
      <c r="B4681" s="31"/>
      <c r="C4681" s="403"/>
      <c r="D4681" s="385"/>
      <c r="F4681" s="385"/>
      <c r="G4681" s="385"/>
      <c r="H4681" s="385"/>
    </row>
    <row r="4682" spans="1:8" x14ac:dyDescent="0.25">
      <c r="A4682" s="30"/>
      <c r="B4682" s="31"/>
      <c r="C4682" s="403"/>
      <c r="D4682" s="385"/>
      <c r="F4682" s="385"/>
      <c r="G4682" s="385"/>
      <c r="H4682" s="385"/>
    </row>
    <row r="4683" spans="1:8" x14ac:dyDescent="0.25">
      <c r="A4683" s="30"/>
      <c r="B4683" s="31"/>
      <c r="C4683" s="403"/>
      <c r="D4683" s="385"/>
      <c r="F4683" s="385"/>
      <c r="G4683" s="385"/>
      <c r="H4683" s="385"/>
    </row>
    <row r="4684" spans="1:8" x14ac:dyDescent="0.25">
      <c r="A4684" s="30"/>
      <c r="B4684" s="31"/>
      <c r="C4684" s="403"/>
      <c r="D4684" s="385"/>
      <c r="F4684" s="385"/>
      <c r="G4684" s="385"/>
      <c r="H4684" s="385"/>
    </row>
    <row r="4685" spans="1:8" x14ac:dyDescent="0.25">
      <c r="A4685" s="30"/>
      <c r="B4685" s="31"/>
      <c r="C4685" s="403"/>
      <c r="D4685" s="385"/>
      <c r="F4685" s="385"/>
      <c r="G4685" s="385"/>
      <c r="H4685" s="385"/>
    </row>
    <row r="4686" spans="1:8" x14ac:dyDescent="0.25">
      <c r="A4686" s="30"/>
      <c r="B4686" s="31"/>
      <c r="C4686" s="403"/>
      <c r="D4686" s="385"/>
      <c r="F4686" s="385"/>
      <c r="G4686" s="385"/>
      <c r="H4686" s="385"/>
    </row>
    <row r="4687" spans="1:8" x14ac:dyDescent="0.25">
      <c r="A4687" s="30"/>
      <c r="B4687" s="31"/>
      <c r="C4687" s="403"/>
      <c r="D4687" s="385"/>
      <c r="F4687" s="385"/>
      <c r="G4687" s="385"/>
      <c r="H4687" s="385"/>
    </row>
    <row r="4688" spans="1:8" x14ac:dyDescent="0.25">
      <c r="A4688" s="30"/>
      <c r="B4688" s="31"/>
      <c r="C4688" s="403"/>
      <c r="D4688" s="385"/>
      <c r="F4688" s="385"/>
      <c r="G4688" s="385"/>
      <c r="H4688" s="385"/>
    </row>
    <row r="4689" spans="1:8" x14ac:dyDescent="0.25">
      <c r="A4689" s="30"/>
      <c r="B4689" s="31"/>
      <c r="C4689" s="403"/>
      <c r="D4689" s="385"/>
      <c r="F4689" s="385"/>
      <c r="G4689" s="385"/>
      <c r="H4689" s="385"/>
    </row>
    <row r="4690" spans="1:8" x14ac:dyDescent="0.25">
      <c r="A4690" s="30"/>
      <c r="B4690" s="31"/>
      <c r="C4690" s="403"/>
      <c r="D4690" s="385"/>
      <c r="F4690" s="385"/>
      <c r="G4690" s="385"/>
      <c r="H4690" s="385"/>
    </row>
    <row r="4691" spans="1:8" x14ac:dyDescent="0.25">
      <c r="A4691" s="30"/>
      <c r="B4691" s="31"/>
      <c r="C4691" s="403"/>
      <c r="D4691" s="385"/>
      <c r="F4691" s="385"/>
      <c r="G4691" s="385"/>
      <c r="H4691" s="385"/>
    </row>
    <row r="4692" spans="1:8" x14ac:dyDescent="0.25">
      <c r="A4692" s="30"/>
      <c r="B4692" s="31"/>
      <c r="C4692" s="403"/>
      <c r="D4692" s="385"/>
      <c r="F4692" s="385"/>
      <c r="G4692" s="385"/>
      <c r="H4692" s="385"/>
    </row>
    <row r="4693" spans="1:8" x14ac:dyDescent="0.25">
      <c r="A4693" s="30"/>
      <c r="B4693" s="31"/>
      <c r="C4693" s="403"/>
      <c r="D4693" s="385"/>
      <c r="F4693" s="385"/>
      <c r="G4693" s="385"/>
      <c r="H4693" s="385"/>
    </row>
    <row r="4694" spans="1:8" x14ac:dyDescent="0.25">
      <c r="A4694" s="30"/>
      <c r="B4694" s="31"/>
      <c r="C4694" s="403"/>
      <c r="D4694" s="385"/>
      <c r="F4694" s="385"/>
      <c r="G4694" s="385"/>
      <c r="H4694" s="385"/>
    </row>
    <row r="4695" spans="1:8" x14ac:dyDescent="0.25">
      <c r="A4695" s="30"/>
      <c r="B4695" s="31"/>
      <c r="C4695" s="403"/>
      <c r="D4695" s="385"/>
      <c r="F4695" s="385"/>
      <c r="G4695" s="385"/>
      <c r="H4695" s="385"/>
    </row>
    <row r="4696" spans="1:8" x14ac:dyDescent="0.25">
      <c r="A4696" s="30"/>
      <c r="B4696" s="31"/>
      <c r="C4696" s="403"/>
      <c r="D4696" s="385"/>
      <c r="F4696" s="385"/>
      <c r="G4696" s="385"/>
      <c r="H4696" s="385"/>
    </row>
    <row r="4697" spans="1:8" x14ac:dyDescent="0.25">
      <c r="A4697" s="30"/>
      <c r="B4697" s="31"/>
      <c r="C4697" s="403"/>
      <c r="D4697" s="385"/>
      <c r="F4697" s="385"/>
      <c r="G4697" s="385"/>
      <c r="H4697" s="385"/>
    </row>
    <row r="4698" spans="1:8" x14ac:dyDescent="0.25">
      <c r="A4698" s="30"/>
      <c r="B4698" s="31"/>
      <c r="C4698" s="403"/>
      <c r="D4698" s="385"/>
      <c r="F4698" s="385"/>
      <c r="G4698" s="385"/>
      <c r="H4698" s="385"/>
    </row>
    <row r="4699" spans="1:8" x14ac:dyDescent="0.25">
      <c r="A4699" s="30"/>
      <c r="B4699" s="31"/>
      <c r="C4699" s="403"/>
      <c r="D4699" s="385"/>
      <c r="F4699" s="385"/>
      <c r="G4699" s="385"/>
      <c r="H4699" s="385"/>
    </row>
    <row r="4700" spans="1:8" x14ac:dyDescent="0.25">
      <c r="A4700" s="30"/>
      <c r="B4700" s="31"/>
      <c r="C4700" s="403"/>
      <c r="D4700" s="385"/>
      <c r="F4700" s="385"/>
      <c r="G4700" s="385"/>
      <c r="H4700" s="385"/>
    </row>
    <row r="4701" spans="1:8" x14ac:dyDescent="0.25">
      <c r="A4701" s="30"/>
      <c r="B4701" s="31"/>
      <c r="C4701" s="403"/>
      <c r="D4701" s="385"/>
      <c r="F4701" s="385"/>
      <c r="G4701" s="385"/>
      <c r="H4701" s="385"/>
    </row>
    <row r="4702" spans="1:8" x14ac:dyDescent="0.25">
      <c r="A4702" s="30"/>
      <c r="B4702" s="31"/>
      <c r="C4702" s="403"/>
      <c r="D4702" s="385"/>
      <c r="F4702" s="385"/>
      <c r="G4702" s="385"/>
      <c r="H4702" s="385"/>
    </row>
    <row r="4703" spans="1:8" x14ac:dyDescent="0.25">
      <c r="A4703" s="30"/>
      <c r="B4703" s="31"/>
      <c r="C4703" s="403"/>
      <c r="D4703" s="385"/>
      <c r="F4703" s="385"/>
      <c r="G4703" s="385"/>
      <c r="H4703" s="385"/>
    </row>
    <row r="4704" spans="1:8" x14ac:dyDescent="0.25">
      <c r="A4704" s="30"/>
      <c r="B4704" s="31"/>
      <c r="C4704" s="403"/>
      <c r="D4704" s="385"/>
      <c r="F4704" s="385"/>
      <c r="G4704" s="385"/>
      <c r="H4704" s="385"/>
    </row>
    <row r="4705" spans="1:8" x14ac:dyDescent="0.25">
      <c r="A4705" s="30"/>
      <c r="B4705" s="31"/>
      <c r="C4705" s="403"/>
      <c r="D4705" s="385"/>
      <c r="F4705" s="385"/>
      <c r="G4705" s="385"/>
      <c r="H4705" s="385"/>
    </row>
    <row r="4706" spans="1:8" x14ac:dyDescent="0.25">
      <c r="A4706" s="30"/>
      <c r="B4706" s="31"/>
      <c r="C4706" s="403"/>
      <c r="D4706" s="385"/>
      <c r="F4706" s="385"/>
      <c r="G4706" s="385"/>
      <c r="H4706" s="385"/>
    </row>
    <row r="4707" spans="1:8" x14ac:dyDescent="0.25">
      <c r="A4707" s="30"/>
      <c r="B4707" s="31"/>
      <c r="C4707" s="403"/>
      <c r="D4707" s="385"/>
      <c r="F4707" s="385"/>
      <c r="G4707" s="385"/>
      <c r="H4707" s="385"/>
    </row>
    <row r="4708" spans="1:8" x14ac:dyDescent="0.25">
      <c r="A4708" s="30"/>
      <c r="B4708" s="31"/>
      <c r="C4708" s="403"/>
      <c r="D4708" s="385"/>
      <c r="F4708" s="385"/>
      <c r="G4708" s="385"/>
      <c r="H4708" s="385"/>
    </row>
    <row r="4709" spans="1:8" x14ac:dyDescent="0.25">
      <c r="A4709" s="30"/>
      <c r="B4709" s="31"/>
      <c r="C4709" s="403"/>
      <c r="D4709" s="385"/>
      <c r="F4709" s="385"/>
      <c r="G4709" s="385"/>
      <c r="H4709" s="385"/>
    </row>
    <row r="4710" spans="1:8" x14ac:dyDescent="0.25">
      <c r="A4710" s="30"/>
      <c r="B4710" s="31"/>
      <c r="C4710" s="403"/>
      <c r="D4710" s="385"/>
      <c r="F4710" s="385"/>
      <c r="G4710" s="385"/>
      <c r="H4710" s="385"/>
    </row>
    <row r="4711" spans="1:8" x14ac:dyDescent="0.25">
      <c r="A4711" s="30"/>
      <c r="B4711" s="31"/>
      <c r="C4711" s="403"/>
      <c r="D4711" s="385"/>
      <c r="F4711" s="385"/>
      <c r="G4711" s="385"/>
      <c r="H4711" s="385"/>
    </row>
    <row r="4712" spans="1:8" x14ac:dyDescent="0.25">
      <c r="A4712" s="30"/>
      <c r="B4712" s="31"/>
      <c r="C4712" s="403"/>
      <c r="D4712" s="385"/>
      <c r="F4712" s="385"/>
      <c r="G4712" s="385"/>
      <c r="H4712" s="385"/>
    </row>
    <row r="4713" spans="1:8" x14ac:dyDescent="0.25">
      <c r="A4713" s="30"/>
      <c r="B4713" s="31"/>
      <c r="C4713" s="403"/>
      <c r="D4713" s="385"/>
      <c r="F4713" s="385"/>
      <c r="G4713" s="385"/>
      <c r="H4713" s="385"/>
    </row>
    <row r="4714" spans="1:8" x14ac:dyDescent="0.25">
      <c r="A4714" s="30"/>
      <c r="B4714" s="31"/>
      <c r="C4714" s="403"/>
      <c r="D4714" s="385"/>
      <c r="F4714" s="385"/>
      <c r="G4714" s="385"/>
      <c r="H4714" s="385"/>
    </row>
    <row r="4715" spans="1:8" x14ac:dyDescent="0.25">
      <c r="A4715" s="30"/>
      <c r="B4715" s="31"/>
      <c r="C4715" s="403"/>
      <c r="D4715" s="385"/>
      <c r="F4715" s="385"/>
      <c r="G4715" s="385"/>
      <c r="H4715" s="385"/>
    </row>
    <row r="4716" spans="1:8" x14ac:dyDescent="0.25">
      <c r="A4716" s="30"/>
      <c r="B4716" s="31"/>
      <c r="C4716" s="403"/>
      <c r="D4716" s="385"/>
      <c r="F4716" s="385"/>
      <c r="G4716" s="385"/>
      <c r="H4716" s="385"/>
    </row>
    <row r="4717" spans="1:8" x14ac:dyDescent="0.25">
      <c r="A4717" s="30"/>
      <c r="B4717" s="31"/>
      <c r="C4717" s="403"/>
      <c r="D4717" s="385"/>
      <c r="F4717" s="385"/>
      <c r="G4717" s="385"/>
      <c r="H4717" s="385"/>
    </row>
    <row r="4718" spans="1:8" x14ac:dyDescent="0.25">
      <c r="A4718" s="30"/>
      <c r="B4718" s="31"/>
      <c r="C4718" s="403"/>
      <c r="D4718" s="385"/>
      <c r="F4718" s="385"/>
      <c r="G4718" s="385"/>
      <c r="H4718" s="385"/>
    </row>
    <row r="4719" spans="1:8" x14ac:dyDescent="0.25">
      <c r="A4719" s="30"/>
      <c r="B4719" s="31"/>
      <c r="C4719" s="403"/>
      <c r="D4719" s="385"/>
      <c r="F4719" s="385"/>
      <c r="G4719" s="385"/>
      <c r="H4719" s="385"/>
    </row>
    <row r="4720" spans="1:8" x14ac:dyDescent="0.25">
      <c r="A4720" s="30"/>
      <c r="B4720" s="31"/>
      <c r="C4720" s="403"/>
      <c r="D4720" s="385"/>
      <c r="F4720" s="385"/>
      <c r="G4720" s="385"/>
      <c r="H4720" s="385"/>
    </row>
    <row r="4721" spans="1:8" x14ac:dyDescent="0.25">
      <c r="A4721" s="30"/>
      <c r="B4721" s="31"/>
      <c r="C4721" s="403"/>
      <c r="D4721" s="385"/>
      <c r="F4721" s="385"/>
      <c r="G4721" s="385"/>
      <c r="H4721" s="385"/>
    </row>
    <row r="4722" spans="1:8" x14ac:dyDescent="0.25">
      <c r="A4722" s="30"/>
      <c r="B4722" s="31"/>
      <c r="C4722" s="403"/>
      <c r="D4722" s="385"/>
      <c r="F4722" s="385"/>
      <c r="G4722" s="385"/>
      <c r="H4722" s="385"/>
    </row>
    <row r="4723" spans="1:8" x14ac:dyDescent="0.25">
      <c r="A4723" s="30"/>
      <c r="B4723" s="31"/>
      <c r="C4723" s="403"/>
      <c r="D4723" s="385"/>
      <c r="F4723" s="385"/>
      <c r="G4723" s="385"/>
      <c r="H4723" s="385"/>
    </row>
    <row r="4724" spans="1:8" x14ac:dyDescent="0.25">
      <c r="A4724" s="30"/>
      <c r="B4724" s="31"/>
      <c r="C4724" s="403"/>
      <c r="D4724" s="385"/>
      <c r="F4724" s="385"/>
      <c r="G4724" s="385"/>
      <c r="H4724" s="385"/>
    </row>
    <row r="4725" spans="1:8" x14ac:dyDescent="0.25">
      <c r="A4725" s="30"/>
      <c r="B4725" s="31"/>
      <c r="C4725" s="403"/>
      <c r="D4725" s="385"/>
      <c r="F4725" s="385"/>
      <c r="G4725" s="385"/>
      <c r="H4725" s="385"/>
    </row>
    <row r="4726" spans="1:8" x14ac:dyDescent="0.25">
      <c r="A4726" s="30"/>
      <c r="B4726" s="31"/>
      <c r="C4726" s="403"/>
      <c r="D4726" s="385"/>
      <c r="F4726" s="385"/>
      <c r="G4726" s="385"/>
      <c r="H4726" s="385"/>
    </row>
    <row r="4727" spans="1:8" x14ac:dyDescent="0.25">
      <c r="A4727" s="30"/>
      <c r="B4727" s="31"/>
      <c r="C4727" s="403"/>
      <c r="D4727" s="385"/>
      <c r="F4727" s="385"/>
      <c r="G4727" s="385"/>
      <c r="H4727" s="385"/>
    </row>
    <row r="4728" spans="1:8" x14ac:dyDescent="0.25">
      <c r="A4728" s="30"/>
      <c r="B4728" s="31"/>
      <c r="C4728" s="403"/>
      <c r="D4728" s="385"/>
      <c r="F4728" s="385"/>
      <c r="G4728" s="385"/>
      <c r="H4728" s="385"/>
    </row>
    <row r="4729" spans="1:8" x14ac:dyDescent="0.25">
      <c r="A4729" s="30"/>
      <c r="B4729" s="31"/>
      <c r="C4729" s="403"/>
      <c r="D4729" s="385"/>
      <c r="F4729" s="385"/>
      <c r="G4729" s="385"/>
      <c r="H4729" s="385"/>
    </row>
    <row r="4730" spans="1:8" x14ac:dyDescent="0.25">
      <c r="A4730" s="30"/>
      <c r="B4730" s="31"/>
      <c r="C4730" s="403"/>
      <c r="D4730" s="385"/>
      <c r="F4730" s="385"/>
      <c r="G4730" s="385"/>
      <c r="H4730" s="385"/>
    </row>
    <row r="4731" spans="1:8" x14ac:dyDescent="0.25">
      <c r="A4731" s="30"/>
      <c r="B4731" s="31"/>
      <c r="C4731" s="403"/>
      <c r="D4731" s="385"/>
      <c r="F4731" s="385"/>
      <c r="G4731" s="385"/>
      <c r="H4731" s="385"/>
    </row>
    <row r="4732" spans="1:8" x14ac:dyDescent="0.25">
      <c r="A4732" s="30"/>
      <c r="B4732" s="31"/>
      <c r="C4732" s="403"/>
      <c r="D4732" s="385"/>
      <c r="F4732" s="385"/>
      <c r="G4732" s="385"/>
      <c r="H4732" s="385"/>
    </row>
    <row r="4733" spans="1:8" x14ac:dyDescent="0.25">
      <c r="A4733" s="30"/>
      <c r="B4733" s="31"/>
      <c r="C4733" s="403"/>
      <c r="D4733" s="385"/>
      <c r="F4733" s="385"/>
      <c r="G4733" s="385"/>
      <c r="H4733" s="385"/>
    </row>
    <row r="4734" spans="1:8" x14ac:dyDescent="0.25">
      <c r="A4734" s="30"/>
      <c r="B4734" s="31"/>
      <c r="C4734" s="403"/>
      <c r="D4734" s="385"/>
      <c r="F4734" s="385"/>
      <c r="G4734" s="385"/>
      <c r="H4734" s="385"/>
    </row>
    <row r="4735" spans="1:8" x14ac:dyDescent="0.25">
      <c r="A4735" s="30"/>
      <c r="B4735" s="31"/>
      <c r="C4735" s="403"/>
      <c r="D4735" s="385"/>
      <c r="F4735" s="385"/>
      <c r="G4735" s="385"/>
      <c r="H4735" s="385"/>
    </row>
    <row r="4736" spans="1:8" x14ac:dyDescent="0.25">
      <c r="A4736" s="30"/>
      <c r="B4736" s="31"/>
      <c r="C4736" s="403"/>
      <c r="D4736" s="385"/>
      <c r="F4736" s="385"/>
      <c r="G4736" s="385"/>
      <c r="H4736" s="385"/>
    </row>
    <row r="4737" spans="1:8" x14ac:dyDescent="0.25">
      <c r="A4737" s="30"/>
      <c r="B4737" s="31"/>
      <c r="C4737" s="403"/>
      <c r="D4737" s="385"/>
      <c r="F4737" s="385"/>
      <c r="G4737" s="385"/>
      <c r="H4737" s="385"/>
    </row>
    <row r="4738" spans="1:8" x14ac:dyDescent="0.25">
      <c r="A4738" s="30"/>
      <c r="B4738" s="31"/>
      <c r="C4738" s="403"/>
      <c r="D4738" s="385"/>
      <c r="F4738" s="385"/>
      <c r="G4738" s="385"/>
      <c r="H4738" s="385"/>
    </row>
    <row r="4739" spans="1:8" x14ac:dyDescent="0.25">
      <c r="A4739" s="30"/>
      <c r="B4739" s="31"/>
      <c r="C4739" s="403"/>
      <c r="D4739" s="385"/>
      <c r="F4739" s="385"/>
      <c r="G4739" s="385"/>
      <c r="H4739" s="385"/>
    </row>
    <row r="4740" spans="1:8" x14ac:dyDescent="0.25">
      <c r="A4740" s="30"/>
      <c r="B4740" s="31"/>
      <c r="C4740" s="403"/>
      <c r="D4740" s="385"/>
      <c r="F4740" s="385"/>
      <c r="G4740" s="385"/>
      <c r="H4740" s="385"/>
    </row>
    <row r="4741" spans="1:8" x14ac:dyDescent="0.25">
      <c r="A4741" s="30"/>
      <c r="B4741" s="31"/>
      <c r="C4741" s="403"/>
      <c r="D4741" s="385"/>
      <c r="F4741" s="385"/>
      <c r="G4741" s="385"/>
      <c r="H4741" s="385"/>
    </row>
    <row r="4742" spans="1:8" x14ac:dyDescent="0.25">
      <c r="A4742" s="30"/>
      <c r="B4742" s="31"/>
      <c r="C4742" s="403"/>
      <c r="D4742" s="385"/>
      <c r="F4742" s="385"/>
      <c r="G4742" s="385"/>
      <c r="H4742" s="385"/>
    </row>
    <row r="4743" spans="1:8" x14ac:dyDescent="0.25">
      <c r="A4743" s="30"/>
      <c r="B4743" s="31"/>
      <c r="C4743" s="403"/>
      <c r="D4743" s="385"/>
      <c r="F4743" s="385"/>
      <c r="G4743" s="385"/>
      <c r="H4743" s="385"/>
    </row>
    <row r="4744" spans="1:8" x14ac:dyDescent="0.25">
      <c r="A4744" s="30"/>
      <c r="B4744" s="31"/>
      <c r="C4744" s="403"/>
      <c r="D4744" s="385"/>
      <c r="F4744" s="385"/>
      <c r="G4744" s="385"/>
      <c r="H4744" s="385"/>
    </row>
    <row r="4745" spans="1:8" x14ac:dyDescent="0.25">
      <c r="A4745" s="30"/>
      <c r="B4745" s="31"/>
      <c r="C4745" s="403"/>
      <c r="D4745" s="385"/>
      <c r="F4745" s="385"/>
      <c r="G4745" s="385"/>
      <c r="H4745" s="385"/>
    </row>
    <row r="4746" spans="1:8" x14ac:dyDescent="0.25">
      <c r="A4746" s="30"/>
      <c r="B4746" s="31"/>
      <c r="C4746" s="403"/>
      <c r="D4746" s="385"/>
      <c r="F4746" s="385"/>
      <c r="G4746" s="385"/>
      <c r="H4746" s="385"/>
    </row>
    <row r="4747" spans="1:8" x14ac:dyDescent="0.25">
      <c r="A4747" s="30"/>
      <c r="B4747" s="31"/>
      <c r="C4747" s="403"/>
      <c r="D4747" s="385"/>
      <c r="F4747" s="385"/>
      <c r="G4747" s="385"/>
      <c r="H4747" s="385"/>
    </row>
    <row r="4748" spans="1:8" x14ac:dyDescent="0.25">
      <c r="A4748" s="30"/>
      <c r="B4748" s="31"/>
      <c r="C4748" s="403"/>
      <c r="D4748" s="385"/>
      <c r="F4748" s="385"/>
      <c r="G4748" s="385"/>
      <c r="H4748" s="385"/>
    </row>
    <row r="4749" spans="1:8" x14ac:dyDescent="0.25">
      <c r="A4749" s="30"/>
      <c r="B4749" s="31"/>
      <c r="C4749" s="403"/>
      <c r="D4749" s="385"/>
      <c r="F4749" s="385"/>
      <c r="G4749" s="385"/>
      <c r="H4749" s="385"/>
    </row>
    <row r="4750" spans="1:8" x14ac:dyDescent="0.25">
      <c r="A4750" s="30"/>
      <c r="B4750" s="31"/>
      <c r="C4750" s="403"/>
      <c r="D4750" s="385"/>
      <c r="F4750" s="385"/>
      <c r="G4750" s="385"/>
      <c r="H4750" s="385"/>
    </row>
    <row r="4751" spans="1:8" x14ac:dyDescent="0.25">
      <c r="A4751" s="30"/>
      <c r="B4751" s="31"/>
      <c r="C4751" s="403"/>
      <c r="D4751" s="385"/>
      <c r="F4751" s="385"/>
      <c r="G4751" s="385"/>
      <c r="H4751" s="385"/>
    </row>
    <row r="4752" spans="1:8" x14ac:dyDescent="0.25">
      <c r="A4752" s="30"/>
      <c r="B4752" s="31"/>
      <c r="C4752" s="403"/>
      <c r="D4752" s="385"/>
      <c r="F4752" s="385"/>
      <c r="G4752" s="385"/>
      <c r="H4752" s="385"/>
    </row>
    <row r="4753" spans="1:8" x14ac:dyDescent="0.25">
      <c r="A4753" s="30"/>
      <c r="B4753" s="31"/>
      <c r="C4753" s="403"/>
      <c r="D4753" s="385"/>
      <c r="F4753" s="385"/>
      <c r="G4753" s="385"/>
      <c r="H4753" s="385"/>
    </row>
    <row r="4754" spans="1:8" x14ac:dyDescent="0.25">
      <c r="A4754" s="30"/>
      <c r="B4754" s="31"/>
      <c r="C4754" s="403"/>
      <c r="D4754" s="385"/>
      <c r="F4754" s="385"/>
      <c r="G4754" s="385"/>
      <c r="H4754" s="385"/>
    </row>
    <row r="4755" spans="1:8" x14ac:dyDescent="0.25">
      <c r="A4755" s="30"/>
      <c r="B4755" s="31"/>
      <c r="C4755" s="403"/>
      <c r="D4755" s="385"/>
      <c r="F4755" s="385"/>
      <c r="G4755" s="385"/>
      <c r="H4755" s="385"/>
    </row>
    <row r="4756" spans="1:8" x14ac:dyDescent="0.25">
      <c r="A4756" s="30"/>
      <c r="B4756" s="31"/>
      <c r="C4756" s="403"/>
      <c r="D4756" s="385"/>
      <c r="F4756" s="385"/>
      <c r="G4756" s="385"/>
      <c r="H4756" s="385"/>
    </row>
    <row r="4757" spans="1:8" x14ac:dyDescent="0.25">
      <c r="A4757" s="30"/>
      <c r="B4757" s="31"/>
      <c r="C4757" s="403"/>
      <c r="D4757" s="385"/>
      <c r="F4757" s="385"/>
      <c r="G4757" s="385"/>
      <c r="H4757" s="385"/>
    </row>
    <row r="4758" spans="1:8" x14ac:dyDescent="0.25">
      <c r="A4758" s="30"/>
      <c r="B4758" s="31"/>
      <c r="C4758" s="403"/>
      <c r="D4758" s="385"/>
      <c r="F4758" s="385"/>
      <c r="G4758" s="385"/>
      <c r="H4758" s="385"/>
    </row>
    <row r="4759" spans="1:8" x14ac:dyDescent="0.25">
      <c r="A4759" s="30"/>
      <c r="B4759" s="31"/>
      <c r="C4759" s="403"/>
      <c r="D4759" s="385"/>
      <c r="F4759" s="385"/>
      <c r="G4759" s="385"/>
      <c r="H4759" s="385"/>
    </row>
    <row r="4760" spans="1:8" x14ac:dyDescent="0.25">
      <c r="A4760" s="30"/>
      <c r="B4760" s="31"/>
      <c r="C4760" s="403"/>
      <c r="D4760" s="385"/>
      <c r="F4760" s="385"/>
      <c r="G4760" s="385"/>
      <c r="H4760" s="385"/>
    </row>
    <row r="4761" spans="1:8" x14ac:dyDescent="0.25">
      <c r="A4761" s="30"/>
      <c r="B4761" s="31"/>
      <c r="C4761" s="403"/>
      <c r="D4761" s="385"/>
      <c r="F4761" s="385"/>
      <c r="G4761" s="385"/>
      <c r="H4761" s="385"/>
    </row>
    <row r="4762" spans="1:8" x14ac:dyDescent="0.25">
      <c r="A4762" s="30"/>
      <c r="B4762" s="31"/>
      <c r="C4762" s="403"/>
      <c r="D4762" s="385"/>
      <c r="F4762" s="385"/>
      <c r="G4762" s="385"/>
      <c r="H4762" s="385"/>
    </row>
    <row r="4763" spans="1:8" x14ac:dyDescent="0.25">
      <c r="A4763" s="30"/>
      <c r="B4763" s="31"/>
      <c r="C4763" s="403"/>
      <c r="D4763" s="385"/>
      <c r="F4763" s="385"/>
      <c r="G4763" s="385"/>
      <c r="H4763" s="385"/>
    </row>
    <row r="4764" spans="1:8" x14ac:dyDescent="0.25">
      <c r="A4764" s="30"/>
      <c r="B4764" s="31"/>
      <c r="C4764" s="403"/>
      <c r="D4764" s="385"/>
      <c r="F4764" s="385"/>
      <c r="G4764" s="385"/>
      <c r="H4764" s="385"/>
    </row>
    <row r="4765" spans="1:8" x14ac:dyDescent="0.25">
      <c r="A4765" s="30"/>
      <c r="B4765" s="31"/>
      <c r="C4765" s="403"/>
      <c r="D4765" s="385"/>
      <c r="F4765" s="385"/>
      <c r="G4765" s="385"/>
      <c r="H4765" s="385"/>
    </row>
    <row r="4766" spans="1:8" x14ac:dyDescent="0.25">
      <c r="A4766" s="30"/>
      <c r="B4766" s="31"/>
      <c r="C4766" s="403"/>
      <c r="D4766" s="385"/>
      <c r="F4766" s="385"/>
      <c r="G4766" s="385"/>
      <c r="H4766" s="385"/>
    </row>
    <row r="4767" spans="1:8" x14ac:dyDescent="0.25">
      <c r="A4767" s="30"/>
      <c r="B4767" s="31"/>
      <c r="C4767" s="403"/>
      <c r="D4767" s="385"/>
      <c r="F4767" s="385"/>
      <c r="G4767" s="385"/>
      <c r="H4767" s="385"/>
    </row>
    <row r="4768" spans="1:8" x14ac:dyDescent="0.25">
      <c r="A4768" s="30"/>
      <c r="B4768" s="31"/>
      <c r="C4768" s="403"/>
      <c r="D4768" s="385"/>
      <c r="F4768" s="385"/>
      <c r="G4768" s="385"/>
      <c r="H4768" s="385"/>
    </row>
    <row r="4769" spans="1:8" x14ac:dyDescent="0.25">
      <c r="A4769" s="30"/>
      <c r="B4769" s="31"/>
      <c r="C4769" s="403"/>
      <c r="D4769" s="385"/>
      <c r="F4769" s="385"/>
      <c r="G4769" s="385"/>
      <c r="H4769" s="385"/>
    </row>
    <row r="4770" spans="1:8" x14ac:dyDescent="0.25">
      <c r="A4770" s="30"/>
      <c r="B4770" s="31"/>
      <c r="C4770" s="403"/>
      <c r="D4770" s="385"/>
      <c r="F4770" s="385"/>
      <c r="G4770" s="385"/>
      <c r="H4770" s="385"/>
    </row>
    <row r="4771" spans="1:8" x14ac:dyDescent="0.25">
      <c r="A4771" s="30"/>
      <c r="B4771" s="31"/>
      <c r="C4771" s="403"/>
      <c r="D4771" s="385"/>
      <c r="F4771" s="385"/>
      <c r="G4771" s="385"/>
      <c r="H4771" s="385"/>
    </row>
    <row r="4772" spans="1:8" x14ac:dyDescent="0.25">
      <c r="A4772" s="30"/>
      <c r="B4772" s="31"/>
      <c r="C4772" s="403"/>
      <c r="D4772" s="385"/>
      <c r="F4772" s="385"/>
      <c r="G4772" s="385"/>
      <c r="H4772" s="385"/>
    </row>
    <row r="4773" spans="1:8" x14ac:dyDescent="0.25">
      <c r="A4773" s="30"/>
      <c r="B4773" s="31"/>
      <c r="C4773" s="403"/>
      <c r="D4773" s="385"/>
      <c r="F4773" s="385"/>
      <c r="G4773" s="385"/>
      <c r="H4773" s="385"/>
    </row>
    <row r="4774" spans="1:8" x14ac:dyDescent="0.25">
      <c r="A4774" s="30"/>
      <c r="B4774" s="31"/>
      <c r="C4774" s="403"/>
      <c r="D4774" s="385"/>
      <c r="F4774" s="385"/>
      <c r="G4774" s="385"/>
      <c r="H4774" s="385"/>
    </row>
    <row r="4775" spans="1:8" x14ac:dyDescent="0.25">
      <c r="A4775" s="30"/>
      <c r="B4775" s="31"/>
      <c r="C4775" s="403"/>
      <c r="D4775" s="385"/>
      <c r="F4775" s="385"/>
      <c r="G4775" s="385"/>
      <c r="H4775" s="385"/>
    </row>
    <row r="4776" spans="1:8" x14ac:dyDescent="0.25">
      <c r="A4776" s="30"/>
      <c r="B4776" s="31"/>
      <c r="C4776" s="403"/>
      <c r="D4776" s="385"/>
      <c r="F4776" s="385"/>
      <c r="G4776" s="385"/>
      <c r="H4776" s="385"/>
    </row>
    <row r="4777" spans="1:8" x14ac:dyDescent="0.25">
      <c r="A4777" s="30"/>
      <c r="B4777" s="31"/>
      <c r="C4777" s="403"/>
      <c r="D4777" s="385"/>
      <c r="F4777" s="385"/>
      <c r="G4777" s="385"/>
      <c r="H4777" s="385"/>
    </row>
    <row r="4778" spans="1:8" x14ac:dyDescent="0.25">
      <c r="A4778" s="30"/>
      <c r="B4778" s="31"/>
      <c r="C4778" s="403"/>
      <c r="D4778" s="385"/>
      <c r="F4778" s="385"/>
      <c r="G4778" s="385"/>
      <c r="H4778" s="385"/>
    </row>
    <row r="4779" spans="1:8" x14ac:dyDescent="0.25">
      <c r="A4779" s="30"/>
      <c r="B4779" s="31"/>
      <c r="C4779" s="403"/>
      <c r="D4779" s="385"/>
      <c r="F4779" s="385"/>
      <c r="G4779" s="385"/>
      <c r="H4779" s="385"/>
    </row>
    <row r="4780" spans="1:8" x14ac:dyDescent="0.25">
      <c r="A4780" s="30"/>
      <c r="B4780" s="31"/>
      <c r="C4780" s="403"/>
      <c r="D4780" s="385"/>
      <c r="F4780" s="385"/>
      <c r="G4780" s="385"/>
      <c r="H4780" s="385"/>
    </row>
    <row r="4781" spans="1:8" x14ac:dyDescent="0.25">
      <c r="A4781" s="30"/>
      <c r="B4781" s="31"/>
      <c r="C4781" s="403"/>
      <c r="D4781" s="385"/>
      <c r="F4781" s="385"/>
      <c r="G4781" s="385"/>
      <c r="H4781" s="385"/>
    </row>
    <row r="4782" spans="1:8" x14ac:dyDescent="0.25">
      <c r="A4782" s="30"/>
      <c r="B4782" s="31"/>
      <c r="C4782" s="403"/>
      <c r="D4782" s="385"/>
      <c r="F4782" s="385"/>
      <c r="G4782" s="385"/>
      <c r="H4782" s="385"/>
    </row>
    <row r="4783" spans="1:8" x14ac:dyDescent="0.25">
      <c r="A4783" s="30"/>
      <c r="B4783" s="31"/>
      <c r="C4783" s="403"/>
      <c r="D4783" s="385"/>
      <c r="F4783" s="385"/>
      <c r="G4783" s="385"/>
      <c r="H4783" s="385"/>
    </row>
    <row r="4784" spans="1:8" x14ac:dyDescent="0.25">
      <c r="A4784" s="30"/>
      <c r="B4784" s="31"/>
      <c r="C4784" s="403"/>
      <c r="D4784" s="385"/>
      <c r="F4784" s="385"/>
      <c r="G4784" s="385"/>
      <c r="H4784" s="385"/>
    </row>
    <row r="4785" spans="1:8" x14ac:dyDescent="0.25">
      <c r="A4785" s="30"/>
      <c r="B4785" s="31"/>
      <c r="C4785" s="403"/>
      <c r="D4785" s="385"/>
      <c r="F4785" s="385"/>
      <c r="G4785" s="385"/>
      <c r="H4785" s="385"/>
    </row>
    <row r="4786" spans="1:8" x14ac:dyDescent="0.25">
      <c r="A4786" s="30"/>
      <c r="B4786" s="31"/>
      <c r="C4786" s="403"/>
      <c r="D4786" s="385"/>
      <c r="F4786" s="385"/>
      <c r="G4786" s="385"/>
      <c r="H4786" s="385"/>
    </row>
    <row r="4787" spans="1:8" x14ac:dyDescent="0.25">
      <c r="A4787" s="30"/>
      <c r="B4787" s="31"/>
      <c r="C4787" s="403"/>
      <c r="D4787" s="385"/>
      <c r="F4787" s="385"/>
      <c r="G4787" s="385"/>
      <c r="H4787" s="385"/>
    </row>
    <row r="4788" spans="1:8" x14ac:dyDescent="0.25">
      <c r="A4788" s="30"/>
      <c r="B4788" s="31"/>
      <c r="C4788" s="403"/>
      <c r="D4788" s="385"/>
      <c r="F4788" s="385"/>
      <c r="G4788" s="385"/>
      <c r="H4788" s="385"/>
    </row>
    <row r="4789" spans="1:8" x14ac:dyDescent="0.25">
      <c r="A4789" s="30"/>
      <c r="B4789" s="31"/>
      <c r="C4789" s="403"/>
      <c r="D4789" s="385"/>
      <c r="F4789" s="385"/>
      <c r="G4789" s="385"/>
      <c r="H4789" s="385"/>
    </row>
    <row r="4790" spans="1:8" x14ac:dyDescent="0.25">
      <c r="A4790" s="30"/>
      <c r="B4790" s="31"/>
      <c r="C4790" s="403"/>
      <c r="D4790" s="385"/>
      <c r="F4790" s="385"/>
      <c r="G4790" s="385"/>
      <c r="H4790" s="385"/>
    </row>
    <row r="4791" spans="1:8" x14ac:dyDescent="0.25">
      <c r="A4791" s="30"/>
      <c r="B4791" s="31"/>
      <c r="C4791" s="403"/>
      <c r="D4791" s="385"/>
      <c r="F4791" s="385"/>
      <c r="G4791" s="385"/>
      <c r="H4791" s="385"/>
    </row>
    <row r="4792" spans="1:8" x14ac:dyDescent="0.25">
      <c r="A4792" s="30"/>
      <c r="B4792" s="31"/>
      <c r="C4792" s="403"/>
      <c r="D4792" s="385"/>
      <c r="F4792" s="385"/>
      <c r="G4792" s="385"/>
      <c r="H4792" s="385"/>
    </row>
    <row r="4793" spans="1:8" x14ac:dyDescent="0.25">
      <c r="A4793" s="30"/>
      <c r="B4793" s="31"/>
      <c r="C4793" s="403"/>
      <c r="D4793" s="385"/>
      <c r="F4793" s="385"/>
      <c r="G4793" s="385"/>
      <c r="H4793" s="385"/>
    </row>
    <row r="4794" spans="1:8" x14ac:dyDescent="0.25">
      <c r="A4794" s="30"/>
      <c r="B4794" s="31"/>
      <c r="C4794" s="403"/>
      <c r="D4794" s="385"/>
      <c r="F4794" s="385"/>
      <c r="G4794" s="385"/>
      <c r="H4794" s="385"/>
    </row>
    <row r="4795" spans="1:8" x14ac:dyDescent="0.25">
      <c r="A4795" s="30"/>
      <c r="B4795" s="31"/>
      <c r="C4795" s="403"/>
      <c r="D4795" s="385"/>
      <c r="F4795" s="385"/>
      <c r="G4795" s="385"/>
      <c r="H4795" s="385"/>
    </row>
    <row r="4796" spans="1:8" x14ac:dyDescent="0.25">
      <c r="A4796" s="30"/>
      <c r="B4796" s="31"/>
      <c r="C4796" s="403"/>
      <c r="D4796" s="385"/>
      <c r="F4796" s="385"/>
      <c r="G4796" s="385"/>
      <c r="H4796" s="385"/>
    </row>
    <row r="4797" spans="1:8" x14ac:dyDescent="0.25">
      <c r="A4797" s="30"/>
      <c r="B4797" s="31"/>
      <c r="C4797" s="403"/>
      <c r="D4797" s="385"/>
      <c r="F4797" s="385"/>
      <c r="G4797" s="385"/>
      <c r="H4797" s="385"/>
    </row>
    <row r="4798" spans="1:8" x14ac:dyDescent="0.25">
      <c r="A4798" s="30"/>
      <c r="B4798" s="31"/>
      <c r="C4798" s="403"/>
      <c r="D4798" s="385"/>
      <c r="F4798" s="385"/>
      <c r="G4798" s="385"/>
      <c r="H4798" s="385"/>
    </row>
    <row r="4799" spans="1:8" x14ac:dyDescent="0.25">
      <c r="A4799" s="30"/>
      <c r="B4799" s="31"/>
      <c r="C4799" s="403"/>
      <c r="D4799" s="385"/>
      <c r="F4799" s="385"/>
      <c r="G4799" s="385"/>
      <c r="H4799" s="385"/>
    </row>
    <row r="4800" spans="1:8" x14ac:dyDescent="0.25">
      <c r="A4800" s="30"/>
      <c r="B4800" s="31"/>
      <c r="C4800" s="403"/>
      <c r="D4800" s="385"/>
      <c r="F4800" s="385"/>
      <c r="G4800" s="385"/>
      <c r="H4800" s="385"/>
    </row>
    <row r="4801" spans="1:8" x14ac:dyDescent="0.25">
      <c r="A4801" s="30"/>
      <c r="B4801" s="31"/>
      <c r="C4801" s="403"/>
      <c r="D4801" s="385"/>
      <c r="F4801" s="385"/>
      <c r="G4801" s="385"/>
      <c r="H4801" s="385"/>
    </row>
    <row r="4802" spans="1:8" x14ac:dyDescent="0.25">
      <c r="A4802" s="30"/>
      <c r="B4802" s="31"/>
      <c r="C4802" s="403"/>
      <c r="D4802" s="385"/>
      <c r="F4802" s="385"/>
      <c r="G4802" s="385"/>
      <c r="H4802" s="385"/>
    </row>
    <row r="4803" spans="1:8" x14ac:dyDescent="0.25">
      <c r="A4803" s="30"/>
      <c r="B4803" s="31"/>
      <c r="C4803" s="403"/>
      <c r="D4803" s="385"/>
      <c r="F4803" s="385"/>
      <c r="G4803" s="385"/>
      <c r="H4803" s="385"/>
    </row>
    <row r="4804" spans="1:8" x14ac:dyDescent="0.25">
      <c r="A4804" s="30"/>
      <c r="B4804" s="31"/>
      <c r="C4804" s="403"/>
      <c r="D4804" s="385"/>
      <c r="F4804" s="385"/>
      <c r="G4804" s="385"/>
      <c r="H4804" s="385"/>
    </row>
    <row r="4805" spans="1:8" x14ac:dyDescent="0.25">
      <c r="A4805" s="30"/>
      <c r="B4805" s="31"/>
      <c r="C4805" s="403"/>
      <c r="D4805" s="385"/>
      <c r="F4805" s="385"/>
      <c r="G4805" s="385"/>
      <c r="H4805" s="385"/>
    </row>
    <row r="4806" spans="1:8" x14ac:dyDescent="0.25">
      <c r="A4806" s="30"/>
      <c r="B4806" s="31"/>
      <c r="C4806" s="403"/>
      <c r="D4806" s="385"/>
      <c r="F4806" s="385"/>
      <c r="G4806" s="385"/>
      <c r="H4806" s="385"/>
    </row>
    <row r="4807" spans="1:8" x14ac:dyDescent="0.25">
      <c r="A4807" s="30"/>
      <c r="B4807" s="31"/>
      <c r="C4807" s="403"/>
      <c r="D4807" s="385"/>
      <c r="F4807" s="385"/>
      <c r="G4807" s="385"/>
      <c r="H4807" s="385"/>
    </row>
    <row r="4808" spans="1:8" x14ac:dyDescent="0.25">
      <c r="A4808" s="30"/>
      <c r="B4808" s="31"/>
      <c r="C4808" s="403"/>
      <c r="D4808" s="385"/>
      <c r="F4808" s="385"/>
      <c r="G4808" s="385"/>
      <c r="H4808" s="385"/>
    </row>
    <row r="4809" spans="1:8" x14ac:dyDescent="0.25">
      <c r="A4809" s="30"/>
      <c r="B4809" s="31"/>
      <c r="C4809" s="403"/>
      <c r="D4809" s="385"/>
      <c r="F4809" s="385"/>
      <c r="G4809" s="385"/>
      <c r="H4809" s="385"/>
    </row>
    <row r="4810" spans="1:8" x14ac:dyDescent="0.25">
      <c r="A4810" s="30"/>
      <c r="B4810" s="31"/>
      <c r="C4810" s="403"/>
      <c r="D4810" s="385"/>
      <c r="F4810" s="385"/>
      <c r="G4810" s="385"/>
      <c r="H4810" s="385"/>
    </row>
    <row r="4811" spans="1:8" x14ac:dyDescent="0.25">
      <c r="A4811" s="30"/>
      <c r="B4811" s="31"/>
      <c r="C4811" s="403"/>
      <c r="D4811" s="385"/>
      <c r="F4811" s="385"/>
      <c r="G4811" s="385"/>
      <c r="H4811" s="385"/>
    </row>
    <row r="4812" spans="1:8" x14ac:dyDescent="0.25">
      <c r="A4812" s="30"/>
      <c r="B4812" s="31"/>
      <c r="C4812" s="403"/>
      <c r="D4812" s="385"/>
      <c r="F4812" s="385"/>
      <c r="G4812" s="385"/>
      <c r="H4812" s="385"/>
    </row>
    <row r="4813" spans="1:8" x14ac:dyDescent="0.25">
      <c r="A4813" s="30"/>
      <c r="B4813" s="31"/>
      <c r="C4813" s="403"/>
      <c r="D4813" s="385"/>
      <c r="F4813" s="385"/>
      <c r="G4813" s="385"/>
      <c r="H4813" s="385"/>
    </row>
    <row r="4814" spans="1:8" x14ac:dyDescent="0.25">
      <c r="A4814" s="30"/>
      <c r="B4814" s="31"/>
      <c r="C4814" s="403"/>
      <c r="D4814" s="385"/>
      <c r="F4814" s="385"/>
      <c r="G4814" s="385"/>
      <c r="H4814" s="385"/>
    </row>
    <row r="4815" spans="1:8" x14ac:dyDescent="0.25">
      <c r="A4815" s="30"/>
      <c r="B4815" s="31"/>
      <c r="C4815" s="403"/>
      <c r="D4815" s="385"/>
      <c r="F4815" s="385"/>
      <c r="G4815" s="385"/>
      <c r="H4815" s="385"/>
    </row>
    <row r="4816" spans="1:8" x14ac:dyDescent="0.25">
      <c r="A4816" s="30"/>
      <c r="B4816" s="31"/>
      <c r="C4816" s="403"/>
      <c r="D4816" s="385"/>
      <c r="F4816" s="385"/>
      <c r="G4816" s="385"/>
      <c r="H4816" s="385"/>
    </row>
    <row r="4817" spans="1:8" x14ac:dyDescent="0.25">
      <c r="A4817" s="30"/>
      <c r="B4817" s="31"/>
      <c r="C4817" s="403"/>
      <c r="D4817" s="385"/>
      <c r="F4817" s="385"/>
      <c r="G4817" s="385"/>
      <c r="H4817" s="385"/>
    </row>
    <row r="4818" spans="1:8" x14ac:dyDescent="0.25">
      <c r="A4818" s="30"/>
      <c r="B4818" s="31"/>
      <c r="C4818" s="403"/>
      <c r="D4818" s="385"/>
      <c r="F4818" s="385"/>
      <c r="G4818" s="385"/>
      <c r="H4818" s="385"/>
    </row>
    <row r="4819" spans="1:8" x14ac:dyDescent="0.25">
      <c r="A4819" s="30"/>
      <c r="B4819" s="31"/>
      <c r="C4819" s="403"/>
      <c r="D4819" s="385"/>
      <c r="F4819" s="385"/>
      <c r="G4819" s="385"/>
      <c r="H4819" s="385"/>
    </row>
    <row r="4820" spans="1:8" x14ac:dyDescent="0.25">
      <c r="A4820" s="30"/>
      <c r="B4820" s="31"/>
      <c r="C4820" s="403"/>
      <c r="D4820" s="385"/>
      <c r="F4820" s="385"/>
      <c r="G4820" s="385"/>
      <c r="H4820" s="385"/>
    </row>
    <row r="4821" spans="1:8" x14ac:dyDescent="0.25">
      <c r="A4821" s="30"/>
      <c r="B4821" s="31"/>
      <c r="C4821" s="403"/>
      <c r="D4821" s="385"/>
      <c r="F4821" s="385"/>
      <c r="G4821" s="385"/>
      <c r="H4821" s="385"/>
    </row>
    <row r="4822" spans="1:8" x14ac:dyDescent="0.25">
      <c r="A4822" s="30"/>
      <c r="B4822" s="31"/>
      <c r="C4822" s="403"/>
      <c r="D4822" s="385"/>
      <c r="F4822" s="385"/>
      <c r="G4822" s="385"/>
      <c r="H4822" s="385"/>
    </row>
    <row r="4823" spans="1:8" x14ac:dyDescent="0.25">
      <c r="A4823" s="30"/>
      <c r="B4823" s="31"/>
      <c r="C4823" s="403"/>
      <c r="D4823" s="385"/>
      <c r="F4823" s="385"/>
      <c r="G4823" s="385"/>
      <c r="H4823" s="385"/>
    </row>
    <row r="4824" spans="1:8" x14ac:dyDescent="0.25">
      <c r="A4824" s="30"/>
      <c r="B4824" s="31"/>
      <c r="C4824" s="403"/>
      <c r="D4824" s="385"/>
      <c r="F4824" s="385"/>
      <c r="G4824" s="385"/>
      <c r="H4824" s="385"/>
    </row>
    <row r="4825" spans="1:8" x14ac:dyDescent="0.25">
      <c r="A4825" s="30"/>
      <c r="B4825" s="31"/>
      <c r="C4825" s="403"/>
      <c r="D4825" s="385"/>
      <c r="F4825" s="385"/>
      <c r="G4825" s="385"/>
      <c r="H4825" s="385"/>
    </row>
    <row r="4826" spans="1:8" x14ac:dyDescent="0.25">
      <c r="A4826" s="30"/>
      <c r="B4826" s="31"/>
      <c r="C4826" s="403"/>
      <c r="D4826" s="385"/>
      <c r="F4826" s="385"/>
      <c r="G4826" s="385"/>
      <c r="H4826" s="385"/>
    </row>
    <row r="4827" spans="1:8" x14ac:dyDescent="0.25">
      <c r="A4827" s="30"/>
      <c r="B4827" s="31"/>
      <c r="C4827" s="403"/>
      <c r="D4827" s="385"/>
      <c r="F4827" s="385"/>
      <c r="G4827" s="385"/>
      <c r="H4827" s="385"/>
    </row>
    <row r="4828" spans="1:8" x14ac:dyDescent="0.25">
      <c r="A4828" s="30"/>
      <c r="B4828" s="31"/>
      <c r="C4828" s="403"/>
      <c r="D4828" s="385"/>
      <c r="F4828" s="385"/>
      <c r="G4828" s="385"/>
      <c r="H4828" s="385"/>
    </row>
    <row r="4829" spans="1:8" x14ac:dyDescent="0.25">
      <c r="A4829" s="30"/>
      <c r="B4829" s="31"/>
      <c r="C4829" s="403"/>
      <c r="D4829" s="385"/>
      <c r="F4829" s="385"/>
      <c r="G4829" s="385"/>
      <c r="H4829" s="385"/>
    </row>
    <row r="4830" spans="1:8" x14ac:dyDescent="0.25">
      <c r="A4830" s="30"/>
      <c r="B4830" s="31"/>
      <c r="C4830" s="403"/>
      <c r="D4830" s="385"/>
      <c r="F4830" s="385"/>
      <c r="G4830" s="385"/>
      <c r="H4830" s="385"/>
    </row>
    <row r="4831" spans="1:8" x14ac:dyDescent="0.25">
      <c r="A4831" s="30"/>
      <c r="B4831" s="31"/>
      <c r="C4831" s="403"/>
      <c r="D4831" s="385"/>
      <c r="F4831" s="385"/>
      <c r="G4831" s="385"/>
      <c r="H4831" s="385"/>
    </row>
    <row r="4832" spans="1:8" x14ac:dyDescent="0.25">
      <c r="A4832" s="30"/>
      <c r="B4832" s="31"/>
      <c r="C4832" s="403"/>
      <c r="D4832" s="385"/>
      <c r="F4832" s="385"/>
      <c r="G4832" s="385"/>
      <c r="H4832" s="385"/>
    </row>
    <row r="4833" spans="1:8" x14ac:dyDescent="0.25">
      <c r="A4833" s="30"/>
      <c r="B4833" s="31"/>
      <c r="C4833" s="403"/>
      <c r="D4833" s="385"/>
      <c r="F4833" s="385"/>
      <c r="G4833" s="385"/>
      <c r="H4833" s="385"/>
    </row>
    <row r="4834" spans="1:8" x14ac:dyDescent="0.25">
      <c r="A4834" s="30"/>
      <c r="B4834" s="31"/>
      <c r="C4834" s="403"/>
      <c r="D4834" s="385"/>
      <c r="F4834" s="385"/>
      <c r="G4834" s="385"/>
      <c r="H4834" s="385"/>
    </row>
    <row r="4835" spans="1:8" x14ac:dyDescent="0.25">
      <c r="A4835" s="30"/>
      <c r="B4835" s="31"/>
      <c r="C4835" s="403"/>
      <c r="D4835" s="385"/>
      <c r="F4835" s="385"/>
      <c r="G4835" s="385"/>
      <c r="H4835" s="385"/>
    </row>
    <row r="4836" spans="1:8" x14ac:dyDescent="0.25">
      <c r="A4836" s="30"/>
      <c r="B4836" s="31"/>
      <c r="C4836" s="403"/>
      <c r="D4836" s="385"/>
      <c r="F4836" s="385"/>
      <c r="G4836" s="385"/>
      <c r="H4836" s="385"/>
    </row>
    <row r="4837" spans="1:8" x14ac:dyDescent="0.25">
      <c r="A4837" s="30"/>
      <c r="B4837" s="31"/>
      <c r="C4837" s="403"/>
      <c r="D4837" s="385"/>
      <c r="F4837" s="385"/>
      <c r="G4837" s="385"/>
      <c r="H4837" s="385"/>
    </row>
    <row r="4838" spans="1:8" x14ac:dyDescent="0.25">
      <c r="A4838" s="30"/>
      <c r="B4838" s="31"/>
      <c r="C4838" s="403"/>
      <c r="D4838" s="385"/>
      <c r="F4838" s="385"/>
      <c r="G4838" s="385"/>
      <c r="H4838" s="385"/>
    </row>
    <row r="4839" spans="1:8" x14ac:dyDescent="0.25">
      <c r="A4839" s="30"/>
      <c r="B4839" s="31"/>
      <c r="C4839" s="403"/>
      <c r="D4839" s="385"/>
      <c r="F4839" s="385"/>
      <c r="G4839" s="385"/>
      <c r="H4839" s="385"/>
    </row>
    <row r="4840" spans="1:8" x14ac:dyDescent="0.25">
      <c r="A4840" s="30"/>
      <c r="B4840" s="31"/>
      <c r="C4840" s="403"/>
      <c r="D4840" s="385"/>
      <c r="F4840" s="385"/>
      <c r="G4840" s="385"/>
      <c r="H4840" s="385"/>
    </row>
    <row r="4841" spans="1:8" x14ac:dyDescent="0.25">
      <c r="A4841" s="30"/>
      <c r="B4841" s="31"/>
      <c r="C4841" s="403"/>
      <c r="D4841" s="385"/>
      <c r="F4841" s="385"/>
      <c r="G4841" s="385"/>
      <c r="H4841" s="385"/>
    </row>
    <row r="4842" spans="1:8" x14ac:dyDescent="0.25">
      <c r="A4842" s="30"/>
      <c r="B4842" s="31"/>
      <c r="C4842" s="403"/>
      <c r="D4842" s="385"/>
      <c r="F4842" s="385"/>
      <c r="G4842" s="385"/>
      <c r="H4842" s="385"/>
    </row>
    <row r="4843" spans="1:8" x14ac:dyDescent="0.25">
      <c r="A4843" s="30"/>
      <c r="B4843" s="31"/>
      <c r="C4843" s="403"/>
      <c r="D4843" s="385"/>
      <c r="F4843" s="385"/>
      <c r="G4843" s="385"/>
      <c r="H4843" s="385"/>
    </row>
    <row r="4844" spans="1:8" x14ac:dyDescent="0.25">
      <c r="A4844" s="30"/>
      <c r="B4844" s="31"/>
      <c r="C4844" s="403"/>
      <c r="D4844" s="385"/>
      <c r="F4844" s="385"/>
      <c r="G4844" s="385"/>
      <c r="H4844" s="385"/>
    </row>
    <row r="4845" spans="1:8" x14ac:dyDescent="0.25">
      <c r="A4845" s="30"/>
      <c r="B4845" s="31"/>
      <c r="C4845" s="403"/>
      <c r="D4845" s="385"/>
      <c r="F4845" s="385"/>
      <c r="G4845" s="385"/>
      <c r="H4845" s="385"/>
    </row>
    <row r="4846" spans="1:8" x14ac:dyDescent="0.25">
      <c r="A4846" s="30"/>
      <c r="B4846" s="31"/>
      <c r="C4846" s="403"/>
      <c r="D4846" s="385"/>
      <c r="F4846" s="385"/>
      <c r="G4846" s="385"/>
      <c r="H4846" s="385"/>
    </row>
    <row r="4847" spans="1:8" x14ac:dyDescent="0.25">
      <c r="A4847" s="30"/>
      <c r="B4847" s="31"/>
      <c r="C4847" s="403"/>
      <c r="D4847" s="385"/>
      <c r="F4847" s="385"/>
      <c r="G4847" s="385"/>
      <c r="H4847" s="385"/>
    </row>
    <row r="4848" spans="1:8" x14ac:dyDescent="0.25">
      <c r="A4848" s="30"/>
      <c r="B4848" s="31"/>
      <c r="C4848" s="403"/>
      <c r="D4848" s="385"/>
      <c r="F4848" s="385"/>
      <c r="G4848" s="385"/>
      <c r="H4848" s="385"/>
    </row>
    <row r="4849" spans="1:8" x14ac:dyDescent="0.25">
      <c r="A4849" s="30"/>
      <c r="B4849" s="31"/>
      <c r="C4849" s="403"/>
      <c r="D4849" s="385"/>
      <c r="F4849" s="385"/>
      <c r="G4849" s="385"/>
      <c r="H4849" s="385"/>
    </row>
    <row r="4850" spans="1:8" x14ac:dyDescent="0.25">
      <c r="A4850" s="30"/>
      <c r="B4850" s="31"/>
      <c r="C4850" s="403"/>
      <c r="D4850" s="385"/>
      <c r="F4850" s="385"/>
      <c r="G4850" s="385"/>
      <c r="H4850" s="385"/>
    </row>
    <row r="4851" spans="1:8" x14ac:dyDescent="0.25">
      <c r="A4851" s="30"/>
      <c r="B4851" s="31"/>
      <c r="C4851" s="403"/>
      <c r="D4851" s="385"/>
      <c r="F4851" s="385"/>
      <c r="G4851" s="385"/>
      <c r="H4851" s="385"/>
    </row>
    <row r="4852" spans="1:8" x14ac:dyDescent="0.25">
      <c r="A4852" s="30"/>
      <c r="B4852" s="31"/>
      <c r="C4852" s="403"/>
      <c r="D4852" s="385"/>
      <c r="F4852" s="385"/>
      <c r="G4852" s="385"/>
      <c r="H4852" s="385"/>
    </row>
    <row r="4853" spans="1:8" x14ac:dyDescent="0.25">
      <c r="A4853" s="30"/>
      <c r="B4853" s="31"/>
      <c r="C4853" s="403"/>
      <c r="D4853" s="385"/>
      <c r="F4853" s="385"/>
      <c r="G4853" s="385"/>
      <c r="H4853" s="385"/>
    </row>
    <row r="4854" spans="1:8" x14ac:dyDescent="0.25">
      <c r="A4854" s="30"/>
      <c r="B4854" s="31"/>
      <c r="C4854" s="403"/>
      <c r="D4854" s="385"/>
      <c r="F4854" s="385"/>
      <c r="G4854" s="385"/>
      <c r="H4854" s="385"/>
    </row>
    <row r="4855" spans="1:8" x14ac:dyDescent="0.25">
      <c r="A4855" s="30"/>
      <c r="B4855" s="31"/>
      <c r="C4855" s="403"/>
      <c r="D4855" s="385"/>
      <c r="F4855" s="385"/>
      <c r="G4855" s="385"/>
      <c r="H4855" s="385"/>
    </row>
    <row r="4856" spans="1:8" x14ac:dyDescent="0.25">
      <c r="A4856" s="30"/>
      <c r="B4856" s="31"/>
      <c r="C4856" s="403"/>
      <c r="D4856" s="385"/>
      <c r="F4856" s="385"/>
      <c r="G4856" s="385"/>
      <c r="H4856" s="385"/>
    </row>
    <row r="4857" spans="1:8" x14ac:dyDescent="0.25">
      <c r="A4857" s="30"/>
      <c r="B4857" s="31"/>
      <c r="C4857" s="403"/>
      <c r="D4857" s="385"/>
      <c r="F4857" s="385"/>
      <c r="G4857" s="385"/>
      <c r="H4857" s="385"/>
    </row>
    <row r="4858" spans="1:8" x14ac:dyDescent="0.25">
      <c r="A4858" s="30"/>
      <c r="B4858" s="31"/>
      <c r="C4858" s="403"/>
      <c r="D4858" s="385"/>
      <c r="F4858" s="385"/>
      <c r="G4858" s="385"/>
      <c r="H4858" s="385"/>
    </row>
    <row r="4859" spans="1:8" x14ac:dyDescent="0.25">
      <c r="A4859" s="30"/>
      <c r="B4859" s="31"/>
      <c r="C4859" s="403"/>
      <c r="D4859" s="385"/>
      <c r="F4859" s="385"/>
      <c r="G4859" s="385"/>
      <c r="H4859" s="385"/>
    </row>
    <row r="4860" spans="1:8" x14ac:dyDescent="0.25">
      <c r="A4860" s="30"/>
      <c r="B4860" s="31"/>
      <c r="C4860" s="403"/>
      <c r="D4860" s="385"/>
      <c r="F4860" s="385"/>
      <c r="G4860" s="385"/>
      <c r="H4860" s="385"/>
    </row>
    <row r="4861" spans="1:8" x14ac:dyDescent="0.25">
      <c r="A4861" s="30"/>
      <c r="B4861" s="31"/>
      <c r="C4861" s="403"/>
      <c r="D4861" s="385"/>
      <c r="F4861" s="385"/>
      <c r="G4861" s="385"/>
      <c r="H4861" s="385"/>
    </row>
    <row r="4862" spans="1:8" x14ac:dyDescent="0.25">
      <c r="A4862" s="30"/>
      <c r="B4862" s="31"/>
      <c r="C4862" s="403"/>
      <c r="D4862" s="385"/>
      <c r="F4862" s="385"/>
      <c r="G4862" s="385"/>
      <c r="H4862" s="385"/>
    </row>
    <row r="4863" spans="1:8" x14ac:dyDescent="0.25">
      <c r="A4863" s="30"/>
      <c r="B4863" s="31"/>
      <c r="C4863" s="403"/>
      <c r="D4863" s="385"/>
      <c r="F4863" s="385"/>
      <c r="G4863" s="385"/>
      <c r="H4863" s="385"/>
    </row>
    <row r="4864" spans="1:8" x14ac:dyDescent="0.25">
      <c r="A4864" s="30"/>
      <c r="B4864" s="31"/>
      <c r="C4864" s="403"/>
      <c r="D4864" s="385"/>
      <c r="F4864" s="385"/>
      <c r="G4864" s="385"/>
      <c r="H4864" s="385"/>
    </row>
    <row r="4865" spans="1:8" x14ac:dyDescent="0.25">
      <c r="A4865" s="30"/>
      <c r="B4865" s="31"/>
      <c r="C4865" s="403"/>
      <c r="D4865" s="385"/>
      <c r="F4865" s="385"/>
      <c r="G4865" s="385"/>
      <c r="H4865" s="385"/>
    </row>
    <row r="4866" spans="1:8" x14ac:dyDescent="0.25">
      <c r="A4866" s="30"/>
      <c r="B4866" s="31"/>
      <c r="C4866" s="403"/>
      <c r="D4866" s="385"/>
      <c r="F4866" s="385"/>
      <c r="G4866" s="385"/>
      <c r="H4866" s="385"/>
    </row>
    <row r="4867" spans="1:8" x14ac:dyDescent="0.25">
      <c r="A4867" s="30"/>
      <c r="B4867" s="31"/>
      <c r="C4867" s="403"/>
      <c r="D4867" s="385"/>
      <c r="F4867" s="385"/>
      <c r="G4867" s="385"/>
      <c r="H4867" s="385"/>
    </row>
    <row r="4868" spans="1:8" x14ac:dyDescent="0.25">
      <c r="A4868" s="30"/>
      <c r="B4868" s="31"/>
      <c r="C4868" s="403"/>
      <c r="D4868" s="385"/>
      <c r="F4868" s="385"/>
      <c r="G4868" s="385"/>
      <c r="H4868" s="385"/>
    </row>
    <row r="4869" spans="1:8" x14ac:dyDescent="0.25">
      <c r="A4869" s="30"/>
      <c r="B4869" s="31"/>
      <c r="C4869" s="403"/>
      <c r="D4869" s="385"/>
      <c r="F4869" s="385"/>
      <c r="G4869" s="385"/>
      <c r="H4869" s="385"/>
    </row>
    <row r="4870" spans="1:8" x14ac:dyDescent="0.25">
      <c r="A4870" s="30"/>
      <c r="B4870" s="31"/>
      <c r="C4870" s="403"/>
      <c r="D4870" s="385"/>
      <c r="F4870" s="385"/>
      <c r="G4870" s="385"/>
      <c r="H4870" s="385"/>
    </row>
    <row r="4871" spans="1:8" x14ac:dyDescent="0.25">
      <c r="A4871" s="30"/>
      <c r="B4871" s="31"/>
      <c r="C4871" s="403"/>
      <c r="D4871" s="385"/>
      <c r="F4871" s="385"/>
      <c r="G4871" s="385"/>
      <c r="H4871" s="385"/>
    </row>
    <row r="4872" spans="1:8" x14ac:dyDescent="0.25">
      <c r="A4872" s="30"/>
      <c r="B4872" s="31"/>
      <c r="C4872" s="403"/>
      <c r="D4872" s="385"/>
      <c r="F4872" s="385"/>
      <c r="G4872" s="385"/>
      <c r="H4872" s="385"/>
    </row>
    <row r="4873" spans="1:8" x14ac:dyDescent="0.25">
      <c r="A4873" s="30"/>
      <c r="B4873" s="31"/>
      <c r="C4873" s="403"/>
      <c r="D4873" s="385"/>
      <c r="F4873" s="385"/>
      <c r="G4873" s="385"/>
      <c r="H4873" s="385"/>
    </row>
    <row r="4874" spans="1:8" x14ac:dyDescent="0.25">
      <c r="A4874" s="30"/>
      <c r="B4874" s="31"/>
      <c r="C4874" s="403"/>
      <c r="D4874" s="385"/>
      <c r="F4874" s="385"/>
      <c r="G4874" s="385"/>
      <c r="H4874" s="385"/>
    </row>
    <row r="4875" spans="1:8" x14ac:dyDescent="0.25">
      <c r="A4875" s="30"/>
      <c r="B4875" s="31"/>
      <c r="C4875" s="403"/>
      <c r="D4875" s="385"/>
      <c r="F4875" s="385"/>
      <c r="G4875" s="385"/>
      <c r="H4875" s="385"/>
    </row>
    <row r="4876" spans="1:8" x14ac:dyDescent="0.25">
      <c r="A4876" s="30"/>
      <c r="B4876" s="31"/>
      <c r="C4876" s="403"/>
      <c r="D4876" s="385"/>
      <c r="F4876" s="385"/>
      <c r="G4876" s="385"/>
      <c r="H4876" s="385"/>
    </row>
    <row r="4877" spans="1:8" x14ac:dyDescent="0.25">
      <c r="A4877" s="30"/>
      <c r="B4877" s="31"/>
      <c r="C4877" s="403"/>
      <c r="D4877" s="385"/>
      <c r="F4877" s="385"/>
      <c r="G4877" s="385"/>
      <c r="H4877" s="385"/>
    </row>
    <row r="4878" spans="1:8" x14ac:dyDescent="0.25">
      <c r="A4878" s="30"/>
      <c r="B4878" s="31"/>
      <c r="C4878" s="403"/>
      <c r="D4878" s="385"/>
      <c r="F4878" s="385"/>
      <c r="G4878" s="385"/>
      <c r="H4878" s="385"/>
    </row>
    <row r="4879" spans="1:8" x14ac:dyDescent="0.25">
      <c r="A4879" s="30"/>
      <c r="B4879" s="31"/>
      <c r="C4879" s="403"/>
      <c r="D4879" s="385"/>
      <c r="F4879" s="385"/>
      <c r="G4879" s="385"/>
      <c r="H4879" s="385"/>
    </row>
    <row r="4880" spans="1:8" x14ac:dyDescent="0.25">
      <c r="A4880" s="30"/>
      <c r="B4880" s="31"/>
      <c r="C4880" s="403"/>
      <c r="D4880" s="385"/>
      <c r="F4880" s="385"/>
      <c r="G4880" s="385"/>
      <c r="H4880" s="385"/>
    </row>
    <row r="4881" spans="1:8" x14ac:dyDescent="0.25">
      <c r="A4881" s="30"/>
      <c r="B4881" s="31"/>
      <c r="C4881" s="403"/>
      <c r="D4881" s="385"/>
      <c r="F4881" s="385"/>
      <c r="G4881" s="385"/>
      <c r="H4881" s="385"/>
    </row>
    <row r="4882" spans="1:8" x14ac:dyDescent="0.25">
      <c r="A4882" s="30"/>
      <c r="B4882" s="31"/>
      <c r="C4882" s="403"/>
      <c r="D4882" s="385"/>
      <c r="F4882" s="385"/>
      <c r="G4882" s="385"/>
      <c r="H4882" s="385"/>
    </row>
    <row r="4883" spans="1:8" x14ac:dyDescent="0.25">
      <c r="A4883" s="30"/>
      <c r="B4883" s="31"/>
      <c r="C4883" s="403"/>
      <c r="D4883" s="385"/>
      <c r="F4883" s="385"/>
      <c r="G4883" s="385"/>
      <c r="H4883" s="385"/>
    </row>
    <row r="4884" spans="1:8" x14ac:dyDescent="0.25">
      <c r="A4884" s="30"/>
      <c r="B4884" s="31"/>
      <c r="C4884" s="403"/>
      <c r="D4884" s="385"/>
      <c r="F4884" s="385"/>
      <c r="G4884" s="385"/>
      <c r="H4884" s="385"/>
    </row>
    <row r="4885" spans="1:8" x14ac:dyDescent="0.25">
      <c r="A4885" s="30"/>
      <c r="B4885" s="31"/>
      <c r="C4885" s="403"/>
      <c r="D4885" s="385"/>
      <c r="F4885" s="385"/>
      <c r="G4885" s="385"/>
      <c r="H4885" s="385"/>
    </row>
    <row r="4886" spans="1:8" x14ac:dyDescent="0.25">
      <c r="A4886" s="30"/>
      <c r="B4886" s="31"/>
      <c r="C4886" s="403"/>
      <c r="D4886" s="385"/>
      <c r="F4886" s="385"/>
      <c r="G4886" s="385"/>
      <c r="H4886" s="385"/>
    </row>
    <row r="4887" spans="1:8" x14ac:dyDescent="0.25">
      <c r="A4887" s="30"/>
      <c r="B4887" s="31"/>
      <c r="C4887" s="403"/>
      <c r="D4887" s="385"/>
      <c r="F4887" s="385"/>
      <c r="G4887" s="385"/>
      <c r="H4887" s="385"/>
    </row>
    <row r="4888" spans="1:8" x14ac:dyDescent="0.25">
      <c r="A4888" s="30"/>
      <c r="B4888" s="31"/>
      <c r="C4888" s="403"/>
      <c r="D4888" s="385"/>
      <c r="F4888" s="385"/>
      <c r="G4888" s="385"/>
      <c r="H4888" s="385"/>
    </row>
    <row r="4889" spans="1:8" x14ac:dyDescent="0.25">
      <c r="A4889" s="30"/>
      <c r="B4889" s="31"/>
      <c r="C4889" s="403"/>
      <c r="D4889" s="385"/>
      <c r="F4889" s="385"/>
      <c r="G4889" s="385"/>
      <c r="H4889" s="385"/>
    </row>
    <row r="4890" spans="1:8" x14ac:dyDescent="0.25">
      <c r="A4890" s="30"/>
      <c r="B4890" s="31"/>
      <c r="C4890" s="403"/>
      <c r="D4890" s="385"/>
      <c r="F4890" s="385"/>
      <c r="G4890" s="385"/>
      <c r="H4890" s="385"/>
    </row>
    <row r="4891" spans="1:8" x14ac:dyDescent="0.25">
      <c r="A4891" s="30"/>
      <c r="B4891" s="31"/>
      <c r="C4891" s="403"/>
      <c r="D4891" s="385"/>
      <c r="F4891" s="385"/>
      <c r="G4891" s="385"/>
      <c r="H4891" s="385"/>
    </row>
    <row r="4892" spans="1:8" x14ac:dyDescent="0.25">
      <c r="A4892" s="30"/>
      <c r="B4892" s="31"/>
      <c r="C4892" s="403"/>
      <c r="D4892" s="385"/>
      <c r="F4892" s="385"/>
      <c r="G4892" s="385"/>
      <c r="H4892" s="385"/>
    </row>
    <row r="4893" spans="1:8" x14ac:dyDescent="0.25">
      <c r="A4893" s="30"/>
      <c r="B4893" s="31"/>
      <c r="C4893" s="403"/>
      <c r="D4893" s="385"/>
      <c r="F4893" s="385"/>
      <c r="G4893" s="385"/>
      <c r="H4893" s="385"/>
    </row>
    <row r="4894" spans="1:8" x14ac:dyDescent="0.25">
      <c r="A4894" s="30"/>
      <c r="B4894" s="31"/>
      <c r="C4894" s="403"/>
      <c r="D4894" s="385"/>
      <c r="F4894" s="385"/>
      <c r="G4894" s="385"/>
      <c r="H4894" s="385"/>
    </row>
    <row r="4895" spans="1:8" x14ac:dyDescent="0.25">
      <c r="A4895" s="30"/>
      <c r="B4895" s="31"/>
      <c r="C4895" s="403"/>
      <c r="D4895" s="385"/>
      <c r="F4895" s="385"/>
      <c r="G4895" s="385"/>
      <c r="H4895" s="385"/>
    </row>
    <row r="4896" spans="1:8" x14ac:dyDescent="0.25">
      <c r="A4896" s="30"/>
      <c r="B4896" s="31"/>
      <c r="C4896" s="403"/>
      <c r="D4896" s="385"/>
      <c r="F4896" s="385"/>
      <c r="G4896" s="385"/>
      <c r="H4896" s="385"/>
    </row>
    <row r="4897" spans="1:8" x14ac:dyDescent="0.25">
      <c r="A4897" s="30"/>
      <c r="B4897" s="31"/>
      <c r="C4897" s="403"/>
      <c r="D4897" s="385"/>
      <c r="F4897" s="385"/>
      <c r="G4897" s="385"/>
      <c r="H4897" s="385"/>
    </row>
    <row r="4898" spans="1:8" x14ac:dyDescent="0.25">
      <c r="A4898" s="30"/>
      <c r="B4898" s="31"/>
      <c r="C4898" s="403"/>
      <c r="D4898" s="385"/>
      <c r="F4898" s="385"/>
      <c r="G4898" s="385"/>
      <c r="H4898" s="385"/>
    </row>
    <row r="4899" spans="1:8" x14ac:dyDescent="0.25">
      <c r="A4899" s="30"/>
      <c r="B4899" s="31"/>
      <c r="C4899" s="403"/>
      <c r="D4899" s="385"/>
      <c r="F4899" s="385"/>
      <c r="G4899" s="385"/>
      <c r="H4899" s="385"/>
    </row>
    <row r="4900" spans="1:8" x14ac:dyDescent="0.25">
      <c r="A4900" s="30"/>
      <c r="B4900" s="31"/>
      <c r="C4900" s="403"/>
      <c r="D4900" s="385"/>
      <c r="F4900" s="385"/>
      <c r="G4900" s="385"/>
      <c r="H4900" s="385"/>
    </row>
    <row r="4901" spans="1:8" x14ac:dyDescent="0.25">
      <c r="A4901" s="30"/>
      <c r="B4901" s="31"/>
      <c r="C4901" s="403"/>
      <c r="D4901" s="385"/>
      <c r="F4901" s="385"/>
      <c r="G4901" s="385"/>
      <c r="H4901" s="385"/>
    </row>
    <row r="4902" spans="1:8" x14ac:dyDescent="0.25">
      <c r="A4902" s="30"/>
      <c r="B4902" s="31"/>
      <c r="C4902" s="403"/>
      <c r="D4902" s="385"/>
      <c r="F4902" s="385"/>
      <c r="G4902" s="385"/>
      <c r="H4902" s="385"/>
    </row>
    <row r="4903" spans="1:8" x14ac:dyDescent="0.25">
      <c r="A4903" s="30"/>
      <c r="B4903" s="31"/>
      <c r="C4903" s="403"/>
      <c r="D4903" s="385"/>
      <c r="F4903" s="385"/>
      <c r="G4903" s="385"/>
      <c r="H4903" s="385"/>
    </row>
    <row r="4904" spans="1:8" x14ac:dyDescent="0.25">
      <c r="A4904" s="30"/>
      <c r="B4904" s="31"/>
      <c r="C4904" s="403"/>
      <c r="D4904" s="385"/>
      <c r="F4904" s="385"/>
      <c r="G4904" s="385"/>
      <c r="H4904" s="385"/>
    </row>
    <row r="4905" spans="1:8" x14ac:dyDescent="0.25">
      <c r="A4905" s="30"/>
      <c r="B4905" s="31"/>
      <c r="C4905" s="403"/>
      <c r="D4905" s="385"/>
      <c r="F4905" s="385"/>
      <c r="G4905" s="385"/>
      <c r="H4905" s="385"/>
    </row>
    <row r="4906" spans="1:8" x14ac:dyDescent="0.25">
      <c r="A4906" s="30"/>
      <c r="B4906" s="31"/>
      <c r="C4906" s="403"/>
      <c r="D4906" s="385"/>
      <c r="F4906" s="385"/>
      <c r="G4906" s="385"/>
      <c r="H4906" s="385"/>
    </row>
    <row r="4907" spans="1:8" x14ac:dyDescent="0.25">
      <c r="A4907" s="30"/>
      <c r="B4907" s="31"/>
      <c r="C4907" s="403"/>
      <c r="D4907" s="385"/>
      <c r="F4907" s="385"/>
      <c r="G4907" s="385"/>
      <c r="H4907" s="385"/>
    </row>
    <row r="4908" spans="1:8" x14ac:dyDescent="0.25">
      <c r="A4908" s="30"/>
      <c r="B4908" s="31"/>
      <c r="C4908" s="403"/>
      <c r="D4908" s="385"/>
      <c r="F4908" s="385"/>
      <c r="G4908" s="385"/>
      <c r="H4908" s="385"/>
    </row>
    <row r="4909" spans="1:8" x14ac:dyDescent="0.25">
      <c r="A4909" s="30"/>
      <c r="B4909" s="31"/>
      <c r="C4909" s="403"/>
      <c r="D4909" s="385"/>
      <c r="F4909" s="385"/>
      <c r="G4909" s="385"/>
      <c r="H4909" s="385"/>
    </row>
    <row r="4910" spans="1:8" x14ac:dyDescent="0.25">
      <c r="A4910" s="30"/>
      <c r="B4910" s="31"/>
      <c r="C4910" s="403"/>
      <c r="D4910" s="385"/>
      <c r="F4910" s="385"/>
      <c r="G4910" s="385"/>
      <c r="H4910" s="385"/>
    </row>
    <row r="4911" spans="1:8" x14ac:dyDescent="0.25">
      <c r="A4911" s="30"/>
      <c r="B4911" s="31"/>
      <c r="C4911" s="403"/>
      <c r="D4911" s="385"/>
      <c r="F4911" s="385"/>
      <c r="G4911" s="385"/>
      <c r="H4911" s="385"/>
    </row>
    <row r="4912" spans="1:8" x14ac:dyDescent="0.25">
      <c r="A4912" s="30"/>
      <c r="B4912" s="31"/>
      <c r="C4912" s="403"/>
      <c r="D4912" s="385"/>
      <c r="F4912" s="385"/>
      <c r="G4912" s="385"/>
      <c r="H4912" s="385"/>
    </row>
    <row r="4913" spans="1:8" x14ac:dyDescent="0.25">
      <c r="A4913" s="30"/>
      <c r="B4913" s="31"/>
      <c r="C4913" s="403"/>
      <c r="D4913" s="385"/>
      <c r="F4913" s="385"/>
      <c r="G4913" s="385"/>
      <c r="H4913" s="385"/>
    </row>
    <row r="4914" spans="1:8" x14ac:dyDescent="0.25">
      <c r="A4914" s="30"/>
      <c r="B4914" s="31"/>
      <c r="C4914" s="403"/>
      <c r="D4914" s="385"/>
      <c r="F4914" s="385"/>
      <c r="G4914" s="385"/>
      <c r="H4914" s="385"/>
    </row>
    <row r="4915" spans="1:8" x14ac:dyDescent="0.25">
      <c r="A4915" s="30"/>
      <c r="B4915" s="31"/>
      <c r="C4915" s="403"/>
      <c r="D4915" s="385"/>
      <c r="F4915" s="385"/>
      <c r="G4915" s="385"/>
      <c r="H4915" s="385"/>
    </row>
    <row r="4916" spans="1:8" x14ac:dyDescent="0.25">
      <c r="A4916" s="30"/>
      <c r="B4916" s="31"/>
      <c r="C4916" s="403"/>
      <c r="D4916" s="385"/>
      <c r="F4916" s="385"/>
      <c r="G4916" s="385"/>
      <c r="H4916" s="385"/>
    </row>
    <row r="4917" spans="1:8" x14ac:dyDescent="0.25">
      <c r="A4917" s="30"/>
      <c r="B4917" s="31"/>
      <c r="C4917" s="403"/>
      <c r="D4917" s="385"/>
      <c r="F4917" s="385"/>
      <c r="G4917" s="385"/>
      <c r="H4917" s="385"/>
    </row>
    <row r="4918" spans="1:8" x14ac:dyDescent="0.25">
      <c r="A4918" s="30"/>
      <c r="B4918" s="31"/>
      <c r="C4918" s="403"/>
      <c r="D4918" s="385"/>
      <c r="F4918" s="385"/>
      <c r="G4918" s="385"/>
      <c r="H4918" s="385"/>
    </row>
    <row r="4919" spans="1:8" x14ac:dyDescent="0.25">
      <c r="A4919" s="30"/>
      <c r="B4919" s="31"/>
      <c r="C4919" s="403"/>
      <c r="D4919" s="385"/>
      <c r="F4919" s="385"/>
      <c r="G4919" s="385"/>
      <c r="H4919" s="385"/>
    </row>
    <row r="4920" spans="1:8" x14ac:dyDescent="0.25">
      <c r="A4920" s="30"/>
      <c r="B4920" s="31"/>
      <c r="C4920" s="403"/>
      <c r="D4920" s="385"/>
      <c r="F4920" s="385"/>
      <c r="G4920" s="385"/>
      <c r="H4920" s="385"/>
    </row>
    <row r="4921" spans="1:8" x14ac:dyDescent="0.25">
      <c r="A4921" s="30"/>
      <c r="B4921" s="31"/>
      <c r="C4921" s="403"/>
      <c r="D4921" s="385"/>
      <c r="F4921" s="385"/>
      <c r="G4921" s="385"/>
      <c r="H4921" s="385"/>
    </row>
    <row r="4922" spans="1:8" x14ac:dyDescent="0.25">
      <c r="A4922" s="30"/>
      <c r="B4922" s="31"/>
      <c r="C4922" s="403"/>
      <c r="D4922" s="385"/>
      <c r="F4922" s="385"/>
      <c r="G4922" s="385"/>
      <c r="H4922" s="385"/>
    </row>
    <row r="4923" spans="1:8" x14ac:dyDescent="0.25">
      <c r="A4923" s="30"/>
      <c r="B4923" s="31"/>
      <c r="C4923" s="403"/>
      <c r="D4923" s="385"/>
      <c r="F4923" s="385"/>
      <c r="G4923" s="385"/>
      <c r="H4923" s="385"/>
    </row>
    <row r="4924" spans="1:8" x14ac:dyDescent="0.25">
      <c r="A4924" s="30"/>
      <c r="B4924" s="31"/>
      <c r="C4924" s="403"/>
      <c r="D4924" s="385"/>
      <c r="F4924" s="385"/>
      <c r="G4924" s="385"/>
      <c r="H4924" s="385"/>
    </row>
    <row r="4925" spans="1:8" x14ac:dyDescent="0.25">
      <c r="A4925" s="30"/>
      <c r="B4925" s="31"/>
      <c r="C4925" s="403"/>
      <c r="D4925" s="385"/>
      <c r="F4925" s="385"/>
      <c r="G4925" s="385"/>
      <c r="H4925" s="385"/>
    </row>
    <row r="4926" spans="1:8" x14ac:dyDescent="0.25">
      <c r="A4926" s="30"/>
      <c r="B4926" s="31"/>
      <c r="C4926" s="403"/>
      <c r="D4926" s="385"/>
      <c r="F4926" s="385"/>
      <c r="G4926" s="385"/>
      <c r="H4926" s="385"/>
    </row>
    <row r="4927" spans="1:8" x14ac:dyDescent="0.25">
      <c r="A4927" s="30"/>
      <c r="B4927" s="31"/>
      <c r="C4927" s="403"/>
      <c r="D4927" s="385"/>
      <c r="F4927" s="385"/>
      <c r="G4927" s="385"/>
      <c r="H4927" s="385"/>
    </row>
    <row r="4928" spans="1:8" x14ac:dyDescent="0.25">
      <c r="A4928" s="30"/>
      <c r="B4928" s="31"/>
      <c r="C4928" s="403"/>
      <c r="D4928" s="385"/>
      <c r="F4928" s="385"/>
      <c r="G4928" s="385"/>
      <c r="H4928" s="385"/>
    </row>
    <row r="4929" spans="1:8" x14ac:dyDescent="0.25">
      <c r="A4929" s="30"/>
      <c r="B4929" s="31"/>
      <c r="C4929" s="403"/>
      <c r="D4929" s="385"/>
      <c r="F4929" s="385"/>
      <c r="G4929" s="385"/>
      <c r="H4929" s="385"/>
    </row>
    <row r="4930" spans="1:8" x14ac:dyDescent="0.25">
      <c r="A4930" s="30"/>
      <c r="B4930" s="31"/>
      <c r="C4930" s="403"/>
      <c r="D4930" s="385"/>
      <c r="F4930" s="385"/>
      <c r="G4930" s="385"/>
      <c r="H4930" s="385"/>
    </row>
    <row r="4931" spans="1:8" x14ac:dyDescent="0.25">
      <c r="A4931" s="30"/>
      <c r="B4931" s="31"/>
      <c r="C4931" s="403"/>
      <c r="D4931" s="385"/>
      <c r="F4931" s="385"/>
      <c r="G4931" s="385"/>
      <c r="H4931" s="385"/>
    </row>
    <row r="4932" spans="1:8" x14ac:dyDescent="0.25">
      <c r="A4932" s="30"/>
      <c r="B4932" s="31"/>
      <c r="C4932" s="403"/>
      <c r="D4932" s="385"/>
      <c r="F4932" s="385"/>
      <c r="G4932" s="385"/>
      <c r="H4932" s="385"/>
    </row>
    <row r="4933" spans="1:8" x14ac:dyDescent="0.25">
      <c r="A4933" s="30"/>
      <c r="B4933" s="31"/>
      <c r="C4933" s="403"/>
      <c r="D4933" s="385"/>
      <c r="F4933" s="385"/>
      <c r="G4933" s="385"/>
      <c r="H4933" s="385"/>
    </row>
    <row r="4934" spans="1:8" x14ac:dyDescent="0.25">
      <c r="A4934" s="30"/>
      <c r="B4934" s="31"/>
      <c r="C4934" s="403"/>
      <c r="D4934" s="385"/>
      <c r="F4934" s="385"/>
      <c r="G4934" s="385"/>
      <c r="H4934" s="385"/>
    </row>
    <row r="4935" spans="1:8" x14ac:dyDescent="0.25">
      <c r="A4935" s="30"/>
      <c r="B4935" s="31"/>
      <c r="C4935" s="403"/>
      <c r="D4935" s="385"/>
      <c r="F4935" s="385"/>
      <c r="G4935" s="385"/>
      <c r="H4935" s="385"/>
    </row>
    <row r="4936" spans="1:8" x14ac:dyDescent="0.25">
      <c r="A4936" s="30"/>
      <c r="B4936" s="31"/>
      <c r="C4936" s="403"/>
      <c r="D4936" s="385"/>
      <c r="F4936" s="385"/>
      <c r="G4936" s="385"/>
      <c r="H4936" s="385"/>
    </row>
    <row r="4937" spans="1:8" x14ac:dyDescent="0.25">
      <c r="A4937" s="30"/>
      <c r="B4937" s="31"/>
      <c r="C4937" s="403"/>
      <c r="D4937" s="385"/>
      <c r="F4937" s="385"/>
      <c r="G4937" s="385"/>
      <c r="H4937" s="385"/>
    </row>
    <row r="4938" spans="1:8" x14ac:dyDescent="0.25">
      <c r="A4938" s="30"/>
      <c r="B4938" s="31"/>
      <c r="C4938" s="403"/>
      <c r="D4938" s="385"/>
      <c r="F4938" s="385"/>
      <c r="G4938" s="385"/>
      <c r="H4938" s="385"/>
    </row>
    <row r="4939" spans="1:8" x14ac:dyDescent="0.25">
      <c r="A4939" s="30"/>
      <c r="B4939" s="31"/>
      <c r="C4939" s="403"/>
      <c r="D4939" s="385"/>
      <c r="F4939" s="385"/>
      <c r="G4939" s="385"/>
      <c r="H4939" s="385"/>
    </row>
    <row r="4940" spans="1:8" x14ac:dyDescent="0.25">
      <c r="A4940" s="30"/>
      <c r="B4940" s="31"/>
      <c r="C4940" s="403"/>
      <c r="D4940" s="385"/>
      <c r="F4940" s="385"/>
      <c r="G4940" s="385"/>
      <c r="H4940" s="385"/>
    </row>
    <row r="4941" spans="1:8" x14ac:dyDescent="0.25">
      <c r="A4941" s="30"/>
      <c r="B4941" s="31"/>
      <c r="C4941" s="403"/>
      <c r="D4941" s="385"/>
      <c r="F4941" s="385"/>
      <c r="G4941" s="385"/>
      <c r="H4941" s="385"/>
    </row>
    <row r="4942" spans="1:8" x14ac:dyDescent="0.25">
      <c r="A4942" s="30"/>
      <c r="B4942" s="31"/>
      <c r="C4942" s="403"/>
      <c r="D4942" s="385"/>
      <c r="F4942" s="385"/>
      <c r="G4942" s="385"/>
      <c r="H4942" s="385"/>
    </row>
    <row r="4943" spans="1:8" x14ac:dyDescent="0.25">
      <c r="A4943" s="30"/>
      <c r="B4943" s="31"/>
      <c r="C4943" s="403"/>
      <c r="D4943" s="385"/>
      <c r="F4943" s="385"/>
      <c r="G4943" s="385"/>
      <c r="H4943" s="385"/>
    </row>
    <row r="4944" spans="1:8" x14ac:dyDescent="0.25">
      <c r="A4944" s="30"/>
      <c r="B4944" s="31"/>
      <c r="C4944" s="403"/>
      <c r="D4944" s="385"/>
      <c r="F4944" s="385"/>
      <c r="G4944" s="385"/>
      <c r="H4944" s="385"/>
    </row>
    <row r="4945" spans="1:8" x14ac:dyDescent="0.25">
      <c r="A4945" s="30"/>
      <c r="B4945" s="31"/>
      <c r="C4945" s="403"/>
      <c r="D4945" s="385"/>
      <c r="F4945" s="385"/>
      <c r="G4945" s="385"/>
      <c r="H4945" s="385"/>
    </row>
    <row r="4946" spans="1:8" x14ac:dyDescent="0.25">
      <c r="A4946" s="30"/>
      <c r="B4946" s="31"/>
      <c r="C4946" s="403"/>
      <c r="D4946" s="385"/>
      <c r="F4946" s="385"/>
      <c r="G4946" s="385"/>
      <c r="H4946" s="385"/>
    </row>
    <row r="4947" spans="1:8" x14ac:dyDescent="0.25">
      <c r="A4947" s="30"/>
      <c r="B4947" s="31"/>
      <c r="C4947" s="403"/>
      <c r="D4947" s="385"/>
      <c r="F4947" s="385"/>
      <c r="G4947" s="385"/>
      <c r="H4947" s="385"/>
    </row>
    <row r="4948" spans="1:8" x14ac:dyDescent="0.25">
      <c r="A4948" s="30"/>
      <c r="B4948" s="31"/>
      <c r="C4948" s="403"/>
      <c r="D4948" s="385"/>
      <c r="F4948" s="385"/>
      <c r="G4948" s="385"/>
      <c r="H4948" s="385"/>
    </row>
    <row r="4949" spans="1:8" x14ac:dyDescent="0.25">
      <c r="A4949" s="30"/>
      <c r="B4949" s="31"/>
      <c r="C4949" s="403"/>
      <c r="D4949" s="385"/>
      <c r="F4949" s="385"/>
      <c r="G4949" s="385"/>
      <c r="H4949" s="385"/>
    </row>
    <row r="4950" spans="1:8" x14ac:dyDescent="0.25">
      <c r="A4950" s="30"/>
      <c r="B4950" s="31"/>
      <c r="C4950" s="403"/>
      <c r="D4950" s="385"/>
      <c r="F4950" s="385"/>
      <c r="G4950" s="385"/>
      <c r="H4950" s="385"/>
    </row>
    <row r="4951" spans="1:8" x14ac:dyDescent="0.25">
      <c r="A4951" s="30"/>
      <c r="B4951" s="31"/>
      <c r="C4951" s="403"/>
      <c r="D4951" s="385"/>
      <c r="F4951" s="385"/>
      <c r="G4951" s="385"/>
      <c r="H4951" s="385"/>
    </row>
    <row r="4952" spans="1:8" x14ac:dyDescent="0.25">
      <c r="A4952" s="30"/>
      <c r="B4952" s="31"/>
      <c r="C4952" s="403"/>
      <c r="D4952" s="385"/>
      <c r="F4952" s="385"/>
      <c r="G4952" s="385"/>
      <c r="H4952" s="385"/>
    </row>
    <row r="4953" spans="1:8" x14ac:dyDescent="0.25">
      <c r="A4953" s="30"/>
      <c r="B4953" s="31"/>
      <c r="C4953" s="403"/>
      <c r="D4953" s="385"/>
      <c r="F4953" s="385"/>
      <c r="G4953" s="385"/>
      <c r="H4953" s="385"/>
    </row>
    <row r="4954" spans="1:8" x14ac:dyDescent="0.25">
      <c r="A4954" s="30"/>
      <c r="B4954" s="31"/>
      <c r="C4954" s="403"/>
      <c r="D4954" s="385"/>
      <c r="F4954" s="385"/>
      <c r="G4954" s="385"/>
      <c r="H4954" s="385"/>
    </row>
    <row r="4955" spans="1:8" x14ac:dyDescent="0.25">
      <c r="A4955" s="30"/>
      <c r="B4955" s="31"/>
      <c r="C4955" s="403"/>
      <c r="D4955" s="385"/>
      <c r="F4955" s="385"/>
      <c r="G4955" s="385"/>
      <c r="H4955" s="385"/>
    </row>
    <row r="4956" spans="1:8" x14ac:dyDescent="0.25">
      <c r="A4956" s="30"/>
      <c r="B4956" s="31"/>
      <c r="C4956" s="403"/>
      <c r="D4956" s="385"/>
      <c r="F4956" s="385"/>
      <c r="G4956" s="385"/>
      <c r="H4956" s="385"/>
    </row>
    <row r="4957" spans="1:8" x14ac:dyDescent="0.25">
      <c r="A4957" s="30"/>
      <c r="B4957" s="31"/>
      <c r="C4957" s="403"/>
      <c r="D4957" s="385"/>
      <c r="F4957" s="385"/>
      <c r="G4957" s="385"/>
      <c r="H4957" s="385"/>
    </row>
    <row r="4958" spans="1:8" x14ac:dyDescent="0.25">
      <c r="A4958" s="30"/>
      <c r="B4958" s="31"/>
      <c r="C4958" s="403"/>
      <c r="D4958" s="385"/>
      <c r="F4958" s="385"/>
      <c r="G4958" s="385"/>
      <c r="H4958" s="385"/>
    </row>
    <row r="4959" spans="1:8" x14ac:dyDescent="0.25">
      <c r="A4959" s="30"/>
      <c r="B4959" s="31"/>
      <c r="C4959" s="403"/>
      <c r="D4959" s="385"/>
      <c r="F4959" s="385"/>
      <c r="G4959" s="385"/>
      <c r="H4959" s="385"/>
    </row>
    <row r="4960" spans="1:8" x14ac:dyDescent="0.25">
      <c r="A4960" s="30"/>
      <c r="B4960" s="31"/>
      <c r="C4960" s="403"/>
      <c r="D4960" s="385"/>
      <c r="F4960" s="385"/>
      <c r="G4960" s="385"/>
      <c r="H4960" s="385"/>
    </row>
    <row r="4961" spans="1:8" x14ac:dyDescent="0.25">
      <c r="A4961" s="30"/>
      <c r="B4961" s="31"/>
      <c r="C4961" s="403"/>
      <c r="D4961" s="385"/>
      <c r="F4961" s="385"/>
      <c r="G4961" s="385"/>
      <c r="H4961" s="385"/>
    </row>
    <row r="4962" spans="1:8" x14ac:dyDescent="0.25">
      <c r="A4962" s="30"/>
      <c r="B4962" s="31"/>
      <c r="C4962" s="403"/>
      <c r="D4962" s="385"/>
      <c r="F4962" s="385"/>
      <c r="G4962" s="385"/>
      <c r="H4962" s="385"/>
    </row>
    <row r="4963" spans="1:8" x14ac:dyDescent="0.25">
      <c r="A4963" s="30"/>
      <c r="B4963" s="31"/>
      <c r="C4963" s="403"/>
      <c r="D4963" s="385"/>
      <c r="F4963" s="385"/>
      <c r="G4963" s="385"/>
      <c r="H4963" s="385"/>
    </row>
    <row r="4964" spans="1:8" x14ac:dyDescent="0.25">
      <c r="A4964" s="30"/>
      <c r="B4964" s="31"/>
      <c r="C4964" s="403"/>
      <c r="D4964" s="385"/>
      <c r="F4964" s="385"/>
      <c r="G4964" s="385"/>
      <c r="H4964" s="385"/>
    </row>
    <row r="4965" spans="1:8" x14ac:dyDescent="0.25">
      <c r="A4965" s="30"/>
      <c r="B4965" s="31"/>
      <c r="C4965" s="403"/>
      <c r="D4965" s="385"/>
      <c r="F4965" s="385"/>
      <c r="G4965" s="385"/>
      <c r="H4965" s="385"/>
    </row>
    <row r="4966" spans="1:8" x14ac:dyDescent="0.25">
      <c r="A4966" s="30"/>
      <c r="B4966" s="31"/>
      <c r="C4966" s="403"/>
      <c r="D4966" s="385"/>
      <c r="F4966" s="385"/>
      <c r="G4966" s="385"/>
      <c r="H4966" s="385"/>
    </row>
    <row r="4967" spans="1:8" x14ac:dyDescent="0.25">
      <c r="A4967" s="30"/>
      <c r="B4967" s="31"/>
      <c r="C4967" s="403"/>
      <c r="D4967" s="385"/>
      <c r="F4967" s="385"/>
      <c r="G4967" s="385"/>
      <c r="H4967" s="385"/>
    </row>
    <row r="4968" spans="1:8" x14ac:dyDescent="0.25">
      <c r="A4968" s="30"/>
      <c r="B4968" s="31"/>
      <c r="C4968" s="403"/>
      <c r="D4968" s="385"/>
      <c r="F4968" s="385"/>
      <c r="G4968" s="385"/>
      <c r="H4968" s="385"/>
    </row>
    <row r="4969" spans="1:8" x14ac:dyDescent="0.25">
      <c r="A4969" s="30"/>
      <c r="B4969" s="31"/>
      <c r="C4969" s="403"/>
      <c r="D4969" s="385"/>
      <c r="F4969" s="385"/>
      <c r="G4969" s="385"/>
      <c r="H4969" s="385"/>
    </row>
    <row r="4970" spans="1:8" x14ac:dyDescent="0.25">
      <c r="A4970" s="30"/>
      <c r="B4970" s="31"/>
      <c r="C4970" s="403"/>
      <c r="D4970" s="385"/>
      <c r="F4970" s="385"/>
      <c r="G4970" s="385"/>
      <c r="H4970" s="385"/>
    </row>
    <row r="4971" spans="1:8" x14ac:dyDescent="0.25">
      <c r="A4971" s="30"/>
      <c r="B4971" s="31"/>
      <c r="C4971" s="403"/>
      <c r="D4971" s="385"/>
      <c r="F4971" s="385"/>
      <c r="G4971" s="385"/>
      <c r="H4971" s="385"/>
    </row>
    <row r="4972" spans="1:8" x14ac:dyDescent="0.25">
      <c r="A4972" s="30"/>
      <c r="B4972" s="31"/>
      <c r="C4972" s="403"/>
      <c r="D4972" s="385"/>
      <c r="F4972" s="385"/>
      <c r="G4972" s="385"/>
      <c r="H4972" s="385"/>
    </row>
    <row r="4973" spans="1:8" x14ac:dyDescent="0.25">
      <c r="A4973" s="30"/>
      <c r="B4973" s="31"/>
      <c r="C4973" s="403"/>
      <c r="D4973" s="385"/>
      <c r="F4973" s="385"/>
      <c r="G4973" s="385"/>
      <c r="H4973" s="385"/>
    </row>
    <row r="4974" spans="1:8" x14ac:dyDescent="0.25">
      <c r="A4974" s="30"/>
      <c r="B4974" s="31"/>
      <c r="C4974" s="403"/>
      <c r="D4974" s="385"/>
      <c r="F4974" s="385"/>
      <c r="G4974" s="385"/>
      <c r="H4974" s="385"/>
    </row>
    <row r="4975" spans="1:8" x14ac:dyDescent="0.25">
      <c r="A4975" s="30"/>
      <c r="B4975" s="31"/>
      <c r="C4975" s="403"/>
      <c r="D4975" s="385"/>
      <c r="F4975" s="385"/>
      <c r="G4975" s="385"/>
      <c r="H4975" s="385"/>
    </row>
    <row r="4976" spans="1:8" x14ac:dyDescent="0.25">
      <c r="A4976" s="30"/>
      <c r="B4976" s="31"/>
      <c r="C4976" s="403"/>
      <c r="D4976" s="385"/>
      <c r="F4976" s="385"/>
      <c r="G4976" s="385"/>
      <c r="H4976" s="385"/>
    </row>
    <row r="4977" spans="1:8" x14ac:dyDescent="0.25">
      <c r="A4977" s="30"/>
      <c r="B4977" s="31"/>
      <c r="C4977" s="403"/>
      <c r="D4977" s="385"/>
      <c r="F4977" s="385"/>
      <c r="G4977" s="385"/>
      <c r="H4977" s="385"/>
    </row>
    <row r="4978" spans="1:8" x14ac:dyDescent="0.25">
      <c r="A4978" s="30"/>
      <c r="B4978" s="31"/>
      <c r="C4978" s="403"/>
      <c r="D4978" s="385"/>
      <c r="F4978" s="385"/>
      <c r="G4978" s="385"/>
      <c r="H4978" s="385"/>
    </row>
    <row r="4979" spans="1:8" x14ac:dyDescent="0.25">
      <c r="A4979" s="30"/>
      <c r="B4979" s="31"/>
      <c r="C4979" s="403"/>
      <c r="D4979" s="385"/>
      <c r="F4979" s="385"/>
      <c r="G4979" s="385"/>
      <c r="H4979" s="385"/>
    </row>
    <row r="4980" spans="1:8" x14ac:dyDescent="0.25">
      <c r="A4980" s="30"/>
      <c r="B4980" s="31"/>
      <c r="C4980" s="403"/>
      <c r="D4980" s="385"/>
      <c r="F4980" s="385"/>
      <c r="G4980" s="385"/>
      <c r="H4980" s="385"/>
    </row>
    <row r="4981" spans="1:8" x14ac:dyDescent="0.25">
      <c r="A4981" s="30"/>
      <c r="B4981" s="31"/>
      <c r="C4981" s="403"/>
      <c r="D4981" s="385"/>
      <c r="F4981" s="385"/>
      <c r="G4981" s="385"/>
      <c r="H4981" s="385"/>
    </row>
    <row r="4982" spans="1:8" x14ac:dyDescent="0.25">
      <c r="A4982" s="30"/>
      <c r="B4982" s="31"/>
      <c r="C4982" s="403"/>
      <c r="D4982" s="385"/>
      <c r="F4982" s="385"/>
      <c r="G4982" s="385"/>
      <c r="H4982" s="385"/>
    </row>
    <row r="4983" spans="1:8" x14ac:dyDescent="0.25">
      <c r="A4983" s="30"/>
      <c r="B4983" s="31"/>
      <c r="C4983" s="403"/>
      <c r="D4983" s="385"/>
      <c r="F4983" s="385"/>
      <c r="G4983" s="385"/>
      <c r="H4983" s="385"/>
    </row>
    <row r="4984" spans="1:8" x14ac:dyDescent="0.25">
      <c r="A4984" s="30"/>
      <c r="B4984" s="31"/>
      <c r="C4984" s="403"/>
      <c r="D4984" s="385"/>
      <c r="F4984" s="385"/>
      <c r="G4984" s="385"/>
      <c r="H4984" s="385"/>
    </row>
    <row r="4985" spans="1:8" x14ac:dyDescent="0.25">
      <c r="A4985" s="30"/>
      <c r="B4985" s="31"/>
      <c r="C4985" s="403"/>
      <c r="D4985" s="385"/>
      <c r="F4985" s="385"/>
      <c r="G4985" s="385"/>
      <c r="H4985" s="385"/>
    </row>
    <row r="4986" spans="1:8" x14ac:dyDescent="0.25">
      <c r="A4986" s="30"/>
      <c r="B4986" s="31"/>
      <c r="C4986" s="403"/>
      <c r="D4986" s="385"/>
      <c r="F4986" s="385"/>
      <c r="G4986" s="385"/>
      <c r="H4986" s="385"/>
    </row>
    <row r="4987" spans="1:8" x14ac:dyDescent="0.25">
      <c r="A4987" s="30"/>
      <c r="B4987" s="31"/>
      <c r="C4987" s="403"/>
      <c r="D4987" s="385"/>
      <c r="F4987" s="385"/>
      <c r="G4987" s="385"/>
      <c r="H4987" s="385"/>
    </row>
    <row r="4988" spans="1:8" x14ac:dyDescent="0.25">
      <c r="A4988" s="30"/>
      <c r="B4988" s="31"/>
      <c r="C4988" s="403"/>
      <c r="D4988" s="385"/>
      <c r="F4988" s="385"/>
      <c r="G4988" s="385"/>
      <c r="H4988" s="385"/>
    </row>
    <row r="4989" spans="1:8" x14ac:dyDescent="0.25">
      <c r="A4989" s="30"/>
      <c r="B4989" s="31"/>
      <c r="C4989" s="403"/>
      <c r="D4989" s="385"/>
      <c r="F4989" s="385"/>
      <c r="G4989" s="385"/>
      <c r="H4989" s="385"/>
    </row>
    <row r="4990" spans="1:8" x14ac:dyDescent="0.25">
      <c r="A4990" s="30"/>
      <c r="B4990" s="31"/>
      <c r="C4990" s="403"/>
      <c r="D4990" s="385"/>
      <c r="F4990" s="385"/>
      <c r="G4990" s="385"/>
      <c r="H4990" s="385"/>
    </row>
    <row r="4991" spans="1:8" x14ac:dyDescent="0.25">
      <c r="A4991" s="30"/>
      <c r="B4991" s="31"/>
      <c r="C4991" s="403"/>
      <c r="D4991" s="385"/>
      <c r="F4991" s="385"/>
      <c r="G4991" s="385"/>
      <c r="H4991" s="385"/>
    </row>
    <row r="4992" spans="1:8" x14ac:dyDescent="0.25">
      <c r="A4992" s="30"/>
      <c r="B4992" s="31"/>
      <c r="C4992" s="403"/>
      <c r="D4992" s="385"/>
      <c r="F4992" s="385"/>
      <c r="G4992" s="385"/>
      <c r="H4992" s="385"/>
    </row>
    <row r="4993" spans="1:8" x14ac:dyDescent="0.25">
      <c r="A4993" s="30"/>
      <c r="B4993" s="31"/>
      <c r="C4993" s="403"/>
      <c r="D4993" s="385"/>
      <c r="F4993" s="385"/>
      <c r="G4993" s="385"/>
      <c r="H4993" s="385"/>
    </row>
    <row r="4994" spans="1:8" x14ac:dyDescent="0.25">
      <c r="A4994" s="30"/>
      <c r="B4994" s="31"/>
      <c r="C4994" s="403"/>
      <c r="D4994" s="385"/>
      <c r="F4994" s="385"/>
      <c r="G4994" s="385"/>
      <c r="H4994" s="385"/>
    </row>
    <row r="4995" spans="1:8" x14ac:dyDescent="0.25">
      <c r="A4995" s="30"/>
      <c r="B4995" s="31"/>
      <c r="C4995" s="403"/>
      <c r="D4995" s="385"/>
      <c r="F4995" s="385"/>
      <c r="G4995" s="385"/>
      <c r="H4995" s="385"/>
    </row>
    <row r="4996" spans="1:8" x14ac:dyDescent="0.25">
      <c r="A4996" s="30"/>
      <c r="B4996" s="31"/>
      <c r="C4996" s="403"/>
      <c r="D4996" s="385"/>
      <c r="F4996" s="385"/>
      <c r="G4996" s="385"/>
      <c r="H4996" s="385"/>
    </row>
    <row r="4997" spans="1:8" x14ac:dyDescent="0.25">
      <c r="A4997" s="30"/>
      <c r="B4997" s="31"/>
      <c r="C4997" s="403"/>
      <c r="D4997" s="385"/>
      <c r="F4997" s="385"/>
      <c r="G4997" s="385"/>
      <c r="H4997" s="385"/>
    </row>
    <row r="4998" spans="1:8" x14ac:dyDescent="0.25">
      <c r="A4998" s="30"/>
      <c r="B4998" s="31"/>
      <c r="C4998" s="403"/>
      <c r="D4998" s="385"/>
      <c r="F4998" s="385"/>
      <c r="G4998" s="385"/>
      <c r="H4998" s="385"/>
    </row>
    <row r="4999" spans="1:8" x14ac:dyDescent="0.25">
      <c r="A4999" s="30"/>
      <c r="B4999" s="31"/>
      <c r="C4999" s="403"/>
      <c r="D4999" s="385"/>
      <c r="F4999" s="385"/>
      <c r="G4999" s="385"/>
      <c r="H4999" s="385"/>
    </row>
    <row r="5000" spans="1:8" x14ac:dyDescent="0.25">
      <c r="A5000" s="30"/>
      <c r="B5000" s="31"/>
      <c r="C5000" s="403"/>
      <c r="D5000" s="385"/>
      <c r="F5000" s="385"/>
      <c r="G5000" s="385"/>
      <c r="H5000" s="385"/>
    </row>
    <row r="5001" spans="1:8" x14ac:dyDescent="0.25">
      <c r="A5001" s="30"/>
      <c r="B5001" s="31"/>
      <c r="C5001" s="403"/>
      <c r="D5001" s="385"/>
      <c r="F5001" s="385"/>
      <c r="G5001" s="385"/>
      <c r="H5001" s="385"/>
    </row>
    <row r="5002" spans="1:8" x14ac:dyDescent="0.25">
      <c r="A5002" s="30"/>
      <c r="B5002" s="31"/>
      <c r="C5002" s="403"/>
      <c r="D5002" s="385"/>
      <c r="F5002" s="385"/>
      <c r="G5002" s="385"/>
      <c r="H5002" s="385"/>
    </row>
    <row r="5003" spans="1:8" x14ac:dyDescent="0.25">
      <c r="A5003" s="30"/>
      <c r="B5003" s="31"/>
      <c r="C5003" s="403"/>
      <c r="D5003" s="385"/>
      <c r="F5003" s="385"/>
      <c r="G5003" s="385"/>
      <c r="H5003" s="385"/>
    </row>
    <row r="5004" spans="1:8" x14ac:dyDescent="0.25">
      <c r="A5004" s="30"/>
      <c r="B5004" s="31"/>
      <c r="C5004" s="403"/>
      <c r="D5004" s="385"/>
      <c r="F5004" s="385"/>
      <c r="G5004" s="385"/>
      <c r="H5004" s="385"/>
    </row>
    <row r="5005" spans="1:8" x14ac:dyDescent="0.25">
      <c r="A5005" s="30"/>
      <c r="B5005" s="31"/>
      <c r="C5005" s="403"/>
      <c r="D5005" s="385"/>
      <c r="F5005" s="385"/>
      <c r="G5005" s="385"/>
      <c r="H5005" s="385"/>
    </row>
    <row r="5006" spans="1:8" x14ac:dyDescent="0.25">
      <c r="A5006" s="30"/>
      <c r="B5006" s="31"/>
      <c r="C5006" s="403"/>
      <c r="D5006" s="385"/>
      <c r="F5006" s="385"/>
      <c r="G5006" s="385"/>
      <c r="H5006" s="385"/>
    </row>
    <row r="5007" spans="1:8" x14ac:dyDescent="0.25">
      <c r="A5007" s="30"/>
      <c r="B5007" s="31"/>
      <c r="C5007" s="403"/>
      <c r="D5007" s="385"/>
      <c r="F5007" s="385"/>
      <c r="G5007" s="385"/>
      <c r="H5007" s="385"/>
    </row>
    <row r="5008" spans="1:8" x14ac:dyDescent="0.25">
      <c r="A5008" s="30"/>
      <c r="B5008" s="31"/>
      <c r="C5008" s="403"/>
      <c r="D5008" s="385"/>
      <c r="F5008" s="385"/>
      <c r="G5008" s="385"/>
      <c r="H5008" s="385"/>
    </row>
    <row r="5009" spans="1:8" x14ac:dyDescent="0.25">
      <c r="A5009" s="30"/>
      <c r="B5009" s="31"/>
      <c r="C5009" s="403"/>
      <c r="D5009" s="385"/>
      <c r="F5009" s="385"/>
      <c r="G5009" s="385"/>
      <c r="H5009" s="385"/>
    </row>
    <row r="5010" spans="1:8" x14ac:dyDescent="0.25">
      <c r="A5010" s="30"/>
      <c r="B5010" s="31"/>
      <c r="C5010" s="403"/>
      <c r="D5010" s="385"/>
      <c r="F5010" s="385"/>
      <c r="G5010" s="385"/>
      <c r="H5010" s="385"/>
    </row>
    <row r="5011" spans="1:8" x14ac:dyDescent="0.25">
      <c r="A5011" s="30"/>
      <c r="B5011" s="31"/>
      <c r="C5011" s="403"/>
      <c r="D5011" s="385"/>
      <c r="F5011" s="385"/>
      <c r="G5011" s="385"/>
      <c r="H5011" s="385"/>
    </row>
    <row r="5012" spans="1:8" x14ac:dyDescent="0.25">
      <c r="A5012" s="30"/>
      <c r="B5012" s="31"/>
      <c r="C5012" s="403"/>
      <c r="D5012" s="385"/>
      <c r="F5012" s="385"/>
      <c r="G5012" s="385"/>
      <c r="H5012" s="385"/>
    </row>
    <row r="5013" spans="1:8" x14ac:dyDescent="0.25">
      <c r="A5013" s="30"/>
      <c r="B5013" s="31"/>
      <c r="C5013" s="403"/>
      <c r="D5013" s="385"/>
      <c r="F5013" s="385"/>
      <c r="G5013" s="385"/>
      <c r="H5013" s="385"/>
    </row>
    <row r="5014" spans="1:8" x14ac:dyDescent="0.25">
      <c r="A5014" s="30"/>
      <c r="B5014" s="31"/>
      <c r="C5014" s="403"/>
      <c r="D5014" s="385"/>
      <c r="F5014" s="385"/>
      <c r="G5014" s="385"/>
      <c r="H5014" s="385"/>
    </row>
    <row r="5015" spans="1:8" x14ac:dyDescent="0.25">
      <c r="A5015" s="30"/>
      <c r="B5015" s="31"/>
      <c r="C5015" s="403"/>
      <c r="D5015" s="385"/>
      <c r="F5015" s="385"/>
      <c r="G5015" s="385"/>
      <c r="H5015" s="385"/>
    </row>
    <row r="5016" spans="1:8" x14ac:dyDescent="0.25">
      <c r="A5016" s="30"/>
      <c r="B5016" s="31"/>
      <c r="C5016" s="403"/>
      <c r="D5016" s="385"/>
      <c r="F5016" s="385"/>
      <c r="G5016" s="385"/>
      <c r="H5016" s="385"/>
    </row>
    <row r="5017" spans="1:8" x14ac:dyDescent="0.25">
      <c r="A5017" s="30"/>
      <c r="B5017" s="31"/>
      <c r="C5017" s="403"/>
      <c r="D5017" s="385"/>
      <c r="F5017" s="385"/>
      <c r="G5017" s="385"/>
      <c r="H5017" s="385"/>
    </row>
    <row r="5018" spans="1:8" x14ac:dyDescent="0.25">
      <c r="A5018" s="30"/>
      <c r="B5018" s="31"/>
      <c r="C5018" s="403"/>
      <c r="D5018" s="385"/>
      <c r="F5018" s="385"/>
      <c r="G5018" s="385"/>
      <c r="H5018" s="385"/>
    </row>
    <row r="5019" spans="1:8" x14ac:dyDescent="0.25">
      <c r="A5019" s="30"/>
      <c r="B5019" s="31"/>
      <c r="C5019" s="403"/>
      <c r="D5019" s="385"/>
      <c r="F5019" s="385"/>
      <c r="G5019" s="385"/>
      <c r="H5019" s="385"/>
    </row>
    <row r="5020" spans="1:8" x14ac:dyDescent="0.25">
      <c r="A5020" s="30"/>
      <c r="B5020" s="31"/>
      <c r="C5020" s="403"/>
      <c r="D5020" s="385"/>
      <c r="F5020" s="385"/>
      <c r="G5020" s="385"/>
      <c r="H5020" s="385"/>
    </row>
    <row r="5021" spans="1:8" x14ac:dyDescent="0.25">
      <c r="A5021" s="30"/>
      <c r="B5021" s="31"/>
      <c r="C5021" s="403"/>
      <c r="D5021" s="385"/>
      <c r="F5021" s="385"/>
      <c r="G5021" s="385"/>
      <c r="H5021" s="385"/>
    </row>
    <row r="5022" spans="1:8" x14ac:dyDescent="0.25">
      <c r="A5022" s="30"/>
      <c r="B5022" s="31"/>
      <c r="C5022" s="403"/>
      <c r="D5022" s="385"/>
      <c r="F5022" s="385"/>
      <c r="G5022" s="385"/>
      <c r="H5022" s="385"/>
    </row>
    <row r="5023" spans="1:8" x14ac:dyDescent="0.25">
      <c r="A5023" s="30"/>
      <c r="B5023" s="31"/>
      <c r="C5023" s="403"/>
      <c r="D5023" s="385"/>
      <c r="F5023" s="385"/>
      <c r="G5023" s="385"/>
      <c r="H5023" s="385"/>
    </row>
    <row r="5024" spans="1:8" x14ac:dyDescent="0.25">
      <c r="A5024" s="30"/>
      <c r="B5024" s="31"/>
      <c r="C5024" s="403"/>
      <c r="D5024" s="385"/>
      <c r="F5024" s="385"/>
      <c r="G5024" s="385"/>
      <c r="H5024" s="385"/>
    </row>
    <row r="5025" spans="1:8" x14ac:dyDescent="0.25">
      <c r="A5025" s="30"/>
      <c r="B5025" s="31"/>
      <c r="C5025" s="403"/>
      <c r="D5025" s="385"/>
      <c r="F5025" s="385"/>
      <c r="G5025" s="385"/>
      <c r="H5025" s="385"/>
    </row>
    <row r="5026" spans="1:8" x14ac:dyDescent="0.25">
      <c r="A5026" s="30"/>
      <c r="B5026" s="31"/>
      <c r="C5026" s="403"/>
      <c r="D5026" s="385"/>
      <c r="F5026" s="385"/>
      <c r="G5026" s="385"/>
      <c r="H5026" s="385"/>
    </row>
    <row r="5027" spans="1:8" x14ac:dyDescent="0.25">
      <c r="A5027" s="30"/>
      <c r="B5027" s="31"/>
      <c r="C5027" s="403"/>
      <c r="D5027" s="385"/>
      <c r="F5027" s="385"/>
      <c r="G5027" s="385"/>
      <c r="H5027" s="385"/>
    </row>
    <row r="5028" spans="1:8" x14ac:dyDescent="0.25">
      <c r="A5028" s="30"/>
      <c r="B5028" s="31"/>
      <c r="C5028" s="403"/>
      <c r="D5028" s="385"/>
      <c r="F5028" s="385"/>
      <c r="G5028" s="385"/>
      <c r="H5028" s="385"/>
    </row>
    <row r="5029" spans="1:8" x14ac:dyDescent="0.25">
      <c r="A5029" s="30"/>
      <c r="B5029" s="31"/>
      <c r="C5029" s="403"/>
      <c r="D5029" s="385"/>
      <c r="F5029" s="385"/>
      <c r="G5029" s="385"/>
      <c r="H5029" s="385"/>
    </row>
    <row r="5030" spans="1:8" x14ac:dyDescent="0.25">
      <c r="A5030" s="30"/>
      <c r="B5030" s="31"/>
      <c r="C5030" s="403"/>
      <c r="D5030" s="385"/>
      <c r="F5030" s="385"/>
      <c r="G5030" s="385"/>
      <c r="H5030" s="385"/>
    </row>
    <row r="5031" spans="1:8" x14ac:dyDescent="0.25">
      <c r="A5031" s="30"/>
      <c r="B5031" s="31"/>
      <c r="C5031" s="403"/>
      <c r="D5031" s="385"/>
      <c r="F5031" s="385"/>
      <c r="G5031" s="385"/>
      <c r="H5031" s="385"/>
    </row>
    <row r="5032" spans="1:8" x14ac:dyDescent="0.25">
      <c r="A5032" s="30"/>
      <c r="B5032" s="31"/>
      <c r="C5032" s="403"/>
      <c r="D5032" s="385"/>
      <c r="F5032" s="385"/>
      <c r="G5032" s="385"/>
      <c r="H5032" s="385"/>
    </row>
    <row r="5033" spans="1:8" x14ac:dyDescent="0.25">
      <c r="A5033" s="30"/>
      <c r="B5033" s="31"/>
      <c r="C5033" s="403"/>
      <c r="D5033" s="385"/>
      <c r="F5033" s="385"/>
      <c r="G5033" s="385"/>
      <c r="H5033" s="385"/>
    </row>
    <row r="5034" spans="1:8" x14ac:dyDescent="0.25">
      <c r="A5034" s="30"/>
      <c r="B5034" s="31"/>
      <c r="C5034" s="403"/>
      <c r="D5034" s="385"/>
      <c r="F5034" s="385"/>
      <c r="G5034" s="385"/>
      <c r="H5034" s="385"/>
    </row>
    <row r="5035" spans="1:8" x14ac:dyDescent="0.25">
      <c r="A5035" s="30"/>
      <c r="B5035" s="31"/>
      <c r="C5035" s="403"/>
      <c r="D5035" s="385"/>
      <c r="F5035" s="385"/>
      <c r="G5035" s="385"/>
      <c r="H5035" s="385"/>
    </row>
    <row r="5036" spans="1:8" x14ac:dyDescent="0.25">
      <c r="A5036" s="30"/>
      <c r="B5036" s="31"/>
      <c r="C5036" s="403"/>
      <c r="D5036" s="385"/>
      <c r="F5036" s="385"/>
      <c r="G5036" s="385"/>
      <c r="H5036" s="385"/>
    </row>
    <row r="5037" spans="1:8" x14ac:dyDescent="0.25">
      <c r="A5037" s="30"/>
      <c r="B5037" s="31"/>
      <c r="C5037" s="403"/>
      <c r="D5037" s="385"/>
      <c r="F5037" s="385"/>
      <c r="G5037" s="385"/>
      <c r="H5037" s="385"/>
    </row>
    <row r="5038" spans="1:8" x14ac:dyDescent="0.25">
      <c r="A5038" s="30"/>
      <c r="B5038" s="31"/>
      <c r="C5038" s="403"/>
      <c r="D5038" s="385"/>
      <c r="F5038" s="385"/>
      <c r="G5038" s="385"/>
      <c r="H5038" s="385"/>
    </row>
    <row r="5039" spans="1:8" x14ac:dyDescent="0.25">
      <c r="A5039" s="30"/>
      <c r="B5039" s="31"/>
      <c r="C5039" s="403"/>
      <c r="D5039" s="385"/>
      <c r="F5039" s="385"/>
      <c r="G5039" s="385"/>
      <c r="H5039" s="385"/>
    </row>
    <row r="5040" spans="1:8" x14ac:dyDescent="0.25">
      <c r="A5040" s="30"/>
      <c r="B5040" s="31"/>
      <c r="C5040" s="403"/>
      <c r="D5040" s="385"/>
      <c r="F5040" s="385"/>
      <c r="G5040" s="385"/>
      <c r="H5040" s="385"/>
    </row>
    <row r="5041" spans="1:8" x14ac:dyDescent="0.25">
      <c r="A5041" s="30"/>
      <c r="B5041" s="31"/>
      <c r="C5041" s="403"/>
      <c r="D5041" s="385"/>
      <c r="F5041" s="385"/>
      <c r="G5041" s="385"/>
      <c r="H5041" s="385"/>
    </row>
    <row r="5042" spans="1:8" x14ac:dyDescent="0.25">
      <c r="A5042" s="30"/>
      <c r="B5042" s="31"/>
      <c r="C5042" s="403"/>
      <c r="D5042" s="385"/>
      <c r="F5042" s="385"/>
      <c r="G5042" s="385"/>
      <c r="H5042" s="385"/>
    </row>
    <row r="5043" spans="1:8" x14ac:dyDescent="0.25">
      <c r="A5043" s="30"/>
      <c r="B5043" s="31"/>
      <c r="C5043" s="403"/>
      <c r="D5043" s="385"/>
      <c r="F5043" s="385"/>
      <c r="G5043" s="385"/>
      <c r="H5043" s="385"/>
    </row>
    <row r="5044" spans="1:8" x14ac:dyDescent="0.25">
      <c r="A5044" s="30"/>
      <c r="B5044" s="31"/>
      <c r="C5044" s="403"/>
      <c r="D5044" s="385"/>
      <c r="F5044" s="385"/>
      <c r="G5044" s="385"/>
      <c r="H5044" s="385"/>
    </row>
    <row r="5045" spans="1:8" x14ac:dyDescent="0.25">
      <c r="A5045" s="30"/>
      <c r="B5045" s="31"/>
      <c r="C5045" s="403"/>
      <c r="D5045" s="385"/>
      <c r="F5045" s="385"/>
      <c r="G5045" s="385"/>
      <c r="H5045" s="385"/>
    </row>
    <row r="5046" spans="1:8" x14ac:dyDescent="0.25">
      <c r="A5046" s="30"/>
      <c r="B5046" s="31"/>
      <c r="C5046" s="403"/>
      <c r="D5046" s="385"/>
      <c r="F5046" s="385"/>
      <c r="G5046" s="385"/>
      <c r="H5046" s="385"/>
    </row>
    <row r="5047" spans="1:8" x14ac:dyDescent="0.25">
      <c r="A5047" s="30"/>
      <c r="B5047" s="31"/>
      <c r="C5047" s="403"/>
      <c r="D5047" s="385"/>
      <c r="F5047" s="385"/>
      <c r="G5047" s="385"/>
      <c r="H5047" s="385"/>
    </row>
    <row r="5048" spans="1:8" x14ac:dyDescent="0.25">
      <c r="A5048" s="30"/>
      <c r="B5048" s="31"/>
      <c r="C5048" s="403"/>
      <c r="D5048" s="385"/>
      <c r="F5048" s="385"/>
      <c r="G5048" s="385"/>
      <c r="H5048" s="385"/>
    </row>
    <row r="5049" spans="1:8" x14ac:dyDescent="0.25">
      <c r="A5049" s="30"/>
      <c r="B5049" s="31"/>
      <c r="C5049" s="403"/>
      <c r="D5049" s="385"/>
      <c r="F5049" s="385"/>
      <c r="G5049" s="385"/>
      <c r="H5049" s="385"/>
    </row>
    <row r="5050" spans="1:8" x14ac:dyDescent="0.25">
      <c r="A5050" s="30"/>
      <c r="B5050" s="31"/>
      <c r="C5050" s="403"/>
      <c r="D5050" s="385"/>
      <c r="F5050" s="385"/>
      <c r="G5050" s="385"/>
      <c r="H5050" s="385"/>
    </row>
    <row r="5051" spans="1:8" x14ac:dyDescent="0.25">
      <c r="A5051" s="30"/>
      <c r="B5051" s="31"/>
      <c r="C5051" s="403"/>
      <c r="D5051" s="385"/>
      <c r="F5051" s="385"/>
      <c r="G5051" s="385"/>
      <c r="H5051" s="385"/>
    </row>
    <row r="5052" spans="1:8" x14ac:dyDescent="0.25">
      <c r="A5052" s="30"/>
      <c r="B5052" s="31"/>
      <c r="C5052" s="403"/>
      <c r="D5052" s="385"/>
      <c r="F5052" s="385"/>
      <c r="G5052" s="385"/>
      <c r="H5052" s="385"/>
    </row>
    <row r="5053" spans="1:8" x14ac:dyDescent="0.25">
      <c r="A5053" s="30"/>
      <c r="B5053" s="31"/>
      <c r="C5053" s="403"/>
      <c r="D5053" s="385"/>
      <c r="F5053" s="385"/>
      <c r="G5053" s="385"/>
      <c r="H5053" s="385"/>
    </row>
    <row r="5054" spans="1:8" x14ac:dyDescent="0.25">
      <c r="A5054" s="30"/>
      <c r="B5054" s="31"/>
      <c r="C5054" s="403"/>
      <c r="D5054" s="385"/>
      <c r="F5054" s="385"/>
      <c r="G5054" s="385"/>
      <c r="H5054" s="385"/>
    </row>
    <row r="5055" spans="1:8" x14ac:dyDescent="0.25">
      <c r="A5055" s="30"/>
      <c r="B5055" s="31"/>
      <c r="C5055" s="403"/>
      <c r="D5055" s="385"/>
      <c r="F5055" s="385"/>
      <c r="G5055" s="385"/>
      <c r="H5055" s="385"/>
    </row>
    <row r="5056" spans="1:8" x14ac:dyDescent="0.25">
      <c r="A5056" s="30"/>
      <c r="B5056" s="31"/>
      <c r="C5056" s="403"/>
      <c r="D5056" s="385"/>
      <c r="F5056" s="385"/>
      <c r="G5056" s="385"/>
      <c r="H5056" s="385"/>
    </row>
    <row r="5057" spans="1:8" x14ac:dyDescent="0.25">
      <c r="A5057" s="30"/>
      <c r="B5057" s="31"/>
      <c r="C5057" s="403"/>
      <c r="D5057" s="385"/>
      <c r="F5057" s="385"/>
      <c r="G5057" s="385"/>
      <c r="H5057" s="385"/>
    </row>
    <row r="5058" spans="1:8" x14ac:dyDescent="0.25">
      <c r="A5058" s="30"/>
      <c r="B5058" s="31"/>
      <c r="C5058" s="403"/>
      <c r="D5058" s="385"/>
      <c r="F5058" s="385"/>
      <c r="G5058" s="385"/>
      <c r="H5058" s="385"/>
    </row>
    <row r="5059" spans="1:8" x14ac:dyDescent="0.25">
      <c r="A5059" s="30"/>
      <c r="B5059" s="31"/>
      <c r="C5059" s="403"/>
      <c r="D5059" s="385"/>
      <c r="F5059" s="385"/>
      <c r="G5059" s="385"/>
      <c r="H5059" s="385"/>
    </row>
    <row r="5060" spans="1:8" x14ac:dyDescent="0.25">
      <c r="A5060" s="30"/>
      <c r="B5060" s="31"/>
      <c r="C5060" s="403"/>
      <c r="D5060" s="385"/>
      <c r="F5060" s="385"/>
      <c r="G5060" s="385"/>
      <c r="H5060" s="385"/>
    </row>
    <row r="5061" spans="1:8" x14ac:dyDescent="0.25">
      <c r="A5061" s="30"/>
      <c r="B5061" s="31"/>
      <c r="C5061" s="403"/>
      <c r="D5061" s="385"/>
      <c r="F5061" s="385"/>
      <c r="G5061" s="385"/>
      <c r="H5061" s="385"/>
    </row>
    <row r="5062" spans="1:8" x14ac:dyDescent="0.25">
      <c r="A5062" s="30"/>
      <c r="B5062" s="31"/>
      <c r="C5062" s="403"/>
      <c r="D5062" s="385"/>
      <c r="F5062" s="385"/>
      <c r="G5062" s="385"/>
      <c r="H5062" s="385"/>
    </row>
    <row r="5063" spans="1:8" x14ac:dyDescent="0.25">
      <c r="A5063" s="30"/>
      <c r="B5063" s="31"/>
      <c r="C5063" s="403"/>
      <c r="D5063" s="385"/>
      <c r="F5063" s="385"/>
      <c r="G5063" s="385"/>
      <c r="H5063" s="385"/>
    </row>
    <row r="5064" spans="1:8" x14ac:dyDescent="0.25">
      <c r="A5064" s="30"/>
      <c r="B5064" s="31"/>
      <c r="C5064" s="403"/>
      <c r="D5064" s="385"/>
      <c r="F5064" s="385"/>
      <c r="G5064" s="385"/>
      <c r="H5064" s="385"/>
    </row>
    <row r="5065" spans="1:8" x14ac:dyDescent="0.25">
      <c r="A5065" s="30"/>
      <c r="B5065" s="31"/>
      <c r="C5065" s="403"/>
      <c r="D5065" s="385"/>
      <c r="F5065" s="385"/>
      <c r="G5065" s="385"/>
      <c r="H5065" s="385"/>
    </row>
    <row r="5066" spans="1:8" x14ac:dyDescent="0.25">
      <c r="A5066" s="30"/>
      <c r="B5066" s="31"/>
      <c r="C5066" s="403"/>
      <c r="D5066" s="385"/>
      <c r="F5066" s="385"/>
      <c r="G5066" s="385"/>
      <c r="H5066" s="385"/>
    </row>
    <row r="5067" spans="1:8" x14ac:dyDescent="0.25">
      <c r="A5067" s="30"/>
      <c r="B5067" s="31"/>
      <c r="C5067" s="403"/>
      <c r="D5067" s="385"/>
      <c r="F5067" s="385"/>
      <c r="G5067" s="385"/>
      <c r="H5067" s="385"/>
    </row>
    <row r="5068" spans="1:8" x14ac:dyDescent="0.25">
      <c r="A5068" s="30"/>
      <c r="B5068" s="31"/>
      <c r="C5068" s="403"/>
      <c r="D5068" s="385"/>
      <c r="F5068" s="385"/>
      <c r="G5068" s="385"/>
      <c r="H5068" s="385"/>
    </row>
    <row r="5069" spans="1:8" x14ac:dyDescent="0.25">
      <c r="A5069" s="30"/>
      <c r="B5069" s="31"/>
      <c r="C5069" s="403"/>
      <c r="D5069" s="385"/>
      <c r="F5069" s="385"/>
      <c r="G5069" s="385"/>
      <c r="H5069" s="385"/>
    </row>
    <row r="5070" spans="1:8" x14ac:dyDescent="0.25">
      <c r="A5070" s="30"/>
      <c r="B5070" s="31"/>
      <c r="C5070" s="403"/>
      <c r="D5070" s="385"/>
      <c r="F5070" s="385"/>
      <c r="G5070" s="385"/>
      <c r="H5070" s="385"/>
    </row>
    <row r="5071" spans="1:8" x14ac:dyDescent="0.25">
      <c r="A5071" s="30"/>
      <c r="B5071" s="31"/>
      <c r="C5071" s="403"/>
      <c r="D5071" s="385"/>
      <c r="F5071" s="385"/>
      <c r="G5071" s="385"/>
      <c r="H5071" s="385"/>
    </row>
    <row r="5072" spans="1:8" x14ac:dyDescent="0.25">
      <c r="A5072" s="30"/>
      <c r="B5072" s="31"/>
      <c r="C5072" s="403"/>
      <c r="D5072" s="385"/>
      <c r="F5072" s="385"/>
      <c r="G5072" s="385"/>
      <c r="H5072" s="385"/>
    </row>
    <row r="5073" spans="1:8" x14ac:dyDescent="0.25">
      <c r="A5073" s="30"/>
      <c r="B5073" s="31"/>
      <c r="C5073" s="403"/>
      <c r="D5073" s="385"/>
      <c r="F5073" s="385"/>
      <c r="G5073" s="385"/>
      <c r="H5073" s="385"/>
    </row>
    <row r="5074" spans="1:8" x14ac:dyDescent="0.25">
      <c r="A5074" s="30"/>
      <c r="B5074" s="31"/>
      <c r="C5074" s="403"/>
      <c r="D5074" s="385"/>
      <c r="F5074" s="385"/>
      <c r="G5074" s="385"/>
      <c r="H5074" s="385"/>
    </row>
    <row r="5075" spans="1:8" x14ac:dyDescent="0.25">
      <c r="A5075" s="30"/>
      <c r="B5075" s="31"/>
      <c r="C5075" s="403"/>
      <c r="D5075" s="385"/>
      <c r="F5075" s="385"/>
      <c r="G5075" s="385"/>
      <c r="H5075" s="385"/>
    </row>
    <row r="5076" spans="1:8" x14ac:dyDescent="0.25">
      <c r="A5076" s="30"/>
      <c r="B5076" s="31"/>
      <c r="C5076" s="403"/>
      <c r="D5076" s="385"/>
      <c r="F5076" s="385"/>
      <c r="G5076" s="385"/>
      <c r="H5076" s="385"/>
    </row>
    <row r="5077" spans="1:8" x14ac:dyDescent="0.25">
      <c r="A5077" s="30"/>
      <c r="B5077" s="31"/>
      <c r="C5077" s="403"/>
      <c r="D5077" s="385"/>
      <c r="F5077" s="385"/>
      <c r="G5077" s="385"/>
      <c r="H5077" s="385"/>
    </row>
    <row r="5078" spans="1:8" x14ac:dyDescent="0.25">
      <c r="A5078" s="30"/>
      <c r="B5078" s="31"/>
      <c r="C5078" s="403"/>
      <c r="D5078" s="385"/>
      <c r="F5078" s="385"/>
      <c r="G5078" s="385"/>
      <c r="H5078" s="385"/>
    </row>
    <row r="5079" spans="1:8" x14ac:dyDescent="0.25">
      <c r="A5079" s="30"/>
      <c r="B5079" s="31"/>
      <c r="C5079" s="403"/>
      <c r="D5079" s="385"/>
      <c r="F5079" s="385"/>
      <c r="G5079" s="385"/>
      <c r="H5079" s="385"/>
    </row>
    <row r="5080" spans="1:8" x14ac:dyDescent="0.25">
      <c r="A5080" s="30"/>
      <c r="B5080" s="31"/>
      <c r="C5080" s="403"/>
      <c r="D5080" s="385"/>
      <c r="F5080" s="385"/>
      <c r="G5080" s="385"/>
      <c r="H5080" s="385"/>
    </row>
    <row r="5081" spans="1:8" x14ac:dyDescent="0.25">
      <c r="A5081" s="30"/>
      <c r="B5081" s="31"/>
      <c r="C5081" s="403"/>
      <c r="D5081" s="385"/>
      <c r="F5081" s="385"/>
      <c r="G5081" s="385"/>
      <c r="H5081" s="385"/>
    </row>
    <row r="5082" spans="1:8" x14ac:dyDescent="0.25">
      <c r="A5082" s="30"/>
      <c r="B5082" s="31"/>
      <c r="C5082" s="403"/>
      <c r="D5082" s="385"/>
      <c r="F5082" s="385"/>
      <c r="G5082" s="385"/>
      <c r="H5082" s="385"/>
    </row>
    <row r="5083" spans="1:8" x14ac:dyDescent="0.25">
      <c r="A5083" s="30"/>
      <c r="B5083" s="31"/>
      <c r="C5083" s="403"/>
      <c r="D5083" s="385"/>
      <c r="F5083" s="385"/>
      <c r="G5083" s="385"/>
      <c r="H5083" s="385"/>
    </row>
    <row r="5084" spans="1:8" x14ac:dyDescent="0.25">
      <c r="A5084" s="30"/>
      <c r="B5084" s="31"/>
      <c r="C5084" s="403"/>
      <c r="D5084" s="385"/>
      <c r="F5084" s="385"/>
      <c r="G5084" s="385"/>
      <c r="H5084" s="385"/>
    </row>
    <row r="5085" spans="1:8" x14ac:dyDescent="0.25">
      <c r="A5085" s="30"/>
      <c r="B5085" s="31"/>
      <c r="C5085" s="403"/>
      <c r="D5085" s="385"/>
      <c r="F5085" s="385"/>
      <c r="G5085" s="385"/>
      <c r="H5085" s="385"/>
    </row>
    <row r="5086" spans="1:8" x14ac:dyDescent="0.25">
      <c r="A5086" s="30"/>
      <c r="B5086" s="31"/>
      <c r="C5086" s="403"/>
      <c r="D5086" s="385"/>
      <c r="F5086" s="385"/>
      <c r="G5086" s="385"/>
      <c r="H5086" s="385"/>
    </row>
    <row r="5087" spans="1:8" x14ac:dyDescent="0.25">
      <c r="A5087" s="30"/>
      <c r="B5087" s="31"/>
      <c r="C5087" s="403"/>
      <c r="D5087" s="385"/>
      <c r="F5087" s="385"/>
      <c r="G5087" s="385"/>
      <c r="H5087" s="385"/>
    </row>
    <row r="5088" spans="1:8" x14ac:dyDescent="0.25">
      <c r="A5088" s="30"/>
      <c r="B5088" s="31"/>
      <c r="C5088" s="403"/>
      <c r="D5088" s="385"/>
      <c r="F5088" s="385"/>
      <c r="G5088" s="385"/>
      <c r="H5088" s="385"/>
    </row>
    <row r="5089" spans="1:8" x14ac:dyDescent="0.25">
      <c r="A5089" s="30"/>
      <c r="B5089" s="31"/>
      <c r="C5089" s="403"/>
      <c r="D5089" s="385"/>
      <c r="F5089" s="385"/>
      <c r="G5089" s="385"/>
      <c r="H5089" s="385"/>
    </row>
    <row r="5090" spans="1:8" x14ac:dyDescent="0.25">
      <c r="A5090" s="30"/>
      <c r="B5090" s="31"/>
      <c r="C5090" s="403"/>
      <c r="D5090" s="385"/>
      <c r="F5090" s="385"/>
      <c r="G5090" s="385"/>
      <c r="H5090" s="385"/>
    </row>
    <row r="5091" spans="1:8" x14ac:dyDescent="0.25">
      <c r="A5091" s="30"/>
      <c r="B5091" s="31"/>
      <c r="C5091" s="403"/>
      <c r="D5091" s="385"/>
      <c r="F5091" s="385"/>
      <c r="G5091" s="385"/>
      <c r="H5091" s="385"/>
    </row>
    <row r="5092" spans="1:8" x14ac:dyDescent="0.25">
      <c r="A5092" s="30"/>
      <c r="B5092" s="31"/>
      <c r="C5092" s="403"/>
      <c r="D5092" s="385"/>
      <c r="F5092" s="385"/>
      <c r="G5092" s="385"/>
      <c r="H5092" s="385"/>
    </row>
    <row r="5093" spans="1:8" x14ac:dyDescent="0.25">
      <c r="A5093" s="30"/>
      <c r="B5093" s="31"/>
      <c r="C5093" s="403"/>
      <c r="D5093" s="385"/>
      <c r="F5093" s="385"/>
      <c r="G5093" s="385"/>
      <c r="H5093" s="385"/>
    </row>
    <row r="5094" spans="1:8" x14ac:dyDescent="0.25">
      <c r="A5094" s="30"/>
      <c r="B5094" s="31"/>
      <c r="C5094" s="403"/>
      <c r="D5094" s="385"/>
      <c r="F5094" s="385"/>
      <c r="G5094" s="385"/>
      <c r="H5094" s="385"/>
    </row>
    <row r="5095" spans="1:8" x14ac:dyDescent="0.25">
      <c r="A5095" s="30"/>
      <c r="B5095" s="31"/>
      <c r="C5095" s="403"/>
      <c r="D5095" s="385"/>
      <c r="F5095" s="385"/>
      <c r="G5095" s="385"/>
      <c r="H5095" s="385"/>
    </row>
    <row r="5096" spans="1:8" x14ac:dyDescent="0.25">
      <c r="A5096" s="30"/>
      <c r="B5096" s="31"/>
      <c r="C5096" s="403"/>
      <c r="D5096" s="385"/>
      <c r="F5096" s="385"/>
      <c r="G5096" s="385"/>
      <c r="H5096" s="385"/>
    </row>
    <row r="5097" spans="1:8" x14ac:dyDescent="0.25">
      <c r="A5097" s="30"/>
      <c r="B5097" s="31"/>
      <c r="C5097" s="403"/>
      <c r="D5097" s="385"/>
      <c r="F5097" s="385"/>
      <c r="G5097" s="385"/>
      <c r="H5097" s="385"/>
    </row>
    <row r="5098" spans="1:8" x14ac:dyDescent="0.25">
      <c r="A5098" s="30"/>
      <c r="B5098" s="31"/>
      <c r="C5098" s="403"/>
      <c r="D5098" s="385"/>
      <c r="F5098" s="385"/>
      <c r="G5098" s="385"/>
      <c r="H5098" s="385"/>
    </row>
    <row r="5099" spans="1:8" x14ac:dyDescent="0.25">
      <c r="A5099" s="30"/>
      <c r="B5099" s="31"/>
      <c r="C5099" s="403"/>
      <c r="D5099" s="385"/>
      <c r="F5099" s="385"/>
      <c r="G5099" s="385"/>
      <c r="H5099" s="385"/>
    </row>
    <row r="5100" spans="1:8" x14ac:dyDescent="0.25">
      <c r="A5100" s="30"/>
      <c r="B5100" s="31"/>
      <c r="C5100" s="403"/>
      <c r="D5100" s="385"/>
      <c r="F5100" s="385"/>
      <c r="G5100" s="385"/>
      <c r="H5100" s="385"/>
    </row>
    <row r="5101" spans="1:8" x14ac:dyDescent="0.25">
      <c r="A5101" s="30"/>
      <c r="B5101" s="31"/>
      <c r="C5101" s="403"/>
      <c r="D5101" s="385"/>
      <c r="F5101" s="385"/>
      <c r="G5101" s="385"/>
      <c r="H5101" s="385"/>
    </row>
    <row r="5102" spans="1:8" x14ac:dyDescent="0.25">
      <c r="A5102" s="30"/>
      <c r="B5102" s="31"/>
      <c r="C5102" s="403"/>
      <c r="D5102" s="385"/>
      <c r="F5102" s="385"/>
      <c r="G5102" s="385"/>
      <c r="H5102" s="385"/>
    </row>
    <row r="5103" spans="1:8" x14ac:dyDescent="0.25">
      <c r="A5103" s="30"/>
      <c r="B5103" s="31"/>
      <c r="C5103" s="403"/>
      <c r="D5103" s="385"/>
      <c r="F5103" s="385"/>
      <c r="G5103" s="385"/>
      <c r="H5103" s="385"/>
    </row>
    <row r="5104" spans="1:8" x14ac:dyDescent="0.25">
      <c r="A5104" s="30"/>
      <c r="B5104" s="31"/>
      <c r="C5104" s="403"/>
      <c r="D5104" s="385"/>
      <c r="F5104" s="385"/>
      <c r="G5104" s="385"/>
      <c r="H5104" s="385"/>
    </row>
    <row r="5105" spans="1:8" x14ac:dyDescent="0.25">
      <c r="A5105" s="30"/>
      <c r="B5105" s="31"/>
      <c r="C5105" s="403"/>
      <c r="D5105" s="385"/>
      <c r="F5105" s="385"/>
      <c r="G5105" s="385"/>
      <c r="H5105" s="385"/>
    </row>
    <row r="5106" spans="1:8" x14ac:dyDescent="0.25">
      <c r="A5106" s="30"/>
      <c r="B5106" s="31"/>
      <c r="C5106" s="403"/>
      <c r="D5106" s="385"/>
      <c r="F5106" s="385"/>
      <c r="G5106" s="385"/>
      <c r="H5106" s="385"/>
    </row>
    <row r="5107" spans="1:8" x14ac:dyDescent="0.25">
      <c r="A5107" s="30"/>
      <c r="B5107" s="31"/>
      <c r="C5107" s="403"/>
      <c r="D5107" s="385"/>
      <c r="F5107" s="385"/>
      <c r="G5107" s="385"/>
      <c r="H5107" s="385"/>
    </row>
    <row r="5108" spans="1:8" x14ac:dyDescent="0.25">
      <c r="A5108" s="30"/>
      <c r="B5108" s="31"/>
      <c r="C5108" s="403"/>
      <c r="D5108" s="385"/>
      <c r="F5108" s="385"/>
      <c r="G5108" s="385"/>
      <c r="H5108" s="385"/>
    </row>
    <row r="5109" spans="1:8" x14ac:dyDescent="0.25">
      <c r="A5109" s="30"/>
      <c r="B5109" s="31"/>
      <c r="C5109" s="403"/>
      <c r="D5109" s="385"/>
      <c r="F5109" s="385"/>
      <c r="G5109" s="385"/>
      <c r="H5109" s="385"/>
    </row>
    <row r="5110" spans="1:8" x14ac:dyDescent="0.25">
      <c r="A5110" s="30"/>
      <c r="B5110" s="31"/>
      <c r="C5110" s="403"/>
      <c r="D5110" s="385"/>
      <c r="F5110" s="385"/>
      <c r="G5110" s="385"/>
      <c r="H5110" s="385"/>
    </row>
    <row r="5111" spans="1:8" x14ac:dyDescent="0.25">
      <c r="A5111" s="30"/>
      <c r="B5111" s="31"/>
      <c r="C5111" s="403"/>
      <c r="D5111" s="385"/>
      <c r="F5111" s="385"/>
      <c r="G5111" s="385"/>
      <c r="H5111" s="385"/>
    </row>
    <row r="5112" spans="1:8" x14ac:dyDescent="0.25">
      <c r="A5112" s="30"/>
      <c r="B5112" s="31"/>
      <c r="C5112" s="403"/>
      <c r="D5112" s="385"/>
      <c r="F5112" s="385"/>
      <c r="G5112" s="385"/>
      <c r="H5112" s="385"/>
    </row>
    <row r="5113" spans="1:8" x14ac:dyDescent="0.25">
      <c r="A5113" s="30"/>
      <c r="B5113" s="31"/>
      <c r="C5113" s="403"/>
      <c r="D5113" s="385"/>
      <c r="F5113" s="385"/>
      <c r="G5113" s="385"/>
      <c r="H5113" s="385"/>
    </row>
    <row r="5114" spans="1:8" x14ac:dyDescent="0.25">
      <c r="A5114" s="30"/>
      <c r="B5114" s="31"/>
      <c r="C5114" s="403"/>
      <c r="D5114" s="385"/>
      <c r="F5114" s="385"/>
      <c r="G5114" s="385"/>
      <c r="H5114" s="385"/>
    </row>
    <row r="5115" spans="1:8" x14ac:dyDescent="0.25">
      <c r="A5115" s="30"/>
      <c r="B5115" s="31"/>
      <c r="C5115" s="403"/>
      <c r="D5115" s="385"/>
      <c r="F5115" s="385"/>
      <c r="G5115" s="385"/>
      <c r="H5115" s="385"/>
    </row>
    <row r="5116" spans="1:8" x14ac:dyDescent="0.25">
      <c r="A5116" s="30"/>
      <c r="B5116" s="31"/>
      <c r="C5116" s="403"/>
      <c r="D5116" s="385"/>
      <c r="F5116" s="385"/>
      <c r="G5116" s="385"/>
      <c r="H5116" s="385"/>
    </row>
    <row r="5117" spans="1:8" x14ac:dyDescent="0.25">
      <c r="A5117" s="30"/>
      <c r="B5117" s="31"/>
      <c r="C5117" s="403"/>
      <c r="D5117" s="385"/>
      <c r="F5117" s="385"/>
      <c r="G5117" s="385"/>
      <c r="H5117" s="385"/>
    </row>
    <row r="5118" spans="1:8" x14ac:dyDescent="0.25">
      <c r="A5118" s="30"/>
      <c r="B5118" s="31"/>
      <c r="C5118" s="403"/>
      <c r="D5118" s="385"/>
      <c r="F5118" s="385"/>
      <c r="G5118" s="385"/>
      <c r="H5118" s="385"/>
    </row>
    <row r="5119" spans="1:8" x14ac:dyDescent="0.25">
      <c r="A5119" s="30"/>
      <c r="B5119" s="31"/>
      <c r="C5119" s="403"/>
      <c r="D5119" s="385"/>
      <c r="F5119" s="385"/>
      <c r="G5119" s="385"/>
      <c r="H5119" s="385"/>
    </row>
    <row r="5120" spans="1:8" x14ac:dyDescent="0.25">
      <c r="A5120" s="30"/>
      <c r="B5120" s="31"/>
      <c r="C5120" s="403"/>
      <c r="D5120" s="385"/>
      <c r="F5120" s="385"/>
      <c r="G5120" s="385"/>
      <c r="H5120" s="385"/>
    </row>
    <row r="5121" spans="1:8" x14ac:dyDescent="0.25">
      <c r="A5121" s="30"/>
      <c r="B5121" s="31"/>
      <c r="C5121" s="403"/>
      <c r="D5121" s="385"/>
      <c r="F5121" s="385"/>
      <c r="G5121" s="385"/>
      <c r="H5121" s="385"/>
    </row>
    <row r="5122" spans="1:8" x14ac:dyDescent="0.25">
      <c r="A5122" s="30"/>
      <c r="B5122" s="31"/>
      <c r="C5122" s="403"/>
      <c r="D5122" s="385"/>
      <c r="F5122" s="385"/>
      <c r="G5122" s="385"/>
      <c r="H5122" s="385"/>
    </row>
    <row r="5123" spans="1:8" x14ac:dyDescent="0.25">
      <c r="A5123" s="30"/>
      <c r="B5123" s="31"/>
      <c r="C5123" s="403"/>
      <c r="D5123" s="385"/>
      <c r="F5123" s="385"/>
      <c r="G5123" s="385"/>
      <c r="H5123" s="385"/>
    </row>
    <row r="5124" spans="1:8" x14ac:dyDescent="0.25">
      <c r="A5124" s="30"/>
      <c r="B5124" s="31"/>
      <c r="C5124" s="403"/>
      <c r="D5124" s="385"/>
      <c r="F5124" s="385"/>
      <c r="G5124" s="385"/>
      <c r="H5124" s="385"/>
    </row>
    <row r="5125" spans="1:8" x14ac:dyDescent="0.25">
      <c r="A5125" s="30"/>
      <c r="B5125" s="31"/>
      <c r="C5125" s="403"/>
      <c r="D5125" s="385"/>
      <c r="F5125" s="385"/>
      <c r="G5125" s="385"/>
      <c r="H5125" s="385"/>
    </row>
    <row r="5126" spans="1:8" x14ac:dyDescent="0.25">
      <c r="A5126" s="30"/>
      <c r="B5126" s="31"/>
      <c r="C5126" s="403"/>
      <c r="D5126" s="385"/>
      <c r="F5126" s="385"/>
      <c r="G5126" s="385"/>
      <c r="H5126" s="385"/>
    </row>
    <row r="5127" spans="1:8" x14ac:dyDescent="0.25">
      <c r="A5127" s="30"/>
      <c r="B5127" s="31"/>
      <c r="C5127" s="403"/>
      <c r="D5127" s="385"/>
      <c r="F5127" s="385"/>
      <c r="G5127" s="385"/>
      <c r="H5127" s="385"/>
    </row>
    <row r="5128" spans="1:8" x14ac:dyDescent="0.25">
      <c r="A5128" s="30"/>
      <c r="B5128" s="31"/>
      <c r="C5128" s="403"/>
      <c r="D5128" s="385"/>
      <c r="F5128" s="385"/>
      <c r="G5128" s="385"/>
      <c r="H5128" s="385"/>
    </row>
    <row r="5129" spans="1:8" x14ac:dyDescent="0.25">
      <c r="A5129" s="30"/>
      <c r="B5129" s="31"/>
      <c r="C5129" s="403"/>
      <c r="D5129" s="385"/>
      <c r="F5129" s="385"/>
      <c r="G5129" s="385"/>
      <c r="H5129" s="385"/>
    </row>
    <row r="5130" spans="1:8" x14ac:dyDescent="0.25">
      <c r="A5130" s="30"/>
      <c r="B5130" s="31"/>
      <c r="C5130" s="403"/>
      <c r="D5130" s="385"/>
      <c r="F5130" s="385"/>
      <c r="G5130" s="385"/>
      <c r="H5130" s="385"/>
    </row>
    <row r="5131" spans="1:8" x14ac:dyDescent="0.25">
      <c r="A5131" s="30"/>
      <c r="B5131" s="31"/>
      <c r="C5131" s="403"/>
      <c r="D5131" s="385"/>
      <c r="F5131" s="385"/>
      <c r="G5131" s="385"/>
      <c r="H5131" s="385"/>
    </row>
    <row r="5132" spans="1:8" x14ac:dyDescent="0.25">
      <c r="A5132" s="30"/>
      <c r="B5132" s="31"/>
      <c r="C5132" s="403"/>
      <c r="D5132" s="385"/>
      <c r="F5132" s="385"/>
      <c r="G5132" s="385"/>
      <c r="H5132" s="385"/>
    </row>
    <row r="5133" spans="1:8" x14ac:dyDescent="0.25">
      <c r="A5133" s="30"/>
      <c r="B5133" s="31"/>
      <c r="C5133" s="403"/>
      <c r="D5133" s="385"/>
      <c r="F5133" s="385"/>
      <c r="G5133" s="385"/>
      <c r="H5133" s="385"/>
    </row>
    <row r="5134" spans="1:8" x14ac:dyDescent="0.25">
      <c r="A5134" s="30"/>
      <c r="B5134" s="31"/>
      <c r="C5134" s="403"/>
      <c r="D5134" s="385"/>
      <c r="F5134" s="385"/>
      <c r="G5134" s="385"/>
      <c r="H5134" s="385"/>
    </row>
    <row r="5135" spans="1:8" x14ac:dyDescent="0.25">
      <c r="A5135" s="30"/>
      <c r="B5135" s="31"/>
      <c r="C5135" s="403"/>
      <c r="D5135" s="385"/>
      <c r="F5135" s="385"/>
      <c r="G5135" s="385"/>
      <c r="H5135" s="385"/>
    </row>
    <row r="5136" spans="1:8" x14ac:dyDescent="0.25">
      <c r="A5136" s="30"/>
      <c r="B5136" s="31"/>
      <c r="C5136" s="403"/>
      <c r="D5136" s="385"/>
      <c r="F5136" s="385"/>
      <c r="G5136" s="385"/>
      <c r="H5136" s="385"/>
    </row>
    <row r="5137" spans="1:8" x14ac:dyDescent="0.25">
      <c r="A5137" s="30"/>
      <c r="B5137" s="31"/>
      <c r="C5137" s="403"/>
      <c r="D5137" s="385"/>
      <c r="F5137" s="385"/>
      <c r="G5137" s="385"/>
      <c r="H5137" s="385"/>
    </row>
    <row r="5138" spans="1:8" x14ac:dyDescent="0.25">
      <c r="A5138" s="30"/>
      <c r="B5138" s="31"/>
      <c r="C5138" s="403"/>
      <c r="D5138" s="385"/>
      <c r="F5138" s="385"/>
      <c r="G5138" s="385"/>
      <c r="H5138" s="385"/>
    </row>
    <row r="5139" spans="1:8" x14ac:dyDescent="0.25">
      <c r="A5139" s="30"/>
      <c r="B5139" s="31"/>
      <c r="C5139" s="403"/>
      <c r="D5139" s="385"/>
      <c r="F5139" s="385"/>
      <c r="G5139" s="385"/>
      <c r="H5139" s="385"/>
    </row>
    <row r="5140" spans="1:8" x14ac:dyDescent="0.25">
      <c r="A5140" s="30"/>
      <c r="B5140" s="31"/>
      <c r="C5140" s="403"/>
      <c r="D5140" s="385"/>
      <c r="F5140" s="385"/>
      <c r="G5140" s="385"/>
      <c r="H5140" s="385"/>
    </row>
    <row r="5141" spans="1:8" x14ac:dyDescent="0.25">
      <c r="A5141" s="30"/>
      <c r="B5141" s="31"/>
      <c r="C5141" s="403"/>
      <c r="D5141" s="385"/>
      <c r="F5141" s="385"/>
      <c r="G5141" s="385"/>
      <c r="H5141" s="385"/>
    </row>
    <row r="5142" spans="1:8" x14ac:dyDescent="0.25">
      <c r="A5142" s="30"/>
      <c r="B5142" s="31"/>
      <c r="C5142" s="403"/>
      <c r="D5142" s="385"/>
      <c r="F5142" s="385"/>
      <c r="G5142" s="385"/>
      <c r="H5142" s="385"/>
    </row>
    <row r="5143" spans="1:8" x14ac:dyDescent="0.25">
      <c r="A5143" s="30"/>
      <c r="B5143" s="31"/>
      <c r="C5143" s="403"/>
      <c r="D5143" s="385"/>
      <c r="F5143" s="385"/>
      <c r="G5143" s="385"/>
      <c r="H5143" s="385"/>
    </row>
    <row r="5144" spans="1:8" x14ac:dyDescent="0.25">
      <c r="A5144" s="30"/>
      <c r="B5144" s="31"/>
      <c r="C5144" s="403"/>
      <c r="D5144" s="385"/>
      <c r="F5144" s="385"/>
      <c r="G5144" s="385"/>
      <c r="H5144" s="385"/>
    </row>
    <row r="5145" spans="1:8" x14ac:dyDescent="0.25">
      <c r="A5145" s="30"/>
      <c r="B5145" s="31"/>
      <c r="C5145" s="403"/>
      <c r="D5145" s="385"/>
      <c r="F5145" s="385"/>
      <c r="G5145" s="385"/>
      <c r="H5145" s="385"/>
    </row>
    <row r="5146" spans="1:8" x14ac:dyDescent="0.25">
      <c r="A5146" s="30"/>
      <c r="B5146" s="31"/>
      <c r="C5146" s="403"/>
      <c r="D5146" s="385"/>
      <c r="F5146" s="385"/>
      <c r="G5146" s="385"/>
      <c r="H5146" s="385"/>
    </row>
    <row r="5147" spans="1:8" x14ac:dyDescent="0.25">
      <c r="A5147" s="30"/>
      <c r="B5147" s="31"/>
      <c r="C5147" s="403"/>
      <c r="D5147" s="385"/>
      <c r="F5147" s="385"/>
      <c r="G5147" s="385"/>
      <c r="H5147" s="385"/>
    </row>
    <row r="5148" spans="1:8" x14ac:dyDescent="0.25">
      <c r="A5148" s="30"/>
      <c r="B5148" s="31"/>
      <c r="C5148" s="403"/>
      <c r="D5148" s="385"/>
      <c r="F5148" s="385"/>
      <c r="G5148" s="385"/>
      <c r="H5148" s="385"/>
    </row>
    <row r="5149" spans="1:8" x14ac:dyDescent="0.25">
      <c r="A5149" s="30"/>
      <c r="B5149" s="31"/>
      <c r="C5149" s="403"/>
      <c r="D5149" s="385"/>
      <c r="F5149" s="385"/>
      <c r="G5149" s="385"/>
      <c r="H5149" s="385"/>
    </row>
    <row r="5150" spans="1:8" x14ac:dyDescent="0.25">
      <c r="A5150" s="30"/>
      <c r="B5150" s="31"/>
      <c r="C5150" s="403"/>
      <c r="D5150" s="385"/>
      <c r="F5150" s="385"/>
      <c r="G5150" s="385"/>
      <c r="H5150" s="385"/>
    </row>
    <row r="5151" spans="1:8" x14ac:dyDescent="0.25">
      <c r="A5151" s="30"/>
      <c r="B5151" s="31"/>
      <c r="C5151" s="403"/>
      <c r="D5151" s="385"/>
      <c r="F5151" s="385"/>
      <c r="G5151" s="385"/>
      <c r="H5151" s="385"/>
    </row>
    <row r="5152" spans="1:8" x14ac:dyDescent="0.25">
      <c r="A5152" s="30"/>
      <c r="B5152" s="31"/>
      <c r="C5152" s="403"/>
      <c r="D5152" s="385"/>
      <c r="F5152" s="385"/>
      <c r="G5152" s="385"/>
      <c r="H5152" s="385"/>
    </row>
    <row r="5153" spans="1:8" x14ac:dyDescent="0.25">
      <c r="A5153" s="30"/>
      <c r="B5153" s="31"/>
      <c r="C5153" s="403"/>
      <c r="D5153" s="385"/>
      <c r="F5153" s="385"/>
      <c r="G5153" s="385"/>
      <c r="H5153" s="385"/>
    </row>
    <row r="5154" spans="1:8" x14ac:dyDescent="0.25">
      <c r="A5154" s="30"/>
      <c r="B5154" s="31"/>
      <c r="C5154" s="403"/>
      <c r="D5154" s="385"/>
      <c r="F5154" s="385"/>
      <c r="G5154" s="385"/>
      <c r="H5154" s="385"/>
    </row>
    <row r="5155" spans="1:8" x14ac:dyDescent="0.25">
      <c r="A5155" s="30"/>
      <c r="B5155" s="31"/>
      <c r="C5155" s="403"/>
      <c r="D5155" s="385"/>
      <c r="F5155" s="385"/>
      <c r="G5155" s="385"/>
      <c r="H5155" s="385"/>
    </row>
    <row r="5156" spans="1:8" x14ac:dyDescent="0.25">
      <c r="A5156" s="30"/>
      <c r="B5156" s="31"/>
      <c r="C5156" s="403"/>
      <c r="D5156" s="385"/>
      <c r="F5156" s="385"/>
      <c r="G5156" s="385"/>
      <c r="H5156" s="385"/>
    </row>
    <row r="5157" spans="1:8" x14ac:dyDescent="0.25">
      <c r="A5157" s="30"/>
      <c r="B5157" s="31"/>
      <c r="C5157" s="403"/>
      <c r="D5157" s="385"/>
      <c r="F5157" s="385"/>
      <c r="G5157" s="385"/>
      <c r="H5157" s="385"/>
    </row>
    <row r="5158" spans="1:8" x14ac:dyDescent="0.25">
      <c r="A5158" s="30"/>
      <c r="B5158" s="31"/>
      <c r="C5158" s="403"/>
      <c r="D5158" s="385"/>
      <c r="F5158" s="385"/>
      <c r="G5158" s="385"/>
      <c r="H5158" s="385"/>
    </row>
    <row r="5159" spans="1:8" x14ac:dyDescent="0.25">
      <c r="A5159" s="30"/>
      <c r="B5159" s="31"/>
      <c r="C5159" s="403"/>
      <c r="D5159" s="385"/>
      <c r="F5159" s="385"/>
      <c r="G5159" s="385"/>
      <c r="H5159" s="385"/>
    </row>
    <row r="5160" spans="1:8" x14ac:dyDescent="0.25">
      <c r="A5160" s="30"/>
      <c r="B5160" s="31"/>
      <c r="C5160" s="403"/>
      <c r="D5160" s="385"/>
      <c r="F5160" s="385"/>
      <c r="G5160" s="385"/>
      <c r="H5160" s="385"/>
    </row>
    <row r="5161" spans="1:8" x14ac:dyDescent="0.25">
      <c r="A5161" s="30"/>
      <c r="B5161" s="31"/>
      <c r="C5161" s="403"/>
      <c r="D5161" s="385"/>
      <c r="F5161" s="385"/>
      <c r="G5161" s="385"/>
      <c r="H5161" s="385"/>
    </row>
    <row r="5162" spans="1:8" x14ac:dyDescent="0.25">
      <c r="A5162" s="30"/>
      <c r="B5162" s="31"/>
      <c r="C5162" s="403"/>
      <c r="D5162" s="385"/>
      <c r="F5162" s="385"/>
      <c r="G5162" s="385"/>
      <c r="H5162" s="385"/>
    </row>
    <row r="5163" spans="1:8" x14ac:dyDescent="0.25">
      <c r="A5163" s="30"/>
      <c r="B5163" s="31"/>
      <c r="C5163" s="403"/>
      <c r="D5163" s="385"/>
      <c r="F5163" s="385"/>
      <c r="G5163" s="385"/>
      <c r="H5163" s="385"/>
    </row>
    <row r="5164" spans="1:8" x14ac:dyDescent="0.25">
      <c r="A5164" s="30"/>
      <c r="B5164" s="31"/>
      <c r="C5164" s="403"/>
      <c r="D5164" s="385"/>
      <c r="F5164" s="385"/>
      <c r="G5164" s="385"/>
      <c r="H5164" s="385"/>
    </row>
    <row r="5165" spans="1:8" x14ac:dyDescent="0.25">
      <c r="A5165" s="30"/>
      <c r="B5165" s="31"/>
      <c r="C5165" s="403"/>
      <c r="D5165" s="385"/>
      <c r="F5165" s="385"/>
      <c r="G5165" s="385"/>
      <c r="H5165" s="385"/>
    </row>
    <row r="5166" spans="1:8" x14ac:dyDescent="0.25">
      <c r="A5166" s="30"/>
      <c r="B5166" s="31"/>
      <c r="C5166" s="403"/>
      <c r="D5166" s="385"/>
      <c r="F5166" s="385"/>
      <c r="G5166" s="385"/>
      <c r="H5166" s="385"/>
    </row>
    <row r="5167" spans="1:8" x14ac:dyDescent="0.25">
      <c r="A5167" s="30"/>
      <c r="B5167" s="31"/>
      <c r="C5167" s="403"/>
      <c r="D5167" s="385"/>
      <c r="F5167" s="385"/>
      <c r="G5167" s="385"/>
      <c r="H5167" s="385"/>
    </row>
    <row r="5168" spans="1:8" x14ac:dyDescent="0.25">
      <c r="A5168" s="30"/>
      <c r="B5168" s="31"/>
      <c r="C5168" s="403"/>
      <c r="D5168" s="385"/>
      <c r="F5168" s="385"/>
      <c r="G5168" s="385"/>
      <c r="H5168" s="385"/>
    </row>
    <row r="5169" spans="1:8" x14ac:dyDescent="0.25">
      <c r="A5169" s="30"/>
      <c r="B5169" s="31"/>
      <c r="C5169" s="403"/>
      <c r="D5169" s="385"/>
      <c r="F5169" s="385"/>
      <c r="G5169" s="385"/>
      <c r="H5169" s="385"/>
    </row>
    <row r="5170" spans="1:8" x14ac:dyDescent="0.25">
      <c r="A5170" s="30"/>
      <c r="B5170" s="31"/>
      <c r="C5170" s="403"/>
      <c r="D5170" s="385"/>
      <c r="F5170" s="385"/>
      <c r="G5170" s="385"/>
      <c r="H5170" s="385"/>
    </row>
    <row r="5171" spans="1:8" x14ac:dyDescent="0.25">
      <c r="A5171" s="30"/>
      <c r="B5171" s="31"/>
      <c r="C5171" s="403"/>
      <c r="D5171" s="385"/>
      <c r="F5171" s="385"/>
      <c r="G5171" s="385"/>
      <c r="H5171" s="385"/>
    </row>
    <row r="5172" spans="1:8" x14ac:dyDescent="0.25">
      <c r="A5172" s="30"/>
      <c r="B5172" s="31"/>
      <c r="C5172" s="403"/>
      <c r="D5172" s="385"/>
      <c r="F5172" s="385"/>
      <c r="G5172" s="385"/>
      <c r="H5172" s="385"/>
    </row>
    <row r="5173" spans="1:8" x14ac:dyDescent="0.25">
      <c r="A5173" s="30"/>
      <c r="B5173" s="31"/>
      <c r="C5173" s="403"/>
      <c r="D5173" s="385"/>
      <c r="F5173" s="385"/>
      <c r="G5173" s="385"/>
      <c r="H5173" s="385"/>
    </row>
    <row r="5174" spans="1:8" x14ac:dyDescent="0.25">
      <c r="A5174" s="30"/>
      <c r="B5174" s="31"/>
      <c r="C5174" s="403"/>
      <c r="D5174" s="385"/>
      <c r="F5174" s="385"/>
      <c r="G5174" s="385"/>
      <c r="H5174" s="385"/>
    </row>
    <row r="5175" spans="1:8" x14ac:dyDescent="0.25">
      <c r="A5175" s="30"/>
      <c r="B5175" s="31"/>
      <c r="C5175" s="403"/>
      <c r="D5175" s="385"/>
      <c r="F5175" s="385"/>
      <c r="G5175" s="385"/>
      <c r="H5175" s="385"/>
    </row>
    <row r="5176" spans="1:8" x14ac:dyDescent="0.25">
      <c r="A5176" s="30"/>
      <c r="B5176" s="31"/>
      <c r="C5176" s="403"/>
      <c r="D5176" s="385"/>
      <c r="F5176" s="385"/>
      <c r="G5176" s="385"/>
      <c r="H5176" s="385"/>
    </row>
    <row r="5177" spans="1:8" x14ac:dyDescent="0.25">
      <c r="A5177" s="30"/>
      <c r="B5177" s="31"/>
      <c r="C5177" s="403"/>
      <c r="D5177" s="385"/>
      <c r="F5177" s="385"/>
      <c r="G5177" s="385"/>
      <c r="H5177" s="385"/>
    </row>
    <row r="5178" spans="1:8" x14ac:dyDescent="0.25">
      <c r="A5178" s="30"/>
      <c r="B5178" s="31"/>
      <c r="C5178" s="403"/>
      <c r="D5178" s="385"/>
      <c r="F5178" s="385"/>
      <c r="G5178" s="385"/>
      <c r="H5178" s="385"/>
    </row>
    <row r="5179" spans="1:8" x14ac:dyDescent="0.25">
      <c r="A5179" s="30"/>
      <c r="B5179" s="31"/>
      <c r="C5179" s="403"/>
      <c r="D5179" s="385"/>
      <c r="F5179" s="385"/>
      <c r="G5179" s="385"/>
      <c r="H5179" s="385"/>
    </row>
    <row r="5180" spans="1:8" x14ac:dyDescent="0.25">
      <c r="A5180" s="30"/>
      <c r="B5180" s="31"/>
      <c r="C5180" s="403"/>
      <c r="D5180" s="385"/>
      <c r="F5180" s="385"/>
      <c r="G5180" s="385"/>
      <c r="H5180" s="385"/>
    </row>
    <row r="5181" spans="1:8" x14ac:dyDescent="0.25">
      <c r="A5181" s="30"/>
      <c r="B5181" s="31"/>
      <c r="C5181" s="403"/>
      <c r="D5181" s="385"/>
      <c r="F5181" s="385"/>
      <c r="G5181" s="385"/>
      <c r="H5181" s="385"/>
    </row>
    <row r="5182" spans="1:8" x14ac:dyDescent="0.25">
      <c r="A5182" s="30"/>
      <c r="B5182" s="31"/>
      <c r="C5182" s="403"/>
      <c r="D5182" s="385"/>
      <c r="F5182" s="385"/>
      <c r="G5182" s="385"/>
      <c r="H5182" s="385"/>
    </row>
    <row r="5183" spans="1:8" x14ac:dyDescent="0.25">
      <c r="A5183" s="30"/>
      <c r="B5183" s="31"/>
      <c r="C5183" s="403"/>
      <c r="D5183" s="385"/>
      <c r="F5183" s="385"/>
      <c r="G5183" s="385"/>
      <c r="H5183" s="385"/>
    </row>
    <row r="5184" spans="1:8" x14ac:dyDescent="0.25">
      <c r="A5184" s="30"/>
      <c r="B5184" s="31"/>
      <c r="C5184" s="403"/>
      <c r="D5184" s="385"/>
      <c r="F5184" s="385"/>
      <c r="G5184" s="385"/>
      <c r="H5184" s="385"/>
    </row>
    <row r="5185" spans="1:8" x14ac:dyDescent="0.25">
      <c r="A5185" s="30"/>
      <c r="B5185" s="31"/>
      <c r="C5185" s="403"/>
      <c r="D5185" s="385"/>
      <c r="F5185" s="385"/>
      <c r="G5185" s="385"/>
      <c r="H5185" s="385"/>
    </row>
    <row r="5186" spans="1:8" x14ac:dyDescent="0.25">
      <c r="A5186" s="30"/>
      <c r="B5186" s="31"/>
      <c r="C5186" s="403"/>
      <c r="D5186" s="385"/>
      <c r="F5186" s="385"/>
      <c r="G5186" s="385"/>
      <c r="H5186" s="385"/>
    </row>
    <row r="5187" spans="1:8" x14ac:dyDescent="0.25">
      <c r="A5187" s="30"/>
      <c r="B5187" s="31"/>
      <c r="C5187" s="403"/>
      <c r="D5187" s="385"/>
      <c r="F5187" s="385"/>
      <c r="G5187" s="385"/>
      <c r="H5187" s="385"/>
    </row>
    <row r="5188" spans="1:8" x14ac:dyDescent="0.25">
      <c r="A5188" s="30"/>
      <c r="B5188" s="31"/>
      <c r="C5188" s="403"/>
      <c r="D5188" s="385"/>
      <c r="F5188" s="385"/>
      <c r="G5188" s="385"/>
      <c r="H5188" s="385"/>
    </row>
    <row r="5189" spans="1:8" x14ac:dyDescent="0.25">
      <c r="A5189" s="30"/>
      <c r="B5189" s="31"/>
      <c r="C5189" s="403"/>
      <c r="D5189" s="385"/>
      <c r="F5189" s="385"/>
      <c r="G5189" s="385"/>
      <c r="H5189" s="385"/>
    </row>
    <row r="5190" spans="1:8" x14ac:dyDescent="0.25">
      <c r="A5190" s="30"/>
      <c r="B5190" s="31"/>
      <c r="C5190" s="403"/>
      <c r="D5190" s="385"/>
      <c r="F5190" s="385"/>
      <c r="G5190" s="385"/>
      <c r="H5190" s="385"/>
    </row>
    <row r="5191" spans="1:8" x14ac:dyDescent="0.25">
      <c r="A5191" s="30"/>
      <c r="B5191" s="31"/>
      <c r="C5191" s="403"/>
      <c r="D5191" s="385"/>
      <c r="F5191" s="385"/>
      <c r="G5191" s="385"/>
      <c r="H5191" s="385"/>
    </row>
    <row r="5192" spans="1:8" x14ac:dyDescent="0.25">
      <c r="A5192" s="30"/>
      <c r="B5192" s="31"/>
      <c r="C5192" s="403"/>
      <c r="D5192" s="385"/>
      <c r="F5192" s="385"/>
      <c r="G5192" s="385"/>
      <c r="H5192" s="385"/>
    </row>
    <row r="5193" spans="1:8" x14ac:dyDescent="0.25">
      <c r="A5193" s="30"/>
      <c r="B5193" s="31"/>
      <c r="C5193" s="403"/>
      <c r="D5193" s="385"/>
      <c r="F5193" s="385"/>
      <c r="G5193" s="385"/>
      <c r="H5193" s="385"/>
    </row>
    <row r="5194" spans="1:8" x14ac:dyDescent="0.25">
      <c r="A5194" s="30"/>
      <c r="B5194" s="31"/>
      <c r="C5194" s="403"/>
      <c r="D5194" s="385"/>
      <c r="F5194" s="385"/>
      <c r="G5194" s="385"/>
      <c r="H5194" s="385"/>
    </row>
    <row r="5195" spans="1:8" x14ac:dyDescent="0.25">
      <c r="A5195" s="30"/>
      <c r="B5195" s="31"/>
      <c r="C5195" s="403"/>
      <c r="D5195" s="385"/>
      <c r="F5195" s="385"/>
      <c r="G5195" s="385"/>
      <c r="H5195" s="385"/>
    </row>
    <row r="5196" spans="1:8" x14ac:dyDescent="0.25">
      <c r="A5196" s="30"/>
      <c r="B5196" s="31"/>
      <c r="C5196" s="403"/>
      <c r="D5196" s="385"/>
      <c r="F5196" s="385"/>
      <c r="G5196" s="385"/>
      <c r="H5196" s="385"/>
    </row>
    <row r="5197" spans="1:8" x14ac:dyDescent="0.25">
      <c r="A5197" s="30"/>
      <c r="B5197" s="31"/>
      <c r="C5197" s="403"/>
      <c r="D5197" s="385"/>
      <c r="F5197" s="385"/>
      <c r="G5197" s="385"/>
      <c r="H5197" s="385"/>
    </row>
    <row r="5198" spans="1:8" x14ac:dyDescent="0.25">
      <c r="A5198" s="30"/>
      <c r="B5198" s="31"/>
      <c r="C5198" s="403"/>
      <c r="D5198" s="385"/>
      <c r="F5198" s="385"/>
      <c r="G5198" s="385"/>
      <c r="H5198" s="385"/>
    </row>
    <row r="5199" spans="1:8" x14ac:dyDescent="0.25">
      <c r="A5199" s="30"/>
      <c r="B5199" s="31"/>
      <c r="C5199" s="403"/>
      <c r="D5199" s="385"/>
      <c r="F5199" s="385"/>
      <c r="G5199" s="385"/>
      <c r="H5199" s="385"/>
    </row>
    <row r="5200" spans="1:8" x14ac:dyDescent="0.25">
      <c r="A5200" s="30"/>
      <c r="B5200" s="31"/>
      <c r="C5200" s="403"/>
      <c r="D5200" s="385"/>
      <c r="F5200" s="385"/>
      <c r="G5200" s="385"/>
      <c r="H5200" s="385"/>
    </row>
    <row r="5201" spans="1:8" x14ac:dyDescent="0.25">
      <c r="A5201" s="30"/>
      <c r="B5201" s="31"/>
      <c r="C5201" s="403"/>
      <c r="D5201" s="385"/>
      <c r="F5201" s="385"/>
      <c r="G5201" s="385"/>
      <c r="H5201" s="385"/>
    </row>
    <row r="5202" spans="1:8" x14ac:dyDescent="0.25">
      <c r="A5202" s="30"/>
      <c r="B5202" s="31"/>
      <c r="C5202" s="403"/>
      <c r="D5202" s="385"/>
      <c r="F5202" s="385"/>
      <c r="G5202" s="385"/>
      <c r="H5202" s="385"/>
    </row>
    <row r="5203" spans="1:8" x14ac:dyDescent="0.25">
      <c r="A5203" s="30"/>
      <c r="B5203" s="31"/>
      <c r="C5203" s="403"/>
      <c r="D5203" s="385"/>
      <c r="F5203" s="385"/>
      <c r="G5203" s="385"/>
      <c r="H5203" s="385"/>
    </row>
    <row r="5204" spans="1:8" x14ac:dyDescent="0.25">
      <c r="A5204" s="30"/>
      <c r="B5204" s="31"/>
      <c r="C5204" s="403"/>
      <c r="D5204" s="385"/>
      <c r="F5204" s="385"/>
      <c r="G5204" s="385"/>
      <c r="H5204" s="385"/>
    </row>
    <row r="5205" spans="1:8" x14ac:dyDescent="0.25">
      <c r="A5205" s="30"/>
      <c r="B5205" s="31"/>
      <c r="C5205" s="403"/>
      <c r="D5205" s="385"/>
      <c r="F5205" s="385"/>
      <c r="G5205" s="385"/>
      <c r="H5205" s="385"/>
    </row>
    <row r="5206" spans="1:8" x14ac:dyDescent="0.25">
      <c r="A5206" s="30"/>
      <c r="B5206" s="31"/>
      <c r="C5206" s="403"/>
      <c r="D5206" s="385"/>
      <c r="F5206" s="385"/>
      <c r="G5206" s="385"/>
      <c r="H5206" s="385"/>
    </row>
    <row r="5207" spans="1:8" x14ac:dyDescent="0.25">
      <c r="A5207" s="30"/>
      <c r="B5207" s="31"/>
      <c r="C5207" s="403"/>
      <c r="D5207" s="385"/>
      <c r="F5207" s="385"/>
      <c r="G5207" s="385"/>
      <c r="H5207" s="385"/>
    </row>
    <row r="5208" spans="1:8" x14ac:dyDescent="0.25">
      <c r="A5208" s="30"/>
      <c r="B5208" s="31"/>
      <c r="C5208" s="403"/>
      <c r="D5208" s="385"/>
      <c r="F5208" s="385"/>
      <c r="G5208" s="385"/>
      <c r="H5208" s="385"/>
    </row>
    <row r="5209" spans="1:8" x14ac:dyDescent="0.25">
      <c r="A5209" s="30"/>
      <c r="B5209" s="31"/>
      <c r="C5209" s="403"/>
      <c r="D5209" s="385"/>
      <c r="F5209" s="385"/>
      <c r="G5209" s="385"/>
      <c r="H5209" s="385"/>
    </row>
    <row r="5210" spans="1:8" x14ac:dyDescent="0.25">
      <c r="A5210" s="30"/>
      <c r="B5210" s="31"/>
      <c r="C5210" s="403"/>
      <c r="D5210" s="385"/>
      <c r="F5210" s="385"/>
      <c r="G5210" s="385"/>
      <c r="H5210" s="385"/>
    </row>
    <row r="5211" spans="1:8" x14ac:dyDescent="0.25">
      <c r="A5211" s="30"/>
      <c r="B5211" s="31"/>
      <c r="C5211" s="403"/>
      <c r="D5211" s="385"/>
      <c r="F5211" s="385"/>
      <c r="G5211" s="385"/>
      <c r="H5211" s="385"/>
    </row>
    <row r="5212" spans="1:8" x14ac:dyDescent="0.25">
      <c r="A5212" s="30"/>
      <c r="B5212" s="31"/>
      <c r="C5212" s="403"/>
      <c r="D5212" s="385"/>
      <c r="F5212" s="385"/>
      <c r="G5212" s="385"/>
      <c r="H5212" s="385"/>
    </row>
    <row r="5213" spans="1:8" x14ac:dyDescent="0.25">
      <c r="A5213" s="30"/>
      <c r="B5213" s="31"/>
      <c r="C5213" s="403"/>
      <c r="D5213" s="385"/>
      <c r="F5213" s="385"/>
      <c r="G5213" s="385"/>
      <c r="H5213" s="385"/>
    </row>
    <row r="5214" spans="1:8" x14ac:dyDescent="0.25">
      <c r="A5214" s="30"/>
      <c r="B5214" s="31"/>
      <c r="C5214" s="403"/>
      <c r="D5214" s="385"/>
      <c r="F5214" s="385"/>
      <c r="G5214" s="385"/>
      <c r="H5214" s="385"/>
    </row>
    <row r="5215" spans="1:8" x14ac:dyDescent="0.25">
      <c r="A5215" s="30"/>
      <c r="B5215" s="31"/>
      <c r="C5215" s="403"/>
      <c r="D5215" s="385"/>
      <c r="F5215" s="385"/>
      <c r="G5215" s="385"/>
      <c r="H5215" s="385"/>
    </row>
    <row r="5216" spans="1:8" x14ac:dyDescent="0.25">
      <c r="A5216" s="30"/>
      <c r="B5216" s="31"/>
      <c r="C5216" s="403"/>
      <c r="D5216" s="385"/>
      <c r="F5216" s="385"/>
      <c r="G5216" s="385"/>
      <c r="H5216" s="385"/>
    </row>
    <row r="5217" spans="1:8" x14ac:dyDescent="0.25">
      <c r="A5217" s="30"/>
      <c r="B5217" s="31"/>
      <c r="C5217" s="403"/>
      <c r="D5217" s="385"/>
      <c r="F5217" s="385"/>
      <c r="G5217" s="385"/>
      <c r="H5217" s="385"/>
    </row>
    <row r="5218" spans="1:8" x14ac:dyDescent="0.25">
      <c r="A5218" s="30"/>
      <c r="B5218" s="31"/>
      <c r="C5218" s="403"/>
      <c r="D5218" s="385"/>
      <c r="F5218" s="385"/>
      <c r="G5218" s="385"/>
      <c r="H5218" s="385"/>
    </row>
    <row r="5219" spans="1:8" x14ac:dyDescent="0.25">
      <c r="A5219" s="30"/>
      <c r="B5219" s="31"/>
      <c r="C5219" s="403"/>
      <c r="D5219" s="385"/>
      <c r="F5219" s="385"/>
      <c r="G5219" s="385"/>
      <c r="H5219" s="385"/>
    </row>
    <row r="5220" spans="1:8" x14ac:dyDescent="0.25">
      <c r="A5220" s="30"/>
      <c r="B5220" s="31"/>
      <c r="C5220" s="403"/>
      <c r="D5220" s="385"/>
      <c r="F5220" s="385"/>
      <c r="G5220" s="385"/>
      <c r="H5220" s="385"/>
    </row>
    <row r="5221" spans="1:8" x14ac:dyDescent="0.25">
      <c r="A5221" s="30"/>
      <c r="B5221" s="31"/>
      <c r="C5221" s="403"/>
      <c r="D5221" s="385"/>
      <c r="F5221" s="385"/>
      <c r="G5221" s="385"/>
      <c r="H5221" s="385"/>
    </row>
    <row r="5222" spans="1:8" x14ac:dyDescent="0.25">
      <c r="A5222" s="30"/>
      <c r="B5222" s="31"/>
      <c r="C5222" s="403"/>
      <c r="D5222" s="385"/>
      <c r="F5222" s="385"/>
      <c r="G5222" s="385"/>
      <c r="H5222" s="385"/>
    </row>
    <row r="5223" spans="1:8" x14ac:dyDescent="0.25">
      <c r="A5223" s="30"/>
      <c r="B5223" s="31"/>
      <c r="C5223" s="403"/>
      <c r="D5223" s="385"/>
      <c r="F5223" s="385"/>
      <c r="G5223" s="385"/>
      <c r="H5223" s="385"/>
    </row>
    <row r="5224" spans="1:8" x14ac:dyDescent="0.25">
      <c r="A5224" s="30"/>
      <c r="B5224" s="31"/>
      <c r="C5224" s="403"/>
      <c r="D5224" s="385"/>
      <c r="F5224" s="385"/>
      <c r="G5224" s="385"/>
      <c r="H5224" s="385"/>
    </row>
    <row r="5225" spans="1:8" x14ac:dyDescent="0.25">
      <c r="A5225" s="30"/>
      <c r="B5225" s="31"/>
      <c r="C5225" s="403"/>
      <c r="D5225" s="385"/>
      <c r="F5225" s="385"/>
      <c r="G5225" s="385"/>
      <c r="H5225" s="385"/>
    </row>
    <row r="5226" spans="1:8" x14ac:dyDescent="0.25">
      <c r="A5226" s="30"/>
      <c r="B5226" s="31"/>
      <c r="C5226" s="403"/>
      <c r="D5226" s="385"/>
      <c r="F5226" s="385"/>
      <c r="G5226" s="385"/>
      <c r="H5226" s="385"/>
    </row>
    <row r="5227" spans="1:8" x14ac:dyDescent="0.25">
      <c r="A5227" s="30"/>
      <c r="B5227" s="31"/>
      <c r="C5227" s="403"/>
      <c r="D5227" s="385"/>
      <c r="F5227" s="385"/>
      <c r="G5227" s="385"/>
      <c r="H5227" s="385"/>
    </row>
    <row r="5228" spans="1:8" x14ac:dyDescent="0.25">
      <c r="A5228" s="30"/>
      <c r="B5228" s="31"/>
      <c r="C5228" s="403"/>
      <c r="D5228" s="385"/>
      <c r="F5228" s="385"/>
      <c r="G5228" s="385"/>
      <c r="H5228" s="385"/>
    </row>
    <row r="5229" spans="1:8" x14ac:dyDescent="0.25">
      <c r="A5229" s="30"/>
      <c r="B5229" s="31"/>
      <c r="C5229" s="403"/>
      <c r="D5229" s="385"/>
      <c r="F5229" s="385"/>
      <c r="G5229" s="385"/>
      <c r="H5229" s="385"/>
    </row>
    <row r="5230" spans="1:8" x14ac:dyDescent="0.25">
      <c r="A5230" s="30"/>
      <c r="B5230" s="31"/>
      <c r="C5230" s="403"/>
      <c r="D5230" s="385"/>
      <c r="F5230" s="385"/>
      <c r="G5230" s="385"/>
      <c r="H5230" s="385"/>
    </row>
    <row r="5231" spans="1:8" x14ac:dyDescent="0.25">
      <c r="A5231" s="30"/>
      <c r="B5231" s="31"/>
      <c r="C5231" s="403"/>
      <c r="D5231" s="385"/>
      <c r="F5231" s="385"/>
      <c r="G5231" s="385"/>
      <c r="H5231" s="385"/>
    </row>
    <row r="5232" spans="1:8" x14ac:dyDescent="0.25">
      <c r="A5232" s="30"/>
      <c r="B5232" s="31"/>
      <c r="C5232" s="403"/>
      <c r="D5232" s="385"/>
      <c r="F5232" s="385"/>
      <c r="G5232" s="385"/>
      <c r="H5232" s="385"/>
    </row>
    <row r="5233" spans="1:8" x14ac:dyDescent="0.25">
      <c r="A5233" s="30"/>
      <c r="B5233" s="31"/>
      <c r="C5233" s="403"/>
      <c r="D5233" s="385"/>
      <c r="F5233" s="385"/>
      <c r="G5233" s="385"/>
      <c r="H5233" s="385"/>
    </row>
    <row r="5234" spans="1:8" x14ac:dyDescent="0.25">
      <c r="A5234" s="30"/>
      <c r="B5234" s="31"/>
      <c r="C5234" s="403"/>
      <c r="D5234" s="385"/>
      <c r="F5234" s="385"/>
      <c r="G5234" s="385"/>
      <c r="H5234" s="385"/>
    </row>
    <row r="5235" spans="1:8" x14ac:dyDescent="0.25">
      <c r="A5235" s="30"/>
      <c r="B5235" s="31"/>
      <c r="C5235" s="403"/>
      <c r="D5235" s="385"/>
      <c r="F5235" s="385"/>
      <c r="G5235" s="385"/>
      <c r="H5235" s="385"/>
    </row>
    <row r="5236" spans="1:8" x14ac:dyDescent="0.25">
      <c r="A5236" s="30"/>
      <c r="B5236" s="31"/>
      <c r="C5236" s="403"/>
      <c r="D5236" s="385"/>
      <c r="F5236" s="385"/>
      <c r="G5236" s="385"/>
      <c r="H5236" s="385"/>
    </row>
    <row r="5237" spans="1:8" x14ac:dyDescent="0.25">
      <c r="A5237" s="30"/>
      <c r="B5237" s="31"/>
      <c r="C5237" s="403"/>
      <c r="D5237" s="385"/>
      <c r="F5237" s="385"/>
      <c r="G5237" s="385"/>
      <c r="H5237" s="385"/>
    </row>
    <row r="5238" spans="1:8" x14ac:dyDescent="0.25">
      <c r="A5238" s="30"/>
      <c r="B5238" s="31"/>
      <c r="C5238" s="403"/>
      <c r="D5238" s="385"/>
      <c r="F5238" s="385"/>
      <c r="G5238" s="385"/>
      <c r="H5238" s="385"/>
    </row>
    <row r="5239" spans="1:8" x14ac:dyDescent="0.25">
      <c r="A5239" s="30"/>
      <c r="B5239" s="31"/>
      <c r="C5239" s="403"/>
      <c r="D5239" s="385"/>
      <c r="F5239" s="385"/>
      <c r="G5239" s="385"/>
      <c r="H5239" s="385"/>
    </row>
    <row r="5240" spans="1:8" x14ac:dyDescent="0.25">
      <c r="A5240" s="30"/>
      <c r="B5240" s="31"/>
      <c r="C5240" s="403"/>
      <c r="D5240" s="385"/>
      <c r="F5240" s="385"/>
      <c r="G5240" s="385"/>
      <c r="H5240" s="385"/>
    </row>
    <row r="5241" spans="1:8" x14ac:dyDescent="0.25">
      <c r="A5241" s="30"/>
      <c r="B5241" s="31"/>
      <c r="C5241" s="403"/>
      <c r="D5241" s="385"/>
      <c r="F5241" s="385"/>
      <c r="G5241" s="385"/>
      <c r="H5241" s="385"/>
    </row>
    <row r="5242" spans="1:8" x14ac:dyDescent="0.25">
      <c r="A5242" s="30"/>
      <c r="B5242" s="31"/>
      <c r="C5242" s="403"/>
      <c r="D5242" s="385"/>
      <c r="F5242" s="385"/>
      <c r="G5242" s="385"/>
      <c r="H5242" s="385"/>
    </row>
    <row r="5243" spans="1:8" x14ac:dyDescent="0.25">
      <c r="A5243" s="30"/>
      <c r="B5243" s="31"/>
      <c r="C5243" s="403"/>
      <c r="D5243" s="385"/>
      <c r="F5243" s="385"/>
      <c r="G5243" s="385"/>
      <c r="H5243" s="385"/>
    </row>
    <row r="5244" spans="1:8" x14ac:dyDescent="0.25">
      <c r="A5244" s="30"/>
      <c r="B5244" s="31"/>
      <c r="C5244" s="403"/>
      <c r="D5244" s="385"/>
      <c r="F5244" s="385"/>
      <c r="G5244" s="385"/>
      <c r="H5244" s="385"/>
    </row>
    <row r="5245" spans="1:8" x14ac:dyDescent="0.25">
      <c r="A5245" s="30"/>
      <c r="B5245" s="31"/>
      <c r="C5245" s="403"/>
      <c r="D5245" s="385"/>
      <c r="F5245" s="385"/>
      <c r="G5245" s="385"/>
      <c r="H5245" s="385"/>
    </row>
    <row r="5246" spans="1:8" x14ac:dyDescent="0.25">
      <c r="A5246" s="30"/>
      <c r="B5246" s="31"/>
      <c r="C5246" s="403"/>
      <c r="D5246" s="385"/>
      <c r="F5246" s="385"/>
      <c r="G5246" s="385"/>
      <c r="H5246" s="385"/>
    </row>
    <row r="5247" spans="1:8" x14ac:dyDescent="0.25">
      <c r="A5247" s="30"/>
      <c r="B5247" s="31"/>
      <c r="C5247" s="403"/>
      <c r="D5247" s="385"/>
      <c r="F5247" s="385"/>
      <c r="G5247" s="385"/>
      <c r="H5247" s="385"/>
    </row>
    <row r="5248" spans="1:8" x14ac:dyDescent="0.25">
      <c r="A5248" s="30"/>
      <c r="B5248" s="31"/>
      <c r="C5248" s="403"/>
      <c r="D5248" s="385"/>
      <c r="F5248" s="385"/>
      <c r="G5248" s="385"/>
      <c r="H5248" s="385"/>
    </row>
    <row r="5249" spans="1:8" x14ac:dyDescent="0.25">
      <c r="A5249" s="30"/>
      <c r="B5249" s="31"/>
      <c r="C5249" s="403"/>
      <c r="D5249" s="385"/>
      <c r="F5249" s="385"/>
      <c r="G5249" s="385"/>
      <c r="H5249" s="385"/>
    </row>
    <row r="5250" spans="1:8" x14ac:dyDescent="0.25">
      <c r="A5250" s="30"/>
      <c r="B5250" s="31"/>
      <c r="C5250" s="403"/>
      <c r="D5250" s="385"/>
      <c r="F5250" s="385"/>
      <c r="G5250" s="385"/>
      <c r="H5250" s="385"/>
    </row>
    <row r="5251" spans="1:8" x14ac:dyDescent="0.25">
      <c r="A5251" s="30"/>
      <c r="B5251" s="31"/>
      <c r="C5251" s="403"/>
      <c r="D5251" s="385"/>
      <c r="F5251" s="385"/>
      <c r="G5251" s="385"/>
      <c r="H5251" s="385"/>
    </row>
    <row r="5252" spans="1:8" x14ac:dyDescent="0.25">
      <c r="A5252" s="30"/>
      <c r="B5252" s="31"/>
      <c r="C5252" s="403"/>
      <c r="D5252" s="385"/>
      <c r="F5252" s="385"/>
      <c r="G5252" s="385"/>
      <c r="H5252" s="385"/>
    </row>
    <row r="5253" spans="1:8" x14ac:dyDescent="0.25">
      <c r="A5253" s="30"/>
      <c r="B5253" s="31"/>
      <c r="C5253" s="403"/>
      <c r="D5253" s="385"/>
      <c r="F5253" s="385"/>
      <c r="G5253" s="385"/>
      <c r="H5253" s="385"/>
    </row>
    <row r="5254" spans="1:8" x14ac:dyDescent="0.25">
      <c r="A5254" s="30"/>
      <c r="B5254" s="31"/>
      <c r="C5254" s="403"/>
      <c r="D5254" s="385"/>
      <c r="F5254" s="385"/>
      <c r="G5254" s="385"/>
      <c r="H5254" s="385"/>
    </row>
    <row r="5255" spans="1:8" x14ac:dyDescent="0.25">
      <c r="A5255" s="30"/>
      <c r="B5255" s="31"/>
      <c r="C5255" s="403"/>
      <c r="D5255" s="385"/>
      <c r="F5255" s="385"/>
      <c r="G5255" s="385"/>
      <c r="H5255" s="385"/>
    </row>
    <row r="5256" spans="1:8" x14ac:dyDescent="0.25">
      <c r="A5256" s="30"/>
      <c r="B5256" s="31"/>
      <c r="C5256" s="403"/>
      <c r="D5256" s="385"/>
      <c r="F5256" s="385"/>
      <c r="G5256" s="385"/>
      <c r="H5256" s="385"/>
    </row>
    <row r="5257" spans="1:8" x14ac:dyDescent="0.25">
      <c r="A5257" s="30"/>
      <c r="B5257" s="31"/>
      <c r="C5257" s="403"/>
      <c r="D5257" s="385"/>
      <c r="F5257" s="385"/>
      <c r="G5257" s="385"/>
      <c r="H5257" s="385"/>
    </row>
    <row r="5258" spans="1:8" x14ac:dyDescent="0.25">
      <c r="A5258" s="30"/>
      <c r="B5258" s="31"/>
      <c r="C5258" s="403"/>
      <c r="D5258" s="385"/>
      <c r="F5258" s="385"/>
      <c r="G5258" s="385"/>
      <c r="H5258" s="385"/>
    </row>
    <row r="5259" spans="1:8" x14ac:dyDescent="0.25">
      <c r="A5259" s="30"/>
      <c r="B5259" s="31"/>
      <c r="C5259" s="403"/>
      <c r="D5259" s="385"/>
      <c r="F5259" s="385"/>
      <c r="G5259" s="385"/>
      <c r="H5259" s="385"/>
    </row>
    <row r="5260" spans="1:8" x14ac:dyDescent="0.25">
      <c r="A5260" s="30"/>
      <c r="B5260" s="31"/>
      <c r="C5260" s="403"/>
      <c r="D5260" s="385"/>
      <c r="F5260" s="385"/>
      <c r="G5260" s="385"/>
      <c r="H5260" s="385"/>
    </row>
    <row r="5261" spans="1:8" x14ac:dyDescent="0.25">
      <c r="A5261" s="30"/>
      <c r="B5261" s="31"/>
      <c r="C5261" s="403"/>
      <c r="D5261" s="385"/>
      <c r="F5261" s="385"/>
      <c r="G5261" s="385"/>
      <c r="H5261" s="385"/>
    </row>
    <row r="5262" spans="1:8" x14ac:dyDescent="0.25">
      <c r="A5262" s="30"/>
      <c r="B5262" s="31"/>
      <c r="C5262" s="403"/>
      <c r="D5262" s="385"/>
      <c r="F5262" s="385"/>
      <c r="G5262" s="385"/>
      <c r="H5262" s="385"/>
    </row>
    <row r="5263" spans="1:8" x14ac:dyDescent="0.25">
      <c r="A5263" s="30"/>
      <c r="B5263" s="31"/>
      <c r="C5263" s="403"/>
      <c r="D5263" s="385"/>
      <c r="F5263" s="385"/>
      <c r="G5263" s="385"/>
      <c r="H5263" s="385"/>
    </row>
    <row r="5264" spans="1:8" x14ac:dyDescent="0.25">
      <c r="A5264" s="30"/>
      <c r="B5264" s="31"/>
      <c r="C5264" s="403"/>
      <c r="D5264" s="385"/>
      <c r="F5264" s="385"/>
      <c r="G5264" s="385"/>
      <c r="H5264" s="385"/>
    </row>
    <row r="5265" spans="1:8" x14ac:dyDescent="0.25">
      <c r="A5265" s="30"/>
      <c r="B5265" s="31"/>
      <c r="C5265" s="403"/>
      <c r="D5265" s="385"/>
      <c r="F5265" s="385"/>
      <c r="G5265" s="385"/>
      <c r="H5265" s="385"/>
    </row>
    <row r="5266" spans="1:8" x14ac:dyDescent="0.25">
      <c r="A5266" s="30"/>
      <c r="B5266" s="31"/>
      <c r="C5266" s="403"/>
      <c r="D5266" s="385"/>
      <c r="F5266" s="385"/>
      <c r="G5266" s="385"/>
      <c r="H5266" s="385"/>
    </row>
    <row r="5267" spans="1:8" x14ac:dyDescent="0.25">
      <c r="A5267" s="30"/>
      <c r="B5267" s="31"/>
      <c r="C5267" s="403"/>
      <c r="D5267" s="385"/>
      <c r="F5267" s="385"/>
      <c r="G5267" s="385"/>
      <c r="H5267" s="385"/>
    </row>
    <row r="5268" spans="1:8" x14ac:dyDescent="0.25">
      <c r="A5268" s="30"/>
      <c r="B5268" s="31"/>
      <c r="C5268" s="403"/>
      <c r="D5268" s="385"/>
      <c r="F5268" s="385"/>
      <c r="G5268" s="385"/>
      <c r="H5268" s="385"/>
    </row>
    <row r="5269" spans="1:8" x14ac:dyDescent="0.25">
      <c r="A5269" s="30"/>
      <c r="B5269" s="31"/>
      <c r="C5269" s="403"/>
      <c r="D5269" s="385"/>
      <c r="F5269" s="385"/>
      <c r="G5269" s="385"/>
      <c r="H5269" s="385"/>
    </row>
    <row r="5270" spans="1:8" x14ac:dyDescent="0.25">
      <c r="A5270" s="30"/>
      <c r="B5270" s="31"/>
      <c r="C5270" s="403"/>
      <c r="D5270" s="385"/>
      <c r="F5270" s="385"/>
      <c r="G5270" s="385"/>
      <c r="H5270" s="385"/>
    </row>
    <row r="5271" spans="1:8" x14ac:dyDescent="0.25">
      <c r="A5271" s="30"/>
      <c r="B5271" s="31"/>
      <c r="C5271" s="403"/>
      <c r="D5271" s="385"/>
      <c r="F5271" s="385"/>
      <c r="G5271" s="385"/>
      <c r="H5271" s="385"/>
    </row>
    <row r="5272" spans="1:8" x14ac:dyDescent="0.25">
      <c r="A5272" s="30"/>
      <c r="B5272" s="31"/>
      <c r="C5272" s="403"/>
      <c r="D5272" s="385"/>
      <c r="F5272" s="385"/>
      <c r="G5272" s="385"/>
      <c r="H5272" s="385"/>
    </row>
    <row r="5273" spans="1:8" x14ac:dyDescent="0.25">
      <c r="A5273" s="30"/>
      <c r="B5273" s="31"/>
      <c r="C5273" s="403"/>
      <c r="D5273" s="385"/>
      <c r="F5273" s="385"/>
      <c r="G5273" s="385"/>
      <c r="H5273" s="385"/>
    </row>
    <row r="5274" spans="1:8" x14ac:dyDescent="0.25">
      <c r="A5274" s="30"/>
      <c r="B5274" s="31"/>
      <c r="C5274" s="403"/>
      <c r="D5274" s="385"/>
      <c r="F5274" s="385"/>
      <c r="G5274" s="385"/>
      <c r="H5274" s="385"/>
    </row>
    <row r="5275" spans="1:8" x14ac:dyDescent="0.25">
      <c r="A5275" s="30"/>
      <c r="B5275" s="31"/>
      <c r="C5275" s="403"/>
      <c r="D5275" s="385"/>
      <c r="F5275" s="385"/>
      <c r="G5275" s="385"/>
      <c r="H5275" s="385"/>
    </row>
    <row r="5276" spans="1:8" x14ac:dyDescent="0.25">
      <c r="A5276" s="30"/>
      <c r="B5276" s="31"/>
      <c r="C5276" s="403"/>
      <c r="D5276" s="385"/>
      <c r="F5276" s="385"/>
      <c r="G5276" s="385"/>
      <c r="H5276" s="385"/>
    </row>
    <row r="5277" spans="1:8" x14ac:dyDescent="0.25">
      <c r="A5277" s="30"/>
      <c r="B5277" s="31"/>
      <c r="C5277" s="403"/>
      <c r="D5277" s="385"/>
      <c r="F5277" s="385"/>
      <c r="G5277" s="385"/>
      <c r="H5277" s="385"/>
    </row>
    <row r="5278" spans="1:8" x14ac:dyDescent="0.25">
      <c r="A5278" s="30"/>
      <c r="B5278" s="31"/>
      <c r="C5278" s="403"/>
      <c r="D5278" s="385"/>
      <c r="F5278" s="385"/>
      <c r="G5278" s="385"/>
      <c r="H5278" s="385"/>
    </row>
    <row r="5279" spans="1:8" x14ac:dyDescent="0.25">
      <c r="A5279" s="30"/>
      <c r="B5279" s="31"/>
      <c r="C5279" s="403"/>
      <c r="D5279" s="385"/>
      <c r="F5279" s="385"/>
      <c r="G5279" s="385"/>
      <c r="H5279" s="385"/>
    </row>
    <row r="5280" spans="1:8" x14ac:dyDescent="0.25">
      <c r="A5280" s="30"/>
      <c r="B5280" s="31"/>
      <c r="C5280" s="403"/>
      <c r="D5280" s="385"/>
      <c r="F5280" s="385"/>
      <c r="G5280" s="385"/>
      <c r="H5280" s="385"/>
    </row>
    <row r="5281" spans="1:8" x14ac:dyDescent="0.25">
      <c r="A5281" s="30"/>
      <c r="B5281" s="31"/>
      <c r="C5281" s="403"/>
      <c r="D5281" s="385"/>
      <c r="F5281" s="385"/>
      <c r="G5281" s="385"/>
      <c r="H5281" s="385"/>
    </row>
    <row r="5282" spans="1:8" x14ac:dyDescent="0.25">
      <c r="A5282" s="30"/>
      <c r="B5282" s="31"/>
      <c r="C5282" s="403"/>
      <c r="D5282" s="385"/>
      <c r="F5282" s="385"/>
      <c r="G5282" s="385"/>
      <c r="H5282" s="385"/>
    </row>
    <row r="5283" spans="1:8" x14ac:dyDescent="0.25">
      <c r="A5283" s="30"/>
      <c r="B5283" s="31"/>
      <c r="C5283" s="403"/>
      <c r="D5283" s="385"/>
      <c r="F5283" s="385"/>
      <c r="G5283" s="385"/>
      <c r="H5283" s="385"/>
    </row>
    <row r="5284" spans="1:8" x14ac:dyDescent="0.25">
      <c r="A5284" s="30"/>
      <c r="B5284" s="31"/>
      <c r="C5284" s="403"/>
      <c r="D5284" s="385"/>
      <c r="F5284" s="385"/>
      <c r="G5284" s="385"/>
      <c r="H5284" s="385"/>
    </row>
    <row r="5285" spans="1:8" x14ac:dyDescent="0.25">
      <c r="A5285" s="30"/>
      <c r="B5285" s="31"/>
      <c r="C5285" s="403"/>
      <c r="D5285" s="385"/>
      <c r="F5285" s="385"/>
      <c r="G5285" s="385"/>
      <c r="H5285" s="385"/>
    </row>
    <row r="5286" spans="1:8" x14ac:dyDescent="0.25">
      <c r="A5286" s="30"/>
      <c r="B5286" s="31"/>
      <c r="C5286" s="403"/>
      <c r="D5286" s="385"/>
      <c r="F5286" s="385"/>
      <c r="G5286" s="385"/>
      <c r="H5286" s="385"/>
    </row>
    <row r="5287" spans="1:8" x14ac:dyDescent="0.25">
      <c r="A5287" s="30"/>
      <c r="B5287" s="31"/>
      <c r="C5287" s="403"/>
      <c r="D5287" s="385"/>
      <c r="F5287" s="385"/>
      <c r="G5287" s="385"/>
      <c r="H5287" s="385"/>
    </row>
    <row r="5288" spans="1:8" x14ac:dyDescent="0.25">
      <c r="A5288" s="30"/>
      <c r="B5288" s="31"/>
      <c r="C5288" s="403"/>
      <c r="D5288" s="385"/>
      <c r="F5288" s="385"/>
      <c r="G5288" s="385"/>
      <c r="H5288" s="385"/>
    </row>
    <row r="5289" spans="1:8" x14ac:dyDescent="0.25">
      <c r="A5289" s="30"/>
      <c r="B5289" s="31"/>
      <c r="C5289" s="403"/>
      <c r="D5289" s="385"/>
      <c r="F5289" s="385"/>
      <c r="G5289" s="385"/>
      <c r="H5289" s="385"/>
    </row>
    <row r="5290" spans="1:8" x14ac:dyDescent="0.25">
      <c r="A5290" s="30"/>
      <c r="B5290" s="31"/>
      <c r="C5290" s="403"/>
      <c r="D5290" s="385"/>
      <c r="F5290" s="385"/>
      <c r="G5290" s="385"/>
      <c r="H5290" s="385"/>
    </row>
    <row r="5291" spans="1:8" x14ac:dyDescent="0.25">
      <c r="A5291" s="30"/>
      <c r="B5291" s="31"/>
      <c r="C5291" s="403"/>
      <c r="D5291" s="385"/>
      <c r="F5291" s="385"/>
      <c r="G5291" s="385"/>
      <c r="H5291" s="385"/>
    </row>
    <row r="5292" spans="1:8" x14ac:dyDescent="0.25">
      <c r="A5292" s="30"/>
      <c r="B5292" s="31"/>
      <c r="C5292" s="403"/>
      <c r="D5292" s="385"/>
      <c r="F5292" s="385"/>
      <c r="G5292" s="385"/>
      <c r="H5292" s="385"/>
    </row>
    <row r="5293" spans="1:8" x14ac:dyDescent="0.25">
      <c r="A5293" s="30"/>
      <c r="B5293" s="31"/>
      <c r="C5293" s="403"/>
      <c r="D5293" s="385"/>
      <c r="F5293" s="385"/>
      <c r="G5293" s="385"/>
      <c r="H5293" s="385"/>
    </row>
    <row r="5294" spans="1:8" x14ac:dyDescent="0.25">
      <c r="A5294" s="30"/>
      <c r="B5294" s="31"/>
      <c r="C5294" s="403"/>
      <c r="D5294" s="385"/>
      <c r="F5294" s="385"/>
      <c r="G5294" s="385"/>
      <c r="H5294" s="385"/>
    </row>
    <row r="5295" spans="1:8" x14ac:dyDescent="0.25">
      <c r="A5295" s="30"/>
      <c r="B5295" s="31"/>
      <c r="C5295" s="403"/>
      <c r="D5295" s="385"/>
      <c r="F5295" s="385"/>
      <c r="G5295" s="385"/>
      <c r="H5295" s="385"/>
    </row>
    <row r="5296" spans="1:8" x14ac:dyDescent="0.25">
      <c r="A5296" s="30"/>
      <c r="B5296" s="31"/>
      <c r="C5296" s="403"/>
      <c r="D5296" s="385"/>
      <c r="F5296" s="385"/>
      <c r="G5296" s="385"/>
      <c r="H5296" s="385"/>
    </row>
    <row r="5297" spans="1:8" x14ac:dyDescent="0.25">
      <c r="A5297" s="30"/>
      <c r="B5297" s="31"/>
      <c r="C5297" s="403"/>
      <c r="D5297" s="385"/>
      <c r="F5297" s="385"/>
      <c r="G5297" s="385"/>
      <c r="H5297" s="385"/>
    </row>
    <row r="5298" spans="1:8" x14ac:dyDescent="0.25">
      <c r="A5298" s="30"/>
      <c r="B5298" s="31"/>
      <c r="C5298" s="403"/>
      <c r="D5298" s="385"/>
      <c r="F5298" s="385"/>
      <c r="G5298" s="385"/>
      <c r="H5298" s="385"/>
    </row>
    <row r="5299" spans="1:8" x14ac:dyDescent="0.25">
      <c r="A5299" s="30"/>
      <c r="B5299" s="31"/>
      <c r="C5299" s="403"/>
      <c r="D5299" s="385"/>
      <c r="F5299" s="385"/>
      <c r="G5299" s="385"/>
      <c r="H5299" s="385"/>
    </row>
    <row r="5300" spans="1:8" x14ac:dyDescent="0.25">
      <c r="A5300" s="30"/>
      <c r="B5300" s="31"/>
      <c r="C5300" s="403"/>
      <c r="D5300" s="385"/>
      <c r="F5300" s="385"/>
      <c r="G5300" s="385"/>
      <c r="H5300" s="385"/>
    </row>
    <row r="5301" spans="1:8" x14ac:dyDescent="0.25">
      <c r="A5301" s="30"/>
      <c r="B5301" s="31"/>
      <c r="C5301" s="403"/>
      <c r="D5301" s="385"/>
      <c r="F5301" s="385"/>
      <c r="G5301" s="385"/>
      <c r="H5301" s="385"/>
    </row>
    <row r="5302" spans="1:8" x14ac:dyDescent="0.25">
      <c r="A5302" s="30"/>
      <c r="B5302" s="31"/>
      <c r="C5302" s="403"/>
      <c r="D5302" s="385"/>
      <c r="F5302" s="385"/>
      <c r="G5302" s="385"/>
      <c r="H5302" s="385"/>
    </row>
    <row r="5303" spans="1:8" x14ac:dyDescent="0.25">
      <c r="A5303" s="30"/>
      <c r="B5303" s="31"/>
      <c r="C5303" s="403"/>
      <c r="D5303" s="385"/>
      <c r="F5303" s="385"/>
      <c r="G5303" s="385"/>
      <c r="H5303" s="385"/>
    </row>
    <row r="5304" spans="1:8" x14ac:dyDescent="0.25">
      <c r="A5304" s="30"/>
      <c r="B5304" s="31"/>
      <c r="C5304" s="403"/>
      <c r="D5304" s="385"/>
      <c r="F5304" s="385"/>
      <c r="G5304" s="385"/>
      <c r="H5304" s="385"/>
    </row>
    <row r="5305" spans="1:8" x14ac:dyDescent="0.25">
      <c r="A5305" s="30"/>
      <c r="B5305" s="31"/>
      <c r="C5305" s="403"/>
      <c r="D5305" s="385"/>
      <c r="F5305" s="385"/>
      <c r="G5305" s="385"/>
      <c r="H5305" s="385"/>
    </row>
    <row r="5306" spans="1:8" x14ac:dyDescent="0.25">
      <c r="A5306" s="30"/>
      <c r="B5306" s="31"/>
      <c r="C5306" s="403"/>
      <c r="D5306" s="385"/>
      <c r="F5306" s="385"/>
      <c r="G5306" s="385"/>
      <c r="H5306" s="385"/>
    </row>
    <row r="5307" spans="1:8" x14ac:dyDescent="0.25">
      <c r="A5307" s="30"/>
      <c r="B5307" s="31"/>
      <c r="C5307" s="403"/>
      <c r="D5307" s="385"/>
      <c r="F5307" s="385"/>
      <c r="G5307" s="385"/>
      <c r="H5307" s="385"/>
    </row>
    <row r="5308" spans="1:8" x14ac:dyDescent="0.25">
      <c r="A5308" s="30"/>
      <c r="B5308" s="31"/>
      <c r="C5308" s="403"/>
      <c r="D5308" s="385"/>
      <c r="F5308" s="385"/>
      <c r="G5308" s="385"/>
      <c r="H5308" s="385"/>
    </row>
    <row r="5309" spans="1:8" x14ac:dyDescent="0.25">
      <c r="A5309" s="30"/>
      <c r="B5309" s="31"/>
      <c r="C5309" s="403"/>
      <c r="D5309" s="385"/>
      <c r="F5309" s="385"/>
      <c r="G5309" s="385"/>
      <c r="H5309" s="385"/>
    </row>
    <row r="5310" spans="1:8" x14ac:dyDescent="0.25">
      <c r="A5310" s="30"/>
      <c r="B5310" s="31"/>
      <c r="C5310" s="403"/>
      <c r="D5310" s="385"/>
      <c r="F5310" s="385"/>
      <c r="G5310" s="385"/>
      <c r="H5310" s="385"/>
    </row>
    <row r="5311" spans="1:8" x14ac:dyDescent="0.25">
      <c r="A5311" s="30"/>
      <c r="B5311" s="31"/>
      <c r="C5311" s="403"/>
      <c r="D5311" s="385"/>
      <c r="F5311" s="385"/>
      <c r="G5311" s="385"/>
      <c r="H5311" s="385"/>
    </row>
    <row r="5312" spans="1:8" x14ac:dyDescent="0.25">
      <c r="A5312" s="30"/>
      <c r="B5312" s="31"/>
      <c r="C5312" s="403"/>
      <c r="D5312" s="385"/>
      <c r="F5312" s="385"/>
      <c r="G5312" s="385"/>
      <c r="H5312" s="385"/>
    </row>
    <row r="5313" spans="1:8" x14ac:dyDescent="0.25">
      <c r="A5313" s="30"/>
      <c r="B5313" s="31"/>
      <c r="C5313" s="403"/>
      <c r="D5313" s="385"/>
      <c r="F5313" s="385"/>
      <c r="G5313" s="385"/>
      <c r="H5313" s="385"/>
    </row>
    <row r="5314" spans="1:8" x14ac:dyDescent="0.25">
      <c r="A5314" s="30"/>
      <c r="B5314" s="31"/>
      <c r="C5314" s="403"/>
      <c r="D5314" s="385"/>
      <c r="F5314" s="385"/>
      <c r="G5314" s="385"/>
      <c r="H5314" s="385"/>
    </row>
    <row r="5315" spans="1:8" x14ac:dyDescent="0.25">
      <c r="A5315" s="30"/>
      <c r="B5315" s="31"/>
      <c r="C5315" s="403"/>
      <c r="D5315" s="385"/>
      <c r="F5315" s="385"/>
      <c r="G5315" s="385"/>
      <c r="H5315" s="385"/>
    </row>
    <row r="5316" spans="1:8" x14ac:dyDescent="0.25">
      <c r="A5316" s="30"/>
      <c r="B5316" s="31"/>
      <c r="C5316" s="403"/>
      <c r="D5316" s="385"/>
      <c r="F5316" s="385"/>
      <c r="G5316" s="385"/>
      <c r="H5316" s="385"/>
    </row>
    <row r="5317" spans="1:8" x14ac:dyDescent="0.25">
      <c r="A5317" s="30"/>
      <c r="B5317" s="31"/>
      <c r="C5317" s="403"/>
      <c r="D5317" s="385"/>
      <c r="F5317" s="385"/>
      <c r="G5317" s="385"/>
      <c r="H5317" s="385"/>
    </row>
    <row r="5318" spans="1:8" x14ac:dyDescent="0.25">
      <c r="A5318" s="30"/>
      <c r="B5318" s="31"/>
      <c r="C5318" s="403"/>
      <c r="D5318" s="385"/>
      <c r="F5318" s="385"/>
      <c r="G5318" s="385"/>
      <c r="H5318" s="385"/>
    </row>
    <row r="5319" spans="1:8" x14ac:dyDescent="0.25">
      <c r="A5319" s="30"/>
      <c r="B5319" s="31"/>
      <c r="C5319" s="403"/>
      <c r="D5319" s="385"/>
      <c r="F5319" s="385"/>
      <c r="G5319" s="385"/>
      <c r="H5319" s="385"/>
    </row>
    <row r="5320" spans="1:8" x14ac:dyDescent="0.25">
      <c r="A5320" s="30"/>
      <c r="B5320" s="31"/>
      <c r="C5320" s="403"/>
      <c r="D5320" s="385"/>
      <c r="F5320" s="385"/>
      <c r="G5320" s="385"/>
      <c r="H5320" s="385"/>
    </row>
    <row r="5321" spans="1:8" x14ac:dyDescent="0.25">
      <c r="A5321" s="30"/>
      <c r="B5321" s="31"/>
      <c r="C5321" s="403"/>
      <c r="D5321" s="385"/>
      <c r="F5321" s="385"/>
      <c r="G5321" s="385"/>
      <c r="H5321" s="385"/>
    </row>
    <row r="5322" spans="1:8" x14ac:dyDescent="0.25">
      <c r="A5322" s="30"/>
      <c r="B5322" s="31"/>
      <c r="C5322" s="403"/>
      <c r="D5322" s="385"/>
      <c r="F5322" s="385"/>
      <c r="G5322" s="385"/>
      <c r="H5322" s="385"/>
    </row>
    <row r="5323" spans="1:8" x14ac:dyDescent="0.25">
      <c r="A5323" s="30"/>
      <c r="B5323" s="31"/>
      <c r="C5323" s="403"/>
      <c r="D5323" s="385"/>
      <c r="F5323" s="385"/>
      <c r="G5323" s="385"/>
      <c r="H5323" s="385"/>
    </row>
    <row r="5324" spans="1:8" x14ac:dyDescent="0.25">
      <c r="A5324" s="30"/>
      <c r="B5324" s="31"/>
      <c r="C5324" s="403"/>
      <c r="D5324" s="385"/>
      <c r="F5324" s="385"/>
      <c r="G5324" s="385"/>
      <c r="H5324" s="385"/>
    </row>
    <row r="5325" spans="1:8" x14ac:dyDescent="0.25">
      <c r="A5325" s="30"/>
      <c r="B5325" s="31"/>
      <c r="C5325" s="403"/>
      <c r="D5325" s="385"/>
      <c r="F5325" s="385"/>
      <c r="G5325" s="385"/>
      <c r="H5325" s="385"/>
    </row>
    <row r="5326" spans="1:8" x14ac:dyDescent="0.25">
      <c r="A5326" s="30"/>
      <c r="B5326" s="31"/>
      <c r="C5326" s="403"/>
      <c r="D5326" s="385"/>
      <c r="F5326" s="385"/>
      <c r="G5326" s="385"/>
      <c r="H5326" s="385"/>
    </row>
    <row r="5327" spans="1:8" x14ac:dyDescent="0.25">
      <c r="A5327" s="30"/>
      <c r="B5327" s="31"/>
      <c r="C5327" s="403"/>
      <c r="D5327" s="385"/>
      <c r="F5327" s="385"/>
      <c r="G5327" s="385"/>
      <c r="H5327" s="385"/>
    </row>
    <row r="5328" spans="1:8" x14ac:dyDescent="0.25">
      <c r="A5328" s="30"/>
      <c r="B5328" s="31"/>
      <c r="C5328" s="403"/>
      <c r="D5328" s="385"/>
      <c r="F5328" s="385"/>
      <c r="G5328" s="385"/>
      <c r="H5328" s="385"/>
    </row>
    <row r="5329" spans="1:8" x14ac:dyDescent="0.25">
      <c r="A5329" s="30"/>
      <c r="B5329" s="31"/>
      <c r="C5329" s="403"/>
      <c r="D5329" s="385"/>
      <c r="F5329" s="385"/>
      <c r="G5329" s="385"/>
      <c r="H5329" s="385"/>
    </row>
    <row r="5330" spans="1:8" x14ac:dyDescent="0.25">
      <c r="A5330" s="30"/>
      <c r="B5330" s="31"/>
      <c r="C5330" s="403"/>
      <c r="D5330" s="385"/>
      <c r="F5330" s="385"/>
      <c r="G5330" s="385"/>
      <c r="H5330" s="385"/>
    </row>
    <row r="5331" spans="1:8" x14ac:dyDescent="0.25">
      <c r="A5331" s="30"/>
      <c r="B5331" s="31"/>
      <c r="C5331" s="403"/>
      <c r="D5331" s="385"/>
      <c r="F5331" s="385"/>
      <c r="G5331" s="385"/>
      <c r="H5331" s="385"/>
    </row>
    <row r="5332" spans="1:8" x14ac:dyDescent="0.25">
      <c r="A5332" s="30"/>
      <c r="B5332" s="31"/>
      <c r="C5332" s="403"/>
      <c r="D5332" s="385"/>
      <c r="F5332" s="385"/>
      <c r="G5332" s="385"/>
      <c r="H5332" s="385"/>
    </row>
    <row r="5333" spans="1:8" x14ac:dyDescent="0.25">
      <c r="A5333" s="30"/>
      <c r="B5333" s="31"/>
      <c r="C5333" s="403"/>
      <c r="D5333" s="385"/>
      <c r="F5333" s="385"/>
      <c r="G5333" s="385"/>
      <c r="H5333" s="385"/>
    </row>
    <row r="5334" spans="1:8" x14ac:dyDescent="0.25">
      <c r="A5334" s="30"/>
      <c r="B5334" s="31"/>
      <c r="C5334" s="403"/>
      <c r="D5334" s="385"/>
      <c r="F5334" s="385"/>
      <c r="G5334" s="385"/>
      <c r="H5334" s="385"/>
    </row>
    <row r="5335" spans="1:8" x14ac:dyDescent="0.25">
      <c r="A5335" s="30"/>
      <c r="B5335" s="31"/>
      <c r="C5335" s="403"/>
      <c r="D5335" s="385"/>
      <c r="F5335" s="385"/>
      <c r="G5335" s="385"/>
      <c r="H5335" s="385"/>
    </row>
    <row r="5336" spans="1:8" x14ac:dyDescent="0.25">
      <c r="A5336" s="30"/>
      <c r="B5336" s="31"/>
      <c r="C5336" s="403"/>
      <c r="D5336" s="385"/>
      <c r="F5336" s="385"/>
      <c r="G5336" s="385"/>
      <c r="H5336" s="385"/>
    </row>
    <row r="5337" spans="1:8" x14ac:dyDescent="0.25">
      <c r="A5337" s="30"/>
      <c r="B5337" s="31"/>
      <c r="C5337" s="403"/>
      <c r="D5337" s="385"/>
      <c r="F5337" s="385"/>
      <c r="G5337" s="385"/>
      <c r="H5337" s="385"/>
    </row>
    <row r="5338" spans="1:8" x14ac:dyDescent="0.25">
      <c r="A5338" s="30"/>
      <c r="B5338" s="31"/>
      <c r="C5338" s="403"/>
      <c r="D5338" s="385"/>
      <c r="F5338" s="385"/>
      <c r="G5338" s="385"/>
      <c r="H5338" s="385"/>
    </row>
    <row r="5339" spans="1:8" x14ac:dyDescent="0.25">
      <c r="A5339" s="30"/>
      <c r="B5339" s="31"/>
      <c r="C5339" s="403"/>
      <c r="D5339" s="385"/>
      <c r="F5339" s="385"/>
      <c r="G5339" s="385"/>
      <c r="H5339" s="385"/>
    </row>
    <row r="5340" spans="1:8" x14ac:dyDescent="0.25">
      <c r="A5340" s="30"/>
      <c r="B5340" s="31"/>
      <c r="C5340" s="403"/>
      <c r="D5340" s="385"/>
      <c r="F5340" s="385"/>
      <c r="G5340" s="385"/>
      <c r="H5340" s="385"/>
    </row>
    <row r="5341" spans="1:8" x14ac:dyDescent="0.25">
      <c r="A5341" s="30"/>
      <c r="B5341" s="31"/>
      <c r="C5341" s="403"/>
      <c r="D5341" s="385"/>
      <c r="F5341" s="385"/>
      <c r="G5341" s="385"/>
      <c r="H5341" s="385"/>
    </row>
    <row r="5342" spans="1:8" x14ac:dyDescent="0.25">
      <c r="A5342" s="30"/>
      <c r="B5342" s="31"/>
      <c r="C5342" s="403"/>
      <c r="D5342" s="385"/>
      <c r="F5342" s="385"/>
      <c r="G5342" s="385"/>
      <c r="H5342" s="385"/>
    </row>
    <row r="5343" spans="1:8" x14ac:dyDescent="0.25">
      <c r="A5343" s="30"/>
      <c r="B5343" s="31"/>
      <c r="C5343" s="403"/>
      <c r="D5343" s="385"/>
      <c r="F5343" s="385"/>
      <c r="G5343" s="385"/>
      <c r="H5343" s="385"/>
    </row>
    <row r="5344" spans="1:8" x14ac:dyDescent="0.25">
      <c r="A5344" s="30"/>
      <c r="B5344" s="31"/>
      <c r="C5344" s="403"/>
      <c r="D5344" s="385"/>
      <c r="F5344" s="385"/>
      <c r="G5344" s="385"/>
      <c r="H5344" s="385"/>
    </row>
    <row r="5345" spans="1:8" x14ac:dyDescent="0.25">
      <c r="A5345" s="30"/>
      <c r="B5345" s="31"/>
      <c r="C5345" s="403"/>
      <c r="D5345" s="385"/>
      <c r="F5345" s="385"/>
      <c r="G5345" s="385"/>
      <c r="H5345" s="385"/>
    </row>
    <row r="5346" spans="1:8" x14ac:dyDescent="0.25">
      <c r="A5346" s="30"/>
      <c r="B5346" s="31"/>
      <c r="C5346" s="403"/>
      <c r="D5346" s="385"/>
      <c r="F5346" s="385"/>
      <c r="G5346" s="385"/>
      <c r="H5346" s="385"/>
    </row>
    <row r="5347" spans="1:8" x14ac:dyDescent="0.25">
      <c r="A5347" s="30"/>
      <c r="B5347" s="31"/>
      <c r="C5347" s="403"/>
      <c r="D5347" s="385"/>
      <c r="F5347" s="385"/>
      <c r="G5347" s="385"/>
      <c r="H5347" s="385"/>
    </row>
    <row r="5348" spans="1:8" x14ac:dyDescent="0.25">
      <c r="A5348" s="30"/>
      <c r="B5348" s="31"/>
      <c r="C5348" s="403"/>
      <c r="D5348" s="385"/>
      <c r="F5348" s="385"/>
      <c r="G5348" s="385"/>
      <c r="H5348" s="385"/>
    </row>
    <row r="5349" spans="1:8" x14ac:dyDescent="0.25">
      <c r="A5349" s="30"/>
      <c r="B5349" s="31"/>
      <c r="C5349" s="403"/>
      <c r="D5349" s="385"/>
      <c r="F5349" s="385"/>
      <c r="G5349" s="385"/>
      <c r="H5349" s="385"/>
    </row>
    <row r="5350" spans="1:8" x14ac:dyDescent="0.25">
      <c r="A5350" s="30"/>
      <c r="B5350" s="31"/>
      <c r="C5350" s="403"/>
      <c r="D5350" s="385"/>
      <c r="F5350" s="385"/>
      <c r="G5350" s="385"/>
      <c r="H5350" s="385"/>
    </row>
    <row r="5351" spans="1:8" x14ac:dyDescent="0.25">
      <c r="A5351" s="30"/>
      <c r="B5351" s="31"/>
      <c r="C5351" s="403"/>
      <c r="D5351" s="385"/>
      <c r="F5351" s="385"/>
      <c r="G5351" s="385"/>
      <c r="H5351" s="385"/>
    </row>
    <row r="5352" spans="1:8" x14ac:dyDescent="0.25">
      <c r="A5352" s="30"/>
      <c r="B5352" s="31"/>
      <c r="C5352" s="403"/>
      <c r="D5352" s="385"/>
      <c r="F5352" s="385"/>
      <c r="G5352" s="385"/>
      <c r="H5352" s="385"/>
    </row>
    <row r="5353" spans="1:8" x14ac:dyDescent="0.25">
      <c r="A5353" s="30"/>
      <c r="B5353" s="31"/>
      <c r="C5353" s="403"/>
      <c r="D5353" s="385"/>
      <c r="F5353" s="385"/>
      <c r="G5353" s="385"/>
      <c r="H5353" s="385"/>
    </row>
    <row r="5354" spans="1:8" x14ac:dyDescent="0.25">
      <c r="A5354" s="30"/>
      <c r="B5354" s="31"/>
      <c r="C5354" s="403"/>
      <c r="D5354" s="385"/>
      <c r="F5354" s="385"/>
      <c r="G5354" s="385"/>
      <c r="H5354" s="385"/>
    </row>
    <row r="5355" spans="1:8" x14ac:dyDescent="0.25">
      <c r="A5355" s="30"/>
      <c r="B5355" s="31"/>
      <c r="C5355" s="403"/>
      <c r="D5355" s="385"/>
      <c r="F5355" s="385"/>
      <c r="G5355" s="385"/>
      <c r="H5355" s="385"/>
    </row>
    <row r="5356" spans="1:8" x14ac:dyDescent="0.25">
      <c r="A5356" s="30"/>
      <c r="B5356" s="31"/>
      <c r="C5356" s="403"/>
      <c r="D5356" s="385"/>
      <c r="F5356" s="385"/>
      <c r="G5356" s="385"/>
      <c r="H5356" s="385"/>
    </row>
    <row r="5357" spans="1:8" x14ac:dyDescent="0.25">
      <c r="A5357" s="30"/>
      <c r="B5357" s="31"/>
      <c r="C5357" s="403"/>
      <c r="D5357" s="385"/>
      <c r="F5357" s="385"/>
      <c r="G5357" s="385"/>
      <c r="H5357" s="385"/>
    </row>
    <row r="5358" spans="1:8" x14ac:dyDescent="0.25">
      <c r="A5358" s="30"/>
      <c r="B5358" s="31"/>
      <c r="C5358" s="403"/>
      <c r="D5358" s="385"/>
      <c r="F5358" s="385"/>
      <c r="G5358" s="385"/>
      <c r="H5358" s="385"/>
    </row>
    <row r="5359" spans="1:8" x14ac:dyDescent="0.25">
      <c r="A5359" s="30"/>
      <c r="B5359" s="31"/>
      <c r="C5359" s="403"/>
      <c r="D5359" s="385"/>
      <c r="F5359" s="385"/>
      <c r="G5359" s="385"/>
      <c r="H5359" s="385"/>
    </row>
    <row r="5360" spans="1:8" x14ac:dyDescent="0.25">
      <c r="A5360" s="30"/>
      <c r="B5360" s="31"/>
      <c r="C5360" s="403"/>
      <c r="D5360" s="385"/>
      <c r="F5360" s="385"/>
      <c r="G5360" s="385"/>
      <c r="H5360" s="385"/>
    </row>
    <row r="5361" spans="1:8" x14ac:dyDescent="0.25">
      <c r="A5361" s="30"/>
      <c r="B5361" s="31"/>
      <c r="C5361" s="403"/>
      <c r="D5361" s="385"/>
      <c r="F5361" s="385"/>
      <c r="G5361" s="385"/>
      <c r="H5361" s="385"/>
    </row>
    <row r="5362" spans="1:8" x14ac:dyDescent="0.25">
      <c r="A5362" s="30"/>
      <c r="B5362" s="31"/>
      <c r="C5362" s="403"/>
      <c r="D5362" s="385"/>
      <c r="F5362" s="385"/>
      <c r="G5362" s="385"/>
      <c r="H5362" s="385"/>
    </row>
    <row r="5363" spans="1:8" x14ac:dyDescent="0.25">
      <c r="A5363" s="30"/>
      <c r="B5363" s="31"/>
      <c r="C5363" s="403"/>
      <c r="D5363" s="385"/>
      <c r="F5363" s="385"/>
      <c r="G5363" s="385"/>
      <c r="H5363" s="385"/>
    </row>
    <row r="5364" spans="1:8" x14ac:dyDescent="0.25">
      <c r="A5364" s="30"/>
      <c r="B5364" s="31"/>
      <c r="C5364" s="403"/>
      <c r="D5364" s="385"/>
      <c r="F5364" s="385"/>
      <c r="G5364" s="385"/>
      <c r="H5364" s="385"/>
    </row>
    <row r="5365" spans="1:8" x14ac:dyDescent="0.25">
      <c r="A5365" s="30"/>
      <c r="B5365" s="31"/>
      <c r="C5365" s="403"/>
      <c r="D5365" s="385"/>
      <c r="F5365" s="385"/>
      <c r="G5365" s="385"/>
      <c r="H5365" s="385"/>
    </row>
    <row r="5366" spans="1:8" x14ac:dyDescent="0.25">
      <c r="A5366" s="30"/>
      <c r="B5366" s="31"/>
      <c r="C5366" s="403"/>
      <c r="D5366" s="385"/>
      <c r="F5366" s="385"/>
      <c r="G5366" s="385"/>
      <c r="H5366" s="385"/>
    </row>
    <row r="5367" spans="1:8" x14ac:dyDescent="0.25">
      <c r="A5367" s="30"/>
      <c r="B5367" s="31"/>
      <c r="C5367" s="403"/>
      <c r="D5367" s="385"/>
      <c r="F5367" s="385"/>
      <c r="G5367" s="385"/>
      <c r="H5367" s="385"/>
    </row>
    <row r="5368" spans="1:8" x14ac:dyDescent="0.25">
      <c r="A5368" s="30"/>
      <c r="B5368" s="31"/>
      <c r="C5368" s="403"/>
      <c r="D5368" s="385"/>
      <c r="F5368" s="385"/>
      <c r="G5368" s="385"/>
      <c r="H5368" s="385"/>
    </row>
    <row r="5369" spans="1:8" x14ac:dyDescent="0.25">
      <c r="A5369" s="30"/>
      <c r="B5369" s="31"/>
      <c r="C5369" s="403"/>
      <c r="D5369" s="385"/>
      <c r="F5369" s="385"/>
      <c r="G5369" s="385"/>
      <c r="H5369" s="385"/>
    </row>
    <row r="5370" spans="1:8" x14ac:dyDescent="0.25">
      <c r="A5370" s="30"/>
      <c r="B5370" s="31"/>
      <c r="C5370" s="403"/>
      <c r="D5370" s="385"/>
      <c r="F5370" s="385"/>
      <c r="G5370" s="385"/>
      <c r="H5370" s="385"/>
    </row>
    <row r="5371" spans="1:8" x14ac:dyDescent="0.25">
      <c r="A5371" s="30"/>
      <c r="B5371" s="31"/>
      <c r="C5371" s="403"/>
      <c r="D5371" s="385"/>
      <c r="F5371" s="385"/>
      <c r="G5371" s="385"/>
      <c r="H5371" s="385"/>
    </row>
    <row r="5372" spans="1:8" x14ac:dyDescent="0.25">
      <c r="A5372" s="30"/>
      <c r="B5372" s="31"/>
      <c r="C5372" s="403"/>
      <c r="D5372" s="385"/>
      <c r="F5372" s="385"/>
      <c r="G5372" s="385"/>
      <c r="H5372" s="385"/>
    </row>
    <row r="5373" spans="1:8" x14ac:dyDescent="0.25">
      <c r="A5373" s="30"/>
      <c r="B5373" s="31"/>
      <c r="C5373" s="403"/>
      <c r="D5373" s="385"/>
      <c r="F5373" s="385"/>
      <c r="G5373" s="385"/>
      <c r="H5373" s="385"/>
    </row>
    <row r="5374" spans="1:8" x14ac:dyDescent="0.25">
      <c r="A5374" s="30"/>
      <c r="B5374" s="31"/>
      <c r="C5374" s="403"/>
      <c r="D5374" s="385"/>
      <c r="F5374" s="385"/>
      <c r="G5374" s="385"/>
      <c r="H5374" s="385"/>
    </row>
    <row r="5375" spans="1:8" x14ac:dyDescent="0.25">
      <c r="A5375" s="30"/>
      <c r="B5375" s="31"/>
      <c r="C5375" s="403"/>
      <c r="D5375" s="385"/>
      <c r="F5375" s="385"/>
      <c r="G5375" s="385"/>
      <c r="H5375" s="385"/>
    </row>
    <row r="5376" spans="1:8" x14ac:dyDescent="0.25">
      <c r="A5376" s="30"/>
      <c r="B5376" s="31"/>
      <c r="C5376" s="403"/>
      <c r="D5376" s="385"/>
      <c r="F5376" s="385"/>
      <c r="G5376" s="385"/>
      <c r="H5376" s="385"/>
    </row>
    <row r="5377" spans="1:8" x14ac:dyDescent="0.25">
      <c r="A5377" s="30"/>
      <c r="B5377" s="31"/>
      <c r="C5377" s="403"/>
      <c r="D5377" s="385"/>
      <c r="F5377" s="385"/>
      <c r="G5377" s="385"/>
      <c r="H5377" s="385"/>
    </row>
    <row r="5378" spans="1:8" x14ac:dyDescent="0.25">
      <c r="A5378" s="30"/>
      <c r="B5378" s="31"/>
      <c r="C5378" s="403"/>
      <c r="D5378" s="385"/>
      <c r="F5378" s="385"/>
      <c r="G5378" s="385"/>
      <c r="H5378" s="385"/>
    </row>
    <row r="5379" spans="1:8" x14ac:dyDescent="0.25">
      <c r="A5379" s="30"/>
      <c r="B5379" s="31"/>
      <c r="C5379" s="403"/>
      <c r="D5379" s="385"/>
      <c r="F5379" s="385"/>
      <c r="G5379" s="385"/>
      <c r="H5379" s="385"/>
    </row>
    <row r="5380" spans="1:8" x14ac:dyDescent="0.25">
      <c r="A5380" s="30"/>
      <c r="B5380" s="31"/>
      <c r="C5380" s="403"/>
      <c r="D5380" s="385"/>
      <c r="F5380" s="385"/>
      <c r="G5380" s="385"/>
      <c r="H5380" s="385"/>
    </row>
    <row r="5381" spans="1:8" x14ac:dyDescent="0.25">
      <c r="A5381" s="30"/>
      <c r="B5381" s="31"/>
      <c r="C5381" s="403"/>
      <c r="D5381" s="385"/>
      <c r="F5381" s="385"/>
      <c r="G5381" s="385"/>
      <c r="H5381" s="385"/>
    </row>
    <row r="5382" spans="1:8" x14ac:dyDescent="0.25">
      <c r="A5382" s="30"/>
      <c r="B5382" s="31"/>
      <c r="C5382" s="403"/>
      <c r="D5382" s="385"/>
      <c r="F5382" s="385"/>
      <c r="G5382" s="385"/>
      <c r="H5382" s="385"/>
    </row>
    <row r="5383" spans="1:8" x14ac:dyDescent="0.25">
      <c r="A5383" s="30"/>
      <c r="B5383" s="31"/>
      <c r="C5383" s="403"/>
      <c r="D5383" s="385"/>
      <c r="F5383" s="385"/>
      <c r="G5383" s="385"/>
      <c r="H5383" s="385"/>
    </row>
    <row r="5384" spans="1:8" x14ac:dyDescent="0.25">
      <c r="A5384" s="30"/>
      <c r="B5384" s="31"/>
      <c r="C5384" s="403"/>
      <c r="D5384" s="385"/>
      <c r="F5384" s="385"/>
      <c r="G5384" s="385"/>
      <c r="H5384" s="385"/>
    </row>
    <row r="5385" spans="1:8" x14ac:dyDescent="0.25">
      <c r="A5385" s="30"/>
      <c r="B5385" s="31"/>
      <c r="C5385" s="403"/>
      <c r="D5385" s="385"/>
      <c r="F5385" s="385"/>
      <c r="G5385" s="385"/>
      <c r="H5385" s="385"/>
    </row>
    <row r="5386" spans="1:8" x14ac:dyDescent="0.25">
      <c r="A5386" s="30"/>
      <c r="B5386" s="31"/>
      <c r="C5386" s="403"/>
      <c r="D5386" s="385"/>
      <c r="F5386" s="385"/>
      <c r="G5386" s="385"/>
      <c r="H5386" s="385"/>
    </row>
    <row r="5387" spans="1:8" x14ac:dyDescent="0.25">
      <c r="A5387" s="30"/>
      <c r="B5387" s="31"/>
      <c r="C5387" s="403"/>
      <c r="D5387" s="385"/>
      <c r="F5387" s="385"/>
      <c r="G5387" s="385"/>
      <c r="H5387" s="385"/>
    </row>
    <row r="5388" spans="1:8" x14ac:dyDescent="0.25">
      <c r="A5388" s="30"/>
      <c r="B5388" s="31"/>
      <c r="C5388" s="403"/>
      <c r="D5388" s="385"/>
      <c r="F5388" s="385"/>
      <c r="G5388" s="385"/>
      <c r="H5388" s="385"/>
    </row>
    <row r="5389" spans="1:8" x14ac:dyDescent="0.25">
      <c r="A5389" s="30"/>
      <c r="B5389" s="31"/>
      <c r="C5389" s="403"/>
      <c r="D5389" s="385"/>
      <c r="F5389" s="385"/>
      <c r="G5389" s="385"/>
      <c r="H5389" s="385"/>
    </row>
    <row r="5390" spans="1:8" x14ac:dyDescent="0.25">
      <c r="A5390" s="30"/>
      <c r="B5390" s="31"/>
      <c r="C5390" s="403"/>
      <c r="D5390" s="385"/>
      <c r="F5390" s="385"/>
      <c r="G5390" s="385"/>
      <c r="H5390" s="385"/>
    </row>
    <row r="5391" spans="1:8" x14ac:dyDescent="0.25">
      <c r="A5391" s="30"/>
      <c r="B5391" s="31"/>
      <c r="C5391" s="403"/>
      <c r="D5391" s="385"/>
      <c r="F5391" s="385"/>
      <c r="G5391" s="385"/>
      <c r="H5391" s="385"/>
    </row>
    <row r="5392" spans="1:8" x14ac:dyDescent="0.25">
      <c r="A5392" s="30"/>
      <c r="B5392" s="31"/>
      <c r="C5392" s="403"/>
      <c r="D5392" s="385"/>
      <c r="F5392" s="385"/>
      <c r="G5392" s="385"/>
      <c r="H5392" s="385"/>
    </row>
    <row r="5393" spans="1:8" x14ac:dyDescent="0.25">
      <c r="A5393" s="30"/>
      <c r="B5393" s="31"/>
      <c r="C5393" s="403"/>
      <c r="D5393" s="385"/>
      <c r="F5393" s="385"/>
      <c r="G5393" s="385"/>
      <c r="H5393" s="385"/>
    </row>
    <row r="5394" spans="1:8" x14ac:dyDescent="0.25">
      <c r="A5394" s="30"/>
      <c r="B5394" s="31"/>
      <c r="C5394" s="403"/>
      <c r="D5394" s="385"/>
      <c r="F5394" s="385"/>
      <c r="G5394" s="385"/>
      <c r="H5394" s="385"/>
    </row>
    <row r="5395" spans="1:8" x14ac:dyDescent="0.25">
      <c r="A5395" s="30"/>
      <c r="B5395" s="31"/>
      <c r="C5395" s="403"/>
      <c r="D5395" s="385"/>
      <c r="F5395" s="385"/>
      <c r="G5395" s="385"/>
      <c r="H5395" s="385"/>
    </row>
    <row r="5396" spans="1:8" x14ac:dyDescent="0.25">
      <c r="A5396" s="30"/>
      <c r="B5396" s="31"/>
      <c r="C5396" s="403"/>
      <c r="D5396" s="385"/>
      <c r="F5396" s="385"/>
      <c r="G5396" s="385"/>
      <c r="H5396" s="385"/>
    </row>
    <row r="5397" spans="1:8" x14ac:dyDescent="0.25">
      <c r="A5397" s="30"/>
      <c r="B5397" s="31"/>
      <c r="C5397" s="403"/>
      <c r="D5397" s="385"/>
      <c r="F5397" s="385"/>
      <c r="G5397" s="385"/>
      <c r="H5397" s="385"/>
    </row>
    <row r="5398" spans="1:8" x14ac:dyDescent="0.25">
      <c r="A5398" s="30"/>
      <c r="B5398" s="31"/>
      <c r="C5398" s="403"/>
      <c r="D5398" s="385"/>
      <c r="F5398" s="385"/>
      <c r="G5398" s="385"/>
      <c r="H5398" s="385"/>
    </row>
    <row r="5399" spans="1:8" x14ac:dyDescent="0.25">
      <c r="A5399" s="30"/>
      <c r="B5399" s="31"/>
      <c r="C5399" s="403"/>
      <c r="D5399" s="385"/>
      <c r="F5399" s="385"/>
      <c r="G5399" s="385"/>
      <c r="H5399" s="385"/>
    </row>
    <row r="5400" spans="1:8" x14ac:dyDescent="0.25">
      <c r="A5400" s="30"/>
      <c r="B5400" s="31"/>
      <c r="C5400" s="403"/>
      <c r="D5400" s="385"/>
      <c r="F5400" s="385"/>
      <c r="G5400" s="385"/>
      <c r="H5400" s="385"/>
    </row>
    <row r="5401" spans="1:8" x14ac:dyDescent="0.25">
      <c r="A5401" s="30"/>
      <c r="B5401" s="31"/>
      <c r="C5401" s="403"/>
      <c r="D5401" s="385"/>
      <c r="F5401" s="385"/>
      <c r="G5401" s="385"/>
      <c r="H5401" s="385"/>
    </row>
    <row r="5402" spans="1:8" x14ac:dyDescent="0.25">
      <c r="A5402" s="30"/>
      <c r="B5402" s="31"/>
      <c r="C5402" s="403"/>
      <c r="D5402" s="385"/>
      <c r="F5402" s="385"/>
      <c r="G5402" s="385"/>
      <c r="H5402" s="385"/>
    </row>
    <row r="5403" spans="1:8" x14ac:dyDescent="0.25">
      <c r="A5403" s="30"/>
      <c r="B5403" s="31"/>
      <c r="C5403" s="403"/>
      <c r="D5403" s="385"/>
      <c r="F5403" s="385"/>
      <c r="G5403" s="385"/>
      <c r="H5403" s="385"/>
    </row>
    <row r="5404" spans="1:8" x14ac:dyDescent="0.25">
      <c r="A5404" s="30"/>
      <c r="B5404" s="31"/>
      <c r="C5404" s="403"/>
      <c r="D5404" s="385"/>
      <c r="F5404" s="385"/>
      <c r="G5404" s="385"/>
      <c r="H5404" s="385"/>
    </row>
    <row r="5405" spans="1:8" x14ac:dyDescent="0.25">
      <c r="A5405" s="30"/>
      <c r="B5405" s="31"/>
      <c r="C5405" s="403"/>
      <c r="D5405" s="385"/>
      <c r="F5405" s="385"/>
      <c r="G5405" s="385"/>
      <c r="H5405" s="385"/>
    </row>
    <row r="5406" spans="1:8" x14ac:dyDescent="0.25">
      <c r="A5406" s="30"/>
      <c r="B5406" s="31"/>
      <c r="C5406" s="403"/>
      <c r="D5406" s="385"/>
      <c r="F5406" s="385"/>
      <c r="G5406" s="385"/>
      <c r="H5406" s="385"/>
    </row>
    <row r="5407" spans="1:8" x14ac:dyDescent="0.25">
      <c r="A5407" s="30"/>
      <c r="B5407" s="31"/>
      <c r="C5407" s="403"/>
      <c r="D5407" s="385"/>
      <c r="F5407" s="385"/>
      <c r="G5407" s="385"/>
      <c r="H5407" s="385"/>
    </row>
    <row r="5408" spans="1:8" x14ac:dyDescent="0.25">
      <c r="A5408" s="30"/>
      <c r="B5408" s="31"/>
      <c r="C5408" s="403"/>
      <c r="D5408" s="385"/>
      <c r="F5408" s="385"/>
      <c r="G5408" s="385"/>
      <c r="H5408" s="385"/>
    </row>
    <row r="5409" spans="1:8" x14ac:dyDescent="0.25">
      <c r="A5409" s="30"/>
      <c r="B5409" s="31"/>
      <c r="C5409" s="403"/>
      <c r="D5409" s="385"/>
      <c r="F5409" s="385"/>
      <c r="G5409" s="385"/>
      <c r="H5409" s="385"/>
    </row>
    <row r="5410" spans="1:8" x14ac:dyDescent="0.25">
      <c r="A5410" s="30"/>
      <c r="B5410" s="31"/>
      <c r="C5410" s="403"/>
      <c r="D5410" s="385"/>
      <c r="F5410" s="385"/>
      <c r="G5410" s="385"/>
      <c r="H5410" s="385"/>
    </row>
    <row r="5411" spans="1:8" x14ac:dyDescent="0.25">
      <c r="A5411" s="30"/>
      <c r="B5411" s="31"/>
      <c r="C5411" s="403"/>
      <c r="D5411" s="385"/>
      <c r="F5411" s="385"/>
      <c r="G5411" s="385"/>
      <c r="H5411" s="385"/>
    </row>
    <row r="5412" spans="1:8" x14ac:dyDescent="0.25">
      <c r="A5412" s="30"/>
      <c r="B5412" s="31"/>
      <c r="C5412" s="403"/>
      <c r="D5412" s="385"/>
      <c r="F5412" s="385"/>
      <c r="G5412" s="385"/>
      <c r="H5412" s="385"/>
    </row>
    <row r="5413" spans="1:8" x14ac:dyDescent="0.25">
      <c r="A5413" s="30"/>
      <c r="B5413" s="31"/>
      <c r="C5413" s="403"/>
      <c r="D5413" s="385"/>
      <c r="F5413" s="385"/>
      <c r="G5413" s="385"/>
      <c r="H5413" s="385"/>
    </row>
    <row r="5414" spans="1:8" x14ac:dyDescent="0.25">
      <c r="A5414" s="30"/>
      <c r="B5414" s="31"/>
      <c r="C5414" s="403"/>
      <c r="D5414" s="385"/>
      <c r="F5414" s="385"/>
      <c r="G5414" s="385"/>
      <c r="H5414" s="385"/>
    </row>
    <row r="5415" spans="1:8" x14ac:dyDescent="0.25">
      <c r="A5415" s="30"/>
      <c r="B5415" s="31"/>
      <c r="C5415" s="403"/>
      <c r="D5415" s="385"/>
      <c r="F5415" s="385"/>
      <c r="G5415" s="385"/>
      <c r="H5415" s="385"/>
    </row>
    <row r="5416" spans="1:8" x14ac:dyDescent="0.25">
      <c r="A5416" s="30"/>
      <c r="B5416" s="31"/>
      <c r="C5416" s="403"/>
      <c r="D5416" s="385"/>
      <c r="F5416" s="385"/>
      <c r="G5416" s="385"/>
      <c r="H5416" s="385"/>
    </row>
    <row r="5417" spans="1:8" x14ac:dyDescent="0.25">
      <c r="A5417" s="30"/>
      <c r="B5417" s="31"/>
      <c r="C5417" s="403"/>
      <c r="D5417" s="385"/>
      <c r="F5417" s="385"/>
      <c r="G5417" s="385"/>
      <c r="H5417" s="385"/>
    </row>
    <row r="5418" spans="1:8" x14ac:dyDescent="0.25">
      <c r="A5418" s="30"/>
      <c r="B5418" s="31"/>
      <c r="C5418" s="403"/>
      <c r="D5418" s="385"/>
      <c r="F5418" s="385"/>
      <c r="G5418" s="385"/>
      <c r="H5418" s="385"/>
    </row>
    <row r="5419" spans="1:8" x14ac:dyDescent="0.25">
      <c r="A5419" s="30"/>
      <c r="B5419" s="31"/>
      <c r="C5419" s="403"/>
      <c r="D5419" s="385"/>
      <c r="F5419" s="385"/>
      <c r="G5419" s="385"/>
      <c r="H5419" s="385"/>
    </row>
    <row r="5420" spans="1:8" x14ac:dyDescent="0.25">
      <c r="A5420" s="30"/>
      <c r="B5420" s="31"/>
      <c r="C5420" s="403"/>
      <c r="D5420" s="385"/>
      <c r="F5420" s="385"/>
      <c r="G5420" s="385"/>
      <c r="H5420" s="385"/>
    </row>
    <row r="5421" spans="1:8" x14ac:dyDescent="0.25">
      <c r="A5421" s="30"/>
      <c r="B5421" s="31"/>
      <c r="C5421" s="403"/>
      <c r="D5421" s="385"/>
      <c r="F5421" s="385"/>
      <c r="G5421" s="385"/>
      <c r="H5421" s="385"/>
    </row>
    <row r="5422" spans="1:8" x14ac:dyDescent="0.25">
      <c r="A5422" s="30"/>
      <c r="B5422" s="31"/>
      <c r="C5422" s="403"/>
      <c r="D5422" s="385"/>
      <c r="F5422" s="385"/>
      <c r="G5422" s="385"/>
      <c r="H5422" s="385"/>
    </row>
    <row r="5423" spans="1:8" x14ac:dyDescent="0.25">
      <c r="A5423" s="30"/>
      <c r="B5423" s="31"/>
      <c r="C5423" s="403"/>
      <c r="D5423" s="385"/>
      <c r="F5423" s="385"/>
      <c r="G5423" s="385"/>
      <c r="H5423" s="385"/>
    </row>
    <row r="5424" spans="1:8" x14ac:dyDescent="0.25">
      <c r="A5424" s="30"/>
      <c r="B5424" s="31"/>
      <c r="C5424" s="403"/>
      <c r="D5424" s="385"/>
      <c r="F5424" s="385"/>
      <c r="G5424" s="385"/>
      <c r="H5424" s="385"/>
    </row>
    <row r="5425" spans="1:8" x14ac:dyDescent="0.25">
      <c r="A5425" s="30"/>
      <c r="B5425" s="31"/>
      <c r="C5425" s="403"/>
      <c r="D5425" s="385"/>
      <c r="F5425" s="385"/>
      <c r="G5425" s="385"/>
      <c r="H5425" s="385"/>
    </row>
    <row r="5426" spans="1:8" x14ac:dyDescent="0.25">
      <c r="A5426" s="30"/>
      <c r="B5426" s="31"/>
      <c r="C5426" s="403"/>
      <c r="D5426" s="385"/>
      <c r="F5426" s="385"/>
      <c r="G5426" s="385"/>
      <c r="H5426" s="385"/>
    </row>
    <row r="5427" spans="1:8" x14ac:dyDescent="0.25">
      <c r="A5427" s="30"/>
      <c r="B5427" s="31"/>
      <c r="C5427" s="403"/>
      <c r="D5427" s="385"/>
      <c r="F5427" s="385"/>
      <c r="G5427" s="385"/>
      <c r="H5427" s="385"/>
    </row>
    <row r="5428" spans="1:8" x14ac:dyDescent="0.25">
      <c r="A5428" s="30"/>
      <c r="B5428" s="31"/>
      <c r="C5428" s="403"/>
      <c r="D5428" s="385"/>
      <c r="F5428" s="385"/>
      <c r="G5428" s="385"/>
      <c r="H5428" s="385"/>
    </row>
    <row r="5429" spans="1:8" x14ac:dyDescent="0.25">
      <c r="A5429" s="30"/>
      <c r="B5429" s="31"/>
      <c r="C5429" s="403"/>
      <c r="D5429" s="385"/>
      <c r="F5429" s="385"/>
      <c r="G5429" s="385"/>
      <c r="H5429" s="385"/>
    </row>
    <row r="5430" spans="1:8" x14ac:dyDescent="0.25">
      <c r="A5430" s="30"/>
      <c r="B5430" s="31"/>
      <c r="C5430" s="403"/>
      <c r="D5430" s="385"/>
      <c r="F5430" s="385"/>
      <c r="G5430" s="385"/>
      <c r="H5430" s="385"/>
    </row>
    <row r="5431" spans="1:8" x14ac:dyDescent="0.25">
      <c r="A5431" s="30"/>
      <c r="B5431" s="31"/>
      <c r="C5431" s="403"/>
      <c r="D5431" s="385"/>
      <c r="F5431" s="385"/>
      <c r="G5431" s="385"/>
      <c r="H5431" s="385"/>
    </row>
    <row r="5432" spans="1:8" x14ac:dyDescent="0.25">
      <c r="A5432" s="30"/>
      <c r="B5432" s="31"/>
      <c r="C5432" s="403"/>
      <c r="D5432" s="385"/>
      <c r="F5432" s="385"/>
      <c r="G5432" s="385"/>
      <c r="H5432" s="385"/>
    </row>
    <row r="5433" spans="1:8" x14ac:dyDescent="0.25">
      <c r="A5433" s="30"/>
      <c r="B5433" s="31"/>
      <c r="C5433" s="403"/>
      <c r="D5433" s="385"/>
      <c r="F5433" s="385"/>
      <c r="G5433" s="385"/>
      <c r="H5433" s="385"/>
    </row>
    <row r="5434" spans="1:8" x14ac:dyDescent="0.25">
      <c r="A5434" s="30"/>
      <c r="B5434" s="31"/>
      <c r="C5434" s="403"/>
      <c r="D5434" s="385"/>
      <c r="F5434" s="385"/>
      <c r="G5434" s="385"/>
      <c r="H5434" s="385"/>
    </row>
    <row r="5435" spans="1:8" x14ac:dyDescent="0.25">
      <c r="A5435" s="30"/>
      <c r="B5435" s="31"/>
      <c r="C5435" s="403"/>
      <c r="D5435" s="385"/>
      <c r="F5435" s="385"/>
      <c r="G5435" s="385"/>
      <c r="H5435" s="385"/>
    </row>
    <row r="5436" spans="1:8" x14ac:dyDescent="0.25">
      <c r="A5436" s="30"/>
      <c r="B5436" s="31"/>
      <c r="C5436" s="403"/>
      <c r="D5436" s="385"/>
      <c r="F5436" s="385"/>
      <c r="G5436" s="385"/>
      <c r="H5436" s="385"/>
    </row>
    <row r="5437" spans="1:8" x14ac:dyDescent="0.25">
      <c r="A5437" s="30"/>
      <c r="B5437" s="31"/>
      <c r="C5437" s="403"/>
      <c r="D5437" s="385"/>
      <c r="F5437" s="385"/>
      <c r="G5437" s="385"/>
      <c r="H5437" s="385"/>
    </row>
    <row r="5438" spans="1:8" x14ac:dyDescent="0.25">
      <c r="A5438" s="30"/>
      <c r="B5438" s="31"/>
      <c r="C5438" s="403"/>
      <c r="D5438" s="385"/>
      <c r="F5438" s="385"/>
      <c r="G5438" s="385"/>
      <c r="H5438" s="385"/>
    </row>
    <row r="5439" spans="1:8" x14ac:dyDescent="0.25">
      <c r="A5439" s="30"/>
      <c r="B5439" s="31"/>
      <c r="C5439" s="403"/>
      <c r="D5439" s="385"/>
      <c r="F5439" s="385"/>
      <c r="G5439" s="385"/>
      <c r="H5439" s="385"/>
    </row>
    <row r="5440" spans="1:8" x14ac:dyDescent="0.25">
      <c r="A5440" s="30"/>
      <c r="B5440" s="31"/>
      <c r="C5440" s="403"/>
      <c r="D5440" s="385"/>
      <c r="F5440" s="385"/>
      <c r="G5440" s="385"/>
      <c r="H5440" s="385"/>
    </row>
    <row r="5441" spans="1:8" x14ac:dyDescent="0.25">
      <c r="A5441" s="30"/>
      <c r="B5441" s="31"/>
      <c r="C5441" s="403"/>
      <c r="D5441" s="385"/>
      <c r="F5441" s="385"/>
      <c r="G5441" s="385"/>
      <c r="H5441" s="385"/>
    </row>
    <row r="5442" spans="1:8" x14ac:dyDescent="0.25">
      <c r="A5442" s="30"/>
      <c r="B5442" s="31"/>
      <c r="C5442" s="403"/>
      <c r="D5442" s="385"/>
      <c r="F5442" s="385"/>
      <c r="G5442" s="385"/>
      <c r="H5442" s="385"/>
    </row>
    <row r="5443" spans="1:8" x14ac:dyDescent="0.25">
      <c r="A5443" s="30"/>
      <c r="B5443" s="31"/>
      <c r="C5443" s="403"/>
      <c r="D5443" s="385"/>
      <c r="F5443" s="385"/>
      <c r="G5443" s="385"/>
      <c r="H5443" s="385"/>
    </row>
    <row r="5444" spans="1:8" x14ac:dyDescent="0.25">
      <c r="A5444" s="30"/>
      <c r="B5444" s="31"/>
      <c r="C5444" s="403"/>
      <c r="D5444" s="385"/>
      <c r="F5444" s="385"/>
      <c r="G5444" s="385"/>
      <c r="H5444" s="385"/>
    </row>
    <row r="5445" spans="1:8" x14ac:dyDescent="0.25">
      <c r="A5445" s="30"/>
      <c r="B5445" s="31"/>
      <c r="C5445" s="403"/>
      <c r="D5445" s="385"/>
      <c r="F5445" s="385"/>
      <c r="G5445" s="385"/>
      <c r="H5445" s="385"/>
    </row>
    <row r="5446" spans="1:8" x14ac:dyDescent="0.25">
      <c r="A5446" s="30"/>
      <c r="B5446" s="31"/>
      <c r="C5446" s="403"/>
      <c r="D5446" s="385"/>
      <c r="F5446" s="385"/>
      <c r="G5446" s="385"/>
      <c r="H5446" s="385"/>
    </row>
    <row r="5447" spans="1:8" x14ac:dyDescent="0.25">
      <c r="A5447" s="30"/>
      <c r="B5447" s="31"/>
      <c r="C5447" s="403"/>
      <c r="D5447" s="385"/>
      <c r="F5447" s="385"/>
      <c r="G5447" s="385"/>
      <c r="H5447" s="385"/>
    </row>
    <row r="5448" spans="1:8" x14ac:dyDescent="0.25">
      <c r="A5448" s="30"/>
      <c r="B5448" s="31"/>
      <c r="C5448" s="403"/>
      <c r="D5448" s="385"/>
      <c r="F5448" s="385"/>
      <c r="G5448" s="385"/>
      <c r="H5448" s="385"/>
    </row>
    <row r="5449" spans="1:8" x14ac:dyDescent="0.25">
      <c r="A5449" s="30"/>
      <c r="B5449" s="31"/>
      <c r="C5449" s="403"/>
      <c r="D5449" s="385"/>
      <c r="F5449" s="385"/>
      <c r="G5449" s="385"/>
      <c r="H5449" s="385"/>
    </row>
    <row r="5450" spans="1:8" x14ac:dyDescent="0.25">
      <c r="A5450" s="30"/>
      <c r="B5450" s="31"/>
      <c r="C5450" s="403"/>
      <c r="D5450" s="385"/>
      <c r="F5450" s="385"/>
      <c r="G5450" s="385"/>
      <c r="H5450" s="385"/>
    </row>
    <row r="5451" spans="1:8" x14ac:dyDescent="0.25">
      <c r="A5451" s="30"/>
      <c r="B5451" s="31"/>
      <c r="C5451" s="403"/>
      <c r="D5451" s="385"/>
      <c r="F5451" s="385"/>
      <c r="G5451" s="385"/>
      <c r="H5451" s="385"/>
    </row>
    <row r="5452" spans="1:8" x14ac:dyDescent="0.25">
      <c r="A5452" s="30"/>
      <c r="B5452" s="31"/>
      <c r="C5452" s="403"/>
      <c r="D5452" s="385"/>
      <c r="F5452" s="385"/>
      <c r="G5452" s="385"/>
      <c r="H5452" s="385"/>
    </row>
    <row r="5453" spans="1:8" x14ac:dyDescent="0.25">
      <c r="A5453" s="30"/>
      <c r="B5453" s="31"/>
      <c r="C5453" s="403"/>
      <c r="D5453" s="385"/>
      <c r="F5453" s="385"/>
      <c r="G5453" s="385"/>
      <c r="H5453" s="385"/>
    </row>
    <row r="5454" spans="1:8" x14ac:dyDescent="0.25">
      <c r="A5454" s="30"/>
      <c r="B5454" s="31"/>
      <c r="C5454" s="403"/>
      <c r="D5454" s="385"/>
      <c r="F5454" s="385"/>
      <c r="G5454" s="385"/>
      <c r="H5454" s="385"/>
    </row>
    <row r="5455" spans="1:8" x14ac:dyDescent="0.25">
      <c r="A5455" s="30"/>
      <c r="B5455" s="31"/>
      <c r="C5455" s="403"/>
      <c r="D5455" s="385"/>
      <c r="F5455" s="385"/>
      <c r="G5455" s="385"/>
      <c r="H5455" s="385"/>
    </row>
    <row r="5456" spans="1:8" x14ac:dyDescent="0.25">
      <c r="A5456" s="30"/>
      <c r="B5456" s="31"/>
      <c r="C5456" s="403"/>
      <c r="D5456" s="385"/>
      <c r="F5456" s="385"/>
      <c r="G5456" s="385"/>
      <c r="H5456" s="385"/>
    </row>
    <row r="5457" spans="1:8" x14ac:dyDescent="0.25">
      <c r="A5457" s="30"/>
      <c r="B5457" s="31"/>
      <c r="C5457" s="403"/>
      <c r="D5457" s="385"/>
      <c r="F5457" s="385"/>
      <c r="G5457" s="385"/>
      <c r="H5457" s="385"/>
    </row>
    <row r="5458" spans="1:8" x14ac:dyDescent="0.25">
      <c r="A5458" s="30"/>
      <c r="B5458" s="31"/>
      <c r="C5458" s="403"/>
      <c r="D5458" s="385"/>
      <c r="F5458" s="385"/>
      <c r="G5458" s="385"/>
      <c r="H5458" s="385"/>
    </row>
    <row r="5459" spans="1:8" x14ac:dyDescent="0.25">
      <c r="A5459" s="30"/>
      <c r="B5459" s="31"/>
      <c r="C5459" s="403"/>
      <c r="D5459" s="385"/>
      <c r="F5459" s="385"/>
      <c r="G5459" s="385"/>
      <c r="H5459" s="385"/>
    </row>
    <row r="5460" spans="1:8" x14ac:dyDescent="0.25">
      <c r="A5460" s="30"/>
      <c r="B5460" s="31"/>
      <c r="C5460" s="403"/>
      <c r="D5460" s="385"/>
      <c r="F5460" s="385"/>
      <c r="G5460" s="385"/>
      <c r="H5460" s="385"/>
    </row>
    <row r="5461" spans="1:8" x14ac:dyDescent="0.25">
      <c r="A5461" s="30"/>
      <c r="B5461" s="31"/>
      <c r="C5461" s="403"/>
      <c r="D5461" s="385"/>
      <c r="F5461" s="385"/>
      <c r="G5461" s="385"/>
      <c r="H5461" s="385"/>
    </row>
    <row r="5462" spans="1:8" x14ac:dyDescent="0.25">
      <c r="A5462" s="30"/>
      <c r="B5462" s="31"/>
      <c r="C5462" s="403"/>
      <c r="D5462" s="385"/>
      <c r="F5462" s="385"/>
      <c r="G5462" s="385"/>
      <c r="H5462" s="385"/>
    </row>
    <row r="5463" spans="1:8" x14ac:dyDescent="0.25">
      <c r="A5463" s="30"/>
      <c r="B5463" s="31"/>
      <c r="C5463" s="403"/>
      <c r="D5463" s="385"/>
      <c r="F5463" s="385"/>
      <c r="G5463" s="385"/>
      <c r="H5463" s="385"/>
    </row>
    <row r="5464" spans="1:8" x14ac:dyDescent="0.25">
      <c r="A5464" s="30"/>
      <c r="B5464" s="31"/>
      <c r="C5464" s="403"/>
      <c r="D5464" s="385"/>
      <c r="F5464" s="385"/>
      <c r="G5464" s="385"/>
      <c r="H5464" s="385"/>
    </row>
    <row r="5465" spans="1:8" x14ac:dyDescent="0.25">
      <c r="A5465" s="30"/>
      <c r="B5465" s="31"/>
      <c r="C5465" s="403"/>
      <c r="D5465" s="385"/>
      <c r="F5465" s="385"/>
      <c r="G5465" s="385"/>
      <c r="H5465" s="385"/>
    </row>
    <row r="5466" spans="1:8" x14ac:dyDescent="0.25">
      <c r="A5466" s="30"/>
      <c r="B5466" s="31"/>
      <c r="C5466" s="403"/>
      <c r="D5466" s="385"/>
      <c r="F5466" s="385"/>
      <c r="G5466" s="385"/>
      <c r="H5466" s="385"/>
    </row>
    <row r="5467" spans="1:8" x14ac:dyDescent="0.25">
      <c r="A5467" s="30"/>
      <c r="B5467" s="31"/>
      <c r="C5467" s="403"/>
      <c r="D5467" s="385"/>
      <c r="F5467" s="385"/>
      <c r="G5467" s="385"/>
      <c r="H5467" s="385"/>
    </row>
    <row r="5468" spans="1:8" x14ac:dyDescent="0.25">
      <c r="A5468" s="30"/>
      <c r="B5468" s="31"/>
      <c r="C5468" s="403"/>
      <c r="D5468" s="385"/>
      <c r="F5468" s="385"/>
      <c r="G5468" s="385"/>
      <c r="H5468" s="385"/>
    </row>
    <row r="5469" spans="1:8" x14ac:dyDescent="0.25">
      <c r="A5469" s="30"/>
      <c r="B5469" s="31"/>
      <c r="C5469" s="403"/>
      <c r="D5469" s="385"/>
      <c r="F5469" s="385"/>
      <c r="G5469" s="385"/>
      <c r="H5469" s="385"/>
    </row>
    <row r="5470" spans="1:8" x14ac:dyDescent="0.25">
      <c r="A5470" s="30"/>
      <c r="B5470" s="31"/>
      <c r="C5470" s="403"/>
      <c r="D5470" s="385"/>
      <c r="F5470" s="385"/>
      <c r="G5470" s="385"/>
      <c r="H5470" s="385"/>
    </row>
    <row r="5471" spans="1:8" x14ac:dyDescent="0.25">
      <c r="A5471" s="30"/>
      <c r="B5471" s="31"/>
      <c r="C5471" s="403"/>
      <c r="D5471" s="385"/>
      <c r="F5471" s="385"/>
      <c r="G5471" s="385"/>
      <c r="H5471" s="385"/>
    </row>
    <row r="5472" spans="1:8" x14ac:dyDescent="0.25">
      <c r="A5472" s="30"/>
      <c r="B5472" s="31"/>
      <c r="C5472" s="403"/>
      <c r="D5472" s="385"/>
      <c r="F5472" s="385"/>
      <c r="G5472" s="385"/>
      <c r="H5472" s="385"/>
    </row>
    <row r="5473" spans="1:8" x14ac:dyDescent="0.25">
      <c r="A5473" s="30"/>
      <c r="B5473" s="31"/>
      <c r="C5473" s="403"/>
      <c r="D5473" s="385"/>
      <c r="F5473" s="385"/>
      <c r="G5473" s="385"/>
      <c r="H5473" s="385"/>
    </row>
    <row r="5474" spans="1:8" x14ac:dyDescent="0.25">
      <c r="A5474" s="30"/>
      <c r="B5474" s="31"/>
      <c r="C5474" s="403"/>
      <c r="D5474" s="385"/>
      <c r="F5474" s="385"/>
      <c r="G5474" s="385"/>
      <c r="H5474" s="385"/>
    </row>
    <row r="5475" spans="1:8" x14ac:dyDescent="0.25">
      <c r="A5475" s="30"/>
      <c r="B5475" s="31"/>
      <c r="C5475" s="403"/>
      <c r="D5475" s="385"/>
      <c r="F5475" s="385"/>
      <c r="G5475" s="385"/>
      <c r="H5475" s="385"/>
    </row>
    <row r="5476" spans="1:8" x14ac:dyDescent="0.25">
      <c r="A5476" s="30"/>
      <c r="B5476" s="31"/>
      <c r="C5476" s="403"/>
      <c r="D5476" s="385"/>
      <c r="F5476" s="385"/>
      <c r="G5476" s="385"/>
      <c r="H5476" s="385"/>
    </row>
    <row r="5477" spans="1:8" x14ac:dyDescent="0.25">
      <c r="A5477" s="30"/>
      <c r="B5477" s="31"/>
      <c r="C5477" s="403"/>
      <c r="D5477" s="385"/>
      <c r="F5477" s="385"/>
      <c r="G5477" s="385"/>
      <c r="H5477" s="385"/>
    </row>
    <row r="5478" spans="1:8" x14ac:dyDescent="0.25">
      <c r="A5478" s="30"/>
      <c r="B5478" s="31"/>
      <c r="C5478" s="403"/>
      <c r="D5478" s="385"/>
      <c r="F5478" s="385"/>
      <c r="G5478" s="385"/>
      <c r="H5478" s="385"/>
    </row>
    <row r="5479" spans="1:8" x14ac:dyDescent="0.25">
      <c r="A5479" s="30"/>
      <c r="B5479" s="31"/>
      <c r="C5479" s="403"/>
      <c r="D5479" s="385"/>
      <c r="F5479" s="385"/>
      <c r="G5479" s="385"/>
      <c r="H5479" s="385"/>
    </row>
    <row r="5480" spans="1:8" x14ac:dyDescent="0.25">
      <c r="A5480" s="30"/>
      <c r="B5480" s="31"/>
      <c r="C5480" s="403"/>
      <c r="D5480" s="385"/>
      <c r="F5480" s="385"/>
      <c r="G5480" s="385"/>
      <c r="H5480" s="385"/>
    </row>
    <row r="5481" spans="1:8" x14ac:dyDescent="0.25">
      <c r="A5481" s="30"/>
      <c r="B5481" s="31"/>
      <c r="C5481" s="403"/>
      <c r="D5481" s="385"/>
      <c r="F5481" s="385"/>
      <c r="G5481" s="385"/>
      <c r="H5481" s="385"/>
    </row>
    <row r="5482" spans="1:8" x14ac:dyDescent="0.25">
      <c r="A5482" s="30"/>
      <c r="B5482" s="31"/>
      <c r="C5482" s="403"/>
      <c r="D5482" s="385"/>
      <c r="F5482" s="385"/>
      <c r="G5482" s="385"/>
      <c r="H5482" s="385"/>
    </row>
    <row r="5483" spans="1:8" x14ac:dyDescent="0.25">
      <c r="A5483" s="30"/>
      <c r="B5483" s="31"/>
      <c r="C5483" s="403"/>
      <c r="D5483" s="385"/>
      <c r="F5483" s="385"/>
      <c r="G5483" s="385"/>
      <c r="H5483" s="385"/>
    </row>
    <row r="5484" spans="1:8" x14ac:dyDescent="0.25">
      <c r="A5484" s="30"/>
      <c r="B5484" s="31"/>
      <c r="C5484" s="403"/>
      <c r="D5484" s="385"/>
      <c r="F5484" s="385"/>
      <c r="G5484" s="385"/>
      <c r="H5484" s="385"/>
    </row>
    <row r="5485" spans="1:8" x14ac:dyDescent="0.25">
      <c r="A5485" s="30"/>
      <c r="B5485" s="31"/>
      <c r="C5485" s="403"/>
      <c r="D5485" s="385"/>
      <c r="F5485" s="385"/>
      <c r="G5485" s="385"/>
      <c r="H5485" s="385"/>
    </row>
    <row r="5486" spans="1:8" x14ac:dyDescent="0.25">
      <c r="A5486" s="30"/>
      <c r="B5486" s="31"/>
      <c r="C5486" s="403"/>
      <c r="D5486" s="385"/>
      <c r="F5486" s="385"/>
      <c r="G5486" s="385"/>
      <c r="H5486" s="385"/>
    </row>
    <row r="5487" spans="1:8" x14ac:dyDescent="0.25">
      <c r="A5487" s="30"/>
      <c r="B5487" s="31"/>
      <c r="C5487" s="403"/>
      <c r="D5487" s="385"/>
      <c r="F5487" s="385"/>
      <c r="G5487" s="385"/>
      <c r="H5487" s="385"/>
    </row>
    <row r="5488" spans="1:8" x14ac:dyDescent="0.25">
      <c r="A5488" s="30"/>
      <c r="B5488" s="31"/>
      <c r="C5488" s="403"/>
      <c r="D5488" s="385"/>
      <c r="F5488" s="385"/>
      <c r="G5488" s="385"/>
      <c r="H5488" s="385"/>
    </row>
    <row r="5489" spans="1:8" x14ac:dyDescent="0.25">
      <c r="A5489" s="30"/>
      <c r="B5489" s="31"/>
      <c r="C5489" s="403"/>
      <c r="D5489" s="385"/>
      <c r="F5489" s="385"/>
      <c r="G5489" s="385"/>
      <c r="H5489" s="385"/>
    </row>
    <row r="5490" spans="1:8" x14ac:dyDescent="0.25">
      <c r="A5490" s="30"/>
      <c r="B5490" s="31"/>
      <c r="C5490" s="403"/>
      <c r="D5490" s="385"/>
      <c r="F5490" s="385"/>
      <c r="G5490" s="385"/>
      <c r="H5490" s="385"/>
    </row>
    <row r="5491" spans="1:8" x14ac:dyDescent="0.25">
      <c r="A5491" s="30"/>
      <c r="B5491" s="31"/>
      <c r="C5491" s="403"/>
      <c r="D5491" s="385"/>
      <c r="F5491" s="385"/>
      <c r="G5491" s="385"/>
      <c r="H5491" s="385"/>
    </row>
    <row r="5492" spans="1:8" x14ac:dyDescent="0.25">
      <c r="A5492" s="30"/>
      <c r="B5492" s="31"/>
      <c r="C5492" s="403"/>
      <c r="D5492" s="385"/>
      <c r="F5492" s="385"/>
      <c r="G5492" s="385"/>
      <c r="H5492" s="385"/>
    </row>
    <row r="5493" spans="1:8" x14ac:dyDescent="0.25">
      <c r="A5493" s="30"/>
      <c r="B5493" s="31"/>
      <c r="C5493" s="403"/>
      <c r="D5493" s="385"/>
      <c r="F5493" s="385"/>
      <c r="G5493" s="385"/>
      <c r="H5493" s="385"/>
    </row>
    <row r="5494" spans="1:8" x14ac:dyDescent="0.25">
      <c r="A5494" s="30"/>
      <c r="B5494" s="31"/>
      <c r="C5494" s="403"/>
      <c r="D5494" s="385"/>
      <c r="F5494" s="385"/>
      <c r="G5494" s="385"/>
      <c r="H5494" s="385"/>
    </row>
    <row r="5495" spans="1:8" x14ac:dyDescent="0.25">
      <c r="A5495" s="30"/>
      <c r="B5495" s="31"/>
      <c r="C5495" s="403"/>
      <c r="D5495" s="385"/>
      <c r="F5495" s="385"/>
      <c r="G5495" s="385"/>
      <c r="H5495" s="385"/>
    </row>
    <row r="5496" spans="1:8" x14ac:dyDescent="0.25">
      <c r="A5496" s="30"/>
      <c r="B5496" s="31"/>
      <c r="C5496" s="403"/>
      <c r="D5496" s="385"/>
      <c r="F5496" s="385"/>
      <c r="G5496" s="385"/>
      <c r="H5496" s="385"/>
    </row>
    <row r="5497" spans="1:8" x14ac:dyDescent="0.25">
      <c r="A5497" s="30"/>
      <c r="B5497" s="31"/>
      <c r="C5497" s="403"/>
      <c r="D5497" s="385"/>
      <c r="F5497" s="385"/>
      <c r="G5497" s="385"/>
      <c r="H5497" s="385"/>
    </row>
    <row r="5498" spans="1:8" x14ac:dyDescent="0.25">
      <c r="A5498" s="30"/>
      <c r="B5498" s="31"/>
      <c r="C5498" s="403"/>
      <c r="D5498" s="385"/>
      <c r="F5498" s="385"/>
      <c r="G5498" s="385"/>
      <c r="H5498" s="385"/>
    </row>
    <row r="5499" spans="1:8" x14ac:dyDescent="0.25">
      <c r="A5499" s="30"/>
      <c r="B5499" s="31"/>
      <c r="C5499" s="403"/>
      <c r="D5499" s="385"/>
      <c r="F5499" s="385"/>
      <c r="G5499" s="385"/>
      <c r="H5499" s="385"/>
    </row>
    <row r="5500" spans="1:8" x14ac:dyDescent="0.25">
      <c r="A5500" s="30"/>
      <c r="B5500" s="31"/>
      <c r="C5500" s="403"/>
      <c r="D5500" s="385"/>
      <c r="F5500" s="385"/>
      <c r="G5500" s="385"/>
      <c r="H5500" s="385"/>
    </row>
    <row r="5501" spans="1:8" x14ac:dyDescent="0.25">
      <c r="A5501" s="30"/>
      <c r="B5501" s="31"/>
      <c r="C5501" s="403"/>
      <c r="D5501" s="385"/>
      <c r="F5501" s="385"/>
      <c r="G5501" s="385"/>
      <c r="H5501" s="385"/>
    </row>
    <row r="5502" spans="1:8" x14ac:dyDescent="0.25">
      <c r="A5502" s="30"/>
      <c r="B5502" s="31"/>
      <c r="C5502" s="403"/>
      <c r="D5502" s="385"/>
      <c r="F5502" s="385"/>
      <c r="G5502" s="385"/>
      <c r="H5502" s="385"/>
    </row>
    <row r="5503" spans="1:8" x14ac:dyDescent="0.25">
      <c r="A5503" s="30"/>
      <c r="B5503" s="31"/>
      <c r="C5503" s="403"/>
      <c r="D5503" s="385"/>
      <c r="F5503" s="385"/>
      <c r="G5503" s="385"/>
      <c r="H5503" s="385"/>
    </row>
    <row r="5504" spans="1:8" x14ac:dyDescent="0.25">
      <c r="A5504" s="30"/>
      <c r="B5504" s="31"/>
      <c r="C5504" s="403"/>
      <c r="D5504" s="385"/>
      <c r="F5504" s="385"/>
      <c r="G5504" s="385"/>
      <c r="H5504" s="385"/>
    </row>
    <row r="5505" spans="1:8" x14ac:dyDescent="0.25">
      <c r="A5505" s="30"/>
      <c r="B5505" s="31"/>
      <c r="C5505" s="403"/>
      <c r="D5505" s="385"/>
      <c r="F5505" s="385"/>
      <c r="G5505" s="385"/>
      <c r="H5505" s="385"/>
    </row>
    <row r="5506" spans="1:8" x14ac:dyDescent="0.25">
      <c r="A5506" s="30"/>
      <c r="B5506" s="31"/>
      <c r="C5506" s="403"/>
      <c r="D5506" s="385"/>
      <c r="F5506" s="385"/>
      <c r="G5506" s="385"/>
      <c r="H5506" s="385"/>
    </row>
    <row r="5507" spans="1:8" x14ac:dyDescent="0.25">
      <c r="A5507" s="30"/>
      <c r="B5507" s="31"/>
      <c r="C5507" s="403"/>
      <c r="D5507" s="385"/>
      <c r="F5507" s="385"/>
      <c r="G5507" s="385"/>
      <c r="H5507" s="385"/>
    </row>
    <row r="5508" spans="1:8" x14ac:dyDescent="0.25">
      <c r="A5508" s="30"/>
      <c r="B5508" s="31"/>
      <c r="C5508" s="403"/>
      <c r="D5508" s="385"/>
      <c r="F5508" s="385"/>
      <c r="G5508" s="385"/>
      <c r="H5508" s="385"/>
    </row>
    <row r="5509" spans="1:8" x14ac:dyDescent="0.25">
      <c r="A5509" s="30"/>
      <c r="B5509" s="31"/>
      <c r="C5509" s="403"/>
      <c r="D5509" s="385"/>
      <c r="F5509" s="385"/>
      <c r="G5509" s="385"/>
      <c r="H5509" s="385"/>
    </row>
    <row r="5510" spans="1:8" x14ac:dyDescent="0.25">
      <c r="A5510" s="30"/>
      <c r="B5510" s="31"/>
      <c r="C5510" s="403"/>
      <c r="D5510" s="385"/>
      <c r="F5510" s="385"/>
      <c r="G5510" s="385"/>
      <c r="H5510" s="385"/>
    </row>
    <row r="5511" spans="1:8" x14ac:dyDescent="0.25">
      <c r="A5511" s="30"/>
      <c r="B5511" s="31"/>
      <c r="C5511" s="403"/>
      <c r="D5511" s="385"/>
      <c r="F5511" s="385"/>
      <c r="G5511" s="385"/>
      <c r="H5511" s="385"/>
    </row>
    <row r="5512" spans="1:8" x14ac:dyDescent="0.25">
      <c r="A5512" s="30"/>
      <c r="B5512" s="31"/>
      <c r="C5512" s="403"/>
      <c r="D5512" s="385"/>
      <c r="F5512" s="385"/>
      <c r="G5512" s="385"/>
      <c r="H5512" s="385"/>
    </row>
    <row r="5513" spans="1:8" x14ac:dyDescent="0.25">
      <c r="A5513" s="30"/>
      <c r="B5513" s="31"/>
      <c r="C5513" s="403"/>
      <c r="D5513" s="385"/>
      <c r="F5513" s="385"/>
      <c r="G5513" s="385"/>
      <c r="H5513" s="385"/>
    </row>
    <row r="5514" spans="1:8" x14ac:dyDescent="0.25">
      <c r="A5514" s="30"/>
      <c r="B5514" s="31"/>
      <c r="C5514" s="403"/>
      <c r="D5514" s="385"/>
      <c r="F5514" s="385"/>
      <c r="G5514" s="385"/>
      <c r="H5514" s="385"/>
    </row>
    <row r="5515" spans="1:8" x14ac:dyDescent="0.25">
      <c r="A5515" s="30"/>
      <c r="B5515" s="31"/>
      <c r="C5515" s="403"/>
      <c r="D5515" s="385"/>
      <c r="F5515" s="385"/>
      <c r="G5515" s="385"/>
      <c r="H5515" s="385"/>
    </row>
    <row r="5516" spans="1:8" x14ac:dyDescent="0.25">
      <c r="A5516" s="30"/>
      <c r="B5516" s="31"/>
      <c r="C5516" s="403"/>
      <c r="D5516" s="385"/>
      <c r="F5516" s="385"/>
      <c r="G5516" s="385"/>
      <c r="H5516" s="385"/>
    </row>
    <row r="5517" spans="1:8" x14ac:dyDescent="0.25">
      <c r="A5517" s="30"/>
      <c r="B5517" s="31"/>
      <c r="C5517" s="403"/>
      <c r="D5517" s="385"/>
      <c r="F5517" s="385"/>
      <c r="G5517" s="385"/>
      <c r="H5517" s="385"/>
    </row>
    <row r="5518" spans="1:8" x14ac:dyDescent="0.25">
      <c r="A5518" s="30"/>
      <c r="B5518" s="31"/>
      <c r="C5518" s="403"/>
      <c r="D5518" s="385"/>
      <c r="F5518" s="385"/>
      <c r="G5518" s="385"/>
      <c r="H5518" s="385"/>
    </row>
    <row r="5519" spans="1:8" x14ac:dyDescent="0.25">
      <c r="A5519" s="30"/>
      <c r="B5519" s="31"/>
      <c r="C5519" s="403"/>
      <c r="D5519" s="385"/>
      <c r="F5519" s="385"/>
      <c r="G5519" s="385"/>
      <c r="H5519" s="385"/>
    </row>
    <row r="5520" spans="1:8" x14ac:dyDescent="0.25">
      <c r="A5520" s="30"/>
      <c r="B5520" s="31"/>
      <c r="C5520" s="403"/>
      <c r="D5520" s="385"/>
      <c r="F5520" s="385"/>
      <c r="G5520" s="385"/>
      <c r="H5520" s="385"/>
    </row>
    <row r="5521" spans="1:8" x14ac:dyDescent="0.25">
      <c r="A5521" s="30"/>
      <c r="B5521" s="31"/>
      <c r="C5521" s="403"/>
      <c r="D5521" s="385"/>
      <c r="F5521" s="385"/>
      <c r="G5521" s="385"/>
      <c r="H5521" s="385"/>
    </row>
    <row r="5522" spans="1:8" x14ac:dyDescent="0.25">
      <c r="A5522" s="30"/>
      <c r="B5522" s="31"/>
      <c r="C5522" s="403"/>
      <c r="D5522" s="385"/>
      <c r="F5522" s="385"/>
      <c r="G5522" s="385"/>
      <c r="H5522" s="385"/>
    </row>
    <row r="5523" spans="1:8" x14ac:dyDescent="0.25">
      <c r="A5523" s="30"/>
      <c r="B5523" s="31"/>
      <c r="C5523" s="403"/>
      <c r="D5523" s="385"/>
      <c r="F5523" s="385"/>
      <c r="G5523" s="385"/>
      <c r="H5523" s="385"/>
    </row>
    <row r="5524" spans="1:8" x14ac:dyDescent="0.25">
      <c r="A5524" s="30"/>
      <c r="B5524" s="31"/>
      <c r="C5524" s="403"/>
      <c r="D5524" s="385"/>
      <c r="F5524" s="385"/>
      <c r="G5524" s="385"/>
      <c r="H5524" s="385"/>
    </row>
    <row r="5525" spans="1:8" x14ac:dyDescent="0.25">
      <c r="A5525" s="30"/>
      <c r="B5525" s="31"/>
      <c r="C5525" s="403"/>
      <c r="D5525" s="385"/>
      <c r="F5525" s="385"/>
      <c r="G5525" s="385"/>
      <c r="H5525" s="385"/>
    </row>
    <row r="5526" spans="1:8" x14ac:dyDescent="0.25">
      <c r="A5526" s="30"/>
      <c r="B5526" s="31"/>
      <c r="C5526" s="403"/>
      <c r="D5526" s="385"/>
      <c r="F5526" s="385"/>
      <c r="G5526" s="385"/>
      <c r="H5526" s="385"/>
    </row>
    <row r="5527" spans="1:8" x14ac:dyDescent="0.25">
      <c r="A5527" s="30"/>
      <c r="B5527" s="31"/>
      <c r="C5527" s="403"/>
      <c r="D5527" s="385"/>
      <c r="F5527" s="385"/>
      <c r="G5527" s="385"/>
      <c r="H5527" s="385"/>
    </row>
    <row r="5528" spans="1:8" x14ac:dyDescent="0.25">
      <c r="A5528" s="30"/>
      <c r="B5528" s="31"/>
      <c r="C5528" s="403"/>
      <c r="D5528" s="385"/>
      <c r="F5528" s="385"/>
      <c r="G5528" s="385"/>
      <c r="H5528" s="385"/>
    </row>
    <row r="5529" spans="1:8" x14ac:dyDescent="0.25">
      <c r="A5529" s="30"/>
      <c r="B5529" s="31"/>
      <c r="C5529" s="403"/>
      <c r="D5529" s="385"/>
      <c r="F5529" s="385"/>
      <c r="G5529" s="385"/>
      <c r="H5529" s="385"/>
    </row>
    <row r="5530" spans="1:8" x14ac:dyDescent="0.25">
      <c r="A5530" s="30"/>
      <c r="B5530" s="31"/>
      <c r="C5530" s="403"/>
      <c r="D5530" s="385"/>
      <c r="F5530" s="385"/>
      <c r="G5530" s="385"/>
      <c r="H5530" s="385"/>
    </row>
    <row r="5531" spans="1:8" x14ac:dyDescent="0.25">
      <c r="A5531" s="30"/>
      <c r="B5531" s="31"/>
      <c r="C5531" s="403"/>
      <c r="D5531" s="385"/>
      <c r="F5531" s="385"/>
      <c r="G5531" s="385"/>
      <c r="H5531" s="385"/>
    </row>
    <row r="5532" spans="1:8" x14ac:dyDescent="0.25">
      <c r="A5532" s="30"/>
      <c r="B5532" s="31"/>
      <c r="C5532" s="403"/>
      <c r="D5532" s="385"/>
      <c r="F5532" s="385"/>
      <c r="G5532" s="385"/>
      <c r="H5532" s="385"/>
    </row>
    <row r="5533" spans="1:8" x14ac:dyDescent="0.25">
      <c r="A5533" s="30"/>
      <c r="B5533" s="31"/>
      <c r="C5533" s="403"/>
      <c r="D5533" s="385"/>
      <c r="F5533" s="385"/>
      <c r="G5533" s="385"/>
      <c r="H5533" s="385"/>
    </row>
    <row r="5534" spans="1:8" x14ac:dyDescent="0.25">
      <c r="A5534" s="30"/>
      <c r="B5534" s="31"/>
      <c r="C5534" s="403"/>
      <c r="D5534" s="385"/>
      <c r="F5534" s="385"/>
      <c r="G5534" s="385"/>
      <c r="H5534" s="385"/>
    </row>
    <row r="5535" spans="1:8" x14ac:dyDescent="0.25">
      <c r="A5535" s="30"/>
      <c r="B5535" s="31"/>
      <c r="C5535" s="403"/>
      <c r="D5535" s="385"/>
      <c r="F5535" s="385"/>
      <c r="G5535" s="385"/>
      <c r="H5535" s="385"/>
    </row>
    <row r="5536" spans="1:8" x14ac:dyDescent="0.25">
      <c r="A5536" s="30"/>
      <c r="B5536" s="31"/>
      <c r="C5536" s="403"/>
      <c r="D5536" s="385"/>
      <c r="F5536" s="385"/>
      <c r="G5536" s="385"/>
      <c r="H5536" s="385"/>
    </row>
    <row r="5537" spans="1:8" x14ac:dyDescent="0.25">
      <c r="A5537" s="30"/>
      <c r="B5537" s="31"/>
      <c r="C5537" s="403"/>
      <c r="D5537" s="385"/>
      <c r="F5537" s="385"/>
      <c r="G5537" s="385"/>
      <c r="H5537" s="385"/>
    </row>
    <row r="5538" spans="1:8" x14ac:dyDescent="0.25">
      <c r="A5538" s="30"/>
      <c r="B5538" s="31"/>
      <c r="C5538" s="403"/>
      <c r="D5538" s="385"/>
      <c r="F5538" s="385"/>
      <c r="G5538" s="385"/>
      <c r="H5538" s="385"/>
    </row>
    <row r="5539" spans="1:8" x14ac:dyDescent="0.25">
      <c r="A5539" s="30"/>
      <c r="B5539" s="31"/>
      <c r="C5539" s="403"/>
      <c r="D5539" s="385"/>
      <c r="F5539" s="385"/>
      <c r="G5539" s="385"/>
      <c r="H5539" s="385"/>
    </row>
    <row r="5540" spans="1:8" x14ac:dyDescent="0.25">
      <c r="A5540" s="30"/>
      <c r="B5540" s="31"/>
      <c r="C5540" s="403"/>
      <c r="D5540" s="385"/>
      <c r="F5540" s="385"/>
      <c r="G5540" s="385"/>
      <c r="H5540" s="385"/>
    </row>
    <row r="5541" spans="1:8" x14ac:dyDescent="0.25">
      <c r="A5541" s="30"/>
      <c r="B5541" s="31"/>
      <c r="C5541" s="403"/>
      <c r="D5541" s="385"/>
      <c r="F5541" s="385"/>
      <c r="G5541" s="385"/>
      <c r="H5541" s="385"/>
    </row>
    <row r="5542" spans="1:8" x14ac:dyDescent="0.25">
      <c r="A5542" s="30"/>
      <c r="B5542" s="31"/>
      <c r="C5542" s="403"/>
      <c r="D5542" s="385"/>
      <c r="F5542" s="385"/>
      <c r="G5542" s="385"/>
      <c r="H5542" s="385"/>
    </row>
    <row r="5543" spans="1:8" x14ac:dyDescent="0.25">
      <c r="A5543" s="30"/>
      <c r="B5543" s="31"/>
      <c r="C5543" s="403"/>
      <c r="D5543" s="385"/>
      <c r="F5543" s="385"/>
      <c r="G5543" s="385"/>
      <c r="H5543" s="385"/>
    </row>
    <row r="5544" spans="1:8" x14ac:dyDescent="0.25">
      <c r="A5544" s="30"/>
      <c r="B5544" s="31"/>
      <c r="C5544" s="403"/>
      <c r="D5544" s="385"/>
      <c r="F5544" s="385"/>
      <c r="G5544" s="385"/>
      <c r="H5544" s="385"/>
    </row>
    <row r="5545" spans="1:8" x14ac:dyDescent="0.25">
      <c r="A5545" s="30"/>
      <c r="B5545" s="31"/>
      <c r="C5545" s="403"/>
      <c r="D5545" s="385"/>
      <c r="F5545" s="385"/>
      <c r="G5545" s="385"/>
      <c r="H5545" s="385"/>
    </row>
    <row r="5546" spans="1:8" x14ac:dyDescent="0.25">
      <c r="A5546" s="30"/>
      <c r="B5546" s="31"/>
      <c r="C5546" s="403"/>
      <c r="D5546" s="385"/>
      <c r="F5546" s="385"/>
      <c r="G5546" s="385"/>
      <c r="H5546" s="385"/>
    </row>
    <row r="5547" spans="1:8" x14ac:dyDescent="0.25">
      <c r="A5547" s="30"/>
      <c r="B5547" s="31"/>
      <c r="C5547" s="403"/>
      <c r="D5547" s="385"/>
      <c r="F5547" s="385"/>
      <c r="G5547" s="385"/>
      <c r="H5547" s="385"/>
    </row>
    <row r="5548" spans="1:8" x14ac:dyDescent="0.25">
      <c r="A5548" s="30"/>
      <c r="B5548" s="31"/>
      <c r="C5548" s="403"/>
      <c r="D5548" s="385"/>
      <c r="F5548" s="385"/>
      <c r="G5548" s="385"/>
      <c r="H5548" s="385"/>
    </row>
    <row r="5549" spans="1:8" x14ac:dyDescent="0.25">
      <c r="A5549" s="30"/>
      <c r="B5549" s="31"/>
      <c r="C5549" s="403"/>
      <c r="D5549" s="385"/>
      <c r="F5549" s="385"/>
      <c r="G5549" s="385"/>
      <c r="H5549" s="385"/>
    </row>
    <row r="5550" spans="1:8" x14ac:dyDescent="0.25">
      <c r="A5550" s="30"/>
      <c r="B5550" s="31"/>
      <c r="C5550" s="403"/>
      <c r="D5550" s="385"/>
      <c r="F5550" s="385"/>
      <c r="G5550" s="385"/>
      <c r="H5550" s="385"/>
    </row>
    <row r="5551" spans="1:8" x14ac:dyDescent="0.25">
      <c r="A5551" s="30"/>
      <c r="B5551" s="31"/>
      <c r="C5551" s="403"/>
      <c r="D5551" s="385"/>
      <c r="F5551" s="385"/>
      <c r="G5551" s="385"/>
      <c r="H5551" s="385"/>
    </row>
    <row r="5552" spans="1:8" x14ac:dyDescent="0.25">
      <c r="A5552" s="30"/>
      <c r="B5552" s="31"/>
      <c r="C5552" s="403"/>
      <c r="D5552" s="385"/>
      <c r="F5552" s="385"/>
      <c r="G5552" s="385"/>
      <c r="H5552" s="385"/>
    </row>
    <row r="5553" spans="1:8" x14ac:dyDescent="0.25">
      <c r="A5553" s="30"/>
      <c r="B5553" s="31"/>
      <c r="C5553" s="403"/>
      <c r="D5553" s="385"/>
      <c r="F5553" s="385"/>
      <c r="G5553" s="385"/>
      <c r="H5553" s="385"/>
    </row>
    <row r="5554" spans="1:8" x14ac:dyDescent="0.25">
      <c r="A5554" s="30"/>
      <c r="B5554" s="31"/>
      <c r="C5554" s="403"/>
      <c r="D5554" s="385"/>
      <c r="F5554" s="385"/>
      <c r="G5554" s="385"/>
      <c r="H5554" s="385"/>
    </row>
    <row r="5555" spans="1:8" x14ac:dyDescent="0.25">
      <c r="A5555" s="30"/>
      <c r="B5555" s="31"/>
      <c r="C5555" s="403"/>
      <c r="D5555" s="385"/>
      <c r="F5555" s="385"/>
      <c r="G5555" s="385"/>
      <c r="H5555" s="385"/>
    </row>
    <row r="5556" spans="1:8" x14ac:dyDescent="0.25">
      <c r="A5556" s="30"/>
      <c r="B5556" s="31"/>
      <c r="C5556" s="403"/>
      <c r="D5556" s="385"/>
      <c r="F5556" s="385"/>
      <c r="G5556" s="385"/>
      <c r="H5556" s="385"/>
    </row>
    <row r="5557" spans="1:8" x14ac:dyDescent="0.25">
      <c r="A5557" s="30"/>
      <c r="B5557" s="31"/>
      <c r="C5557" s="403"/>
      <c r="D5557" s="385"/>
      <c r="F5557" s="385"/>
      <c r="G5557" s="385"/>
      <c r="H5557" s="385"/>
    </row>
    <row r="5558" spans="1:8" x14ac:dyDescent="0.25">
      <c r="A5558" s="30"/>
      <c r="B5558" s="31"/>
      <c r="C5558" s="403"/>
      <c r="D5558" s="385"/>
      <c r="F5558" s="385"/>
      <c r="G5558" s="385"/>
      <c r="H5558" s="385"/>
    </row>
    <row r="5559" spans="1:8" x14ac:dyDescent="0.25">
      <c r="A5559" s="30"/>
      <c r="B5559" s="31"/>
      <c r="C5559" s="403"/>
      <c r="D5559" s="385"/>
      <c r="F5559" s="385"/>
      <c r="G5559" s="385"/>
      <c r="H5559" s="385"/>
    </row>
    <row r="5560" spans="1:8" x14ac:dyDescent="0.25">
      <c r="A5560" s="30"/>
      <c r="B5560" s="31"/>
      <c r="C5560" s="403"/>
      <c r="D5560" s="385"/>
      <c r="F5560" s="385"/>
      <c r="G5560" s="385"/>
      <c r="H5560" s="385"/>
    </row>
    <row r="5561" spans="1:8" x14ac:dyDescent="0.25">
      <c r="A5561" s="30"/>
      <c r="B5561" s="31"/>
      <c r="C5561" s="403"/>
      <c r="D5561" s="385"/>
      <c r="F5561" s="385"/>
      <c r="G5561" s="385"/>
      <c r="H5561" s="385"/>
    </row>
    <row r="5562" spans="1:8" x14ac:dyDescent="0.25">
      <c r="A5562" s="30"/>
      <c r="B5562" s="31"/>
      <c r="C5562" s="403"/>
      <c r="D5562" s="385"/>
      <c r="F5562" s="385"/>
      <c r="G5562" s="385"/>
      <c r="H5562" s="385"/>
    </row>
    <row r="5563" spans="1:8" x14ac:dyDescent="0.25">
      <c r="A5563" s="30"/>
      <c r="B5563" s="31"/>
      <c r="C5563" s="403"/>
      <c r="D5563" s="385"/>
      <c r="F5563" s="385"/>
      <c r="G5563" s="385"/>
      <c r="H5563" s="385"/>
    </row>
    <row r="5564" spans="1:8" x14ac:dyDescent="0.25">
      <c r="A5564" s="30"/>
      <c r="B5564" s="31"/>
      <c r="C5564" s="403"/>
      <c r="D5564" s="385"/>
      <c r="F5564" s="385"/>
      <c r="G5564" s="385"/>
      <c r="H5564" s="385"/>
    </row>
    <row r="5565" spans="1:8" x14ac:dyDescent="0.25">
      <c r="A5565" s="30"/>
      <c r="B5565" s="31"/>
      <c r="C5565" s="403"/>
      <c r="D5565" s="385"/>
      <c r="F5565" s="385"/>
      <c r="G5565" s="385"/>
      <c r="H5565" s="385"/>
    </row>
    <row r="5566" spans="1:8" x14ac:dyDescent="0.25">
      <c r="A5566" s="30"/>
      <c r="B5566" s="31"/>
      <c r="C5566" s="403"/>
      <c r="D5566" s="385"/>
      <c r="F5566" s="385"/>
      <c r="G5566" s="385"/>
      <c r="H5566" s="385"/>
    </row>
    <row r="5567" spans="1:8" x14ac:dyDescent="0.25">
      <c r="A5567" s="30"/>
      <c r="B5567" s="31"/>
      <c r="C5567" s="403"/>
      <c r="D5567" s="385"/>
      <c r="F5567" s="385"/>
      <c r="G5567" s="385"/>
      <c r="H5567" s="385"/>
    </row>
    <row r="5568" spans="1:8" x14ac:dyDescent="0.25">
      <c r="A5568" s="30"/>
      <c r="B5568" s="31"/>
      <c r="C5568" s="403"/>
      <c r="D5568" s="385"/>
      <c r="F5568" s="385"/>
      <c r="G5568" s="385"/>
      <c r="H5568" s="385"/>
    </row>
    <row r="5569" spans="1:8" x14ac:dyDescent="0.25">
      <c r="A5569" s="30"/>
      <c r="B5569" s="31"/>
      <c r="C5569" s="403"/>
      <c r="D5569" s="385"/>
      <c r="F5569" s="385"/>
      <c r="G5569" s="385"/>
      <c r="H5569" s="385"/>
    </row>
    <row r="5570" spans="1:8" x14ac:dyDescent="0.25">
      <c r="A5570" s="30"/>
      <c r="B5570" s="31"/>
      <c r="C5570" s="403"/>
      <c r="D5570" s="385"/>
      <c r="F5570" s="385"/>
      <c r="G5570" s="385"/>
      <c r="H5570" s="385"/>
    </row>
    <row r="5571" spans="1:8" x14ac:dyDescent="0.25">
      <c r="A5571" s="30"/>
      <c r="B5571" s="31"/>
      <c r="C5571" s="403"/>
      <c r="D5571" s="385"/>
      <c r="F5571" s="385"/>
      <c r="G5571" s="385"/>
      <c r="H5571" s="385"/>
    </row>
    <row r="5572" spans="1:8" x14ac:dyDescent="0.25">
      <c r="A5572" s="30"/>
      <c r="B5572" s="31"/>
      <c r="C5572" s="403"/>
      <c r="D5572" s="385"/>
      <c r="F5572" s="385"/>
      <c r="G5572" s="385"/>
      <c r="H5572" s="385"/>
    </row>
    <row r="5573" spans="1:8" x14ac:dyDescent="0.25">
      <c r="A5573" s="30"/>
      <c r="B5573" s="31"/>
      <c r="C5573" s="403"/>
      <c r="D5573" s="385"/>
      <c r="F5573" s="385"/>
      <c r="G5573" s="385"/>
      <c r="H5573" s="385"/>
    </row>
    <row r="5574" spans="1:8" x14ac:dyDescent="0.25">
      <c r="A5574" s="30"/>
      <c r="B5574" s="31"/>
      <c r="C5574" s="403"/>
      <c r="D5574" s="385"/>
      <c r="F5574" s="385"/>
      <c r="G5574" s="385"/>
      <c r="H5574" s="385"/>
    </row>
    <row r="5575" spans="1:8" x14ac:dyDescent="0.25">
      <c r="A5575" s="30"/>
      <c r="B5575" s="31"/>
      <c r="C5575" s="403"/>
      <c r="D5575" s="385"/>
      <c r="F5575" s="385"/>
      <c r="G5575" s="385"/>
      <c r="H5575" s="385"/>
    </row>
    <row r="5576" spans="1:8" x14ac:dyDescent="0.25">
      <c r="A5576" s="30"/>
      <c r="B5576" s="31"/>
      <c r="C5576" s="403"/>
      <c r="D5576" s="385"/>
      <c r="F5576" s="385"/>
      <c r="G5576" s="385"/>
      <c r="H5576" s="385"/>
    </row>
    <row r="5577" spans="1:8" x14ac:dyDescent="0.25">
      <c r="A5577" s="30"/>
      <c r="B5577" s="31"/>
      <c r="C5577" s="403"/>
      <c r="D5577" s="385"/>
      <c r="F5577" s="385"/>
      <c r="G5577" s="385"/>
      <c r="H5577" s="385"/>
    </row>
    <row r="5578" spans="1:8" x14ac:dyDescent="0.25">
      <c r="A5578" s="30"/>
      <c r="B5578" s="31"/>
      <c r="C5578" s="403"/>
      <c r="D5578" s="385"/>
      <c r="F5578" s="385"/>
      <c r="G5578" s="385"/>
      <c r="H5578" s="385"/>
    </row>
    <row r="5579" spans="1:8" x14ac:dyDescent="0.25">
      <c r="A5579" s="30"/>
      <c r="B5579" s="31"/>
      <c r="C5579" s="403"/>
      <c r="D5579" s="385"/>
      <c r="F5579" s="385"/>
      <c r="G5579" s="385"/>
      <c r="H5579" s="385"/>
    </row>
    <row r="5580" spans="1:8" x14ac:dyDescent="0.25">
      <c r="A5580" s="30"/>
      <c r="B5580" s="31"/>
      <c r="C5580" s="403"/>
      <c r="D5580" s="385"/>
      <c r="F5580" s="385"/>
      <c r="G5580" s="385"/>
      <c r="H5580" s="385"/>
    </row>
    <row r="5581" spans="1:8" x14ac:dyDescent="0.25">
      <c r="A5581" s="30"/>
      <c r="B5581" s="31"/>
      <c r="C5581" s="403"/>
      <c r="D5581" s="385"/>
      <c r="F5581" s="385"/>
      <c r="G5581" s="385"/>
      <c r="H5581" s="385"/>
    </row>
    <row r="5582" spans="1:8" x14ac:dyDescent="0.25">
      <c r="A5582" s="30"/>
      <c r="B5582" s="31"/>
      <c r="C5582" s="403"/>
      <c r="D5582" s="385"/>
      <c r="F5582" s="385"/>
      <c r="G5582" s="385"/>
      <c r="H5582" s="385"/>
    </row>
    <row r="5583" spans="1:8" x14ac:dyDescent="0.25">
      <c r="A5583" s="30"/>
      <c r="B5583" s="31"/>
      <c r="C5583" s="403"/>
      <c r="D5583" s="385"/>
      <c r="F5583" s="385"/>
      <c r="G5583" s="385"/>
      <c r="H5583" s="385"/>
    </row>
    <row r="5584" spans="1:8" x14ac:dyDescent="0.25">
      <c r="A5584" s="30"/>
      <c r="B5584" s="31"/>
      <c r="C5584" s="403"/>
      <c r="D5584" s="385"/>
      <c r="F5584" s="385"/>
      <c r="G5584" s="385"/>
      <c r="H5584" s="385"/>
    </row>
    <row r="5585" spans="1:8" x14ac:dyDescent="0.25">
      <c r="A5585" s="30"/>
      <c r="B5585" s="31"/>
      <c r="C5585" s="403"/>
      <c r="D5585" s="385"/>
      <c r="F5585" s="385"/>
      <c r="G5585" s="385"/>
      <c r="H5585" s="385"/>
    </row>
    <row r="5586" spans="1:8" x14ac:dyDescent="0.25">
      <c r="A5586" s="30"/>
      <c r="B5586" s="31"/>
      <c r="C5586" s="403"/>
      <c r="D5586" s="385"/>
      <c r="F5586" s="385"/>
      <c r="G5586" s="385"/>
      <c r="H5586" s="385"/>
    </row>
    <row r="5587" spans="1:8" x14ac:dyDescent="0.25">
      <c r="A5587" s="30"/>
      <c r="B5587" s="31"/>
      <c r="C5587" s="403"/>
      <c r="D5587" s="385"/>
      <c r="F5587" s="385"/>
      <c r="G5587" s="385"/>
      <c r="H5587" s="385"/>
    </row>
    <row r="5588" spans="1:8" x14ac:dyDescent="0.25">
      <c r="A5588" s="30"/>
      <c r="B5588" s="31"/>
      <c r="C5588" s="403"/>
      <c r="D5588" s="385"/>
      <c r="F5588" s="385"/>
      <c r="G5588" s="385"/>
      <c r="H5588" s="385"/>
    </row>
    <row r="5589" spans="1:8" x14ac:dyDescent="0.25">
      <c r="A5589" s="30"/>
      <c r="B5589" s="31"/>
      <c r="C5589" s="403"/>
      <c r="D5589" s="385"/>
      <c r="F5589" s="385"/>
      <c r="G5589" s="385"/>
      <c r="H5589" s="385"/>
    </row>
    <row r="5590" spans="1:8" x14ac:dyDescent="0.25">
      <c r="A5590" s="30"/>
      <c r="B5590" s="31"/>
      <c r="C5590" s="403"/>
      <c r="D5590" s="385"/>
      <c r="F5590" s="385"/>
      <c r="G5590" s="385"/>
      <c r="H5590" s="385"/>
    </row>
    <row r="5591" spans="1:8" x14ac:dyDescent="0.25">
      <c r="A5591" s="30"/>
      <c r="B5591" s="31"/>
      <c r="C5591" s="403"/>
      <c r="D5591" s="385"/>
      <c r="F5591" s="385"/>
      <c r="G5591" s="385"/>
      <c r="H5591" s="385"/>
    </row>
    <row r="5592" spans="1:8" x14ac:dyDescent="0.25">
      <c r="A5592" s="30"/>
      <c r="B5592" s="31"/>
      <c r="C5592" s="403"/>
      <c r="D5592" s="385"/>
      <c r="F5592" s="385"/>
      <c r="G5592" s="385"/>
      <c r="H5592" s="385"/>
    </row>
    <row r="5593" spans="1:8" x14ac:dyDescent="0.25">
      <c r="A5593" s="30"/>
      <c r="B5593" s="31"/>
      <c r="C5593" s="403"/>
      <c r="D5593" s="385"/>
      <c r="F5593" s="385"/>
      <c r="G5593" s="385"/>
      <c r="H5593" s="385"/>
    </row>
    <row r="5594" spans="1:8" x14ac:dyDescent="0.25">
      <c r="A5594" s="30"/>
      <c r="B5594" s="31"/>
      <c r="C5594" s="403"/>
      <c r="D5594" s="385"/>
      <c r="F5594" s="385"/>
      <c r="G5594" s="385"/>
      <c r="H5594" s="385"/>
    </row>
    <row r="5595" spans="1:8" x14ac:dyDescent="0.25">
      <c r="A5595" s="30"/>
      <c r="B5595" s="31"/>
      <c r="C5595" s="403"/>
      <c r="D5595" s="385"/>
      <c r="F5595" s="385"/>
      <c r="G5595" s="385"/>
      <c r="H5595" s="385"/>
    </row>
    <row r="5596" spans="1:8" x14ac:dyDescent="0.25">
      <c r="A5596" s="30"/>
      <c r="B5596" s="31"/>
      <c r="C5596" s="403"/>
      <c r="D5596" s="385"/>
      <c r="F5596" s="385"/>
      <c r="G5596" s="385"/>
      <c r="H5596" s="385"/>
    </row>
    <row r="5597" spans="1:8" x14ac:dyDescent="0.25">
      <c r="A5597" s="30"/>
      <c r="B5597" s="31"/>
      <c r="C5597" s="403"/>
      <c r="D5597" s="385"/>
      <c r="F5597" s="385"/>
      <c r="G5597" s="385"/>
      <c r="H5597" s="385"/>
    </row>
    <row r="5598" spans="1:8" x14ac:dyDescent="0.25">
      <c r="A5598" s="30"/>
      <c r="B5598" s="31"/>
      <c r="C5598" s="403"/>
      <c r="D5598" s="385"/>
      <c r="F5598" s="385"/>
      <c r="G5598" s="385"/>
      <c r="H5598" s="385"/>
    </row>
    <row r="5599" spans="1:8" x14ac:dyDescent="0.25">
      <c r="A5599" s="30"/>
      <c r="B5599" s="31"/>
      <c r="C5599" s="403"/>
      <c r="D5599" s="385"/>
      <c r="F5599" s="385"/>
      <c r="G5599" s="385"/>
      <c r="H5599" s="385"/>
    </row>
    <row r="5600" spans="1:8" x14ac:dyDescent="0.25">
      <c r="A5600" s="30"/>
      <c r="B5600" s="31"/>
      <c r="C5600" s="403"/>
      <c r="D5600" s="385"/>
      <c r="F5600" s="385"/>
      <c r="G5600" s="385"/>
      <c r="H5600" s="385"/>
    </row>
    <row r="5601" spans="1:8" x14ac:dyDescent="0.25">
      <c r="A5601" s="30"/>
      <c r="B5601" s="31"/>
      <c r="C5601" s="403"/>
      <c r="D5601" s="385"/>
      <c r="F5601" s="385"/>
      <c r="G5601" s="385"/>
      <c r="H5601" s="385"/>
    </row>
    <row r="5602" spans="1:8" x14ac:dyDescent="0.25">
      <c r="A5602" s="30"/>
      <c r="B5602" s="31"/>
      <c r="C5602" s="403"/>
      <c r="D5602" s="385"/>
      <c r="F5602" s="385"/>
      <c r="G5602" s="385"/>
      <c r="H5602" s="385"/>
    </row>
    <row r="5603" spans="1:8" x14ac:dyDescent="0.25">
      <c r="A5603" s="30"/>
      <c r="B5603" s="31"/>
      <c r="C5603" s="403"/>
      <c r="D5603" s="385"/>
      <c r="F5603" s="385"/>
      <c r="G5603" s="385"/>
      <c r="H5603" s="385"/>
    </row>
    <row r="5604" spans="1:8" x14ac:dyDescent="0.25">
      <c r="A5604" s="30"/>
      <c r="B5604" s="31"/>
      <c r="C5604" s="403"/>
      <c r="D5604" s="385"/>
      <c r="F5604" s="385"/>
      <c r="G5604" s="385"/>
      <c r="H5604" s="385"/>
    </row>
    <row r="5605" spans="1:8" x14ac:dyDescent="0.25">
      <c r="A5605" s="30"/>
      <c r="B5605" s="31"/>
      <c r="C5605" s="403"/>
      <c r="D5605" s="385"/>
      <c r="F5605" s="385"/>
      <c r="G5605" s="385"/>
      <c r="H5605" s="385"/>
    </row>
    <row r="5606" spans="1:8" x14ac:dyDescent="0.25">
      <c r="A5606" s="30"/>
      <c r="B5606" s="31"/>
      <c r="C5606" s="403"/>
      <c r="D5606" s="385"/>
      <c r="F5606" s="385"/>
      <c r="G5606" s="385"/>
      <c r="H5606" s="385"/>
    </row>
    <row r="5607" spans="1:8" x14ac:dyDescent="0.25">
      <c r="A5607" s="30"/>
      <c r="B5607" s="31"/>
      <c r="C5607" s="403"/>
      <c r="D5607" s="385"/>
      <c r="F5607" s="385"/>
      <c r="G5607" s="385"/>
      <c r="H5607" s="385"/>
    </row>
    <row r="5608" spans="1:8" x14ac:dyDescent="0.25">
      <c r="A5608" s="30"/>
      <c r="B5608" s="31"/>
      <c r="C5608" s="403"/>
      <c r="D5608" s="385"/>
      <c r="F5608" s="385"/>
      <c r="G5608" s="385"/>
      <c r="H5608" s="385"/>
    </row>
    <row r="5609" spans="1:8" x14ac:dyDescent="0.25">
      <c r="A5609" s="30"/>
      <c r="B5609" s="31"/>
      <c r="C5609" s="403"/>
      <c r="D5609" s="385"/>
      <c r="F5609" s="385"/>
      <c r="G5609" s="385"/>
      <c r="H5609" s="385"/>
    </row>
    <row r="5610" spans="1:8" x14ac:dyDescent="0.25">
      <c r="A5610" s="30"/>
      <c r="B5610" s="31"/>
      <c r="C5610" s="403"/>
      <c r="D5610" s="385"/>
      <c r="F5610" s="385"/>
      <c r="G5610" s="385"/>
      <c r="H5610" s="385"/>
    </row>
    <row r="5611" spans="1:8" x14ac:dyDescent="0.25">
      <c r="A5611" s="30"/>
      <c r="B5611" s="31"/>
      <c r="C5611" s="403"/>
      <c r="D5611" s="385"/>
      <c r="F5611" s="385"/>
      <c r="G5611" s="385"/>
      <c r="H5611" s="385"/>
    </row>
    <row r="5612" spans="1:8" x14ac:dyDescent="0.25">
      <c r="A5612" s="30"/>
      <c r="B5612" s="31"/>
      <c r="C5612" s="403"/>
      <c r="D5612" s="385"/>
      <c r="F5612" s="385"/>
      <c r="G5612" s="385"/>
      <c r="H5612" s="385"/>
    </row>
    <row r="5613" spans="1:8" x14ac:dyDescent="0.25">
      <c r="A5613" s="30"/>
      <c r="B5613" s="31"/>
      <c r="C5613" s="403"/>
      <c r="D5613" s="385"/>
      <c r="F5613" s="385"/>
      <c r="G5613" s="385"/>
      <c r="H5613" s="385"/>
    </row>
    <row r="5614" spans="1:8" x14ac:dyDescent="0.25">
      <c r="A5614" s="30"/>
      <c r="B5614" s="31"/>
      <c r="C5614" s="403"/>
      <c r="D5614" s="385"/>
      <c r="F5614" s="385"/>
      <c r="G5614" s="385"/>
      <c r="H5614" s="385"/>
    </row>
    <row r="5615" spans="1:8" x14ac:dyDescent="0.25">
      <c r="A5615" s="30"/>
      <c r="B5615" s="31"/>
      <c r="C5615" s="403"/>
      <c r="D5615" s="385"/>
      <c r="F5615" s="385"/>
      <c r="G5615" s="385"/>
      <c r="H5615" s="385"/>
    </row>
    <row r="5616" spans="1:8" x14ac:dyDescent="0.25">
      <c r="A5616" s="30"/>
      <c r="B5616" s="31"/>
      <c r="C5616" s="403"/>
      <c r="D5616" s="385"/>
      <c r="F5616" s="385"/>
      <c r="G5616" s="385"/>
      <c r="H5616" s="385"/>
    </row>
    <row r="5617" spans="1:8" x14ac:dyDescent="0.25">
      <c r="A5617" s="30"/>
      <c r="B5617" s="31"/>
      <c r="C5617" s="403"/>
      <c r="D5617" s="385"/>
      <c r="F5617" s="385"/>
      <c r="G5617" s="385"/>
      <c r="H5617" s="385"/>
    </row>
    <row r="5618" spans="1:8" x14ac:dyDescent="0.25">
      <c r="A5618" s="30"/>
      <c r="B5618" s="31"/>
      <c r="C5618" s="403"/>
      <c r="D5618" s="385"/>
      <c r="F5618" s="385"/>
      <c r="G5618" s="385"/>
      <c r="H5618" s="385"/>
    </row>
    <row r="5619" spans="1:8" x14ac:dyDescent="0.25">
      <c r="A5619" s="30"/>
      <c r="B5619" s="31"/>
      <c r="C5619" s="403"/>
      <c r="D5619" s="385"/>
      <c r="F5619" s="385"/>
      <c r="G5619" s="385"/>
      <c r="H5619" s="385"/>
    </row>
    <row r="5620" spans="1:8" x14ac:dyDescent="0.25">
      <c r="A5620" s="30"/>
      <c r="B5620" s="31"/>
      <c r="C5620" s="403"/>
      <c r="D5620" s="385"/>
      <c r="F5620" s="385"/>
      <c r="G5620" s="385"/>
      <c r="H5620" s="385"/>
    </row>
    <row r="5621" spans="1:8" x14ac:dyDescent="0.25">
      <c r="A5621" s="30"/>
      <c r="B5621" s="31"/>
      <c r="C5621" s="403"/>
      <c r="D5621" s="385"/>
      <c r="F5621" s="385"/>
      <c r="G5621" s="385"/>
      <c r="H5621" s="385"/>
    </row>
    <row r="5622" spans="1:8" x14ac:dyDescent="0.25">
      <c r="A5622" s="30"/>
      <c r="B5622" s="31"/>
      <c r="C5622" s="403"/>
      <c r="D5622" s="385"/>
      <c r="F5622" s="385"/>
      <c r="G5622" s="385"/>
      <c r="H5622" s="385"/>
    </row>
    <row r="5623" spans="1:8" x14ac:dyDescent="0.25">
      <c r="A5623" s="30"/>
      <c r="B5623" s="31"/>
      <c r="C5623" s="403"/>
      <c r="D5623" s="385"/>
      <c r="F5623" s="385"/>
      <c r="G5623" s="385"/>
      <c r="H5623" s="385"/>
    </row>
    <row r="5624" spans="1:8" x14ac:dyDescent="0.25">
      <c r="A5624" s="30"/>
      <c r="B5624" s="31"/>
      <c r="C5624" s="403"/>
      <c r="D5624" s="385"/>
      <c r="F5624" s="385"/>
      <c r="G5624" s="385"/>
      <c r="H5624" s="385"/>
    </row>
    <row r="5625" spans="1:8" x14ac:dyDescent="0.25">
      <c r="A5625" s="30"/>
      <c r="B5625" s="31"/>
      <c r="C5625" s="403"/>
      <c r="D5625" s="385"/>
      <c r="F5625" s="385"/>
      <c r="G5625" s="385"/>
      <c r="H5625" s="385"/>
    </row>
    <row r="5626" spans="1:8" x14ac:dyDescent="0.25">
      <c r="A5626" s="30"/>
      <c r="B5626" s="31"/>
      <c r="C5626" s="403"/>
      <c r="D5626" s="385"/>
      <c r="F5626" s="385"/>
      <c r="G5626" s="385"/>
      <c r="H5626" s="385"/>
    </row>
    <row r="5627" spans="1:8" x14ac:dyDescent="0.25">
      <c r="A5627" s="30"/>
      <c r="B5627" s="31"/>
      <c r="C5627" s="403"/>
      <c r="D5627" s="385"/>
      <c r="F5627" s="385"/>
      <c r="G5627" s="385"/>
      <c r="H5627" s="385"/>
    </row>
    <row r="5628" spans="1:8" x14ac:dyDescent="0.25">
      <c r="A5628" s="30"/>
      <c r="B5628" s="31"/>
      <c r="C5628" s="403"/>
      <c r="D5628" s="385"/>
      <c r="F5628" s="385"/>
      <c r="G5628" s="385"/>
      <c r="H5628" s="385"/>
    </row>
    <row r="5629" spans="1:8" x14ac:dyDescent="0.25">
      <c r="A5629" s="30"/>
      <c r="B5629" s="31"/>
      <c r="C5629" s="403"/>
      <c r="D5629" s="385"/>
      <c r="F5629" s="385"/>
      <c r="G5629" s="385"/>
      <c r="H5629" s="385"/>
    </row>
    <row r="5630" spans="1:8" x14ac:dyDescent="0.25">
      <c r="A5630" s="30"/>
      <c r="B5630" s="31"/>
      <c r="C5630" s="403"/>
      <c r="D5630" s="385"/>
      <c r="F5630" s="385"/>
      <c r="G5630" s="385"/>
      <c r="H5630" s="385"/>
    </row>
    <row r="5631" spans="1:8" x14ac:dyDescent="0.25">
      <c r="A5631" s="30"/>
      <c r="B5631" s="31"/>
      <c r="C5631" s="403"/>
      <c r="D5631" s="385"/>
      <c r="F5631" s="385"/>
      <c r="G5631" s="385"/>
      <c r="H5631" s="385"/>
    </row>
    <row r="5632" spans="1:8" x14ac:dyDescent="0.25">
      <c r="A5632" s="30"/>
      <c r="B5632" s="31"/>
      <c r="C5632" s="403"/>
      <c r="D5632" s="385"/>
      <c r="F5632" s="385"/>
      <c r="G5632" s="385"/>
      <c r="H5632" s="385"/>
    </row>
    <row r="5633" spans="1:8" x14ac:dyDescent="0.25">
      <c r="A5633" s="30"/>
      <c r="B5633" s="31"/>
      <c r="C5633" s="403"/>
      <c r="D5633" s="385"/>
      <c r="F5633" s="385"/>
      <c r="G5633" s="385"/>
      <c r="H5633" s="385"/>
    </row>
    <row r="5634" spans="1:8" x14ac:dyDescent="0.25">
      <c r="A5634" s="30"/>
      <c r="B5634" s="31"/>
      <c r="C5634" s="403"/>
      <c r="D5634" s="385"/>
      <c r="F5634" s="385"/>
      <c r="G5634" s="385"/>
      <c r="H5634" s="385"/>
    </row>
    <row r="5635" spans="1:8" x14ac:dyDescent="0.25">
      <c r="A5635" s="30"/>
      <c r="B5635" s="31"/>
      <c r="C5635" s="403"/>
      <c r="D5635" s="385"/>
      <c r="F5635" s="385"/>
      <c r="G5635" s="385"/>
      <c r="H5635" s="385"/>
    </row>
    <row r="5636" spans="1:8" x14ac:dyDescent="0.25">
      <c r="A5636" s="30"/>
      <c r="B5636" s="31"/>
      <c r="C5636" s="403"/>
      <c r="D5636" s="385"/>
      <c r="F5636" s="385"/>
      <c r="G5636" s="385"/>
      <c r="H5636" s="385"/>
    </row>
    <row r="5637" spans="1:8" x14ac:dyDescent="0.25">
      <c r="A5637" s="30"/>
      <c r="B5637" s="31"/>
      <c r="C5637" s="403"/>
      <c r="D5637" s="385"/>
      <c r="F5637" s="385"/>
      <c r="G5637" s="385"/>
      <c r="H5637" s="385"/>
    </row>
    <row r="5638" spans="1:8" x14ac:dyDescent="0.25">
      <c r="A5638" s="30"/>
      <c r="B5638" s="31"/>
      <c r="C5638" s="403"/>
      <c r="D5638" s="385"/>
      <c r="F5638" s="385"/>
      <c r="G5638" s="385"/>
      <c r="H5638" s="385"/>
    </row>
    <row r="5639" spans="1:8" x14ac:dyDescent="0.25">
      <c r="A5639" s="30"/>
      <c r="B5639" s="31"/>
      <c r="C5639" s="403"/>
      <c r="D5639" s="385"/>
      <c r="F5639" s="385"/>
      <c r="G5639" s="385"/>
      <c r="H5639" s="385"/>
    </row>
    <row r="5640" spans="1:8" x14ac:dyDescent="0.25">
      <c r="A5640" s="30"/>
      <c r="B5640" s="31"/>
      <c r="C5640" s="403"/>
      <c r="D5640" s="385"/>
      <c r="F5640" s="385"/>
      <c r="G5640" s="385"/>
      <c r="H5640" s="385"/>
    </row>
    <row r="5641" spans="1:8" x14ac:dyDescent="0.25">
      <c r="A5641" s="30"/>
      <c r="B5641" s="31"/>
      <c r="C5641" s="403"/>
      <c r="D5641" s="385"/>
      <c r="F5641" s="385"/>
      <c r="G5641" s="385"/>
      <c r="H5641" s="385"/>
    </row>
    <row r="5642" spans="1:8" x14ac:dyDescent="0.25">
      <c r="A5642" s="30"/>
      <c r="B5642" s="31"/>
      <c r="C5642" s="403"/>
      <c r="D5642" s="385"/>
      <c r="F5642" s="385"/>
      <c r="G5642" s="385"/>
      <c r="H5642" s="385"/>
    </row>
    <row r="5643" spans="1:8" x14ac:dyDescent="0.25">
      <c r="A5643" s="30"/>
      <c r="B5643" s="31"/>
      <c r="C5643" s="403"/>
      <c r="D5643" s="385"/>
      <c r="F5643" s="385"/>
      <c r="G5643" s="385"/>
      <c r="H5643" s="385"/>
    </row>
    <row r="5644" spans="1:8" x14ac:dyDescent="0.25">
      <c r="A5644" s="30"/>
      <c r="B5644" s="31"/>
      <c r="C5644" s="403"/>
      <c r="D5644" s="385"/>
      <c r="F5644" s="385"/>
      <c r="G5644" s="385"/>
      <c r="H5644" s="385"/>
    </row>
    <row r="5645" spans="1:8" x14ac:dyDescent="0.25">
      <c r="A5645" s="30"/>
      <c r="B5645" s="31"/>
      <c r="C5645" s="403"/>
      <c r="D5645" s="385"/>
      <c r="F5645" s="385"/>
      <c r="G5645" s="385"/>
      <c r="H5645" s="385"/>
    </row>
    <row r="5646" spans="1:8" x14ac:dyDescent="0.25">
      <c r="A5646" s="30"/>
      <c r="B5646" s="31"/>
      <c r="C5646" s="403"/>
      <c r="D5646" s="385"/>
      <c r="F5646" s="385"/>
      <c r="G5646" s="385"/>
      <c r="H5646" s="385"/>
    </row>
    <row r="5647" spans="1:8" x14ac:dyDescent="0.25">
      <c r="A5647" s="30"/>
      <c r="B5647" s="31"/>
      <c r="C5647" s="403"/>
      <c r="D5647" s="385"/>
      <c r="F5647" s="385"/>
      <c r="G5647" s="385"/>
      <c r="H5647" s="385"/>
    </row>
    <row r="5648" spans="1:8" x14ac:dyDescent="0.25">
      <c r="A5648" s="30"/>
      <c r="B5648" s="31"/>
      <c r="C5648" s="403"/>
      <c r="D5648" s="385"/>
      <c r="F5648" s="385"/>
      <c r="G5648" s="385"/>
      <c r="H5648" s="385"/>
    </row>
    <row r="5649" spans="1:8" x14ac:dyDescent="0.25">
      <c r="A5649" s="30"/>
      <c r="B5649" s="31"/>
      <c r="C5649" s="403"/>
      <c r="D5649" s="385"/>
      <c r="F5649" s="385"/>
      <c r="G5649" s="385"/>
      <c r="H5649" s="385"/>
    </row>
    <row r="5650" spans="1:8" x14ac:dyDescent="0.25">
      <c r="A5650" s="30"/>
      <c r="B5650" s="31"/>
      <c r="C5650" s="403"/>
      <c r="D5650" s="385"/>
      <c r="F5650" s="385"/>
      <c r="G5650" s="385"/>
      <c r="H5650" s="385"/>
    </row>
    <row r="5651" spans="1:8" x14ac:dyDescent="0.25">
      <c r="A5651" s="30"/>
      <c r="B5651" s="31"/>
      <c r="C5651" s="403"/>
      <c r="D5651" s="385"/>
      <c r="F5651" s="385"/>
      <c r="G5651" s="385"/>
      <c r="H5651" s="385"/>
    </row>
    <row r="5652" spans="1:8" x14ac:dyDescent="0.25">
      <c r="A5652" s="30"/>
      <c r="B5652" s="31"/>
      <c r="C5652" s="403"/>
      <c r="D5652" s="385"/>
      <c r="F5652" s="385"/>
      <c r="G5652" s="385"/>
      <c r="H5652" s="385"/>
    </row>
    <row r="5653" spans="1:8" x14ac:dyDescent="0.25">
      <c r="A5653" s="30"/>
      <c r="B5653" s="31"/>
      <c r="C5653" s="403"/>
      <c r="D5653" s="385"/>
      <c r="F5653" s="385"/>
      <c r="G5653" s="385"/>
      <c r="H5653" s="385"/>
    </row>
    <row r="5654" spans="1:8" x14ac:dyDescent="0.25">
      <c r="A5654" s="30"/>
      <c r="B5654" s="31"/>
      <c r="C5654" s="403"/>
      <c r="D5654" s="385"/>
      <c r="F5654" s="385"/>
      <c r="G5654" s="385"/>
      <c r="H5654" s="385"/>
    </row>
    <row r="5655" spans="1:8" x14ac:dyDescent="0.25">
      <c r="A5655" s="30"/>
      <c r="B5655" s="31"/>
      <c r="C5655" s="403"/>
      <c r="D5655" s="385"/>
      <c r="F5655" s="385"/>
      <c r="G5655" s="385"/>
      <c r="H5655" s="385"/>
    </row>
    <row r="5656" spans="1:8" x14ac:dyDescent="0.25">
      <c r="A5656" s="30"/>
      <c r="B5656" s="31"/>
      <c r="C5656" s="403"/>
      <c r="D5656" s="385"/>
      <c r="F5656" s="385"/>
      <c r="G5656" s="385"/>
      <c r="H5656" s="385"/>
    </row>
    <row r="5657" spans="1:8" x14ac:dyDescent="0.25">
      <c r="A5657" s="30"/>
      <c r="B5657" s="31"/>
      <c r="C5657" s="403"/>
      <c r="D5657" s="385"/>
      <c r="F5657" s="385"/>
      <c r="G5657" s="385"/>
      <c r="H5657" s="385"/>
    </row>
    <row r="5658" spans="1:8" x14ac:dyDescent="0.25">
      <c r="A5658" s="30"/>
      <c r="B5658" s="31"/>
      <c r="C5658" s="403"/>
      <c r="D5658" s="385"/>
      <c r="F5658" s="385"/>
      <c r="G5658" s="385"/>
      <c r="H5658" s="385"/>
    </row>
    <row r="5659" spans="1:8" x14ac:dyDescent="0.25">
      <c r="A5659" s="30"/>
      <c r="B5659" s="31"/>
      <c r="C5659" s="403"/>
      <c r="D5659" s="385"/>
      <c r="F5659" s="385"/>
      <c r="G5659" s="385"/>
      <c r="H5659" s="385"/>
    </row>
    <row r="5660" spans="1:8" x14ac:dyDescent="0.25">
      <c r="A5660" s="30"/>
      <c r="B5660" s="31"/>
      <c r="C5660" s="403"/>
      <c r="D5660" s="385"/>
      <c r="F5660" s="385"/>
      <c r="G5660" s="385"/>
      <c r="H5660" s="385"/>
    </row>
    <row r="5661" spans="1:8" x14ac:dyDescent="0.25">
      <c r="A5661" s="30"/>
      <c r="B5661" s="31"/>
      <c r="C5661" s="403"/>
      <c r="D5661" s="385"/>
      <c r="F5661" s="385"/>
      <c r="G5661" s="385"/>
      <c r="H5661" s="385"/>
    </row>
    <row r="5662" spans="1:8" x14ac:dyDescent="0.25">
      <c r="A5662" s="30"/>
      <c r="B5662" s="31"/>
      <c r="C5662" s="403"/>
      <c r="D5662" s="385"/>
      <c r="F5662" s="385"/>
      <c r="G5662" s="385"/>
      <c r="H5662" s="385"/>
    </row>
    <row r="5663" spans="1:8" x14ac:dyDescent="0.25">
      <c r="A5663" s="30"/>
      <c r="B5663" s="31"/>
      <c r="C5663" s="403"/>
      <c r="D5663" s="385"/>
      <c r="F5663" s="385"/>
      <c r="G5663" s="385"/>
      <c r="H5663" s="385"/>
    </row>
    <row r="5664" spans="1:8" x14ac:dyDescent="0.25">
      <c r="A5664" s="30"/>
      <c r="B5664" s="31"/>
      <c r="C5664" s="403"/>
      <c r="D5664" s="385"/>
      <c r="F5664" s="385"/>
      <c r="G5664" s="385"/>
      <c r="H5664" s="385"/>
    </row>
    <row r="5665" spans="1:8" x14ac:dyDescent="0.25">
      <c r="A5665" s="30"/>
      <c r="B5665" s="31"/>
      <c r="C5665" s="403"/>
      <c r="D5665" s="385"/>
      <c r="F5665" s="385"/>
      <c r="G5665" s="385"/>
      <c r="H5665" s="385"/>
    </row>
    <row r="5666" spans="1:8" x14ac:dyDescent="0.25">
      <c r="A5666" s="30"/>
      <c r="B5666" s="31"/>
      <c r="C5666" s="403"/>
      <c r="D5666" s="385"/>
      <c r="F5666" s="385"/>
      <c r="G5666" s="385"/>
      <c r="H5666" s="385"/>
    </row>
    <row r="5667" spans="1:8" x14ac:dyDescent="0.25">
      <c r="A5667" s="30"/>
      <c r="B5667" s="31"/>
      <c r="C5667" s="403"/>
      <c r="D5667" s="385"/>
      <c r="F5667" s="385"/>
      <c r="G5667" s="385"/>
      <c r="H5667" s="385"/>
    </row>
    <row r="5668" spans="1:8" x14ac:dyDescent="0.25">
      <c r="A5668" s="30"/>
      <c r="B5668" s="31"/>
      <c r="C5668" s="403"/>
      <c r="D5668" s="385"/>
      <c r="F5668" s="385"/>
      <c r="G5668" s="385"/>
      <c r="H5668" s="385"/>
    </row>
    <row r="5669" spans="1:8" x14ac:dyDescent="0.25">
      <c r="A5669" s="30"/>
      <c r="B5669" s="31"/>
      <c r="C5669" s="403"/>
      <c r="D5669" s="385"/>
      <c r="F5669" s="385"/>
      <c r="G5669" s="385"/>
      <c r="H5669" s="385"/>
    </row>
    <row r="5670" spans="1:8" x14ac:dyDescent="0.25">
      <c r="A5670" s="30"/>
      <c r="B5670" s="31"/>
      <c r="C5670" s="403"/>
      <c r="D5670" s="385"/>
      <c r="F5670" s="385"/>
      <c r="G5670" s="385"/>
      <c r="H5670" s="385"/>
    </row>
    <row r="5671" spans="1:8" x14ac:dyDescent="0.25">
      <c r="A5671" s="30"/>
      <c r="B5671" s="31"/>
      <c r="C5671" s="403"/>
      <c r="D5671" s="385"/>
      <c r="F5671" s="385"/>
      <c r="G5671" s="385"/>
      <c r="H5671" s="385"/>
    </row>
    <row r="5672" spans="1:8" x14ac:dyDescent="0.25">
      <c r="A5672" s="30"/>
      <c r="B5672" s="31"/>
      <c r="C5672" s="403"/>
      <c r="D5672" s="385"/>
      <c r="F5672" s="385"/>
      <c r="G5672" s="385"/>
      <c r="H5672" s="385"/>
    </row>
    <row r="5673" spans="1:8" x14ac:dyDescent="0.25">
      <c r="A5673" s="30"/>
      <c r="B5673" s="31"/>
      <c r="C5673" s="403"/>
      <c r="D5673" s="385"/>
      <c r="F5673" s="385"/>
      <c r="G5673" s="385"/>
      <c r="H5673" s="385"/>
    </row>
    <row r="5674" spans="1:8" x14ac:dyDescent="0.25">
      <c r="A5674" s="30"/>
      <c r="B5674" s="31"/>
      <c r="C5674" s="403"/>
      <c r="D5674" s="385"/>
      <c r="F5674" s="385"/>
      <c r="G5674" s="385"/>
      <c r="H5674" s="385"/>
    </row>
    <row r="5675" spans="1:8" x14ac:dyDescent="0.25">
      <c r="A5675" s="30"/>
      <c r="B5675" s="31"/>
      <c r="C5675" s="403"/>
      <c r="D5675" s="385"/>
      <c r="F5675" s="385"/>
      <c r="G5675" s="385"/>
      <c r="H5675" s="385"/>
    </row>
    <row r="5676" spans="1:8" x14ac:dyDescent="0.25">
      <c r="A5676" s="30"/>
      <c r="B5676" s="31"/>
      <c r="C5676" s="403"/>
      <c r="D5676" s="385"/>
      <c r="F5676" s="385"/>
      <c r="G5676" s="385"/>
      <c r="H5676" s="385"/>
    </row>
    <row r="5677" spans="1:8" x14ac:dyDescent="0.25">
      <c r="A5677" s="30"/>
      <c r="B5677" s="31"/>
      <c r="C5677" s="403"/>
      <c r="D5677" s="385"/>
      <c r="F5677" s="385"/>
      <c r="G5677" s="385"/>
      <c r="H5677" s="385"/>
    </row>
    <row r="5678" spans="1:8" x14ac:dyDescent="0.25">
      <c r="A5678" s="30"/>
      <c r="B5678" s="31"/>
      <c r="C5678" s="403"/>
      <c r="D5678" s="385"/>
      <c r="F5678" s="385"/>
      <c r="G5678" s="385"/>
      <c r="H5678" s="385"/>
    </row>
    <row r="5679" spans="1:8" x14ac:dyDescent="0.25">
      <c r="A5679" s="30"/>
      <c r="B5679" s="31"/>
      <c r="C5679" s="403"/>
      <c r="D5679" s="385"/>
      <c r="F5679" s="385"/>
      <c r="G5679" s="385"/>
      <c r="H5679" s="385"/>
    </row>
    <row r="5680" spans="1:8" x14ac:dyDescent="0.25">
      <c r="A5680" s="30"/>
      <c r="B5680" s="31"/>
      <c r="C5680" s="403"/>
      <c r="D5680" s="385"/>
      <c r="F5680" s="385"/>
      <c r="G5680" s="385"/>
      <c r="H5680" s="385"/>
    </row>
    <row r="5681" spans="1:8" x14ac:dyDescent="0.25">
      <c r="A5681" s="30"/>
      <c r="B5681" s="31"/>
      <c r="C5681" s="403"/>
      <c r="D5681" s="385"/>
      <c r="F5681" s="385"/>
      <c r="G5681" s="385"/>
      <c r="H5681" s="385"/>
    </row>
    <row r="5682" spans="1:8" x14ac:dyDescent="0.25">
      <c r="A5682" s="30"/>
      <c r="B5682" s="31"/>
      <c r="C5682" s="403"/>
      <c r="D5682" s="385"/>
      <c r="F5682" s="385"/>
      <c r="G5682" s="385"/>
      <c r="H5682" s="385"/>
    </row>
    <row r="5683" spans="1:8" x14ac:dyDescent="0.25">
      <c r="A5683" s="30"/>
      <c r="B5683" s="31"/>
      <c r="C5683" s="403"/>
      <c r="D5683" s="385"/>
      <c r="F5683" s="385"/>
      <c r="G5683" s="385"/>
      <c r="H5683" s="385"/>
    </row>
    <row r="5684" spans="1:8" x14ac:dyDescent="0.25">
      <c r="A5684" s="30"/>
      <c r="B5684" s="31"/>
      <c r="C5684" s="403"/>
      <c r="D5684" s="385"/>
      <c r="F5684" s="385"/>
      <c r="G5684" s="385"/>
      <c r="H5684" s="385"/>
    </row>
    <row r="5685" spans="1:8" x14ac:dyDescent="0.25">
      <c r="A5685" s="30"/>
      <c r="B5685" s="31"/>
      <c r="C5685" s="403"/>
      <c r="D5685" s="385"/>
      <c r="F5685" s="385"/>
      <c r="G5685" s="385"/>
      <c r="H5685" s="385"/>
    </row>
    <row r="5686" spans="1:8" x14ac:dyDescent="0.25">
      <c r="A5686" s="30"/>
      <c r="B5686" s="31"/>
      <c r="C5686" s="403"/>
      <c r="D5686" s="385"/>
      <c r="F5686" s="385"/>
      <c r="G5686" s="385"/>
      <c r="H5686" s="385"/>
    </row>
    <row r="5687" spans="1:8" x14ac:dyDescent="0.25">
      <c r="A5687" s="30"/>
      <c r="B5687" s="31"/>
      <c r="C5687" s="403"/>
      <c r="D5687" s="385"/>
      <c r="F5687" s="385"/>
      <c r="G5687" s="385"/>
      <c r="H5687" s="385"/>
    </row>
    <row r="5688" spans="1:8" x14ac:dyDescent="0.25">
      <c r="A5688" s="30"/>
      <c r="B5688" s="31"/>
      <c r="C5688" s="403"/>
      <c r="D5688" s="385"/>
      <c r="F5688" s="385"/>
      <c r="G5688" s="385"/>
      <c r="H5688" s="385"/>
    </row>
    <row r="5689" spans="1:8" x14ac:dyDescent="0.25">
      <c r="A5689" s="30"/>
      <c r="B5689" s="31"/>
      <c r="C5689" s="403"/>
      <c r="D5689" s="385"/>
      <c r="F5689" s="385"/>
      <c r="G5689" s="385"/>
      <c r="H5689" s="385"/>
    </row>
    <row r="5690" spans="1:8" x14ac:dyDescent="0.25">
      <c r="A5690" s="30"/>
      <c r="B5690" s="31"/>
      <c r="C5690" s="403"/>
      <c r="D5690" s="385"/>
      <c r="F5690" s="385"/>
      <c r="G5690" s="385"/>
      <c r="H5690" s="385"/>
    </row>
    <row r="5691" spans="1:8" x14ac:dyDescent="0.25">
      <c r="A5691" s="30"/>
      <c r="B5691" s="31"/>
      <c r="C5691" s="403"/>
      <c r="D5691" s="385"/>
      <c r="F5691" s="385"/>
      <c r="G5691" s="385"/>
      <c r="H5691" s="385"/>
    </row>
    <row r="5692" spans="1:8" x14ac:dyDescent="0.25">
      <c r="A5692" s="30"/>
      <c r="B5692" s="31"/>
      <c r="C5692" s="403"/>
      <c r="D5692" s="385"/>
      <c r="F5692" s="385"/>
      <c r="G5692" s="385"/>
      <c r="H5692" s="385"/>
    </row>
    <row r="5693" spans="1:8" x14ac:dyDescent="0.25">
      <c r="A5693" s="30"/>
      <c r="B5693" s="31"/>
      <c r="C5693" s="403"/>
      <c r="D5693" s="385"/>
      <c r="F5693" s="385"/>
      <c r="G5693" s="385"/>
      <c r="H5693" s="385"/>
    </row>
    <row r="5694" spans="1:8" x14ac:dyDescent="0.25">
      <c r="A5694" s="30"/>
      <c r="B5694" s="31"/>
      <c r="C5694" s="403"/>
      <c r="D5694" s="385"/>
      <c r="F5694" s="385"/>
      <c r="G5694" s="385"/>
      <c r="H5694" s="385"/>
    </row>
    <row r="5695" spans="1:8" x14ac:dyDescent="0.25">
      <c r="A5695" s="30"/>
      <c r="B5695" s="31"/>
      <c r="C5695" s="403"/>
      <c r="D5695" s="385"/>
      <c r="F5695" s="385"/>
      <c r="G5695" s="385"/>
      <c r="H5695" s="385"/>
    </row>
    <row r="5696" spans="1:8" x14ac:dyDescent="0.25">
      <c r="A5696" s="30"/>
      <c r="B5696" s="31"/>
      <c r="C5696" s="403"/>
      <c r="D5696" s="385"/>
      <c r="F5696" s="385"/>
      <c r="G5696" s="385"/>
      <c r="H5696" s="385"/>
    </row>
    <row r="5697" spans="1:8" x14ac:dyDescent="0.25">
      <c r="A5697" s="30"/>
      <c r="B5697" s="31"/>
      <c r="C5697" s="403"/>
      <c r="D5697" s="385"/>
      <c r="F5697" s="385"/>
      <c r="G5697" s="385"/>
      <c r="H5697" s="385"/>
    </row>
    <row r="5698" spans="1:8" x14ac:dyDescent="0.25">
      <c r="A5698" s="30"/>
      <c r="B5698" s="31"/>
      <c r="C5698" s="403"/>
      <c r="D5698" s="385"/>
      <c r="F5698" s="385"/>
      <c r="G5698" s="385"/>
      <c r="H5698" s="385"/>
    </row>
    <row r="5699" spans="1:8" x14ac:dyDescent="0.25">
      <c r="A5699" s="30"/>
      <c r="B5699" s="31"/>
      <c r="C5699" s="403"/>
      <c r="D5699" s="385"/>
      <c r="F5699" s="385"/>
      <c r="G5699" s="385"/>
      <c r="H5699" s="385"/>
    </row>
  </sheetData>
  <autoFilter ref="A7:IE110"/>
  <mergeCells count="774">
    <mergeCell ref="BD80:BD81"/>
    <mergeCell ref="BE80:BE81"/>
    <mergeCell ref="BF80:BF81"/>
    <mergeCell ref="BG80:BG81"/>
    <mergeCell ref="BH80:BH81"/>
    <mergeCell ref="BI80:BI81"/>
    <mergeCell ref="AU80:AU81"/>
    <mergeCell ref="AV80:AV81"/>
    <mergeCell ref="AW80:AW81"/>
    <mergeCell ref="AX80:AX81"/>
    <mergeCell ref="AY80:AY81"/>
    <mergeCell ref="AZ80:AZ81"/>
    <mergeCell ref="BA80:BA81"/>
    <mergeCell ref="BB80:BB81"/>
    <mergeCell ref="BC80:BC81"/>
    <mergeCell ref="A112:ID112"/>
    <mergeCell ref="A113:ID113"/>
    <mergeCell ref="A114:ID114"/>
    <mergeCell ref="DE110:DY110"/>
    <mergeCell ref="DZ110:ET110"/>
    <mergeCell ref="EU110:FO110"/>
    <mergeCell ref="FP110:GJ110"/>
    <mergeCell ref="GK110:HE110"/>
    <mergeCell ref="HF110:HZ110"/>
    <mergeCell ref="A110:C110"/>
    <mergeCell ref="IA107:ID110"/>
    <mergeCell ref="DE109:DY109"/>
    <mergeCell ref="DZ109:ET109"/>
    <mergeCell ref="EU109:FO109"/>
    <mergeCell ref="FP109:GJ109"/>
    <mergeCell ref="GK109:HE109"/>
    <mergeCell ref="D110:X110"/>
    <mergeCell ref="Y110:AS110"/>
    <mergeCell ref="AT110:BN110"/>
    <mergeCell ref="BO110:CI110"/>
    <mergeCell ref="CJ110:DD110"/>
    <mergeCell ref="EU107:FO107"/>
    <mergeCell ref="FP107:GJ107"/>
    <mergeCell ref="GK107:HE107"/>
    <mergeCell ref="A108:C108"/>
    <mergeCell ref="D108:X108"/>
    <mergeCell ref="Y108:AS108"/>
    <mergeCell ref="AT108:BN108"/>
    <mergeCell ref="BO108:CI108"/>
    <mergeCell ref="CJ108:DD108"/>
    <mergeCell ref="HF109:HZ109"/>
    <mergeCell ref="DE108:DY108"/>
    <mergeCell ref="DZ108:ET108"/>
    <mergeCell ref="EU108:FO108"/>
    <mergeCell ref="FP108:GJ108"/>
    <mergeCell ref="GK108:HE108"/>
    <mergeCell ref="HF108:HZ108"/>
    <mergeCell ref="A109:C109"/>
    <mergeCell ref="D109:X109"/>
    <mergeCell ref="Y109:AS109"/>
    <mergeCell ref="AT109:BN109"/>
    <mergeCell ref="BO109:CI109"/>
    <mergeCell ref="CJ109:DD109"/>
    <mergeCell ref="HR80:HR81"/>
    <mergeCell ref="HS80:HS81"/>
    <mergeCell ref="HT80:HT81"/>
    <mergeCell ref="HU80:HU81"/>
    <mergeCell ref="HV80:HV81"/>
    <mergeCell ref="A106:ID106"/>
    <mergeCell ref="A107:C107"/>
    <mergeCell ref="D107:X107"/>
    <mergeCell ref="Y107:AS107"/>
    <mergeCell ref="AT107:BN107"/>
    <mergeCell ref="BO107:CI107"/>
    <mergeCell ref="CJ107:DD107"/>
    <mergeCell ref="DE107:DY107"/>
    <mergeCell ref="DZ107:ET107"/>
    <mergeCell ref="HF107:HZ107"/>
    <mergeCell ref="AR80:AR81"/>
    <mergeCell ref="BJ80:BJ81"/>
    <mergeCell ref="BK80:BK81"/>
    <mergeCell ref="BL80:BL81"/>
    <mergeCell ref="BM80:BM81"/>
    <mergeCell ref="CE80:CE81"/>
    <mergeCell ref="BN80:BN81"/>
    <mergeCell ref="AS80:AS81"/>
    <mergeCell ref="AT80:AT81"/>
    <mergeCell ref="GT80:GT81"/>
    <mergeCell ref="GU80:GU81"/>
    <mergeCell ref="GV80:GV81"/>
    <mergeCell ref="GW80:GW81"/>
    <mergeCell ref="GX80:GX81"/>
    <mergeCell ref="A105:C105"/>
    <mergeCell ref="HX80:HX81"/>
    <mergeCell ref="HY80:HY81"/>
    <mergeCell ref="HZ80:HZ81"/>
    <mergeCell ref="HC80:HC81"/>
    <mergeCell ref="HD80:HD81"/>
    <mergeCell ref="HE80:HE81"/>
    <mergeCell ref="HF80:HF81"/>
    <mergeCell ref="HG80:HG81"/>
    <mergeCell ref="HH80:HH81"/>
    <mergeCell ref="HI80:HI81"/>
    <mergeCell ref="HJ80:HJ81"/>
    <mergeCell ref="HK80:HK81"/>
    <mergeCell ref="HL80:HL81"/>
    <mergeCell ref="HM80:HM81"/>
    <mergeCell ref="HN80:HN81"/>
    <mergeCell ref="HO80:HO81"/>
    <mergeCell ref="HP80:HP81"/>
    <mergeCell ref="HQ80:HQ81"/>
    <mergeCell ref="FV80:FV81"/>
    <mergeCell ref="FW80:FW81"/>
    <mergeCell ref="FX80:FX81"/>
    <mergeCell ref="FY80:FY81"/>
    <mergeCell ref="FZ80:FZ81"/>
    <mergeCell ref="HW80:HW81"/>
    <mergeCell ref="GZ80:GZ81"/>
    <mergeCell ref="HA80:HA81"/>
    <mergeCell ref="HB80:HB81"/>
    <mergeCell ref="GE80:GE81"/>
    <mergeCell ref="GF80:GF81"/>
    <mergeCell ref="GG80:GG81"/>
    <mergeCell ref="GH80:GH81"/>
    <mergeCell ref="GI80:GI81"/>
    <mergeCell ref="GJ80:GJ81"/>
    <mergeCell ref="GK80:GK81"/>
    <mergeCell ref="GL80:GL81"/>
    <mergeCell ref="GM80:GM81"/>
    <mergeCell ref="GN80:GN81"/>
    <mergeCell ref="GO80:GO81"/>
    <mergeCell ref="GP80:GP81"/>
    <mergeCell ref="GQ80:GQ81"/>
    <mergeCell ref="GR80:GR81"/>
    <mergeCell ref="GS80:GS81"/>
    <mergeCell ref="FB80:FB81"/>
    <mergeCell ref="FC80:FC81"/>
    <mergeCell ref="EP80:EP81"/>
    <mergeCell ref="EQ80:EQ81"/>
    <mergeCell ref="ER80:ER81"/>
    <mergeCell ref="GY80:GY81"/>
    <mergeCell ref="GB80:GB81"/>
    <mergeCell ref="GC80:GC81"/>
    <mergeCell ref="GD80:GD81"/>
    <mergeCell ref="FG80:FG81"/>
    <mergeCell ref="FH80:FH81"/>
    <mergeCell ref="FI80:FI81"/>
    <mergeCell ref="FJ80:FJ81"/>
    <mergeCell ref="FK80:FK81"/>
    <mergeCell ref="FL80:FL81"/>
    <mergeCell ref="FM80:FM81"/>
    <mergeCell ref="FN80:FN81"/>
    <mergeCell ref="FO80:FO81"/>
    <mergeCell ref="FP80:FP81"/>
    <mergeCell ref="FQ80:FQ81"/>
    <mergeCell ref="FR80:FR81"/>
    <mergeCell ref="FS80:FS81"/>
    <mergeCell ref="FT80:FT81"/>
    <mergeCell ref="FU80:FU81"/>
    <mergeCell ref="ED80:ED81"/>
    <mergeCell ref="EE80:EE81"/>
    <mergeCell ref="DU80:DU81"/>
    <mergeCell ref="DV80:DV81"/>
    <mergeCell ref="DW80:DW81"/>
    <mergeCell ref="GA80:GA81"/>
    <mergeCell ref="FD80:FD81"/>
    <mergeCell ref="FE80:FE81"/>
    <mergeCell ref="FF80:FF81"/>
    <mergeCell ref="EI80:EI81"/>
    <mergeCell ref="EJ80:EJ81"/>
    <mergeCell ref="EK80:EK81"/>
    <mergeCell ref="EL80:EL81"/>
    <mergeCell ref="EM80:EM81"/>
    <mergeCell ref="EN80:EN81"/>
    <mergeCell ref="EO80:EO81"/>
    <mergeCell ref="ET80:ET81"/>
    <mergeCell ref="EU80:EU81"/>
    <mergeCell ref="EV80:EV81"/>
    <mergeCell ref="EW80:EW81"/>
    <mergeCell ref="EX80:EX81"/>
    <mergeCell ref="EY80:EY81"/>
    <mergeCell ref="EZ80:EZ81"/>
    <mergeCell ref="FA80:FA81"/>
    <mergeCell ref="DF80:DF81"/>
    <mergeCell ref="DG80:DG81"/>
    <mergeCell ref="CZ80:CZ81"/>
    <mergeCell ref="DA80:DA81"/>
    <mergeCell ref="DB80:DB81"/>
    <mergeCell ref="ES80:ES81"/>
    <mergeCell ref="EF80:EF81"/>
    <mergeCell ref="EG80:EG81"/>
    <mergeCell ref="EH80:EH81"/>
    <mergeCell ref="DK80:DK81"/>
    <mergeCell ref="DL80:DL81"/>
    <mergeCell ref="DM80:DM81"/>
    <mergeCell ref="DN80:DN81"/>
    <mergeCell ref="DO80:DO81"/>
    <mergeCell ref="DP80:DP81"/>
    <mergeCell ref="DQ80:DQ81"/>
    <mergeCell ref="DR80:DR81"/>
    <mergeCell ref="DS80:DS81"/>
    <mergeCell ref="DT80:DT81"/>
    <mergeCell ref="DY80:DY81"/>
    <mergeCell ref="DZ80:DZ81"/>
    <mergeCell ref="EA80:EA81"/>
    <mergeCell ref="EB80:EB81"/>
    <mergeCell ref="EC80:EC81"/>
    <mergeCell ref="CD80:CD81"/>
    <mergeCell ref="CI80:CI81"/>
    <mergeCell ref="CF80:CF81"/>
    <mergeCell ref="CG80:CG81"/>
    <mergeCell ref="CH80:CH81"/>
    <mergeCell ref="DX80:DX81"/>
    <mergeCell ref="DH80:DH81"/>
    <mergeCell ref="DI80:DI81"/>
    <mergeCell ref="DJ80:DJ81"/>
    <mergeCell ref="CM80:CM81"/>
    <mergeCell ref="CN80:CN81"/>
    <mergeCell ref="CO80:CO81"/>
    <mergeCell ref="CP80:CP81"/>
    <mergeCell ref="CQ80:CQ81"/>
    <mergeCell ref="CR80:CR81"/>
    <mergeCell ref="CS80:CS81"/>
    <mergeCell ref="CT80:CT81"/>
    <mergeCell ref="CU80:CU81"/>
    <mergeCell ref="CV80:CV81"/>
    <mergeCell ref="CW80:CW81"/>
    <mergeCell ref="CX80:CX81"/>
    <mergeCell ref="CY80:CY81"/>
    <mergeCell ref="DD80:DD81"/>
    <mergeCell ref="DE80:DE81"/>
    <mergeCell ref="AI80:AI81"/>
    <mergeCell ref="AJ80:AJ81"/>
    <mergeCell ref="AK80:AK81"/>
    <mergeCell ref="AL80:AL81"/>
    <mergeCell ref="AM80:AM81"/>
    <mergeCell ref="DC80:DC81"/>
    <mergeCell ref="CJ80:CJ81"/>
    <mergeCell ref="CK80:CK81"/>
    <mergeCell ref="CL80:CL81"/>
    <mergeCell ref="BO80:BO81"/>
    <mergeCell ref="BP80:BP81"/>
    <mergeCell ref="BQ80:BQ81"/>
    <mergeCell ref="BR80:BR81"/>
    <mergeCell ref="BS80:BS81"/>
    <mergeCell ref="BT80:BT81"/>
    <mergeCell ref="BU80:BU81"/>
    <mergeCell ref="BV80:BV81"/>
    <mergeCell ref="BW80:BW81"/>
    <mergeCell ref="BX80:BX81"/>
    <mergeCell ref="BY80:BY81"/>
    <mergeCell ref="BZ80:BZ81"/>
    <mergeCell ref="CA80:CA81"/>
    <mergeCell ref="CB80:CB81"/>
    <mergeCell ref="CC80:CC81"/>
    <mergeCell ref="AO80:AO81"/>
    <mergeCell ref="AP80:AP81"/>
    <mergeCell ref="AQ80:AQ81"/>
    <mergeCell ref="G80:G81"/>
    <mergeCell ref="H80:H81"/>
    <mergeCell ref="I80:I81"/>
    <mergeCell ref="J80:J81"/>
    <mergeCell ref="K80:K81"/>
    <mergeCell ref="L80:L81"/>
    <mergeCell ref="AN80:AN81"/>
    <mergeCell ref="AA80:AA81"/>
    <mergeCell ref="AB80:AB81"/>
    <mergeCell ref="AC80:AC81"/>
    <mergeCell ref="AD80:AD81"/>
    <mergeCell ref="S80:S81"/>
    <mergeCell ref="T80:T81"/>
    <mergeCell ref="U80:U81"/>
    <mergeCell ref="V80:V81"/>
    <mergeCell ref="W80:W81"/>
    <mergeCell ref="X80:X81"/>
    <mergeCell ref="AE80:AE81"/>
    <mergeCell ref="AF80:AF81"/>
    <mergeCell ref="AG80:AG81"/>
    <mergeCell ref="AH80:AH81"/>
    <mergeCell ref="GY59:GY63"/>
    <mergeCell ref="GZ59:GZ63"/>
    <mergeCell ref="M80:M81"/>
    <mergeCell ref="N80:N81"/>
    <mergeCell ref="O80:O81"/>
    <mergeCell ref="P80:P81"/>
    <mergeCell ref="Q80:Q81"/>
    <mergeCell ref="R80:R81"/>
    <mergeCell ref="Y80:Y81"/>
    <mergeCell ref="Z80:Z81"/>
    <mergeCell ref="GW59:GW63"/>
    <mergeCell ref="GX59:GX63"/>
    <mergeCell ref="GF59:GF63"/>
    <mergeCell ref="GG59:GG63"/>
    <mergeCell ref="GH59:GH63"/>
    <mergeCell ref="GI59:GI63"/>
    <mergeCell ref="GJ59:GJ63"/>
    <mergeCell ref="GK59:GK63"/>
    <mergeCell ref="GL59:GL63"/>
    <mergeCell ref="GM59:GM63"/>
    <mergeCell ref="GN59:GN63"/>
    <mergeCell ref="GO59:GO63"/>
    <mergeCell ref="GP59:GP63"/>
    <mergeCell ref="GQ59:GQ63"/>
    <mergeCell ref="HD59:HD63"/>
    <mergeCell ref="HE59:HE63"/>
    <mergeCell ref="HF59:HF63"/>
    <mergeCell ref="HG59:HG63"/>
    <mergeCell ref="HH59:HH63"/>
    <mergeCell ref="HI59:HI63"/>
    <mergeCell ref="HW59:HW63"/>
    <mergeCell ref="HX59:HX63"/>
    <mergeCell ref="HJ59:HJ63"/>
    <mergeCell ref="HK59:HK63"/>
    <mergeCell ref="HL59:HL63"/>
    <mergeCell ref="HM59:HM63"/>
    <mergeCell ref="HN59:HN63"/>
    <mergeCell ref="HO59:HO63"/>
    <mergeCell ref="A80:A81"/>
    <mergeCell ref="B80:B81"/>
    <mergeCell ref="C80:C81"/>
    <mergeCell ref="D80:D81"/>
    <mergeCell ref="E80:E81"/>
    <mergeCell ref="F80:F81"/>
    <mergeCell ref="HY59:HY63"/>
    <mergeCell ref="HZ59:HZ63"/>
    <mergeCell ref="IE59:IE63"/>
    <mergeCell ref="HP59:HP63"/>
    <mergeCell ref="HQ59:HQ63"/>
    <mergeCell ref="HR59:HR63"/>
    <mergeCell ref="HS59:HS63"/>
    <mergeCell ref="HT59:HT63"/>
    <mergeCell ref="HU59:HU63"/>
    <mergeCell ref="HV59:HV63"/>
    <mergeCell ref="HA59:HA63"/>
    <mergeCell ref="HB59:HB63"/>
    <mergeCell ref="HC59:HC63"/>
    <mergeCell ref="GR59:GR63"/>
    <mergeCell ref="GS59:GS63"/>
    <mergeCell ref="GT59:GT63"/>
    <mergeCell ref="GU59:GU63"/>
    <mergeCell ref="GV59:GV63"/>
    <mergeCell ref="FT59:FT63"/>
    <mergeCell ref="FU59:FU63"/>
    <mergeCell ref="FV59:FV63"/>
    <mergeCell ref="FW59:FW63"/>
    <mergeCell ref="FX59:FX63"/>
    <mergeCell ref="FY59:FY63"/>
    <mergeCell ref="FZ59:FZ63"/>
    <mergeCell ref="GA59:GA63"/>
    <mergeCell ref="GB59:GB63"/>
    <mergeCell ref="GC59:GC63"/>
    <mergeCell ref="GD59:GD63"/>
    <mergeCell ref="GE59:GE63"/>
    <mergeCell ref="FQ59:FQ63"/>
    <mergeCell ref="FR59:FR63"/>
    <mergeCell ref="FS59:FS63"/>
    <mergeCell ref="EV59:EV63"/>
    <mergeCell ref="EW59:EW63"/>
    <mergeCell ref="EX59:EX63"/>
    <mergeCell ref="EY59:EY63"/>
    <mergeCell ref="EZ59:EZ63"/>
    <mergeCell ref="FA59:FA63"/>
    <mergeCell ref="FB59:FB63"/>
    <mergeCell ref="FC59:FC63"/>
    <mergeCell ref="FD59:FD63"/>
    <mergeCell ref="FE59:FE63"/>
    <mergeCell ref="FF59:FF63"/>
    <mergeCell ref="FG59:FG63"/>
    <mergeCell ref="FH59:FH63"/>
    <mergeCell ref="FI59:FI63"/>
    <mergeCell ref="FJ59:FJ63"/>
    <mergeCell ref="FK59:FK63"/>
    <mergeCell ref="FL59:FL63"/>
    <mergeCell ref="FM59:FM63"/>
    <mergeCell ref="FN59:FN63"/>
    <mergeCell ref="FO59:FO63"/>
    <mergeCell ref="FP59:FP63"/>
    <mergeCell ref="ES59:ES63"/>
    <mergeCell ref="ET59:ET63"/>
    <mergeCell ref="EU59:EU63"/>
    <mergeCell ref="DX59:DX63"/>
    <mergeCell ref="DY59:DY63"/>
    <mergeCell ref="DZ59:DZ63"/>
    <mergeCell ref="EA59:EA63"/>
    <mergeCell ref="EB59:EB63"/>
    <mergeCell ref="EC59:EC63"/>
    <mergeCell ref="ED59:ED63"/>
    <mergeCell ref="EE59:EE63"/>
    <mergeCell ref="EF59:EF63"/>
    <mergeCell ref="EG59:EG63"/>
    <mergeCell ref="EH59:EH63"/>
    <mergeCell ref="EI59:EI63"/>
    <mergeCell ref="EJ59:EJ63"/>
    <mergeCell ref="EK59:EK63"/>
    <mergeCell ref="EL59:EL63"/>
    <mergeCell ref="EM59:EM63"/>
    <mergeCell ref="EN59:EN63"/>
    <mergeCell ref="EO59:EO63"/>
    <mergeCell ref="EP59:EP63"/>
    <mergeCell ref="EQ59:EQ63"/>
    <mergeCell ref="ER59:ER63"/>
    <mergeCell ref="DU59:DU63"/>
    <mergeCell ref="DV59:DV63"/>
    <mergeCell ref="DW59:DW63"/>
    <mergeCell ref="CZ59:CZ63"/>
    <mergeCell ref="DA59:DA63"/>
    <mergeCell ref="DB59:DB63"/>
    <mergeCell ref="DC59:DC63"/>
    <mergeCell ref="DD59:DD63"/>
    <mergeCell ref="DE59:DE63"/>
    <mergeCell ref="DF59:DF63"/>
    <mergeCell ref="DG59:DG63"/>
    <mergeCell ref="DH59:DH63"/>
    <mergeCell ref="DI59:DI63"/>
    <mergeCell ref="DJ59:DJ63"/>
    <mergeCell ref="DK59:DK63"/>
    <mergeCell ref="DL59:DL63"/>
    <mergeCell ref="DM59:DM63"/>
    <mergeCell ref="DN59:DN63"/>
    <mergeCell ref="DO59:DO63"/>
    <mergeCell ref="DP59:DP63"/>
    <mergeCell ref="DQ59:DQ63"/>
    <mergeCell ref="DR59:DR63"/>
    <mergeCell ref="DS59:DS63"/>
    <mergeCell ref="DT59:DT63"/>
    <mergeCell ref="CW59:CW63"/>
    <mergeCell ref="CX59:CX63"/>
    <mergeCell ref="CY59:CY63"/>
    <mergeCell ref="CB59:CB63"/>
    <mergeCell ref="CC59:CC63"/>
    <mergeCell ref="CD59:CD63"/>
    <mergeCell ref="CE59:CE63"/>
    <mergeCell ref="CF59:CF63"/>
    <mergeCell ref="CG59:CG63"/>
    <mergeCell ref="CH59:CH63"/>
    <mergeCell ref="CI59:CI63"/>
    <mergeCell ref="CJ59:CJ63"/>
    <mergeCell ref="CK59:CK63"/>
    <mergeCell ref="CL59:CL63"/>
    <mergeCell ref="CM59:CM63"/>
    <mergeCell ref="CN59:CN63"/>
    <mergeCell ref="CO59:CO63"/>
    <mergeCell ref="CP59:CP63"/>
    <mergeCell ref="CQ59:CQ63"/>
    <mergeCell ref="CR59:CR63"/>
    <mergeCell ref="CS59:CS63"/>
    <mergeCell ref="CT59:CT63"/>
    <mergeCell ref="CU59:CU63"/>
    <mergeCell ref="CV59:CV63"/>
    <mergeCell ref="BY59:BY63"/>
    <mergeCell ref="BZ59:BZ63"/>
    <mergeCell ref="CA59:CA63"/>
    <mergeCell ref="BD59:BD63"/>
    <mergeCell ref="BE59:BE63"/>
    <mergeCell ref="BF59:BF63"/>
    <mergeCell ref="BG59:BG63"/>
    <mergeCell ref="BH59:BH63"/>
    <mergeCell ref="BI59:BI63"/>
    <mergeCell ref="BJ59:BJ63"/>
    <mergeCell ref="BK59:BK63"/>
    <mergeCell ref="BL59:BL63"/>
    <mergeCell ref="BM59:BM63"/>
    <mergeCell ref="BN59:BN63"/>
    <mergeCell ref="BO59:BO63"/>
    <mergeCell ref="BP59:BP63"/>
    <mergeCell ref="BQ59:BQ63"/>
    <mergeCell ref="BR59:BR63"/>
    <mergeCell ref="BS59:BS63"/>
    <mergeCell ref="BT59:BT63"/>
    <mergeCell ref="BU59:BU63"/>
    <mergeCell ref="BV59:BV63"/>
    <mergeCell ref="BW59:BW63"/>
    <mergeCell ref="BX59:BX63"/>
    <mergeCell ref="BA59:BA63"/>
    <mergeCell ref="BB59:BB63"/>
    <mergeCell ref="BC59:BC63"/>
    <mergeCell ref="AF59:AF63"/>
    <mergeCell ref="AG59:AG63"/>
    <mergeCell ref="AH59:AH63"/>
    <mergeCell ref="AI59:AI63"/>
    <mergeCell ref="AJ59:AJ63"/>
    <mergeCell ref="AK59:AK63"/>
    <mergeCell ref="AL59:AL63"/>
    <mergeCell ref="AM59:AM63"/>
    <mergeCell ref="AN59:AN63"/>
    <mergeCell ref="AO59:AO63"/>
    <mergeCell ref="AP59:AP63"/>
    <mergeCell ref="AQ59:AQ63"/>
    <mergeCell ref="AR59:AR63"/>
    <mergeCell ref="AS59:AS63"/>
    <mergeCell ref="AT59:AT63"/>
    <mergeCell ref="AU59:AU63"/>
    <mergeCell ref="AV59:AV63"/>
    <mergeCell ref="AW59:AW63"/>
    <mergeCell ref="AX59:AX63"/>
    <mergeCell ref="AY59:AY63"/>
    <mergeCell ref="AZ59:AZ63"/>
    <mergeCell ref="AB59:AB63"/>
    <mergeCell ref="AC59:AC63"/>
    <mergeCell ref="AD59:AD63"/>
    <mergeCell ref="AE59:AE63"/>
    <mergeCell ref="T59:T63"/>
    <mergeCell ref="U59:U63"/>
    <mergeCell ref="V59:V63"/>
    <mergeCell ref="W59:W63"/>
    <mergeCell ref="X59:X63"/>
    <mergeCell ref="Y59:Y63"/>
    <mergeCell ref="H59:H63"/>
    <mergeCell ref="I59:I63"/>
    <mergeCell ref="J59:J63"/>
    <mergeCell ref="K59:K63"/>
    <mergeCell ref="L59:L63"/>
    <mergeCell ref="M59:M63"/>
    <mergeCell ref="HG6:HG7"/>
    <mergeCell ref="HH6:HH7"/>
    <mergeCell ref="N59:N63"/>
    <mergeCell ref="O59:O63"/>
    <mergeCell ref="P59:P63"/>
    <mergeCell ref="Q59:Q63"/>
    <mergeCell ref="R59:R63"/>
    <mergeCell ref="S59:S63"/>
    <mergeCell ref="Z59:Z63"/>
    <mergeCell ref="AA59:AA63"/>
    <mergeCell ref="GO6:GO7"/>
    <mergeCell ref="GP6:GP7"/>
    <mergeCell ref="GQ6:GQ7"/>
    <mergeCell ref="GR6:GR7"/>
    <mergeCell ref="GS6:GS7"/>
    <mergeCell ref="GT6:GT7"/>
    <mergeCell ref="GU6:GU7"/>
    <mergeCell ref="GV6:GW6"/>
    <mergeCell ref="HM6:HM7"/>
    <mergeCell ref="HN6:HN7"/>
    <mergeCell ref="HO6:HO7"/>
    <mergeCell ref="HP6:HP7"/>
    <mergeCell ref="HQ6:HR6"/>
    <mergeCell ref="HS6:HS7"/>
    <mergeCell ref="HT6:HT7"/>
    <mergeCell ref="HU6:HU7"/>
    <mergeCell ref="HV6:HV7"/>
    <mergeCell ref="HW6:HW7"/>
    <mergeCell ref="HX6:HX7"/>
    <mergeCell ref="HY6:HY7"/>
    <mergeCell ref="HZ6:HZ7"/>
    <mergeCell ref="IB6:IB7"/>
    <mergeCell ref="IC6:IC7"/>
    <mergeCell ref="A59:A63"/>
    <mergeCell ref="B59:B63"/>
    <mergeCell ref="C59:C63"/>
    <mergeCell ref="D59:D63"/>
    <mergeCell ref="E59:E63"/>
    <mergeCell ref="F59:F63"/>
    <mergeCell ref="G59:G63"/>
    <mergeCell ref="HI6:HI7"/>
    <mergeCell ref="HJ6:HJ7"/>
    <mergeCell ref="HK6:HK7"/>
    <mergeCell ref="HL6:HL7"/>
    <mergeCell ref="HA6:HA7"/>
    <mergeCell ref="HB6:HB7"/>
    <mergeCell ref="HC6:HC7"/>
    <mergeCell ref="HD6:HD7"/>
    <mergeCell ref="HE6:HE7"/>
    <mergeCell ref="HF6:HF7"/>
    <mergeCell ref="GN6:GN7"/>
    <mergeCell ref="GX6:GX7"/>
    <mergeCell ref="GY6:GY7"/>
    <mergeCell ref="GZ6:GZ7"/>
    <mergeCell ref="GA6:GB6"/>
    <mergeCell ref="GC6:GC7"/>
    <mergeCell ref="GD6:GD7"/>
    <mergeCell ref="GE6:GE7"/>
    <mergeCell ref="GF6:GF7"/>
    <mergeCell ref="GG6:GG7"/>
    <mergeCell ref="GH6:GH7"/>
    <mergeCell ref="GI6:GI7"/>
    <mergeCell ref="GJ6:GJ7"/>
    <mergeCell ref="GK6:GK7"/>
    <mergeCell ref="GL6:GL7"/>
    <mergeCell ref="GM6:GM7"/>
    <mergeCell ref="FX6:FX7"/>
    <mergeCell ref="FY6:FY7"/>
    <mergeCell ref="FZ6:FZ7"/>
    <mergeCell ref="FB6:FB7"/>
    <mergeCell ref="FC6:FC7"/>
    <mergeCell ref="FD6:FD7"/>
    <mergeCell ref="FE6:FE7"/>
    <mergeCell ref="FF6:FG6"/>
    <mergeCell ref="FH6:FH7"/>
    <mergeCell ref="FI6:FI7"/>
    <mergeCell ref="FJ6:FJ7"/>
    <mergeCell ref="FK6:FK7"/>
    <mergeCell ref="FL6:FL7"/>
    <mergeCell ref="FM6:FM7"/>
    <mergeCell ref="FN6:FN7"/>
    <mergeCell ref="FO6:FO7"/>
    <mergeCell ref="FP6:FP7"/>
    <mergeCell ref="FQ6:FQ7"/>
    <mergeCell ref="FR6:FR7"/>
    <mergeCell ref="FS6:FS7"/>
    <mergeCell ref="FT6:FT7"/>
    <mergeCell ref="FU6:FU7"/>
    <mergeCell ref="FV6:FV7"/>
    <mergeCell ref="FW6:FW7"/>
    <mergeCell ref="EZ6:EZ7"/>
    <mergeCell ref="FA6:FA7"/>
    <mergeCell ref="EC6:EC7"/>
    <mergeCell ref="ED6:ED7"/>
    <mergeCell ref="EE6:EE7"/>
    <mergeCell ref="EF6:EF7"/>
    <mergeCell ref="EG6:EG7"/>
    <mergeCell ref="EH6:EH7"/>
    <mergeCell ref="EI6:EI7"/>
    <mergeCell ref="EJ6:EJ7"/>
    <mergeCell ref="EK6:EL6"/>
    <mergeCell ref="EM6:EM7"/>
    <mergeCell ref="EN6:EN7"/>
    <mergeCell ref="EO6:EO7"/>
    <mergeCell ref="EP6:EP7"/>
    <mergeCell ref="EQ6:EQ7"/>
    <mergeCell ref="ER6:ER7"/>
    <mergeCell ref="ES6:ES7"/>
    <mergeCell ref="ET6:ET7"/>
    <mergeCell ref="EU6:EU7"/>
    <mergeCell ref="EV6:EV7"/>
    <mergeCell ref="EW6:EW7"/>
    <mergeCell ref="EX6:EX7"/>
    <mergeCell ref="DR6:DR7"/>
    <mergeCell ref="DS6:DS7"/>
    <mergeCell ref="DT6:DT7"/>
    <mergeCell ref="DU6:DU7"/>
    <mergeCell ref="DV6:DV7"/>
    <mergeCell ref="DW6:DW7"/>
    <mergeCell ref="DX6:DX7"/>
    <mergeCell ref="DY6:DY7"/>
    <mergeCell ref="EY6:EY7"/>
    <mergeCell ref="HF5:HZ5"/>
    <mergeCell ref="IB5:IC5"/>
    <mergeCell ref="AY6:AY7"/>
    <mergeCell ref="AZ6:AZ7"/>
    <mergeCell ref="BA6:BA7"/>
    <mergeCell ref="BB6:BB7"/>
    <mergeCell ref="BC6:BC7"/>
    <mergeCell ref="BD6:BD7"/>
    <mergeCell ref="BP6:BP7"/>
    <mergeCell ref="BQ6:BQ7"/>
    <mergeCell ref="BL6:BL7"/>
    <mergeCell ref="BM6:BM7"/>
    <mergeCell ref="BN6:BN7"/>
    <mergeCell ref="BO6:BO7"/>
    <mergeCell ref="BE6:BF6"/>
    <mergeCell ref="BG6:BG7"/>
    <mergeCell ref="BH6:BH7"/>
    <mergeCell ref="BI6:BI7"/>
    <mergeCell ref="CC6:CC7"/>
    <mergeCell ref="CD6:CD7"/>
    <mergeCell ref="BR6:BR7"/>
    <mergeCell ref="BS6:BS7"/>
    <mergeCell ref="BT6:BT7"/>
    <mergeCell ref="BU6:BU7"/>
    <mergeCell ref="FP5:GJ5"/>
    <mergeCell ref="GK5:HE5"/>
    <mergeCell ref="AS6:AS7"/>
    <mergeCell ref="AT6:AT7"/>
    <mergeCell ref="AU6:AU7"/>
    <mergeCell ref="AV6:AV7"/>
    <mergeCell ref="AQ6:AQ7"/>
    <mergeCell ref="AR6:AR7"/>
    <mergeCell ref="AW6:AW7"/>
    <mergeCell ref="AX6:AX7"/>
    <mergeCell ref="BV6:BV7"/>
    <mergeCell ref="BW6:BW7"/>
    <mergeCell ref="BJ6:BJ7"/>
    <mergeCell ref="BK6:BK7"/>
    <mergeCell ref="BX6:BX7"/>
    <mergeCell ref="BY6:BY7"/>
    <mergeCell ref="BZ6:CA6"/>
    <mergeCell ref="CB6:CB7"/>
    <mergeCell ref="DA6:DA7"/>
    <mergeCell ref="DB6:DB7"/>
    <mergeCell ref="DC6:DC7"/>
    <mergeCell ref="CE6:CE7"/>
    <mergeCell ref="CF6:CF7"/>
    <mergeCell ref="DZ6:DZ7"/>
    <mergeCell ref="CR6:CR7"/>
    <mergeCell ref="CS6:CS7"/>
    <mergeCell ref="CT6:CT7"/>
    <mergeCell ref="CU6:CV6"/>
    <mergeCell ref="CW6:CW7"/>
    <mergeCell ref="CX6:CX7"/>
    <mergeCell ref="CY6:CY7"/>
    <mergeCell ref="CZ6:CZ7"/>
    <mergeCell ref="EU5:FO5"/>
    <mergeCell ref="EA6:EA7"/>
    <mergeCell ref="EB6:EB7"/>
    <mergeCell ref="DD6:DD7"/>
    <mergeCell ref="DE6:DE7"/>
    <mergeCell ref="DF6:DF7"/>
    <mergeCell ref="DG6:DG7"/>
    <mergeCell ref="DH6:DH7"/>
    <mergeCell ref="DI6:DI7"/>
    <mergeCell ref="DJ6:DJ7"/>
    <mergeCell ref="DK6:DK7"/>
    <mergeCell ref="DL6:DL7"/>
    <mergeCell ref="DM6:DM7"/>
    <mergeCell ref="DN6:DN7"/>
    <mergeCell ref="DO6:DO7"/>
    <mergeCell ref="DP6:DQ6"/>
    <mergeCell ref="AH6:AH7"/>
    <mergeCell ref="AI6:AI7"/>
    <mergeCell ref="AJ6:AK6"/>
    <mergeCell ref="AL6:AL7"/>
    <mergeCell ref="AF6:AF7"/>
    <mergeCell ref="AG6:AG7"/>
    <mergeCell ref="BO5:CI5"/>
    <mergeCell ref="CJ5:DD5"/>
    <mergeCell ref="DZ5:ET5"/>
    <mergeCell ref="AM6:AM7"/>
    <mergeCell ref="AN6:AN7"/>
    <mergeCell ref="AO6:AO7"/>
    <mergeCell ref="AP6:AP7"/>
    <mergeCell ref="CG6:CG7"/>
    <mergeCell ref="CH6:CH7"/>
    <mergeCell ref="CI6:CI7"/>
    <mergeCell ref="CJ6:CJ7"/>
    <mergeCell ref="CK6:CK7"/>
    <mergeCell ref="CL6:CL7"/>
    <mergeCell ref="CM6:CM7"/>
    <mergeCell ref="CN6:CN7"/>
    <mergeCell ref="CO6:CO7"/>
    <mergeCell ref="CP6:CP7"/>
    <mergeCell ref="CQ6:CQ7"/>
    <mergeCell ref="A1:ID1"/>
    <mergeCell ref="A3:A7"/>
    <mergeCell ref="B3:B7"/>
    <mergeCell ref="C3:C7"/>
    <mergeCell ref="D3:E3"/>
    <mergeCell ref="F3:F7"/>
    <mergeCell ref="G3:G7"/>
    <mergeCell ref="H3:U3"/>
    <mergeCell ref="V3:V7"/>
    <mergeCell ref="W3:W7"/>
    <mergeCell ref="O4:O7"/>
    <mergeCell ref="P4:P7"/>
    <mergeCell ref="Q4:Q7"/>
    <mergeCell ref="X3:X7"/>
    <mergeCell ref="Y3:HZ3"/>
    <mergeCell ref="IA3:ID3"/>
    <mergeCell ref="R4:R7"/>
    <mergeCell ref="S4:S7"/>
    <mergeCell ref="T4:T7"/>
    <mergeCell ref="U4:U7"/>
    <mergeCell ref="ID5:ID7"/>
    <mergeCell ref="Y6:Y7"/>
    <mergeCell ref="Z6:Z7"/>
    <mergeCell ref="AA6:AA7"/>
    <mergeCell ref="IE3:IE7"/>
    <mergeCell ref="D4:D7"/>
    <mergeCell ref="E4:E7"/>
    <mergeCell ref="H4:H7"/>
    <mergeCell ref="I4:I7"/>
    <mergeCell ref="J4:J7"/>
    <mergeCell ref="K4:K7"/>
    <mergeCell ref="L4:L7"/>
    <mergeCell ref="M4:M7"/>
    <mergeCell ref="N4:N7"/>
    <mergeCell ref="AB6:AB7"/>
    <mergeCell ref="AC6:AC7"/>
    <mergeCell ref="AD6:AD7"/>
    <mergeCell ref="AE6:AE7"/>
    <mergeCell ref="DE4:ET4"/>
    <mergeCell ref="EU4:GJ4"/>
    <mergeCell ref="GK4:HZ4"/>
    <mergeCell ref="IA4:IA7"/>
    <mergeCell ref="IB4:ID4"/>
    <mergeCell ref="Y5:AS5"/>
    <mergeCell ref="AT5:BN5"/>
    <mergeCell ref="DE5:DY5"/>
    <mergeCell ref="Y4:BN4"/>
    <mergeCell ref="BO4:DD4"/>
  </mergeCells>
  <printOptions horizontalCentered="1"/>
  <pageMargins left="0" right="0" top="0" bottom="0" header="0" footer="0"/>
  <pageSetup paperSize="8" scale="4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18</vt:i4>
      </vt:variant>
      <vt:variant>
        <vt:lpstr>Именованные диапазоны</vt:lpstr>
      </vt:variant>
      <vt:variant>
        <vt:i4>27</vt:i4>
      </vt:variant>
    </vt:vector>
  </HeadingPairs>
  <TitlesOfParts>
    <vt:vector size="45" baseType="lpstr">
      <vt:lpstr>1</vt:lpstr>
      <vt:lpstr>РПН</vt:lpstr>
      <vt:lpstr>2</vt:lpstr>
      <vt:lpstr>МРЛС</vt:lpstr>
      <vt:lpstr>3</vt:lpstr>
      <vt:lpstr>КП СД</vt:lpstr>
      <vt:lpstr>4</vt:lpstr>
      <vt:lpstr>КП ДД</vt:lpstr>
      <vt:lpstr>5</vt:lpstr>
      <vt:lpstr>ПК СД</vt:lpstr>
      <vt:lpstr>6</vt:lpstr>
      <vt:lpstr>ПК ДД</vt:lpstr>
      <vt:lpstr>7</vt:lpstr>
      <vt:lpstr>ЗРПК</vt:lpstr>
      <vt:lpstr>8</vt:lpstr>
      <vt:lpstr>РТС ПВО</vt:lpstr>
      <vt:lpstr>9</vt:lpstr>
      <vt:lpstr>РЛС ОПА</vt:lpstr>
      <vt:lpstr>ЗРПК!Заголовки_для_печати</vt:lpstr>
      <vt:lpstr>'КП ДД'!Заголовки_для_печати</vt:lpstr>
      <vt:lpstr>'КП СД'!Заголовки_для_печати</vt:lpstr>
      <vt:lpstr>МРЛС!Заголовки_для_печати</vt:lpstr>
      <vt:lpstr>'ПК ДД'!Заголовки_для_печати</vt:lpstr>
      <vt:lpstr>'ПК СД'!Заголовки_для_печати</vt:lpstr>
      <vt:lpstr>'РЛС ОПА'!Заголовки_для_печати</vt:lpstr>
      <vt:lpstr>РПН!Заголовки_для_печати</vt:lpstr>
      <vt:lpstr>'РТС ПВО'!Заголовки_для_печати</vt:lpstr>
      <vt:lpstr>'1'!Область_печати</vt:lpstr>
      <vt:lpstr>'2'!Область_печати</vt:lpstr>
      <vt:lpstr>'3'!Область_печати</vt:lpstr>
      <vt:lpstr>'4'!Область_печати</vt:lpstr>
      <vt:lpstr>'5'!Область_печати</vt:lpstr>
      <vt:lpstr>'6'!Область_печати</vt:lpstr>
      <vt:lpstr>'7'!Область_печати</vt:lpstr>
      <vt:lpstr>'8'!Область_печати</vt:lpstr>
      <vt:lpstr>'9'!Область_печати</vt:lpstr>
      <vt:lpstr>ЗРПК!Область_печати</vt:lpstr>
      <vt:lpstr>'КП ДД'!Область_печати</vt:lpstr>
      <vt:lpstr>'КП СД'!Область_печати</vt:lpstr>
      <vt:lpstr>МРЛС!Область_печати</vt:lpstr>
      <vt:lpstr>'ПК ДД'!Область_печати</vt:lpstr>
      <vt:lpstr>'ПК СД'!Область_печати</vt:lpstr>
      <vt:lpstr>'РЛС ОПА'!Область_печати</vt:lpstr>
      <vt:lpstr>РПН!Область_печати</vt:lpstr>
      <vt:lpstr>'РТС ПВО'!Область_печати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Кротов Дмитрий Сергеевич</dc:creator>
  <cp:lastModifiedBy>Литвинов Николай Николаевич</cp:lastModifiedBy>
  <cp:lastPrinted>2023-09-08T14:32:55Z</cp:lastPrinted>
  <dcterms:created xsi:type="dcterms:W3CDTF">2017-11-01T08:10:27Z</dcterms:created>
  <dcterms:modified xsi:type="dcterms:W3CDTF">2024-06-03T07:51:28Z</dcterms:modified>
</cp:coreProperties>
</file>