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3sem\экономика\"/>
    </mc:Choice>
  </mc:AlternateContent>
  <xr:revisionPtr revIDLastSave="0" documentId="13_ncr:1_{CFCE154A-069D-4759-855A-4F55B7E722F4}" xr6:coauthVersionLast="47" xr6:coauthVersionMax="47" xr10:uidLastSave="{00000000-0000-0000-0000-000000000000}"/>
  <bookViews>
    <workbookView xWindow="-108" yWindow="-108" windowWidth="23256" windowHeight="12456" xr2:uid="{1723E9FA-AA95-45E5-BAE8-7230EF7F1D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/>
  <c r="D4" i="1"/>
  <c r="B5" i="1"/>
  <c r="C5" i="1"/>
  <c r="D5" i="1"/>
  <c r="C20" i="1"/>
  <c r="I24" i="1"/>
  <c r="H24" i="1"/>
  <c r="G24" i="1"/>
  <c r="H26" i="1"/>
  <c r="I25" i="1"/>
  <c r="H25" i="1"/>
  <c r="G25" i="1"/>
  <c r="D8" i="1"/>
  <c r="C7" i="1"/>
  <c r="H18" i="1"/>
  <c r="G18" i="1"/>
  <c r="G23" i="1" s="1"/>
  <c r="I18" i="1"/>
  <c r="I15" i="1"/>
  <c r="I8" i="1"/>
  <c r="D10" i="1"/>
  <c r="C10" i="1"/>
  <c r="H23" i="1"/>
  <c r="C8" i="1"/>
  <c r="B10" i="1"/>
  <c r="B8" i="1"/>
  <c r="D16" i="1" l="1"/>
  <c r="C13" i="1"/>
  <c r="C16" i="1" s="1"/>
  <c r="B13" i="1"/>
  <c r="B16" i="1" s="1"/>
</calcChain>
</file>

<file path=xl/sharedStrings.xml><?xml version="1.0" encoding="utf-8"?>
<sst xmlns="http://schemas.openxmlformats.org/spreadsheetml/2006/main" count="64" uniqueCount="49">
  <si>
    <t>t-1(доход)</t>
  </si>
  <si>
    <t>t(доход)</t>
  </si>
  <si>
    <t>t+1(доход)</t>
  </si>
  <si>
    <t>t-1(расход)</t>
  </si>
  <si>
    <t>t(расход)</t>
  </si>
  <si>
    <t>t+1(расход)</t>
  </si>
  <si>
    <t>–</t>
  </si>
  <si>
    <t>Сальдо t-1</t>
  </si>
  <si>
    <t>Сальдо t</t>
  </si>
  <si>
    <t>Сальдо t+1</t>
  </si>
  <si>
    <t>Суммарный доход</t>
  </si>
  <si>
    <t>Суммарный расход</t>
  </si>
  <si>
    <t>Номинальная з/п от доп. Работы</t>
  </si>
  <si>
    <t>Премии</t>
  </si>
  <si>
    <t>Номинальная з/п от основной работы отец</t>
  </si>
  <si>
    <t>Номинальная з/п от основной работы мать</t>
  </si>
  <si>
    <t xml:space="preserve">Социальные трансферты </t>
  </si>
  <si>
    <t>Стипендия</t>
  </si>
  <si>
    <t>Доход от срочных вкладов</t>
  </si>
  <si>
    <t xml:space="preserve">Доход (чистый) от владения финансовыми инструментами </t>
  </si>
  <si>
    <t>Доход от сдачи в аренду имущества</t>
  </si>
  <si>
    <t>Изъятие из финансовой «подушки безопасности»</t>
  </si>
  <si>
    <t xml:space="preserve">Питание дома </t>
  </si>
  <si>
    <t xml:space="preserve">Питание вне дома </t>
  </si>
  <si>
    <t xml:space="preserve">Заказ еды на дом </t>
  </si>
  <si>
    <t xml:space="preserve">Одежда/обувь </t>
  </si>
  <si>
    <t xml:space="preserve">Расходы на собаку (еда, ветеринар) </t>
  </si>
  <si>
    <t>Транспортные расходы</t>
  </si>
  <si>
    <t>ОСАГО</t>
  </si>
  <si>
    <t>Страховки (добровольное, кроме ОСАГО)</t>
  </si>
  <si>
    <t>Расходы на обслуживание авто</t>
  </si>
  <si>
    <t xml:space="preserve">Расходы отца (личные) </t>
  </si>
  <si>
    <t xml:space="preserve">Расходы матери (личные) </t>
  </si>
  <si>
    <t xml:space="preserve">Расходы сына (личные) </t>
  </si>
  <si>
    <t>Расходы на развлечение</t>
  </si>
  <si>
    <t>Оплата ЖКУ</t>
  </si>
  <si>
    <t>Электричество</t>
  </si>
  <si>
    <t>Лекарства и лечение</t>
  </si>
  <si>
    <t>Уплата имущественных налогов</t>
  </si>
  <si>
    <t>Налог на доходы физических лиц</t>
  </si>
  <si>
    <t>Оплата взноса при пополнении вклада</t>
  </si>
  <si>
    <t>Пополнение финансовой «подушки безопасности»</t>
  </si>
  <si>
    <t>?</t>
  </si>
  <si>
    <t xml:space="preserve">Обязательные </t>
  </si>
  <si>
    <t>На потребление</t>
  </si>
  <si>
    <t>На сбережения</t>
  </si>
  <si>
    <t>профицитный</t>
  </si>
  <si>
    <t>Кредит за год</t>
  </si>
  <si>
    <t>Семья не может позволить себе привлечение кредитных средств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</si>
</sst>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A040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16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justify" vertical="center" wrapText="1"/>
    </xf>
    <xf numFmtId="0" fontId="0" fillId="2" borderId="1" xfId="0" applyFill="1" applyBorder="1"/>
    <xf numFmtId="0" fontId="1" fillId="3" borderId="1" xfId="0" applyFont="1" applyFill="1" applyBorder="1" applyAlignment="1">
      <alignment horizontal="justify" vertical="center" wrapText="1"/>
    </xf>
    <xf numFmtId="0" fontId="0" fillId="3" borderId="3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4" fontId="0" fillId="5" borderId="1" xfId="0" applyNumberFormat="1" applyFill="1" applyBorder="1"/>
    <xf numFmtId="3" fontId="0" fillId="4" borderId="1" xfId="0" applyNumberFormat="1" applyFill="1" applyBorder="1"/>
    <xf numFmtId="4" fontId="0" fillId="4" borderId="1" xfId="0" applyNumberFormat="1" applyFill="1" applyBorder="1"/>
    <xf numFmtId="0" fontId="1" fillId="0" borderId="0" xfId="0" applyFont="1"/>
    <xf numFmtId="4" fontId="1" fillId="6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0" fontId="0" fillId="0" borderId="0" xfId="0" applyBorder="1"/>
    <xf numFmtId="4" fontId="0" fillId="0" borderId="0" xfId="0" applyNumberFormat="1" applyFill="1" applyBorder="1"/>
    <xf numFmtId="4" fontId="0" fillId="0" borderId="0" xfId="0" applyNumberFormat="1" applyBorder="1"/>
    <xf numFmtId="4" fontId="0" fillId="0" borderId="0" xfId="0" applyNumberFormat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/>
    <xf numFmtId="2" fontId="1" fillId="6" borderId="1" xfId="0" applyNumberFormat="1" applyFont="1" applyFill="1" applyBorder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7" borderId="2" xfId="0" applyNumberFormat="1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2" fontId="0" fillId="8" borderId="1" xfId="0" applyNumberFormat="1" applyFill="1" applyBorder="1"/>
    <xf numFmtId="2" fontId="1" fillId="6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justify" vertical="center" wrapText="1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4" fontId="2" fillId="4" borderId="1" xfId="0" applyNumberFormat="1" applyFont="1" applyFill="1" applyBorder="1"/>
    <xf numFmtId="4" fontId="2" fillId="5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161"/>
      <color rgb="FFEA0404"/>
      <color rgb="FFBA0A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CC75-52E1-4955-9304-FC3F37F11980}">
  <dimension ref="A1:L29"/>
  <sheetViews>
    <sheetView tabSelected="1" workbookViewId="0">
      <selection activeCell="E15" sqref="E15"/>
    </sheetView>
  </sheetViews>
  <sheetFormatPr defaultRowHeight="14.4" x14ac:dyDescent="0.3"/>
  <cols>
    <col min="1" max="1" width="53.5546875" customWidth="1"/>
    <col min="2" max="3" width="13.33203125" customWidth="1"/>
    <col min="4" max="4" width="13.21875" customWidth="1"/>
    <col min="5" max="5" width="22.33203125" customWidth="1"/>
    <col min="6" max="6" width="48.33203125" customWidth="1"/>
    <col min="7" max="7" width="12.77734375" customWidth="1"/>
    <col min="8" max="8" width="11.21875" customWidth="1"/>
    <col min="9" max="9" width="12.109375" customWidth="1"/>
    <col min="10" max="10" width="12.33203125" customWidth="1"/>
    <col min="11" max="11" width="9.88671875" bestFit="1" customWidth="1"/>
    <col min="12" max="12" width="11.33203125" bestFit="1" customWidth="1"/>
  </cols>
  <sheetData>
    <row r="1" spans="1:12" ht="15" thickBot="1" x14ac:dyDescent="0.35">
      <c r="B1" s="6" t="s">
        <v>0</v>
      </c>
      <c r="C1" s="7" t="s">
        <v>1</v>
      </c>
      <c r="D1" s="7" t="s">
        <v>2</v>
      </c>
      <c r="G1" s="8" t="s">
        <v>3</v>
      </c>
      <c r="H1" s="9" t="s">
        <v>4</v>
      </c>
      <c r="I1" s="10" t="s">
        <v>5</v>
      </c>
    </row>
    <row r="2" spans="1:12" ht="15" thickBot="1" x14ac:dyDescent="0.35">
      <c r="A2" s="15" t="s">
        <v>14</v>
      </c>
      <c r="B2" s="3">
        <f>758988</f>
        <v>758988</v>
      </c>
      <c r="C2" s="35">
        <v>883746</v>
      </c>
      <c r="D2" s="35">
        <v>909324</v>
      </c>
      <c r="F2" s="15" t="s">
        <v>22</v>
      </c>
      <c r="G2" s="18">
        <v>197389.77</v>
      </c>
      <c r="H2" s="18">
        <v>230918.11</v>
      </c>
      <c r="I2" s="28">
        <v>230918.11</v>
      </c>
    </row>
    <row r="3" spans="1:12" ht="15" thickBot="1" x14ac:dyDescent="0.35">
      <c r="A3" t="s">
        <v>12</v>
      </c>
      <c r="B3" s="3">
        <f>32000*12</f>
        <v>384000</v>
      </c>
      <c r="C3" s="3">
        <f>12*26200</f>
        <v>314400</v>
      </c>
      <c r="D3" s="11" t="s">
        <v>6</v>
      </c>
      <c r="F3" s="15" t="s">
        <v>23</v>
      </c>
      <c r="G3" s="16">
        <v>134983.6</v>
      </c>
      <c r="H3" s="16">
        <v>151838.28</v>
      </c>
      <c r="I3" s="29">
        <v>151838.28</v>
      </c>
    </row>
    <row r="4" spans="1:12" ht="15" thickBot="1" x14ac:dyDescent="0.35">
      <c r="A4" t="s">
        <v>13</v>
      </c>
      <c r="B4" s="1">
        <v>142172.79999999999</v>
      </c>
      <c r="C4" s="1">
        <v>172968.35</v>
      </c>
      <c r="D4" s="11">
        <f>181616.77</f>
        <v>181616.77</v>
      </c>
      <c r="F4" s="15" t="s">
        <v>24</v>
      </c>
      <c r="G4" s="16">
        <v>31980</v>
      </c>
      <c r="H4" s="16">
        <v>28824</v>
      </c>
      <c r="I4" s="29">
        <v>28824</v>
      </c>
    </row>
    <row r="5" spans="1:12" ht="15" thickBot="1" x14ac:dyDescent="0.35">
      <c r="A5" s="15" t="s">
        <v>15</v>
      </c>
      <c r="B5" s="3">
        <f>48960*12</f>
        <v>587520</v>
      </c>
      <c r="C5" s="3">
        <f>12*48960</f>
        <v>587520</v>
      </c>
      <c r="D5" s="3">
        <f>12*48960</f>
        <v>587520</v>
      </c>
      <c r="F5" t="s">
        <v>25</v>
      </c>
      <c r="G5" s="16">
        <v>197959.57</v>
      </c>
      <c r="H5" s="16">
        <v>214407.33</v>
      </c>
      <c r="I5" s="29">
        <v>214407.33</v>
      </c>
    </row>
    <row r="6" spans="1:12" ht="15" thickBot="1" x14ac:dyDescent="0.35">
      <c r="A6" t="s">
        <v>16</v>
      </c>
      <c r="B6" s="3">
        <v>3000</v>
      </c>
      <c r="C6" s="3">
        <v>3000</v>
      </c>
      <c r="D6" s="11" t="s">
        <v>6</v>
      </c>
      <c r="F6" t="s">
        <v>26</v>
      </c>
      <c r="G6" s="16">
        <v>42775.74</v>
      </c>
      <c r="H6" s="16">
        <v>46644.4</v>
      </c>
      <c r="I6" s="29">
        <v>46644.4</v>
      </c>
    </row>
    <row r="7" spans="1:12" ht="15" thickBot="1" x14ac:dyDescent="0.35">
      <c r="A7" t="s">
        <v>17</v>
      </c>
      <c r="B7" s="3">
        <v>45000</v>
      </c>
      <c r="C7" s="2">
        <f>46680</f>
        <v>46680</v>
      </c>
      <c r="D7" s="2">
        <v>53160</v>
      </c>
      <c r="F7" t="s">
        <v>27</v>
      </c>
      <c r="G7" s="16">
        <v>89228.87</v>
      </c>
      <c r="H7" s="16">
        <v>94193.64</v>
      </c>
      <c r="I7" s="29">
        <v>94193.64</v>
      </c>
      <c r="K7" s="22"/>
      <c r="L7" s="22"/>
    </row>
    <row r="8" spans="1:12" ht="15" thickBot="1" x14ac:dyDescent="0.35">
      <c r="A8" t="s">
        <v>18</v>
      </c>
      <c r="B8" s="3">
        <f>4230*12</f>
        <v>50760</v>
      </c>
      <c r="C8" s="2">
        <f>12*5142</f>
        <v>61704</v>
      </c>
      <c r="D8" s="2">
        <f>12*5142</f>
        <v>61704</v>
      </c>
      <c r="F8" t="s">
        <v>28</v>
      </c>
      <c r="G8" s="17">
        <v>8659.68</v>
      </c>
      <c r="H8" s="16">
        <v>10130.6</v>
      </c>
      <c r="I8" s="34">
        <f>10535.824</f>
        <v>10535.824000000001</v>
      </c>
      <c r="K8" s="37"/>
      <c r="L8" s="22"/>
    </row>
    <row r="9" spans="1:12" ht="15" thickBot="1" x14ac:dyDescent="0.35">
      <c r="A9" s="15" t="s">
        <v>19</v>
      </c>
      <c r="B9" s="3">
        <v>14800</v>
      </c>
      <c r="C9" s="11" t="s">
        <v>6</v>
      </c>
      <c r="D9" s="11" t="s">
        <v>6</v>
      </c>
      <c r="F9" t="s">
        <v>29</v>
      </c>
      <c r="G9" s="21">
        <v>9870</v>
      </c>
      <c r="H9" s="21">
        <v>10750</v>
      </c>
      <c r="I9" s="30">
        <v>10750</v>
      </c>
      <c r="K9" s="22"/>
      <c r="L9" s="22"/>
    </row>
    <row r="10" spans="1:12" ht="15" thickBot="1" x14ac:dyDescent="0.35">
      <c r="A10" s="15" t="s">
        <v>20</v>
      </c>
      <c r="B10" s="3">
        <f>3900*12</f>
        <v>46800</v>
      </c>
      <c r="C10" s="3">
        <f>12*4350</f>
        <v>52200</v>
      </c>
      <c r="D10" s="2">
        <f>12*4650</f>
        <v>55800</v>
      </c>
      <c r="F10" t="s">
        <v>30</v>
      </c>
      <c r="G10" s="19">
        <v>59581.34</v>
      </c>
      <c r="H10" s="19">
        <v>69701.740000000005</v>
      </c>
      <c r="I10" s="30">
        <v>69701.740000000005</v>
      </c>
      <c r="K10" s="22"/>
      <c r="L10" s="22"/>
    </row>
    <row r="11" spans="1:12" ht="15" thickBot="1" x14ac:dyDescent="0.35">
      <c r="A11" s="15" t="s">
        <v>21</v>
      </c>
      <c r="B11" s="11" t="s">
        <v>6</v>
      </c>
      <c r="C11" s="2">
        <v>36500</v>
      </c>
      <c r="D11" s="11" t="s">
        <v>6</v>
      </c>
      <c r="F11" t="s">
        <v>31</v>
      </c>
      <c r="G11" s="20">
        <v>126326.6</v>
      </c>
      <c r="H11" s="20">
        <v>127401.22</v>
      </c>
      <c r="I11" s="30">
        <v>127401.22</v>
      </c>
      <c r="K11" s="22"/>
      <c r="L11" s="22"/>
    </row>
    <row r="12" spans="1:12" ht="15" thickBot="1" x14ac:dyDescent="0.35">
      <c r="F12" t="s">
        <v>32</v>
      </c>
      <c r="G12" s="19">
        <v>138979.79</v>
      </c>
      <c r="H12" s="19">
        <v>142203.66</v>
      </c>
      <c r="I12" s="30">
        <v>142203.66</v>
      </c>
      <c r="K12" s="22"/>
      <c r="L12" s="22"/>
    </row>
    <row r="13" spans="1:12" ht="15" thickBot="1" x14ac:dyDescent="0.35">
      <c r="A13" t="s">
        <v>10</v>
      </c>
      <c r="B13" s="13">
        <f>SUM(B2:B10)</f>
        <v>2033040.8</v>
      </c>
      <c r="C13" s="13">
        <f>SUM(C2:C11)</f>
        <v>2158718.35</v>
      </c>
      <c r="D13" s="13">
        <v>1985000.77</v>
      </c>
      <c r="F13" t="s">
        <v>33</v>
      </c>
      <c r="G13" s="19">
        <v>121387.87</v>
      </c>
      <c r="H13" s="19">
        <v>123322.2</v>
      </c>
      <c r="I13" s="30">
        <v>123322.2</v>
      </c>
      <c r="K13" s="38"/>
      <c r="L13" s="22"/>
    </row>
    <row r="14" spans="1:12" ht="15" thickBot="1" x14ac:dyDescent="0.35">
      <c r="F14" t="s">
        <v>34</v>
      </c>
      <c r="G14" s="19">
        <v>160735.31</v>
      </c>
      <c r="H14" s="19">
        <v>171051.73</v>
      </c>
      <c r="I14" s="30">
        <v>171051.73</v>
      </c>
      <c r="K14" s="22"/>
      <c r="L14" s="22"/>
    </row>
    <row r="15" spans="1:12" ht="15" thickBot="1" x14ac:dyDescent="0.35">
      <c r="B15" s="5" t="s">
        <v>7</v>
      </c>
      <c r="C15" s="5" t="s">
        <v>8</v>
      </c>
      <c r="D15" s="5" t="s">
        <v>9</v>
      </c>
      <c r="F15" t="s">
        <v>35</v>
      </c>
      <c r="G15" s="16">
        <v>118206.1</v>
      </c>
      <c r="H15" s="16">
        <v>138284.42000000001</v>
      </c>
      <c r="I15" s="26">
        <f>146581.5</f>
        <v>146581.5</v>
      </c>
      <c r="J15" s="25"/>
    </row>
    <row r="16" spans="1:12" ht="15" thickBot="1" x14ac:dyDescent="0.35">
      <c r="B16" s="12">
        <f>B13-G23</f>
        <v>568758.50999999978</v>
      </c>
      <c r="C16" s="12">
        <f>C13-H23</f>
        <v>531834.92000000016</v>
      </c>
      <c r="D16" s="40">
        <f>D13-I23</f>
        <v>40383.090000000084</v>
      </c>
      <c r="F16" t="s">
        <v>36</v>
      </c>
      <c r="G16" s="16">
        <v>14789.05</v>
      </c>
      <c r="H16" s="16">
        <v>17301.099999999999</v>
      </c>
      <c r="I16" s="29">
        <v>17301.099999999999</v>
      </c>
    </row>
    <row r="17" spans="2:11" ht="15" thickBot="1" x14ac:dyDescent="0.35">
      <c r="B17" t="s">
        <v>46</v>
      </c>
      <c r="C17" t="s">
        <v>46</v>
      </c>
      <c r="D17" t="s">
        <v>46</v>
      </c>
      <c r="F17" t="s">
        <v>37</v>
      </c>
      <c r="G17" s="17">
        <v>7125</v>
      </c>
      <c r="H17" s="17">
        <v>17607</v>
      </c>
      <c r="I17" s="29">
        <v>17607</v>
      </c>
    </row>
    <row r="18" spans="2:11" ht="15" thickBot="1" x14ac:dyDescent="0.35">
      <c r="F18" t="s">
        <v>38</v>
      </c>
      <c r="G18" s="17">
        <f>4304</f>
        <v>4304</v>
      </c>
      <c r="H18" s="17">
        <f>4304</f>
        <v>4304</v>
      </c>
      <c r="I18" s="29">
        <f>4304</f>
        <v>4304</v>
      </c>
    </row>
    <row r="19" spans="2:11" ht="15" thickBot="1" x14ac:dyDescent="0.35">
      <c r="C19" s="36"/>
      <c r="D19" s="22"/>
      <c r="F19" t="s">
        <v>39</v>
      </c>
      <c r="G19" s="5" t="s">
        <v>42</v>
      </c>
      <c r="H19" s="4" t="s">
        <v>42</v>
      </c>
      <c r="I19" s="4" t="s">
        <v>42</v>
      </c>
    </row>
    <row r="20" spans="2:11" ht="15" thickBot="1" x14ac:dyDescent="0.35">
      <c r="B20" t="s">
        <v>47</v>
      </c>
      <c r="C20">
        <f>12*39652</f>
        <v>475824</v>
      </c>
      <c r="F20" t="s">
        <v>40</v>
      </c>
      <c r="G20" s="5" t="s">
        <v>6</v>
      </c>
      <c r="H20" s="31">
        <v>28000</v>
      </c>
      <c r="I20" s="5" t="s">
        <v>6</v>
      </c>
    </row>
    <row r="21" spans="2:11" ht="15" thickBot="1" x14ac:dyDescent="0.35">
      <c r="B21" t="s">
        <v>48</v>
      </c>
      <c r="F21" t="s">
        <v>41</v>
      </c>
      <c r="G21" s="5" t="s">
        <v>6</v>
      </c>
      <c r="H21" s="31">
        <v>50000</v>
      </c>
      <c r="I21" s="5" t="s">
        <v>6</v>
      </c>
    </row>
    <row r="22" spans="2:11" ht="15" thickBot="1" x14ac:dyDescent="0.35"/>
    <row r="23" spans="2:11" ht="15" thickBot="1" x14ac:dyDescent="0.35">
      <c r="F23" t="s">
        <v>11</v>
      </c>
      <c r="G23" s="14">
        <f>SUM(G2:G18)</f>
        <v>1464282.2900000003</v>
      </c>
      <c r="H23" s="14">
        <f>SUM(H2:H20)</f>
        <v>1626883.43</v>
      </c>
      <c r="I23" s="39">
        <v>1944617.68</v>
      </c>
      <c r="K23" s="25"/>
    </row>
    <row r="24" spans="2:11" ht="15" thickBot="1" x14ac:dyDescent="0.35">
      <c r="F24" t="s">
        <v>43</v>
      </c>
      <c r="G24" s="27">
        <f>SUM(G2:G8,G15,G16,G17,G18)</f>
        <v>847401.38</v>
      </c>
      <c r="H24" s="27">
        <f>SUM(H2:H8,H15,H16,H17,H18)</f>
        <v>954452.88</v>
      </c>
      <c r="I24" s="27">
        <f>SUM(I2:I8,I15,I16,I17,I18)</f>
        <v>963155.18400000001</v>
      </c>
    </row>
    <row r="25" spans="2:11" ht="15" thickBot="1" x14ac:dyDescent="0.35">
      <c r="F25" t="s">
        <v>44</v>
      </c>
      <c r="G25" s="32">
        <f>SUM(G9:G14)</f>
        <v>616880.90999999992</v>
      </c>
      <c r="H25" s="32">
        <f>SUM(H9:H14)</f>
        <v>644430.55000000005</v>
      </c>
      <c r="I25" s="32">
        <f>SUM(I9:I14)</f>
        <v>644430.55000000005</v>
      </c>
      <c r="K25" s="25"/>
    </row>
    <row r="26" spans="2:11" ht="15" thickBot="1" x14ac:dyDescent="0.35">
      <c r="F26" t="s">
        <v>45</v>
      </c>
      <c r="G26" s="33" t="s">
        <v>6</v>
      </c>
      <c r="H26" s="33">
        <f>SUM(H20,H21)</f>
        <v>78000</v>
      </c>
      <c r="I26" s="33" t="s">
        <v>6</v>
      </c>
    </row>
    <row r="28" spans="2:11" x14ac:dyDescent="0.3">
      <c r="J28" s="22"/>
    </row>
    <row r="29" spans="2:11" x14ac:dyDescent="0.3">
      <c r="I29" s="23"/>
      <c r="J29" s="2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2023-10-24T21:04:02Z</dcterms:created>
  <dcterms:modified xsi:type="dcterms:W3CDTF">2023-10-26T06:53:50Z</dcterms:modified>
</cp:coreProperties>
</file>