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shubh\Downloads\"/>
    </mc:Choice>
  </mc:AlternateContent>
  <xr:revisionPtr revIDLastSave="0" documentId="13_ncr:1_{F9D47845-F24C-4514-978A-33ED62CAB61F}" xr6:coauthVersionLast="47" xr6:coauthVersionMax="47" xr10:uidLastSave="{00000000-0000-0000-0000-000000000000}"/>
  <bookViews>
    <workbookView xWindow="-108" yWindow="-108" windowWidth="23256" windowHeight="12576" firstSheet="1" activeTab="1" xr2:uid="{00000000-000D-0000-FFFF-FFFF00000000}"/>
  </bookViews>
  <sheets>
    <sheet name="SECURITIES YEARLY DATA" sheetId="1" r:id="rId1"/>
    <sheet name="DOMESTIC PORTFOLIO ANALYSIS" sheetId="2" r:id="rId2"/>
    <sheet name="INTERNATIONAL PORTFOLIO ANALYSI" sheetId="3" r:id="rId3"/>
    <sheet name="CAPM ANALYSIS" sheetId="4" r:id="rId4"/>
  </sheets>
  <externalReferences>
    <externalReference r:id="rId5"/>
  </externalReferences>
  <definedNames>
    <definedName name="n">'INTERNATIONAL PORTFOLIO ANALYSI'!$G$6</definedName>
    <definedName name="sd">'INTERNATIONAL PORTFOLIO ANALYSI'!$G$7</definedName>
    <definedName name="solver_adj" localSheetId="2">'INTERNATIONAL PORTFOLIO ANALYSI'!$S$23:$S$30</definedName>
    <definedName name="solver_lhs1" localSheetId="2">'INTERNATIONAL PORTFOLIO ANALYSI'!$K$34</definedName>
    <definedName name="solver_lhs2" localSheetId="2">'INTERNATIONAL PORTFOLIO ANALYSI'!$S$31</definedName>
    <definedName name="solver_lhs3" localSheetId="2">'INTERNATIONAL PORTFOLIO ANALYSI'!$S$31</definedName>
    <definedName name="solver_opt" localSheetId="2">'INTERNATIONAL PORTFOLIO ANALYSI'!$K$35</definedName>
    <definedName name="X">'SECURITIES YEARLY DATA'!$X$3:$X$246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5" i="4" l="1"/>
  <c r="H13" i="4"/>
  <c r="H12" i="4"/>
  <c r="H11" i="4"/>
  <c r="H10" i="4"/>
  <c r="H9" i="4"/>
  <c r="H8" i="4"/>
  <c r="H15" i="4" s="1"/>
  <c r="K34" i="3" a="1"/>
  <c r="K34" i="3" s="1"/>
  <c r="S31" i="3"/>
  <c r="R29" i="3"/>
  <c r="R28" i="3"/>
  <c r="R27" i="3"/>
  <c r="R26" i="3"/>
  <c r="R25" i="3"/>
  <c r="R24" i="3"/>
  <c r="R23" i="3"/>
  <c r="G17" i="3" a="1"/>
  <c r="G17" i="3" s="1"/>
  <c r="S48" i="2"/>
  <c r="R48" i="2"/>
  <c r="Q48" i="2"/>
  <c r="P48" i="2"/>
  <c r="O48" i="2"/>
  <c r="N48" i="2"/>
  <c r="K48" i="2"/>
  <c r="J48" i="2"/>
  <c r="I48" i="2"/>
  <c r="H48" i="2"/>
  <c r="G48" i="2"/>
  <c r="H27" i="2" a="1"/>
  <c r="H27" i="2" s="1"/>
  <c r="H28" i="2" s="1"/>
  <c r="H26" i="2" a="1"/>
  <c r="H26" i="2"/>
  <c r="K24" i="2"/>
  <c r="G247" i="1"/>
  <c r="W246" i="1"/>
  <c r="X246" i="1" s="1"/>
  <c r="O246" i="1"/>
  <c r="K246" i="1"/>
  <c r="G246" i="1"/>
  <c r="C246" i="1"/>
  <c r="X245" i="1"/>
  <c r="W245" i="1"/>
  <c r="O245" i="1"/>
  <c r="K245" i="1"/>
  <c r="G245" i="1"/>
  <c r="C245" i="1"/>
  <c r="W244" i="1"/>
  <c r="X244" i="1" s="1"/>
  <c r="O244" i="1"/>
  <c r="K244" i="1"/>
  <c r="G244" i="1"/>
  <c r="C244" i="1"/>
  <c r="X243" i="1"/>
  <c r="W243" i="1"/>
  <c r="O243" i="1"/>
  <c r="K243" i="1"/>
  <c r="G243" i="1"/>
  <c r="C243" i="1"/>
  <c r="W242" i="1"/>
  <c r="X242" i="1" s="1"/>
  <c r="O242" i="1"/>
  <c r="K242" i="1"/>
  <c r="G242" i="1"/>
  <c r="C242" i="1"/>
  <c r="X241" i="1"/>
  <c r="W241" i="1"/>
  <c r="O241" i="1"/>
  <c r="K241" i="1"/>
  <c r="G241" i="1"/>
  <c r="C241" i="1"/>
  <c r="W240" i="1"/>
  <c r="X240" i="1" s="1"/>
  <c r="O240" i="1"/>
  <c r="K240" i="1"/>
  <c r="G240" i="1"/>
  <c r="C240" i="1"/>
  <c r="X239" i="1"/>
  <c r="W239" i="1"/>
  <c r="O239" i="1"/>
  <c r="K239" i="1"/>
  <c r="G239" i="1"/>
  <c r="C239" i="1"/>
  <c r="W238" i="1"/>
  <c r="X238" i="1" s="1"/>
  <c r="O238" i="1"/>
  <c r="K238" i="1"/>
  <c r="G238" i="1"/>
  <c r="C238" i="1"/>
  <c r="X237" i="1"/>
  <c r="W237" i="1"/>
  <c r="O237" i="1"/>
  <c r="K237" i="1"/>
  <c r="G237" i="1"/>
  <c r="C237" i="1"/>
  <c r="W236" i="1"/>
  <c r="X236" i="1" s="1"/>
  <c r="O236" i="1"/>
  <c r="K236" i="1"/>
  <c r="G236" i="1"/>
  <c r="C236" i="1"/>
  <c r="X235" i="1"/>
  <c r="W235" i="1"/>
  <c r="O235" i="1"/>
  <c r="K235" i="1"/>
  <c r="G235" i="1"/>
  <c r="C235" i="1"/>
  <c r="W234" i="1"/>
  <c r="X234" i="1" s="1"/>
  <c r="O234" i="1"/>
  <c r="K234" i="1"/>
  <c r="G234" i="1"/>
  <c r="C234" i="1"/>
  <c r="X233" i="1"/>
  <c r="W233" i="1"/>
  <c r="O233" i="1"/>
  <c r="K233" i="1"/>
  <c r="G233" i="1"/>
  <c r="C233" i="1"/>
  <c r="W232" i="1"/>
  <c r="X232" i="1" s="1"/>
  <c r="O232" i="1"/>
  <c r="K232" i="1"/>
  <c r="G232" i="1"/>
  <c r="C232" i="1"/>
  <c r="X231" i="1"/>
  <c r="W231" i="1"/>
  <c r="O231" i="1"/>
  <c r="K231" i="1"/>
  <c r="G231" i="1"/>
  <c r="C231" i="1"/>
  <c r="W230" i="1"/>
  <c r="X230" i="1" s="1"/>
  <c r="O230" i="1"/>
  <c r="K230" i="1"/>
  <c r="G230" i="1"/>
  <c r="C230" i="1"/>
  <c r="X229" i="1"/>
  <c r="W229" i="1"/>
  <c r="O229" i="1"/>
  <c r="K229" i="1"/>
  <c r="G229" i="1"/>
  <c r="C229" i="1"/>
  <c r="W228" i="1"/>
  <c r="X228" i="1" s="1"/>
  <c r="O228" i="1"/>
  <c r="K228" i="1"/>
  <c r="G228" i="1"/>
  <c r="C228" i="1"/>
  <c r="X227" i="1"/>
  <c r="W227" i="1"/>
  <c r="O227" i="1"/>
  <c r="K227" i="1"/>
  <c r="G227" i="1"/>
  <c r="C227" i="1"/>
  <c r="W226" i="1"/>
  <c r="X226" i="1" s="1"/>
  <c r="O226" i="1"/>
  <c r="K226" i="1"/>
  <c r="G226" i="1"/>
  <c r="C226" i="1"/>
  <c r="X225" i="1"/>
  <c r="W225" i="1"/>
  <c r="O225" i="1"/>
  <c r="K225" i="1"/>
  <c r="G225" i="1"/>
  <c r="C225" i="1"/>
  <c r="W224" i="1"/>
  <c r="X224" i="1" s="1"/>
  <c r="O224" i="1"/>
  <c r="K224" i="1"/>
  <c r="G224" i="1"/>
  <c r="C224" i="1"/>
  <c r="X223" i="1"/>
  <c r="W223" i="1"/>
  <c r="O223" i="1"/>
  <c r="K223" i="1"/>
  <c r="G223" i="1"/>
  <c r="C223" i="1"/>
  <c r="W222" i="1"/>
  <c r="X222" i="1" s="1"/>
  <c r="O222" i="1"/>
  <c r="K222" i="1"/>
  <c r="G222" i="1"/>
  <c r="C222" i="1"/>
  <c r="X221" i="1"/>
  <c r="W221" i="1"/>
  <c r="O221" i="1"/>
  <c r="K221" i="1"/>
  <c r="G221" i="1"/>
  <c r="C221" i="1"/>
  <c r="W220" i="1"/>
  <c r="X220" i="1" s="1"/>
  <c r="O220" i="1"/>
  <c r="K220" i="1"/>
  <c r="G220" i="1"/>
  <c r="C220" i="1"/>
  <c r="X219" i="1"/>
  <c r="W219" i="1"/>
  <c r="O219" i="1"/>
  <c r="K219" i="1"/>
  <c r="G219" i="1"/>
  <c r="C219" i="1"/>
  <c r="W218" i="1"/>
  <c r="X218" i="1" s="1"/>
  <c r="O218" i="1"/>
  <c r="K218" i="1"/>
  <c r="G218" i="1"/>
  <c r="C218" i="1"/>
  <c r="X217" i="1"/>
  <c r="W217" i="1"/>
  <c r="O217" i="1"/>
  <c r="K217" i="1"/>
  <c r="G217" i="1"/>
  <c r="C217" i="1"/>
  <c r="W216" i="1"/>
  <c r="X216" i="1" s="1"/>
  <c r="O216" i="1"/>
  <c r="K216" i="1"/>
  <c r="G216" i="1"/>
  <c r="C216" i="1"/>
  <c r="X215" i="1"/>
  <c r="W215" i="1"/>
  <c r="O215" i="1"/>
  <c r="K215" i="1"/>
  <c r="G215" i="1"/>
  <c r="C215" i="1"/>
  <c r="W214" i="1"/>
  <c r="X214" i="1" s="1"/>
  <c r="O214" i="1"/>
  <c r="K214" i="1"/>
  <c r="G214" i="1"/>
  <c r="C214" i="1"/>
  <c r="X213" i="1"/>
  <c r="W213" i="1"/>
  <c r="O213" i="1"/>
  <c r="K213" i="1"/>
  <c r="G213" i="1"/>
  <c r="C213" i="1"/>
  <c r="W212" i="1"/>
  <c r="X212" i="1" s="1"/>
  <c r="O212" i="1"/>
  <c r="K212" i="1"/>
  <c r="G212" i="1"/>
  <c r="C212" i="1"/>
  <c r="X211" i="1"/>
  <c r="W211" i="1"/>
  <c r="O211" i="1"/>
  <c r="K211" i="1"/>
  <c r="G211" i="1"/>
  <c r="C211" i="1"/>
  <c r="W210" i="1"/>
  <c r="X210" i="1" s="1"/>
  <c r="O210" i="1"/>
  <c r="K210" i="1"/>
  <c r="G210" i="1"/>
  <c r="C210" i="1"/>
  <c r="X209" i="1"/>
  <c r="W209" i="1"/>
  <c r="O209" i="1"/>
  <c r="K209" i="1"/>
  <c r="G209" i="1"/>
  <c r="C209" i="1"/>
  <c r="W208" i="1"/>
  <c r="X208" i="1" s="1"/>
  <c r="O208" i="1"/>
  <c r="K208" i="1"/>
  <c r="G208" i="1"/>
  <c r="C208" i="1"/>
  <c r="X207" i="1"/>
  <c r="W207" i="1"/>
  <c r="O207" i="1"/>
  <c r="K207" i="1"/>
  <c r="G207" i="1"/>
  <c r="C207" i="1"/>
  <c r="W206" i="1"/>
  <c r="X206" i="1" s="1"/>
  <c r="O206" i="1"/>
  <c r="K206" i="1"/>
  <c r="G206" i="1"/>
  <c r="C206" i="1"/>
  <c r="X205" i="1"/>
  <c r="W205" i="1"/>
  <c r="O205" i="1"/>
  <c r="K205" i="1"/>
  <c r="G205" i="1"/>
  <c r="C205" i="1"/>
  <c r="W204" i="1"/>
  <c r="X204" i="1" s="1"/>
  <c r="O204" i="1"/>
  <c r="K204" i="1"/>
  <c r="G204" i="1"/>
  <c r="C204" i="1"/>
  <c r="X203" i="1"/>
  <c r="W203" i="1"/>
  <c r="O203" i="1"/>
  <c r="K203" i="1"/>
  <c r="G203" i="1"/>
  <c r="C203" i="1"/>
  <c r="W202" i="1"/>
  <c r="X202" i="1" s="1"/>
  <c r="O202" i="1"/>
  <c r="K202" i="1"/>
  <c r="G202" i="1"/>
  <c r="C202" i="1"/>
  <c r="X201" i="1"/>
  <c r="W201" i="1"/>
  <c r="O201" i="1"/>
  <c r="K201" i="1"/>
  <c r="G201" i="1"/>
  <c r="C201" i="1"/>
  <c r="W200" i="1"/>
  <c r="X200" i="1" s="1"/>
  <c r="O200" i="1"/>
  <c r="K200" i="1"/>
  <c r="G200" i="1"/>
  <c r="C200" i="1"/>
  <c r="X199" i="1"/>
  <c r="W199" i="1"/>
  <c r="O199" i="1"/>
  <c r="K199" i="1"/>
  <c r="G199" i="1"/>
  <c r="C199" i="1"/>
  <c r="W198" i="1"/>
  <c r="X198" i="1" s="1"/>
  <c r="O198" i="1"/>
  <c r="K198" i="1"/>
  <c r="G198" i="1"/>
  <c r="C198" i="1"/>
  <c r="X197" i="1"/>
  <c r="W197" i="1"/>
  <c r="O197" i="1"/>
  <c r="K197" i="1"/>
  <c r="G197" i="1"/>
  <c r="C197" i="1"/>
  <c r="W196" i="1"/>
  <c r="X196" i="1" s="1"/>
  <c r="O196" i="1"/>
  <c r="K196" i="1"/>
  <c r="G196" i="1"/>
  <c r="C196" i="1"/>
  <c r="X195" i="1"/>
  <c r="W195" i="1"/>
  <c r="O195" i="1"/>
  <c r="K195" i="1"/>
  <c r="G195" i="1"/>
  <c r="C195" i="1"/>
  <c r="W194" i="1"/>
  <c r="X194" i="1" s="1"/>
  <c r="O194" i="1"/>
  <c r="K194" i="1"/>
  <c r="G194" i="1"/>
  <c r="C194" i="1"/>
  <c r="X193" i="1"/>
  <c r="W193" i="1"/>
  <c r="O193" i="1"/>
  <c r="K193" i="1"/>
  <c r="G193" i="1"/>
  <c r="C193" i="1"/>
  <c r="W192" i="1"/>
  <c r="X192" i="1" s="1"/>
  <c r="O192" i="1"/>
  <c r="K192" i="1"/>
  <c r="G192" i="1"/>
  <c r="C192" i="1"/>
  <c r="X191" i="1"/>
  <c r="W191" i="1"/>
  <c r="O191" i="1"/>
  <c r="K191" i="1"/>
  <c r="G191" i="1"/>
  <c r="C191" i="1"/>
  <c r="W190" i="1"/>
  <c r="X190" i="1" s="1"/>
  <c r="O190" i="1"/>
  <c r="K190" i="1"/>
  <c r="G190" i="1"/>
  <c r="C190" i="1"/>
  <c r="X189" i="1"/>
  <c r="W189" i="1"/>
  <c r="O189" i="1"/>
  <c r="K189" i="1"/>
  <c r="G189" i="1"/>
  <c r="C189" i="1"/>
  <c r="W188" i="1"/>
  <c r="X188" i="1" s="1"/>
  <c r="O188" i="1"/>
  <c r="K188" i="1"/>
  <c r="G188" i="1"/>
  <c r="C188" i="1"/>
  <c r="X187" i="1"/>
  <c r="W187" i="1"/>
  <c r="O187" i="1"/>
  <c r="K187" i="1"/>
  <c r="G187" i="1"/>
  <c r="C187" i="1"/>
  <c r="W186" i="1"/>
  <c r="X186" i="1" s="1"/>
  <c r="O186" i="1"/>
  <c r="K186" i="1"/>
  <c r="G186" i="1"/>
  <c r="C186" i="1"/>
  <c r="X185" i="1"/>
  <c r="W185" i="1"/>
  <c r="O185" i="1"/>
  <c r="K185" i="1"/>
  <c r="G185" i="1"/>
  <c r="C185" i="1"/>
  <c r="W184" i="1"/>
  <c r="X184" i="1" s="1"/>
  <c r="O184" i="1"/>
  <c r="K184" i="1"/>
  <c r="G184" i="1"/>
  <c r="C184" i="1"/>
  <c r="X183" i="1"/>
  <c r="W183" i="1"/>
  <c r="O183" i="1"/>
  <c r="K183" i="1"/>
  <c r="G183" i="1"/>
  <c r="C183" i="1"/>
  <c r="W182" i="1"/>
  <c r="X182" i="1" s="1"/>
  <c r="O182" i="1"/>
  <c r="K182" i="1"/>
  <c r="G182" i="1"/>
  <c r="C182" i="1"/>
  <c r="X181" i="1"/>
  <c r="W181" i="1"/>
  <c r="O181" i="1"/>
  <c r="K181" i="1"/>
  <c r="G181" i="1"/>
  <c r="C181" i="1"/>
  <c r="W180" i="1"/>
  <c r="X180" i="1" s="1"/>
  <c r="O180" i="1"/>
  <c r="K180" i="1"/>
  <c r="G180" i="1"/>
  <c r="C180" i="1"/>
  <c r="X179" i="1"/>
  <c r="W179" i="1"/>
  <c r="O179" i="1"/>
  <c r="K179" i="1"/>
  <c r="G179" i="1"/>
  <c r="C179" i="1"/>
  <c r="W178" i="1"/>
  <c r="X178" i="1" s="1"/>
  <c r="O178" i="1"/>
  <c r="K178" i="1"/>
  <c r="G178" i="1"/>
  <c r="C178" i="1"/>
  <c r="X177" i="1"/>
  <c r="W177" i="1"/>
  <c r="O177" i="1"/>
  <c r="K177" i="1"/>
  <c r="G177" i="1"/>
  <c r="C177" i="1"/>
  <c r="W176" i="1"/>
  <c r="X176" i="1" s="1"/>
  <c r="O176" i="1"/>
  <c r="K176" i="1"/>
  <c r="G176" i="1"/>
  <c r="C176" i="1"/>
  <c r="X175" i="1"/>
  <c r="W175" i="1"/>
  <c r="O175" i="1"/>
  <c r="K175" i="1"/>
  <c r="G175" i="1"/>
  <c r="C175" i="1"/>
  <c r="W174" i="1"/>
  <c r="X174" i="1" s="1"/>
  <c r="O174" i="1"/>
  <c r="K174" i="1"/>
  <c r="G174" i="1"/>
  <c r="C174" i="1"/>
  <c r="X173" i="1"/>
  <c r="W173" i="1"/>
  <c r="O173" i="1"/>
  <c r="K173" i="1"/>
  <c r="G173" i="1"/>
  <c r="C173" i="1"/>
  <c r="W172" i="1"/>
  <c r="X172" i="1" s="1"/>
  <c r="O172" i="1"/>
  <c r="K172" i="1"/>
  <c r="G172" i="1"/>
  <c r="C172" i="1"/>
  <c r="X171" i="1"/>
  <c r="W171" i="1"/>
  <c r="O171" i="1"/>
  <c r="K171" i="1"/>
  <c r="G171" i="1"/>
  <c r="C171" i="1"/>
  <c r="W170" i="1"/>
  <c r="X170" i="1" s="1"/>
  <c r="O170" i="1"/>
  <c r="K170" i="1"/>
  <c r="G170" i="1"/>
  <c r="C170" i="1"/>
  <c r="X169" i="1"/>
  <c r="W169" i="1"/>
  <c r="O169" i="1"/>
  <c r="K169" i="1"/>
  <c r="G169" i="1"/>
  <c r="C169" i="1"/>
  <c r="W168" i="1"/>
  <c r="X168" i="1" s="1"/>
  <c r="O168" i="1"/>
  <c r="K168" i="1"/>
  <c r="G168" i="1"/>
  <c r="C168" i="1"/>
  <c r="X167" i="1"/>
  <c r="W167" i="1"/>
  <c r="O167" i="1"/>
  <c r="K167" i="1"/>
  <c r="G167" i="1"/>
  <c r="C167" i="1"/>
  <c r="W166" i="1"/>
  <c r="X166" i="1" s="1"/>
  <c r="O166" i="1"/>
  <c r="K166" i="1"/>
  <c r="G166" i="1"/>
  <c r="C166" i="1"/>
  <c r="X165" i="1"/>
  <c r="W165" i="1"/>
  <c r="O165" i="1"/>
  <c r="K165" i="1"/>
  <c r="G165" i="1"/>
  <c r="C165" i="1"/>
  <c r="W164" i="1"/>
  <c r="X164" i="1" s="1"/>
  <c r="O164" i="1"/>
  <c r="K164" i="1"/>
  <c r="G164" i="1"/>
  <c r="C164" i="1"/>
  <c r="X163" i="1"/>
  <c r="W163" i="1"/>
  <c r="O163" i="1"/>
  <c r="K163" i="1"/>
  <c r="G163" i="1"/>
  <c r="C163" i="1"/>
  <c r="W162" i="1"/>
  <c r="X162" i="1" s="1"/>
  <c r="O162" i="1"/>
  <c r="K162" i="1"/>
  <c r="G162" i="1"/>
  <c r="C162" i="1"/>
  <c r="X161" i="1"/>
  <c r="W161" i="1"/>
  <c r="O161" i="1"/>
  <c r="K161" i="1"/>
  <c r="G161" i="1"/>
  <c r="C161" i="1"/>
  <c r="W160" i="1"/>
  <c r="X160" i="1" s="1"/>
  <c r="O160" i="1"/>
  <c r="K160" i="1"/>
  <c r="G160" i="1"/>
  <c r="C160" i="1"/>
  <c r="X159" i="1"/>
  <c r="W159" i="1"/>
  <c r="O159" i="1"/>
  <c r="K159" i="1"/>
  <c r="G159" i="1"/>
  <c r="C159" i="1"/>
  <c r="W158" i="1"/>
  <c r="X158" i="1" s="1"/>
  <c r="O158" i="1"/>
  <c r="K158" i="1"/>
  <c r="G158" i="1"/>
  <c r="C158" i="1"/>
  <c r="X157" i="1"/>
  <c r="W157" i="1"/>
  <c r="O157" i="1"/>
  <c r="K157" i="1"/>
  <c r="G157" i="1"/>
  <c r="C157" i="1"/>
  <c r="W156" i="1"/>
  <c r="X156" i="1" s="1"/>
  <c r="O156" i="1"/>
  <c r="K156" i="1"/>
  <c r="G156" i="1"/>
  <c r="C156" i="1"/>
  <c r="X155" i="1"/>
  <c r="W155" i="1"/>
  <c r="O155" i="1"/>
  <c r="K155" i="1"/>
  <c r="G155" i="1"/>
  <c r="C155" i="1"/>
  <c r="W154" i="1"/>
  <c r="X154" i="1" s="1"/>
  <c r="O154" i="1"/>
  <c r="K154" i="1"/>
  <c r="G154" i="1"/>
  <c r="C154" i="1"/>
  <c r="X153" i="1"/>
  <c r="W153" i="1"/>
  <c r="O153" i="1"/>
  <c r="K153" i="1"/>
  <c r="G153" i="1"/>
  <c r="C153" i="1"/>
  <c r="W152" i="1"/>
  <c r="X152" i="1" s="1"/>
  <c r="O152" i="1"/>
  <c r="K152" i="1"/>
  <c r="G152" i="1"/>
  <c r="C152" i="1"/>
  <c r="X151" i="1"/>
  <c r="W151" i="1"/>
  <c r="O151" i="1"/>
  <c r="K151" i="1"/>
  <c r="G151" i="1"/>
  <c r="C151" i="1"/>
  <c r="W150" i="1"/>
  <c r="X150" i="1" s="1"/>
  <c r="O150" i="1"/>
  <c r="K150" i="1"/>
  <c r="G150" i="1"/>
  <c r="C150" i="1"/>
  <c r="X149" i="1"/>
  <c r="W149" i="1"/>
  <c r="O149" i="1"/>
  <c r="K149" i="1"/>
  <c r="G149" i="1"/>
  <c r="C149" i="1"/>
  <c r="W148" i="1"/>
  <c r="X148" i="1" s="1"/>
  <c r="O148" i="1"/>
  <c r="K148" i="1"/>
  <c r="G148" i="1"/>
  <c r="C148" i="1"/>
  <c r="X147" i="1"/>
  <c r="W147" i="1"/>
  <c r="O147" i="1"/>
  <c r="K147" i="1"/>
  <c r="G147" i="1"/>
  <c r="C147" i="1"/>
  <c r="W146" i="1"/>
  <c r="X146" i="1" s="1"/>
  <c r="O146" i="1"/>
  <c r="K146" i="1"/>
  <c r="G146" i="1"/>
  <c r="C146" i="1"/>
  <c r="X145" i="1"/>
  <c r="W145" i="1"/>
  <c r="O145" i="1"/>
  <c r="K145" i="1"/>
  <c r="G145" i="1"/>
  <c r="C145" i="1"/>
  <c r="W144" i="1"/>
  <c r="X144" i="1" s="1"/>
  <c r="O144" i="1"/>
  <c r="K144" i="1"/>
  <c r="G144" i="1"/>
  <c r="C144" i="1"/>
  <c r="X143" i="1"/>
  <c r="W143" i="1"/>
  <c r="O143" i="1"/>
  <c r="K143" i="1"/>
  <c r="G143" i="1"/>
  <c r="C143" i="1"/>
  <c r="W142" i="1"/>
  <c r="X142" i="1" s="1"/>
  <c r="O142" i="1"/>
  <c r="K142" i="1"/>
  <c r="G142" i="1"/>
  <c r="C142" i="1"/>
  <c r="X141" i="1"/>
  <c r="W141" i="1"/>
  <c r="O141" i="1"/>
  <c r="K141" i="1"/>
  <c r="G141" i="1"/>
  <c r="C141" i="1"/>
  <c r="W140" i="1"/>
  <c r="X140" i="1" s="1"/>
  <c r="O140" i="1"/>
  <c r="K140" i="1"/>
  <c r="G140" i="1"/>
  <c r="C140" i="1"/>
  <c r="X139" i="1"/>
  <c r="W139" i="1"/>
  <c r="O139" i="1"/>
  <c r="K139" i="1"/>
  <c r="G139" i="1"/>
  <c r="C139" i="1"/>
  <c r="W138" i="1"/>
  <c r="X138" i="1" s="1"/>
  <c r="O138" i="1"/>
  <c r="K138" i="1"/>
  <c r="G138" i="1"/>
  <c r="C138" i="1"/>
  <c r="X137" i="1"/>
  <c r="W137" i="1"/>
  <c r="O137" i="1"/>
  <c r="K137" i="1"/>
  <c r="G137" i="1"/>
  <c r="C137" i="1"/>
  <c r="W136" i="1"/>
  <c r="X136" i="1" s="1"/>
  <c r="O136" i="1"/>
  <c r="K136" i="1"/>
  <c r="G136" i="1"/>
  <c r="C136" i="1"/>
  <c r="X135" i="1"/>
  <c r="W135" i="1"/>
  <c r="O135" i="1"/>
  <c r="K135" i="1"/>
  <c r="G135" i="1"/>
  <c r="C135" i="1"/>
  <c r="W134" i="1"/>
  <c r="X134" i="1" s="1"/>
  <c r="O134" i="1"/>
  <c r="K134" i="1"/>
  <c r="G134" i="1"/>
  <c r="C134" i="1"/>
  <c r="X133" i="1"/>
  <c r="W133" i="1"/>
  <c r="O133" i="1"/>
  <c r="K133" i="1"/>
  <c r="G133" i="1"/>
  <c r="C133" i="1"/>
  <c r="W132" i="1"/>
  <c r="X132" i="1" s="1"/>
  <c r="O132" i="1"/>
  <c r="K132" i="1"/>
  <c r="G132" i="1"/>
  <c r="C132" i="1"/>
  <c r="X131" i="1"/>
  <c r="W131" i="1"/>
  <c r="O131" i="1"/>
  <c r="K131" i="1"/>
  <c r="G131" i="1"/>
  <c r="C131" i="1"/>
  <c r="W130" i="1"/>
  <c r="X130" i="1" s="1"/>
  <c r="O130" i="1"/>
  <c r="K130" i="1"/>
  <c r="G130" i="1"/>
  <c r="C130" i="1"/>
  <c r="X129" i="1"/>
  <c r="W129" i="1"/>
  <c r="O129" i="1"/>
  <c r="K129" i="1"/>
  <c r="G129" i="1"/>
  <c r="C129" i="1"/>
  <c r="W128" i="1"/>
  <c r="X128" i="1" s="1"/>
  <c r="O128" i="1"/>
  <c r="K128" i="1"/>
  <c r="G128" i="1"/>
  <c r="C128" i="1"/>
  <c r="X127" i="1"/>
  <c r="W127" i="1"/>
  <c r="O127" i="1"/>
  <c r="K127" i="1"/>
  <c r="G127" i="1"/>
  <c r="C127" i="1"/>
  <c r="W126" i="1"/>
  <c r="X126" i="1" s="1"/>
  <c r="O126" i="1"/>
  <c r="K126" i="1"/>
  <c r="G126" i="1"/>
  <c r="C126" i="1"/>
  <c r="X125" i="1"/>
  <c r="W125" i="1"/>
  <c r="O125" i="1"/>
  <c r="K125" i="1"/>
  <c r="G125" i="1"/>
  <c r="C125" i="1"/>
  <c r="W124" i="1"/>
  <c r="X124" i="1" s="1"/>
  <c r="O124" i="1"/>
  <c r="K124" i="1"/>
  <c r="G124" i="1"/>
  <c r="C124" i="1"/>
  <c r="X123" i="1"/>
  <c r="W123" i="1"/>
  <c r="O123" i="1"/>
  <c r="K123" i="1"/>
  <c r="G123" i="1"/>
  <c r="C123" i="1"/>
  <c r="W122" i="1"/>
  <c r="X122" i="1" s="1"/>
  <c r="O122" i="1"/>
  <c r="K122" i="1"/>
  <c r="G122" i="1"/>
  <c r="C122" i="1"/>
  <c r="X121" i="1"/>
  <c r="W121" i="1"/>
  <c r="O121" i="1"/>
  <c r="K121" i="1"/>
  <c r="G121" i="1"/>
  <c r="C121" i="1"/>
  <c r="W120" i="1"/>
  <c r="X120" i="1" s="1"/>
  <c r="O120" i="1"/>
  <c r="K120" i="1"/>
  <c r="G120" i="1"/>
  <c r="C120" i="1"/>
  <c r="X119" i="1"/>
  <c r="W119" i="1"/>
  <c r="O119" i="1"/>
  <c r="K119" i="1"/>
  <c r="G119" i="1"/>
  <c r="C119" i="1"/>
  <c r="W118" i="1"/>
  <c r="X118" i="1" s="1"/>
  <c r="O118" i="1"/>
  <c r="K118" i="1"/>
  <c r="G118" i="1"/>
  <c r="C118" i="1"/>
  <c r="X117" i="1"/>
  <c r="W117" i="1"/>
  <c r="O117" i="1"/>
  <c r="K117" i="1"/>
  <c r="G117" i="1"/>
  <c r="C117" i="1"/>
  <c r="W116" i="1"/>
  <c r="X116" i="1" s="1"/>
  <c r="O116" i="1"/>
  <c r="K116" i="1"/>
  <c r="G116" i="1"/>
  <c r="C116" i="1"/>
  <c r="X115" i="1"/>
  <c r="W115" i="1"/>
  <c r="O115" i="1"/>
  <c r="K115" i="1"/>
  <c r="G115" i="1"/>
  <c r="C115" i="1"/>
  <c r="W114" i="1"/>
  <c r="X114" i="1" s="1"/>
  <c r="O114" i="1"/>
  <c r="K114" i="1"/>
  <c r="G114" i="1"/>
  <c r="C114" i="1"/>
  <c r="X113" i="1"/>
  <c r="W113" i="1"/>
  <c r="O113" i="1"/>
  <c r="K113" i="1"/>
  <c r="G113" i="1"/>
  <c r="C113" i="1"/>
  <c r="W112" i="1"/>
  <c r="X112" i="1" s="1"/>
  <c r="O112" i="1"/>
  <c r="K112" i="1"/>
  <c r="G112" i="1"/>
  <c r="C112" i="1"/>
  <c r="X111" i="1"/>
  <c r="W111" i="1"/>
  <c r="O111" i="1"/>
  <c r="K111" i="1"/>
  <c r="G111" i="1"/>
  <c r="C111" i="1"/>
  <c r="W110" i="1"/>
  <c r="X110" i="1" s="1"/>
  <c r="O110" i="1"/>
  <c r="K110" i="1"/>
  <c r="G110" i="1"/>
  <c r="C110" i="1"/>
  <c r="X109" i="1"/>
  <c r="W109" i="1"/>
  <c r="O109" i="1"/>
  <c r="K109" i="1"/>
  <c r="G109" i="1"/>
  <c r="C109" i="1"/>
  <c r="W108" i="1"/>
  <c r="X108" i="1" s="1"/>
  <c r="O108" i="1"/>
  <c r="K108" i="1"/>
  <c r="G108" i="1"/>
  <c r="C108" i="1"/>
  <c r="X107" i="1"/>
  <c r="W107" i="1"/>
  <c r="O107" i="1"/>
  <c r="K107" i="1"/>
  <c r="G107" i="1"/>
  <c r="C107" i="1"/>
  <c r="W106" i="1"/>
  <c r="X106" i="1" s="1"/>
  <c r="O106" i="1"/>
  <c r="K106" i="1"/>
  <c r="G106" i="1"/>
  <c r="C106" i="1"/>
  <c r="X105" i="1"/>
  <c r="W105" i="1"/>
  <c r="O105" i="1"/>
  <c r="K105" i="1"/>
  <c r="G105" i="1"/>
  <c r="C105" i="1"/>
  <c r="W104" i="1"/>
  <c r="X104" i="1" s="1"/>
  <c r="O104" i="1"/>
  <c r="K104" i="1"/>
  <c r="G104" i="1"/>
  <c r="C104" i="1"/>
  <c r="X103" i="1"/>
  <c r="W103" i="1"/>
  <c r="O103" i="1"/>
  <c r="K103" i="1"/>
  <c r="G103" i="1"/>
  <c r="C103" i="1"/>
  <c r="W102" i="1"/>
  <c r="X102" i="1" s="1"/>
  <c r="O102" i="1"/>
  <c r="K102" i="1"/>
  <c r="G102" i="1"/>
  <c r="C102" i="1"/>
  <c r="X101" i="1"/>
  <c r="W101" i="1"/>
  <c r="O101" i="1"/>
  <c r="K101" i="1"/>
  <c r="G101" i="1"/>
  <c r="C101" i="1"/>
  <c r="W100" i="1"/>
  <c r="X100" i="1" s="1"/>
  <c r="O100" i="1"/>
  <c r="K100" i="1"/>
  <c r="G100" i="1"/>
  <c r="C100" i="1"/>
  <c r="X99" i="1"/>
  <c r="W99" i="1"/>
  <c r="O99" i="1"/>
  <c r="K99" i="1"/>
  <c r="G99" i="1"/>
  <c r="C99" i="1"/>
  <c r="W98" i="1"/>
  <c r="X98" i="1" s="1"/>
  <c r="O98" i="1"/>
  <c r="K98" i="1"/>
  <c r="G98" i="1"/>
  <c r="C98" i="1"/>
  <c r="X97" i="1"/>
  <c r="W97" i="1"/>
  <c r="O97" i="1"/>
  <c r="K97" i="1"/>
  <c r="G97" i="1"/>
  <c r="C97" i="1"/>
  <c r="W96" i="1"/>
  <c r="X96" i="1" s="1"/>
  <c r="O96" i="1"/>
  <c r="K96" i="1"/>
  <c r="G96" i="1"/>
  <c r="C96" i="1"/>
  <c r="X95" i="1"/>
  <c r="W95" i="1"/>
  <c r="O95" i="1"/>
  <c r="K95" i="1"/>
  <c r="G95" i="1"/>
  <c r="C95" i="1"/>
  <c r="W94" i="1"/>
  <c r="X94" i="1" s="1"/>
  <c r="O94" i="1"/>
  <c r="K94" i="1"/>
  <c r="G94" i="1"/>
  <c r="C94" i="1"/>
  <c r="X93" i="1"/>
  <c r="W93" i="1"/>
  <c r="O93" i="1"/>
  <c r="K93" i="1"/>
  <c r="G93" i="1"/>
  <c r="C93" i="1"/>
  <c r="W92" i="1"/>
  <c r="X92" i="1" s="1"/>
  <c r="O92" i="1"/>
  <c r="K92" i="1"/>
  <c r="G92" i="1"/>
  <c r="C92" i="1"/>
  <c r="X91" i="1"/>
  <c r="W91" i="1"/>
  <c r="O91" i="1"/>
  <c r="K91" i="1"/>
  <c r="G91" i="1"/>
  <c r="C91" i="1"/>
  <c r="W90" i="1"/>
  <c r="X90" i="1" s="1"/>
  <c r="O90" i="1"/>
  <c r="K90" i="1"/>
  <c r="G90" i="1"/>
  <c r="C90" i="1"/>
  <c r="X89" i="1"/>
  <c r="W89" i="1"/>
  <c r="O89" i="1"/>
  <c r="K89" i="1"/>
  <c r="G89" i="1"/>
  <c r="C89" i="1"/>
  <c r="W88" i="1"/>
  <c r="X88" i="1" s="1"/>
  <c r="O88" i="1"/>
  <c r="K88" i="1"/>
  <c r="G88" i="1"/>
  <c r="C88" i="1"/>
  <c r="X87" i="1"/>
  <c r="W87" i="1"/>
  <c r="O87" i="1"/>
  <c r="K87" i="1"/>
  <c r="G87" i="1"/>
  <c r="C87" i="1"/>
  <c r="W86" i="1"/>
  <c r="X86" i="1" s="1"/>
  <c r="O86" i="1"/>
  <c r="K86" i="1"/>
  <c r="G86" i="1"/>
  <c r="C86" i="1"/>
  <c r="X85" i="1"/>
  <c r="W85" i="1"/>
  <c r="O85" i="1"/>
  <c r="K85" i="1"/>
  <c r="G85" i="1"/>
  <c r="C85" i="1"/>
  <c r="W84" i="1"/>
  <c r="X84" i="1" s="1"/>
  <c r="O84" i="1"/>
  <c r="K84" i="1"/>
  <c r="G84" i="1"/>
  <c r="C84" i="1"/>
  <c r="X83" i="1"/>
  <c r="W83" i="1"/>
  <c r="O83" i="1"/>
  <c r="K83" i="1"/>
  <c r="G83" i="1"/>
  <c r="C83" i="1"/>
  <c r="W82" i="1"/>
  <c r="X82" i="1" s="1"/>
  <c r="O82" i="1"/>
  <c r="K82" i="1"/>
  <c r="G82" i="1"/>
  <c r="C82" i="1"/>
  <c r="X81" i="1"/>
  <c r="W81" i="1"/>
  <c r="O81" i="1"/>
  <c r="K81" i="1"/>
  <c r="G81" i="1"/>
  <c r="C81" i="1"/>
  <c r="W80" i="1"/>
  <c r="X80" i="1" s="1"/>
  <c r="O80" i="1"/>
  <c r="K80" i="1"/>
  <c r="G80" i="1"/>
  <c r="C80" i="1"/>
  <c r="X79" i="1"/>
  <c r="W79" i="1"/>
  <c r="O79" i="1"/>
  <c r="K79" i="1"/>
  <c r="G79" i="1"/>
  <c r="C79" i="1"/>
  <c r="W78" i="1"/>
  <c r="X78" i="1" s="1"/>
  <c r="O78" i="1"/>
  <c r="K78" i="1"/>
  <c r="G78" i="1"/>
  <c r="C78" i="1"/>
  <c r="X77" i="1"/>
  <c r="W77" i="1"/>
  <c r="O77" i="1"/>
  <c r="K77" i="1"/>
  <c r="G77" i="1"/>
  <c r="C77" i="1"/>
  <c r="W76" i="1"/>
  <c r="X76" i="1" s="1"/>
  <c r="O76" i="1"/>
  <c r="K76" i="1"/>
  <c r="G76" i="1"/>
  <c r="C76" i="1"/>
  <c r="X75" i="1"/>
  <c r="W75" i="1"/>
  <c r="O75" i="1"/>
  <c r="K75" i="1"/>
  <c r="G75" i="1"/>
  <c r="C75" i="1"/>
  <c r="W74" i="1"/>
  <c r="X74" i="1" s="1"/>
  <c r="O74" i="1"/>
  <c r="K74" i="1"/>
  <c r="G74" i="1"/>
  <c r="C74" i="1"/>
  <c r="X73" i="1"/>
  <c r="W73" i="1"/>
  <c r="O73" i="1"/>
  <c r="K73" i="1"/>
  <c r="G73" i="1"/>
  <c r="C73" i="1"/>
  <c r="W72" i="1"/>
  <c r="X72" i="1" s="1"/>
  <c r="O72" i="1"/>
  <c r="K72" i="1"/>
  <c r="G72" i="1"/>
  <c r="C72" i="1"/>
  <c r="X71" i="1"/>
  <c r="W71" i="1"/>
  <c r="O71" i="1"/>
  <c r="K71" i="1"/>
  <c r="G71" i="1"/>
  <c r="C71" i="1"/>
  <c r="W70" i="1"/>
  <c r="X70" i="1" s="1"/>
  <c r="O70" i="1"/>
  <c r="K70" i="1"/>
  <c r="G70" i="1"/>
  <c r="C70" i="1"/>
  <c r="X69" i="1"/>
  <c r="W69" i="1"/>
  <c r="O69" i="1"/>
  <c r="K69" i="1"/>
  <c r="G69" i="1"/>
  <c r="C69" i="1"/>
  <c r="W68" i="1"/>
  <c r="X68" i="1" s="1"/>
  <c r="O68" i="1"/>
  <c r="K68" i="1"/>
  <c r="G68" i="1"/>
  <c r="C68" i="1"/>
  <c r="X67" i="1"/>
  <c r="W67" i="1"/>
  <c r="O67" i="1"/>
  <c r="K67" i="1"/>
  <c r="G67" i="1"/>
  <c r="C67" i="1"/>
  <c r="W66" i="1"/>
  <c r="X66" i="1" s="1"/>
  <c r="O66" i="1"/>
  <c r="K66" i="1"/>
  <c r="G66" i="1"/>
  <c r="C66" i="1"/>
  <c r="X65" i="1"/>
  <c r="W65" i="1"/>
  <c r="O65" i="1"/>
  <c r="K65" i="1"/>
  <c r="G65" i="1"/>
  <c r="C65" i="1"/>
  <c r="W64" i="1"/>
  <c r="X64" i="1" s="1"/>
  <c r="O64" i="1"/>
  <c r="K64" i="1"/>
  <c r="G64" i="1"/>
  <c r="C64" i="1"/>
  <c r="X63" i="1"/>
  <c r="W63" i="1"/>
  <c r="O63" i="1"/>
  <c r="K63" i="1"/>
  <c r="G63" i="1"/>
  <c r="C63" i="1"/>
  <c r="W62" i="1"/>
  <c r="X62" i="1" s="1"/>
  <c r="O62" i="1"/>
  <c r="K62" i="1"/>
  <c r="G62" i="1"/>
  <c r="C62" i="1"/>
  <c r="X61" i="1"/>
  <c r="W61" i="1"/>
  <c r="O61" i="1"/>
  <c r="K61" i="1"/>
  <c r="G61" i="1"/>
  <c r="C61" i="1"/>
  <c r="W60" i="1"/>
  <c r="X60" i="1" s="1"/>
  <c r="O60" i="1"/>
  <c r="K60" i="1"/>
  <c r="G60" i="1"/>
  <c r="C60" i="1"/>
  <c r="X59" i="1"/>
  <c r="W59" i="1"/>
  <c r="O59" i="1"/>
  <c r="K59" i="1"/>
  <c r="G59" i="1"/>
  <c r="C59" i="1"/>
  <c r="W58" i="1"/>
  <c r="X58" i="1" s="1"/>
  <c r="O58" i="1"/>
  <c r="K58" i="1"/>
  <c r="G58" i="1"/>
  <c r="C58" i="1"/>
  <c r="X57" i="1"/>
  <c r="W57" i="1"/>
  <c r="O57" i="1"/>
  <c r="K57" i="1"/>
  <c r="G57" i="1"/>
  <c r="C57" i="1"/>
  <c r="W56" i="1"/>
  <c r="X56" i="1" s="1"/>
  <c r="O56" i="1"/>
  <c r="K56" i="1"/>
  <c r="G56" i="1"/>
  <c r="C56" i="1"/>
  <c r="X55" i="1"/>
  <c r="W55" i="1"/>
  <c r="O55" i="1"/>
  <c r="K55" i="1"/>
  <c r="G55" i="1"/>
  <c r="C55" i="1"/>
  <c r="W54" i="1"/>
  <c r="X54" i="1" s="1"/>
  <c r="O54" i="1"/>
  <c r="K54" i="1"/>
  <c r="G54" i="1"/>
  <c r="C54" i="1"/>
  <c r="X53" i="1"/>
  <c r="W53" i="1"/>
  <c r="O53" i="1"/>
  <c r="K53" i="1"/>
  <c r="G53" i="1"/>
  <c r="C53" i="1"/>
  <c r="W52" i="1"/>
  <c r="X52" i="1" s="1"/>
  <c r="O52" i="1"/>
  <c r="K52" i="1"/>
  <c r="G52" i="1"/>
  <c r="C52" i="1"/>
  <c r="X51" i="1"/>
  <c r="W51" i="1"/>
  <c r="O51" i="1"/>
  <c r="K51" i="1"/>
  <c r="G51" i="1"/>
  <c r="C51" i="1"/>
  <c r="W50" i="1"/>
  <c r="X50" i="1" s="1"/>
  <c r="O50" i="1"/>
  <c r="K50" i="1"/>
  <c r="G50" i="1"/>
  <c r="C50" i="1"/>
  <c r="X49" i="1"/>
  <c r="W49" i="1"/>
  <c r="O49" i="1"/>
  <c r="K49" i="1"/>
  <c r="G49" i="1"/>
  <c r="C49" i="1"/>
  <c r="W48" i="1"/>
  <c r="X48" i="1" s="1"/>
  <c r="O48" i="1"/>
  <c r="K48" i="1"/>
  <c r="G48" i="1"/>
  <c r="C48" i="1"/>
  <c r="X47" i="1"/>
  <c r="W47" i="1"/>
  <c r="O47" i="1"/>
  <c r="K47" i="1"/>
  <c r="G47" i="1"/>
  <c r="C47" i="1"/>
  <c r="W46" i="1"/>
  <c r="X46" i="1" s="1"/>
  <c r="O46" i="1"/>
  <c r="K46" i="1"/>
  <c r="G46" i="1"/>
  <c r="C46" i="1"/>
  <c r="X45" i="1"/>
  <c r="W45" i="1"/>
  <c r="O45" i="1"/>
  <c r="K45" i="1"/>
  <c r="G45" i="1"/>
  <c r="C45" i="1"/>
  <c r="W44" i="1"/>
  <c r="X44" i="1" s="1"/>
  <c r="O44" i="1"/>
  <c r="K44" i="1"/>
  <c r="G44" i="1"/>
  <c r="C44" i="1"/>
  <c r="X43" i="1"/>
  <c r="W43" i="1"/>
  <c r="O43" i="1"/>
  <c r="K43" i="1"/>
  <c r="G43" i="1"/>
  <c r="C43" i="1"/>
  <c r="W42" i="1"/>
  <c r="X42" i="1" s="1"/>
  <c r="O42" i="1"/>
  <c r="K42" i="1"/>
  <c r="G42" i="1"/>
  <c r="C42" i="1"/>
  <c r="X41" i="1"/>
  <c r="W41" i="1"/>
  <c r="O41" i="1"/>
  <c r="K41" i="1"/>
  <c r="G41" i="1"/>
  <c r="C41" i="1"/>
  <c r="W40" i="1"/>
  <c r="X40" i="1" s="1"/>
  <c r="O40" i="1"/>
  <c r="K40" i="1"/>
  <c r="G40" i="1"/>
  <c r="C40" i="1"/>
  <c r="X39" i="1"/>
  <c r="W39" i="1"/>
  <c r="O39" i="1"/>
  <c r="K39" i="1"/>
  <c r="G39" i="1"/>
  <c r="C39" i="1"/>
  <c r="W38" i="1"/>
  <c r="X38" i="1" s="1"/>
  <c r="O38" i="1"/>
  <c r="K38" i="1"/>
  <c r="G38" i="1"/>
  <c r="C38" i="1"/>
  <c r="X37" i="1"/>
  <c r="W37" i="1"/>
  <c r="O37" i="1"/>
  <c r="K37" i="1"/>
  <c r="G37" i="1"/>
  <c r="C37" i="1"/>
  <c r="W36" i="1"/>
  <c r="X36" i="1" s="1"/>
  <c r="O36" i="1"/>
  <c r="K36" i="1"/>
  <c r="G36" i="1"/>
  <c r="C36" i="1"/>
  <c r="X35" i="1"/>
  <c r="W35" i="1"/>
  <c r="O35" i="1"/>
  <c r="K35" i="1"/>
  <c r="G35" i="1"/>
  <c r="C35" i="1"/>
  <c r="W34" i="1"/>
  <c r="X34" i="1" s="1"/>
  <c r="O34" i="1"/>
  <c r="K34" i="1"/>
  <c r="G34" i="1"/>
  <c r="C34" i="1"/>
  <c r="X33" i="1"/>
  <c r="W33" i="1"/>
  <c r="O33" i="1"/>
  <c r="K33" i="1"/>
  <c r="G33" i="1"/>
  <c r="C33" i="1"/>
  <c r="W32" i="1"/>
  <c r="X32" i="1" s="1"/>
  <c r="O32" i="1"/>
  <c r="K32" i="1"/>
  <c r="G32" i="1"/>
  <c r="C32" i="1"/>
  <c r="X31" i="1"/>
  <c r="W31" i="1"/>
  <c r="O31" i="1"/>
  <c r="K31" i="1"/>
  <c r="G31" i="1"/>
  <c r="C31" i="1"/>
  <c r="W30" i="1"/>
  <c r="X30" i="1" s="1"/>
  <c r="O30" i="1"/>
  <c r="K30" i="1"/>
  <c r="G30" i="1"/>
  <c r="C30" i="1"/>
  <c r="X29" i="1"/>
  <c r="W29" i="1"/>
  <c r="O29" i="1"/>
  <c r="K29" i="1"/>
  <c r="G29" i="1"/>
  <c r="C29" i="1"/>
  <c r="W28" i="1"/>
  <c r="X28" i="1" s="1"/>
  <c r="O28" i="1"/>
  <c r="K28" i="1"/>
  <c r="G28" i="1"/>
  <c r="C28" i="1"/>
  <c r="X27" i="1"/>
  <c r="W27" i="1"/>
  <c r="O27" i="1"/>
  <c r="K27" i="1"/>
  <c r="G27" i="1"/>
  <c r="C27" i="1"/>
  <c r="W26" i="1"/>
  <c r="X26" i="1" s="1"/>
  <c r="O26" i="1"/>
  <c r="K26" i="1"/>
  <c r="G26" i="1"/>
  <c r="C26" i="1"/>
  <c r="X25" i="1"/>
  <c r="W25" i="1"/>
  <c r="O25" i="1"/>
  <c r="K25" i="1"/>
  <c r="G25" i="1"/>
  <c r="C25" i="1"/>
  <c r="W24" i="1"/>
  <c r="X24" i="1" s="1"/>
  <c r="O24" i="1"/>
  <c r="K24" i="1"/>
  <c r="G24" i="1"/>
  <c r="C24" i="1"/>
  <c r="X23" i="1"/>
  <c r="W23" i="1"/>
  <c r="O23" i="1"/>
  <c r="K23" i="1"/>
  <c r="G23" i="1"/>
  <c r="C23" i="1"/>
  <c r="W22" i="1"/>
  <c r="X22" i="1" s="1"/>
  <c r="O22" i="1"/>
  <c r="K22" i="1"/>
  <c r="G22" i="1"/>
  <c r="C22" i="1"/>
  <c r="X21" i="1"/>
  <c r="W21" i="1"/>
  <c r="O21" i="1"/>
  <c r="K21" i="1"/>
  <c r="G21" i="1"/>
  <c r="C21" i="1"/>
  <c r="W20" i="1"/>
  <c r="X20" i="1" s="1"/>
  <c r="O20" i="1"/>
  <c r="K20" i="1"/>
  <c r="G20" i="1"/>
  <c r="C20" i="1"/>
  <c r="X19" i="1"/>
  <c r="W19" i="1"/>
  <c r="O19" i="1"/>
  <c r="K19" i="1"/>
  <c r="G19" i="1"/>
  <c r="C19" i="1"/>
  <c r="W18" i="1"/>
  <c r="X18" i="1" s="1"/>
  <c r="O18" i="1"/>
  <c r="K18" i="1"/>
  <c r="G18" i="1"/>
  <c r="C18" i="1"/>
  <c r="X17" i="1"/>
  <c r="W17" i="1"/>
  <c r="O17" i="1"/>
  <c r="K17" i="1"/>
  <c r="G17" i="1"/>
  <c r="C17" i="1"/>
  <c r="W16" i="1"/>
  <c r="X16" i="1" s="1"/>
  <c r="O16" i="1"/>
  <c r="K16" i="1"/>
  <c r="G16" i="1"/>
  <c r="C16" i="1"/>
  <c r="X15" i="1"/>
  <c r="W15" i="1"/>
  <c r="O15" i="1"/>
  <c r="K15" i="1"/>
  <c r="G15" i="1"/>
  <c r="C15" i="1"/>
  <c r="W14" i="1"/>
  <c r="X14" i="1" s="1"/>
  <c r="O14" i="1"/>
  <c r="K14" i="1"/>
  <c r="G14" i="1"/>
  <c r="C14" i="1"/>
  <c r="X13" i="1"/>
  <c r="W13" i="1"/>
  <c r="O13" i="1"/>
  <c r="K13" i="1"/>
  <c r="G13" i="1"/>
  <c r="C13" i="1"/>
  <c r="W12" i="1"/>
  <c r="X12" i="1" s="1"/>
  <c r="O12" i="1"/>
  <c r="K12" i="1"/>
  <c r="G12" i="1"/>
  <c r="C12" i="1"/>
  <c r="X11" i="1"/>
  <c r="W11" i="1"/>
  <c r="O11" i="1"/>
  <c r="K11" i="1"/>
  <c r="G11" i="1"/>
  <c r="C11" i="1"/>
  <c r="W10" i="1"/>
  <c r="X10" i="1" s="1"/>
  <c r="O10" i="1"/>
  <c r="K10" i="1"/>
  <c r="G10" i="1"/>
  <c r="C10" i="1"/>
  <c r="X9" i="1"/>
  <c r="W9" i="1"/>
  <c r="O9" i="1"/>
  <c r="K9" i="1"/>
  <c r="G9" i="1"/>
  <c r="C9" i="1"/>
  <c r="W8" i="1"/>
  <c r="X8" i="1" s="1"/>
  <c r="O8" i="1"/>
  <c r="K8" i="1"/>
  <c r="G8" i="1"/>
  <c r="C8" i="1"/>
  <c r="X7" i="1"/>
  <c r="W7" i="1"/>
  <c r="O7" i="1"/>
  <c r="K7" i="1"/>
  <c r="G7" i="1"/>
  <c r="C7" i="1"/>
  <c r="W6" i="1"/>
  <c r="X6" i="1" s="1"/>
  <c r="O6" i="1"/>
  <c r="K6" i="1"/>
  <c r="G6" i="1"/>
  <c r="C6" i="1"/>
  <c r="X5" i="1"/>
  <c r="W5" i="1"/>
  <c r="O5" i="1"/>
  <c r="K5" i="1"/>
  <c r="G5" i="1"/>
  <c r="C5" i="1"/>
  <c r="W4" i="1"/>
  <c r="X4" i="1" s="1"/>
  <c r="O4" i="1"/>
  <c r="K4" i="1"/>
  <c r="G4" i="1"/>
  <c r="C4" i="1"/>
  <c r="X3" i="1"/>
  <c r="O3" i="1"/>
  <c r="K3" i="1"/>
  <c r="G3" i="1"/>
  <c r="C3" i="1"/>
  <c r="O2" i="1"/>
  <c r="K2" i="1"/>
  <c r="G2" i="1"/>
  <c r="C2" i="1"/>
  <c r="H30" i="2" l="1"/>
</calcChain>
</file>

<file path=xl/sharedStrings.xml><?xml version="1.0" encoding="utf-8"?>
<sst xmlns="http://schemas.openxmlformats.org/spreadsheetml/2006/main" count="273" uniqueCount="84">
  <si>
    <t>Open</t>
  </si>
  <si>
    <t>Close</t>
  </si>
  <si>
    <t xml:space="preserve">Havells-DAILY RETURNS </t>
  </si>
  <si>
    <t>Birlasoft-DAILY RETURN</t>
  </si>
  <si>
    <t>CIPLA-DAILY RETURN</t>
  </si>
  <si>
    <t>HBD-DAILY RETURN</t>
  </si>
  <si>
    <t>SILVER DATA</t>
  </si>
  <si>
    <t>Date</t>
  </si>
  <si>
    <t>Rate</t>
  </si>
  <si>
    <t>Return</t>
  </si>
  <si>
    <t>X</t>
  </si>
  <si>
    <t>HAVIELS</t>
  </si>
  <si>
    <t>Birlasoft</t>
  </si>
  <si>
    <t>CIPLA</t>
  </si>
  <si>
    <t>HBD</t>
  </si>
  <si>
    <t>MARUTI</t>
  </si>
  <si>
    <t>IOC</t>
  </si>
  <si>
    <t>DAILY RETURN AVG=</t>
  </si>
  <si>
    <t>DAILY RETURN</t>
  </si>
  <si>
    <t xml:space="preserve">ANNUAL RETURN </t>
  </si>
  <si>
    <t>ANNUALRET</t>
  </si>
  <si>
    <t>VAR</t>
  </si>
  <si>
    <t>ANNUAL VARIANCE</t>
  </si>
  <si>
    <t>STD</t>
  </si>
  <si>
    <t>INPUT LIST</t>
  </si>
  <si>
    <t>hav</t>
  </si>
  <si>
    <t>bsoft</t>
  </si>
  <si>
    <t>cipla</t>
  </si>
  <si>
    <t>hbd</t>
  </si>
  <si>
    <t>maruti</t>
  </si>
  <si>
    <t>ioc</t>
  </si>
  <si>
    <t>E(r)</t>
  </si>
  <si>
    <t>Annualized Variance</t>
  </si>
  <si>
    <t>COVARIANCE MATRIX</t>
  </si>
  <si>
    <t>Weights</t>
  </si>
  <si>
    <t>MINIMUM VARIANCE PORFOLIO</t>
  </si>
  <si>
    <t>Short selling allowed</t>
  </si>
  <si>
    <t>No short selling</t>
  </si>
  <si>
    <t>PORTFOLIO RETURN</t>
  </si>
  <si>
    <t>RETURN</t>
  </si>
  <si>
    <t>PORTFOLIO RISK</t>
  </si>
  <si>
    <t>Portfolio Standard Deviation</t>
  </si>
  <si>
    <t>PORTFOLIO RETURN (%)</t>
  </si>
  <si>
    <t>RISK FREE RATE</t>
  </si>
  <si>
    <t>SHARPE RATIO</t>
  </si>
  <si>
    <t xml:space="preserve">NO SHORT SELLING </t>
  </si>
  <si>
    <t>Short Selling</t>
  </si>
  <si>
    <t>WEIGHTS</t>
  </si>
  <si>
    <t>hdb</t>
  </si>
  <si>
    <t>Port Ret (%)</t>
  </si>
  <si>
    <t>Port Risk</t>
  </si>
  <si>
    <t>Std Dev</t>
  </si>
  <si>
    <t>TANGENCY PORTFOLIO</t>
  </si>
  <si>
    <t>Weights ( Short Selling Allowed)</t>
  </si>
  <si>
    <t>Weights (Short Selling Not Allowed)</t>
  </si>
  <si>
    <t>SECURITIES</t>
  </si>
  <si>
    <t>ss</t>
  </si>
  <si>
    <t>SILVER</t>
  </si>
  <si>
    <t>WIEGHTS</t>
  </si>
  <si>
    <t>Security</t>
  </si>
  <si>
    <t>Short Selling Allowed</t>
  </si>
  <si>
    <t>Short Selling Not Allowed</t>
  </si>
  <si>
    <t>Portfolio Return</t>
  </si>
  <si>
    <t>Risk</t>
  </si>
  <si>
    <t>Portfolio STd Dev</t>
  </si>
  <si>
    <t xml:space="preserve">Risk </t>
  </si>
  <si>
    <t>Risk Free Rtate</t>
  </si>
  <si>
    <t>sharpe ratio</t>
  </si>
  <si>
    <t>Efficient Frontier</t>
  </si>
  <si>
    <t xml:space="preserve"> Short Selling Allowed</t>
  </si>
  <si>
    <t xml:space="preserve"> Short Selling  Not Allowed</t>
  </si>
  <si>
    <t>Portfolio Return (%)</t>
  </si>
  <si>
    <t>Tangency Portfolio</t>
  </si>
  <si>
    <t>Short Selling not allowed</t>
  </si>
  <si>
    <t>Securities</t>
  </si>
  <si>
    <t xml:space="preserve">CAPM </t>
  </si>
  <si>
    <t>Market Cap ( Crores)</t>
  </si>
  <si>
    <t>CAPM Weights</t>
  </si>
  <si>
    <t>TANGENCY PORTFOILO WEIGHTS</t>
  </si>
  <si>
    <t xml:space="preserve"> Status</t>
  </si>
  <si>
    <t>status</t>
  </si>
  <si>
    <t>Underweight</t>
  </si>
  <si>
    <t>Overweight</t>
  </si>
  <si>
    <t>Total Market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</si>
</sst>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%"/>
    <numFmt numFmtId="165" formatCode="0.0000"/>
    <numFmt numFmtId="166" formatCode="0.000"/>
  </numFmts>
  <fonts count="21">
    <font>
      <sz val="11"/>
      <color theme="1"/>
      <name val="Calibri"/>
      <scheme val="minor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9"/>
      <color rgb="FFF7981D"/>
      <name val="&quot;Google Sans Mono&quot;"/>
    </font>
    <font>
      <sz val="11"/>
      <color theme="1"/>
      <name val="Calibri"/>
      <family val="2"/>
    </font>
    <font>
      <b/>
      <sz val="11"/>
      <color theme="1"/>
      <name val="Arial"/>
      <family val="2"/>
    </font>
    <font>
      <b/>
      <sz val="14"/>
      <color theme="1"/>
      <name val="Arial"/>
      <family val="2"/>
    </font>
    <font>
      <b/>
      <sz val="8"/>
      <color theme="1"/>
      <name val="Arial"/>
      <family val="2"/>
    </font>
    <font>
      <b/>
      <sz val="12"/>
      <color theme="1"/>
      <name val="Arial"/>
      <family val="2"/>
    </font>
    <font>
      <sz val="11"/>
      <name val="Calibri"/>
      <family val="2"/>
    </font>
    <font>
      <b/>
      <sz val="5"/>
      <color theme="1"/>
      <name val="Arial"/>
      <family val="2"/>
    </font>
    <font>
      <sz val="10"/>
      <color theme="1"/>
      <name val="Calibri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7"/>
      <color rgb="FF000000"/>
      <name val="Arial"/>
      <family val="2"/>
    </font>
    <font>
      <sz val="9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FF9900"/>
        <bgColor rgb="FFFF9900"/>
      </patternFill>
    </fill>
    <fill>
      <patternFill patternType="solid">
        <fgColor rgb="FF6AA84F"/>
        <bgColor rgb="FF6AA84F"/>
      </patternFill>
    </fill>
    <fill>
      <patternFill patternType="solid">
        <fgColor rgb="FFD5A6BD"/>
        <bgColor rgb="FFD5A6BD"/>
      </patternFill>
    </fill>
    <fill>
      <patternFill patternType="solid">
        <fgColor rgb="FF46BDC6"/>
        <bgColor rgb="FF46BDC6"/>
      </patternFill>
    </fill>
    <fill>
      <patternFill patternType="solid">
        <fgColor rgb="FF6FA8DC"/>
        <bgColor rgb="FF6FA8DC"/>
      </patternFill>
    </fill>
    <fill>
      <patternFill patternType="solid">
        <fgColor rgb="FF9FC5E8"/>
        <bgColor rgb="FF9FC5E8"/>
      </patternFill>
    </fill>
    <fill>
      <patternFill patternType="solid">
        <fgColor rgb="FFFFC000"/>
        <bgColor rgb="FFFFC000"/>
      </patternFill>
    </fill>
    <fill>
      <patternFill patternType="solid">
        <fgColor theme="0"/>
        <bgColor theme="0"/>
      </patternFill>
    </fill>
    <fill>
      <patternFill patternType="solid">
        <fgColor theme="9"/>
        <bgColor theme="9"/>
      </patternFill>
    </fill>
    <fill>
      <patternFill patternType="solid">
        <fgColor rgb="FF92D050"/>
        <bgColor rgb="FF92D050"/>
      </patternFill>
    </fill>
    <fill>
      <patternFill patternType="solid">
        <fgColor rgb="FFB4A7D6"/>
        <bgColor rgb="FFB4A7D6"/>
      </patternFill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1" fillId="0" borderId="0" xfId="0" applyFont="1" applyAlignment="1">
      <alignment horizontal="right"/>
    </xf>
    <xf numFmtId="0" fontId="3" fillId="3" borderId="0" xfId="0" applyFont="1" applyFill="1" applyAlignment="1">
      <alignment horizontal="right"/>
    </xf>
    <xf numFmtId="0" fontId="4" fillId="0" borderId="0" xfId="0" applyFont="1"/>
    <xf numFmtId="10" fontId="4" fillId="0" borderId="0" xfId="0" applyNumberFormat="1" applyFont="1"/>
    <xf numFmtId="14" fontId="4" fillId="0" borderId="0" xfId="0" applyNumberFormat="1" applyFont="1"/>
    <xf numFmtId="0" fontId="1" fillId="0" borderId="1" xfId="0" applyFont="1" applyBorder="1"/>
    <xf numFmtId="0" fontId="1" fillId="0" borderId="2" xfId="0" applyFont="1" applyBorder="1"/>
    <xf numFmtId="0" fontId="5" fillId="2" borderId="3" xfId="0" applyFont="1" applyFill="1" applyBorder="1"/>
    <xf numFmtId="0" fontId="1" fillId="0" borderId="3" xfId="0" applyFont="1" applyBorder="1"/>
    <xf numFmtId="0" fontId="5" fillId="2" borderId="3" xfId="0" applyFont="1" applyFill="1" applyBorder="1" applyAlignment="1">
      <alignment horizontal="right"/>
    </xf>
    <xf numFmtId="0" fontId="1" fillId="3" borderId="2" xfId="0" applyFont="1" applyFill="1" applyBorder="1"/>
    <xf numFmtId="0" fontId="1" fillId="0" borderId="3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1" fillId="3" borderId="1" xfId="0" applyFont="1" applyFill="1" applyBorder="1"/>
    <xf numFmtId="0" fontId="1" fillId="2" borderId="3" xfId="0" applyFont="1" applyFill="1" applyBorder="1"/>
    <xf numFmtId="0" fontId="1" fillId="4" borderId="3" xfId="0" applyFont="1" applyFill="1" applyBorder="1" applyAlignment="1">
      <alignment horizontal="right"/>
    </xf>
    <xf numFmtId="0" fontId="1" fillId="5" borderId="3" xfId="0" applyFont="1" applyFill="1" applyBorder="1" applyAlignment="1">
      <alignment horizontal="right"/>
    </xf>
    <xf numFmtId="0" fontId="6" fillId="2" borderId="3" xfId="0" applyFont="1" applyFill="1" applyBorder="1"/>
    <xf numFmtId="0" fontId="1" fillId="0" borderId="4" xfId="0" applyFont="1" applyBorder="1"/>
    <xf numFmtId="0" fontId="1" fillId="6" borderId="3" xfId="0" applyFont="1" applyFill="1" applyBorder="1"/>
    <xf numFmtId="0" fontId="5" fillId="7" borderId="4" xfId="0" applyFont="1" applyFill="1" applyBorder="1"/>
    <xf numFmtId="0" fontId="1" fillId="7" borderId="4" xfId="0" applyFont="1" applyFill="1" applyBorder="1"/>
    <xf numFmtId="0" fontId="1" fillId="8" borderId="3" xfId="0" applyFont="1" applyFill="1" applyBorder="1" applyAlignment="1">
      <alignment horizontal="right"/>
    </xf>
    <xf numFmtId="0" fontId="1" fillId="9" borderId="3" xfId="0" applyFont="1" applyFill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5" fillId="4" borderId="4" xfId="0" applyFont="1" applyFill="1" applyBorder="1"/>
    <xf numFmtId="0" fontId="1" fillId="6" borderId="4" xfId="0" applyFont="1" applyFill="1" applyBorder="1"/>
    <xf numFmtId="0" fontId="1" fillId="4" borderId="4" xfId="0" applyFont="1" applyFill="1" applyBorder="1" applyAlignment="1">
      <alignment horizontal="right"/>
    </xf>
    <xf numFmtId="0" fontId="7" fillId="0" borderId="4" xfId="0" applyFont="1" applyBorder="1"/>
    <xf numFmtId="0" fontId="1" fillId="3" borderId="0" xfId="0" applyFont="1" applyFill="1"/>
    <xf numFmtId="0" fontId="5" fillId="0" borderId="4" xfId="0" applyFont="1" applyBorder="1"/>
    <xf numFmtId="0" fontId="5" fillId="10" borderId="3" xfId="0" applyFont="1" applyFill="1" applyBorder="1"/>
    <xf numFmtId="0" fontId="5" fillId="11" borderId="3" xfId="0" applyFont="1" applyFill="1" applyBorder="1"/>
    <xf numFmtId="0" fontId="1" fillId="4" borderId="3" xfId="0" applyFont="1" applyFill="1" applyBorder="1"/>
    <xf numFmtId="0" fontId="5" fillId="7" borderId="3" xfId="0" applyFont="1" applyFill="1" applyBorder="1"/>
    <xf numFmtId="0" fontId="1" fillId="7" borderId="3" xfId="0" applyFont="1" applyFill="1" applyBorder="1"/>
    <xf numFmtId="0" fontId="10" fillId="2" borderId="3" xfId="0" applyFont="1" applyFill="1" applyBorder="1"/>
    <xf numFmtId="0" fontId="5" fillId="6" borderId="3" xfId="0" applyFont="1" applyFill="1" applyBorder="1"/>
    <xf numFmtId="164" fontId="4" fillId="0" borderId="0" xfId="0" applyNumberFormat="1" applyFont="1"/>
    <xf numFmtId="9" fontId="4" fillId="0" borderId="0" xfId="0" applyNumberFormat="1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12" borderId="5" xfId="0" applyFont="1" applyFill="1" applyBorder="1"/>
    <xf numFmtId="0" fontId="16" fillId="12" borderId="5" xfId="0" applyFont="1" applyFill="1" applyBorder="1"/>
    <xf numFmtId="0" fontId="16" fillId="13" borderId="5" xfId="0" applyFont="1" applyFill="1" applyBorder="1"/>
    <xf numFmtId="0" fontId="17" fillId="12" borderId="4" xfId="0" applyFont="1" applyFill="1" applyBorder="1"/>
    <xf numFmtId="0" fontId="17" fillId="2" borderId="6" xfId="0" applyFont="1" applyFill="1" applyBorder="1"/>
    <xf numFmtId="0" fontId="15" fillId="2" borderId="5" xfId="0" applyFont="1" applyFill="1" applyBorder="1" applyAlignment="1">
      <alignment horizontal="right"/>
    </xf>
    <xf numFmtId="0" fontId="15" fillId="14" borderId="5" xfId="0" applyFont="1" applyFill="1" applyBorder="1" applyAlignment="1">
      <alignment horizontal="right"/>
    </xf>
    <xf numFmtId="0" fontId="15" fillId="14" borderId="5" xfId="0" applyFont="1" applyFill="1" applyBorder="1"/>
    <xf numFmtId="0" fontId="15" fillId="0" borderId="0" xfId="0" applyFont="1"/>
    <xf numFmtId="0" fontId="18" fillId="12" borderId="7" xfId="0" applyFont="1" applyFill="1" applyBorder="1"/>
    <xf numFmtId="0" fontId="17" fillId="4" borderId="3" xfId="0" applyFont="1" applyFill="1" applyBorder="1" applyAlignment="1">
      <alignment horizontal="right"/>
    </xf>
    <xf numFmtId="164" fontId="15" fillId="2" borderId="5" xfId="0" applyNumberFormat="1" applyFont="1" applyFill="1" applyBorder="1"/>
    <xf numFmtId="0" fontId="15" fillId="13" borderId="5" xfId="0" applyFont="1" applyFill="1" applyBorder="1"/>
    <xf numFmtId="10" fontId="15" fillId="13" borderId="5" xfId="0" applyNumberFormat="1" applyFont="1" applyFill="1" applyBorder="1" applyAlignment="1">
      <alignment horizontal="right"/>
    </xf>
    <xf numFmtId="10" fontId="15" fillId="13" borderId="5" xfId="0" applyNumberFormat="1" applyFont="1" applyFill="1" applyBorder="1"/>
    <xf numFmtId="0" fontId="17" fillId="0" borderId="7" xfId="0" applyFont="1" applyBorder="1"/>
    <xf numFmtId="0" fontId="17" fillId="4" borderId="3" xfId="0" applyFont="1" applyFill="1" applyBorder="1"/>
    <xf numFmtId="0" fontId="17" fillId="15" borderId="7" xfId="0" applyFont="1" applyFill="1" applyBorder="1"/>
    <xf numFmtId="0" fontId="12" fillId="0" borderId="4" xfId="0" applyFont="1" applyBorder="1"/>
    <xf numFmtId="10" fontId="4" fillId="0" borderId="4" xfId="0" applyNumberFormat="1" applyFont="1" applyBorder="1"/>
    <xf numFmtId="0" fontId="4" fillId="3" borderId="4" xfId="0" applyFont="1" applyFill="1" applyBorder="1"/>
    <xf numFmtId="0" fontId="19" fillId="0" borderId="0" xfId="0" applyFont="1"/>
    <xf numFmtId="0" fontId="2" fillId="0" borderId="4" xfId="0" applyFont="1" applyBorder="1"/>
    <xf numFmtId="0" fontId="4" fillId="15" borderId="4" xfId="0" applyFont="1" applyFill="1" applyBorder="1"/>
    <xf numFmtId="0" fontId="4" fillId="4" borderId="4" xfId="0" applyFont="1" applyFill="1" applyBorder="1"/>
    <xf numFmtId="0" fontId="4" fillId="15" borderId="5" xfId="0" applyFont="1" applyFill="1" applyBorder="1"/>
    <xf numFmtId="0" fontId="4" fillId="2" borderId="4" xfId="0" applyFont="1" applyFill="1" applyBorder="1"/>
    <xf numFmtId="0" fontId="4" fillId="12" borderId="4" xfId="0" applyFont="1" applyFill="1" applyBorder="1"/>
    <xf numFmtId="0" fontId="16" fillId="10" borderId="4" xfId="0" applyFont="1" applyFill="1" applyBorder="1"/>
    <xf numFmtId="0" fontId="16" fillId="0" borderId="4" xfId="0" applyFont="1" applyBorder="1"/>
    <xf numFmtId="0" fontId="12" fillId="12" borderId="4" xfId="0" applyFont="1" applyFill="1" applyBorder="1"/>
    <xf numFmtId="0" fontId="16" fillId="11" borderId="4" xfId="0" applyFont="1" applyFill="1" applyBorder="1"/>
    <xf numFmtId="0" fontId="4" fillId="0" borderId="4" xfId="0" applyFont="1" applyBorder="1"/>
    <xf numFmtId="10" fontId="4" fillId="4" borderId="4" xfId="0" applyNumberFormat="1" applyFont="1" applyFill="1" applyBorder="1"/>
    <xf numFmtId="0" fontId="16" fillId="2" borderId="4" xfId="0" applyFont="1" applyFill="1" applyBorder="1"/>
    <xf numFmtId="10" fontId="17" fillId="4" borderId="4" xfId="0" applyNumberFormat="1" applyFont="1" applyFill="1" applyBorder="1"/>
    <xf numFmtId="0" fontId="17" fillId="4" borderId="4" xfId="0" applyFont="1" applyFill="1" applyBorder="1" applyAlignment="1">
      <alignment horizontal="right"/>
    </xf>
    <xf numFmtId="9" fontId="17" fillId="4" borderId="4" xfId="0" applyNumberFormat="1" applyFont="1" applyFill="1" applyBorder="1" applyAlignment="1">
      <alignment horizontal="right"/>
    </xf>
    <xf numFmtId="0" fontId="2" fillId="2" borderId="4" xfId="0" applyFont="1" applyFill="1" applyBorder="1"/>
    <xf numFmtId="0" fontId="2" fillId="14" borderId="4" xfId="0" applyFont="1" applyFill="1" applyBorder="1"/>
    <xf numFmtId="165" fontId="2" fillId="0" borderId="4" xfId="0" applyNumberFormat="1" applyFont="1" applyBorder="1"/>
    <xf numFmtId="166" fontId="2" fillId="0" borderId="4" xfId="0" applyNumberFormat="1" applyFont="1" applyBorder="1"/>
    <xf numFmtId="0" fontId="2" fillId="16" borderId="4" xfId="0" applyFont="1" applyFill="1" applyBorder="1"/>
    <xf numFmtId="3" fontId="2" fillId="0" borderId="4" xfId="0" applyNumberFormat="1" applyFont="1" applyBorder="1"/>
    <xf numFmtId="0" fontId="20" fillId="0" borderId="0" xfId="0" applyFont="1"/>
    <xf numFmtId="165" fontId="2" fillId="0" borderId="0" xfId="0" applyNumberFormat="1" applyFont="1"/>
    <xf numFmtId="0" fontId="8" fillId="2" borderId="1" xfId="0" applyFont="1" applyFill="1" applyBorder="1" applyAlignment="1">
      <alignment horizontal="center"/>
    </xf>
    <xf numFmtId="0" fontId="9" fillId="0" borderId="1" xfId="0" applyFont="1" applyBorder="1"/>
    <xf numFmtId="0" fontId="9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329046</xdr:colOff>
      <xdr:row>52</xdr:row>
      <xdr:rowOff>86591</xdr:rowOff>
    </xdr:from>
    <xdr:to>
      <xdr:col>18</xdr:col>
      <xdr:colOff>190501</xdr:colOff>
      <xdr:row>68</xdr:row>
      <xdr:rowOff>190251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79874A-304E-F5CD-CDC7-EA1428F1E6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60137" y="9992591"/>
          <a:ext cx="5074228" cy="3151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571500</xdr:colOff>
      <xdr:row>51</xdr:row>
      <xdr:rowOff>51956</xdr:rowOff>
    </xdr:from>
    <xdr:to>
      <xdr:col>24</xdr:col>
      <xdr:colOff>86591</xdr:colOff>
      <xdr:row>69</xdr:row>
      <xdr:rowOff>7972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95CE61E-4E50-4A53-3826-27BC30502A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15364" y="9767456"/>
          <a:ext cx="5437909" cy="33850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1216480</xdr:colOff>
      <xdr:row>66</xdr:row>
      <xdr:rowOff>11792</xdr:rowOff>
    </xdr:from>
    <xdr:ext cx="5219700" cy="311467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243051" y="11986078"/>
          <a:ext cx="5219700" cy="3114675"/>
        </a:xfrm>
        <a:prstGeom prst="rect">
          <a:avLst/>
        </a:prstGeom>
        <a:noFill/>
      </xdr:spPr>
    </xdr:pic>
    <xdr:clientData fLocksWithSheet="0"/>
  </xdr:oneCellAnchor>
  <xdr:oneCellAnchor>
    <xdr:from>
      <xdr:col>18</xdr:col>
      <xdr:colOff>511175</xdr:colOff>
      <xdr:row>65</xdr:row>
      <xdr:rowOff>161924</xdr:rowOff>
    </xdr:from>
    <xdr:ext cx="5143500" cy="3067050"/>
    <xdr:pic>
      <xdr:nvPicPr>
        <xdr:cNvPr id="3" name="image2.png" title="Image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0450175" y="11954781"/>
          <a:ext cx="5143500" cy="3067050"/>
        </a:xfrm>
        <a:prstGeom prst="rect">
          <a:avLst/>
        </a:prstGeom>
        <a:noFill/>
      </xdr:spPr>
    </xdr:pic>
    <xdr:clientData fLocksWithSheet="0"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YEARLY%20DAT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YEARLY DATA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286"/>
  <sheetViews>
    <sheetView workbookViewId="0"/>
  </sheetViews>
  <sheetFormatPr defaultColWidth="14.44140625" defaultRowHeight="15" customHeight="1"/>
  <sheetData>
    <row r="1" spans="1:24">
      <c r="A1" s="1" t="s">
        <v>0</v>
      </c>
      <c r="B1" s="1" t="s">
        <v>1</v>
      </c>
      <c r="C1" s="2" t="s">
        <v>2</v>
      </c>
      <c r="D1" s="1"/>
      <c r="E1" s="1" t="s">
        <v>0</v>
      </c>
      <c r="F1" s="1" t="s">
        <v>1</v>
      </c>
      <c r="G1" s="2" t="s">
        <v>3</v>
      </c>
      <c r="H1" s="1"/>
      <c r="I1" s="1" t="s">
        <v>0</v>
      </c>
      <c r="J1" s="1" t="s">
        <v>1</v>
      </c>
      <c r="K1" s="2" t="s">
        <v>4</v>
      </c>
      <c r="L1" s="1"/>
      <c r="M1" s="1" t="s">
        <v>0</v>
      </c>
      <c r="N1" s="1" t="s">
        <v>1</v>
      </c>
      <c r="O1" s="2" t="s">
        <v>5</v>
      </c>
      <c r="P1" s="1"/>
      <c r="Q1" s="1" t="s">
        <v>0</v>
      </c>
      <c r="R1" s="1" t="s">
        <v>1</v>
      </c>
      <c r="U1" s="3" t="s">
        <v>6</v>
      </c>
    </row>
    <row r="2" spans="1:24">
      <c r="A2" s="4">
        <v>1391.25</v>
      </c>
      <c r="B2" s="4">
        <v>1406</v>
      </c>
      <c r="C2" s="5">
        <f t="shared" ref="C2:C246" si="0">(B3-B2)*100/B2</f>
        <v>-0.3769593883357002</v>
      </c>
      <c r="D2" s="1"/>
      <c r="E2" s="4">
        <v>544.54998799999998</v>
      </c>
      <c r="F2" s="4">
        <v>567.45001200000002</v>
      </c>
      <c r="G2" s="5">
        <f t="shared" ref="G2:G81" si="1">(F3-F2)*100/F2</f>
        <v>-1.3745683029433058</v>
      </c>
      <c r="H2" s="1"/>
      <c r="I2" s="4">
        <v>949</v>
      </c>
      <c r="J2" s="4">
        <v>930.40002400000003</v>
      </c>
      <c r="K2" s="5">
        <f t="shared" ref="K2:K246" si="2">(J3-J2)*100/J2</f>
        <v>-0.70400342122089843</v>
      </c>
      <c r="L2" s="1"/>
      <c r="M2" s="4">
        <v>67.059997999999993</v>
      </c>
      <c r="N2" s="4">
        <v>66.519997000000004</v>
      </c>
      <c r="O2" s="5">
        <f t="shared" ref="O2:O246" si="3">(N3-N2)*100/N2</f>
        <v>1.1876143049134376</v>
      </c>
      <c r="P2" s="4"/>
      <c r="Q2" s="4">
        <v>7415</v>
      </c>
      <c r="R2" s="4">
        <v>7519.7001950000003</v>
      </c>
      <c r="U2" s="6" t="s">
        <v>7</v>
      </c>
      <c r="V2" s="6" t="s">
        <v>8</v>
      </c>
      <c r="W2" s="7" t="s">
        <v>9</v>
      </c>
      <c r="X2" s="6" t="s">
        <v>10</v>
      </c>
    </row>
    <row r="3" spans="1:24">
      <c r="A3" s="4">
        <v>1394.3000489999999</v>
      </c>
      <c r="B3" s="4">
        <v>1400.6999510000001</v>
      </c>
      <c r="C3" s="5">
        <f t="shared" si="0"/>
        <v>-3.2123296618867057E-2</v>
      </c>
      <c r="D3" s="1"/>
      <c r="E3" s="4">
        <v>570.70001200000002</v>
      </c>
      <c r="F3" s="4">
        <v>559.65002400000003</v>
      </c>
      <c r="G3" s="5">
        <f t="shared" si="1"/>
        <v>-1.563477106185204</v>
      </c>
      <c r="H3" s="1"/>
      <c r="I3" s="4">
        <v>935</v>
      </c>
      <c r="J3" s="4">
        <v>923.84997599999997</v>
      </c>
      <c r="K3" s="5">
        <f t="shared" si="2"/>
        <v>0.47627040258753339</v>
      </c>
      <c r="L3" s="1"/>
      <c r="M3" s="4">
        <v>67.440002000000007</v>
      </c>
      <c r="N3" s="4">
        <v>67.309997999999993</v>
      </c>
      <c r="O3" s="5">
        <f t="shared" si="3"/>
        <v>-0.10399643749802695</v>
      </c>
      <c r="P3" s="4"/>
      <c r="Q3" s="4">
        <v>7590</v>
      </c>
      <c r="R3" s="4">
        <v>7627.6499020000001</v>
      </c>
      <c r="U3" s="8">
        <v>44593</v>
      </c>
      <c r="V3" s="6">
        <v>22.594999999999999</v>
      </c>
      <c r="W3" s="7">
        <v>0</v>
      </c>
      <c r="X3" s="7">
        <f>W3-'INTERNATIONAL PORTFOLIO ANALYSI'!G$5</f>
        <v>0</v>
      </c>
    </row>
    <row r="4" spans="1:24">
      <c r="A4" s="4">
        <v>1401</v>
      </c>
      <c r="B4" s="4">
        <v>1400.25</v>
      </c>
      <c r="C4" s="5">
        <f t="shared" si="0"/>
        <v>-1.0498090341010573</v>
      </c>
      <c r="D4" s="1"/>
      <c r="E4" s="4">
        <v>559.65002400000003</v>
      </c>
      <c r="F4" s="4">
        <v>550.90002400000003</v>
      </c>
      <c r="G4" s="5">
        <f t="shared" si="1"/>
        <v>1.4703168718685642</v>
      </c>
      <c r="H4" s="1"/>
      <c r="I4" s="4">
        <v>929.90002400000003</v>
      </c>
      <c r="J4" s="4">
        <v>928.25</v>
      </c>
      <c r="K4" s="5">
        <f t="shared" si="2"/>
        <v>-0.72178960409372639</v>
      </c>
      <c r="L4" s="1"/>
      <c r="M4" s="4">
        <v>68.910004000000001</v>
      </c>
      <c r="N4" s="4">
        <v>67.239998</v>
      </c>
      <c r="O4" s="5">
        <f t="shared" si="3"/>
        <v>1.2790006329268473</v>
      </c>
      <c r="P4" s="4"/>
      <c r="Q4" s="4">
        <v>7628</v>
      </c>
      <c r="R4" s="4">
        <v>7773.5498049999997</v>
      </c>
      <c r="U4" s="8">
        <v>44594</v>
      </c>
      <c r="V4" s="6">
        <v>22.707000000000001</v>
      </c>
      <c r="W4" s="7">
        <f t="shared" ref="W4:W246" si="4">((V4-V3)/V3)</f>
        <v>4.9568488603674212E-3</v>
      </c>
      <c r="X4" s="7">
        <f>W4-'INTERNATIONAL PORTFOLIO ANALYSI'!G$5</f>
        <v>4.9568488603674212E-3</v>
      </c>
    </row>
    <row r="5" spans="1:24">
      <c r="A5" s="4">
        <v>1399.849976</v>
      </c>
      <c r="B5" s="4">
        <v>1385.5500489999999</v>
      </c>
      <c r="C5" s="5">
        <f t="shared" si="0"/>
        <v>-1.2702607179511485</v>
      </c>
      <c r="D5" s="1"/>
      <c r="E5" s="4">
        <v>540</v>
      </c>
      <c r="F5" s="4">
        <v>559</v>
      </c>
      <c r="G5" s="5">
        <f t="shared" si="1"/>
        <v>3.2379205724507996</v>
      </c>
      <c r="H5" s="1"/>
      <c r="I5" s="4">
        <v>927.5</v>
      </c>
      <c r="J5" s="4">
        <v>921.54998799999998</v>
      </c>
      <c r="K5" s="5">
        <f t="shared" si="2"/>
        <v>-0.69447822509221868</v>
      </c>
      <c r="L5" s="1"/>
      <c r="M5" s="4">
        <v>67.319999999999993</v>
      </c>
      <c r="N5" s="4">
        <v>68.099997999999999</v>
      </c>
      <c r="O5" s="5">
        <f t="shared" si="3"/>
        <v>3.65638483572349</v>
      </c>
      <c r="P5" s="4"/>
      <c r="Q5" s="4">
        <v>7764</v>
      </c>
      <c r="R5" s="4">
        <v>7879.1000979999999</v>
      </c>
      <c r="U5" s="8">
        <v>44595</v>
      </c>
      <c r="V5" s="6">
        <v>22.375</v>
      </c>
      <c r="W5" s="7">
        <f t="shared" si="4"/>
        <v>-1.462104196943677E-2</v>
      </c>
      <c r="X5" s="7">
        <f>W5-'INTERNATIONAL PORTFOLIO ANALYSI'!G$5</f>
        <v>-1.462104196943677E-2</v>
      </c>
    </row>
    <row r="6" spans="1:24">
      <c r="A6" s="4">
        <v>1396.6999510000001</v>
      </c>
      <c r="B6" s="4">
        <v>1367.9499510000001</v>
      </c>
      <c r="C6" s="5">
        <f t="shared" si="0"/>
        <v>-1.2098342478028294</v>
      </c>
      <c r="D6" s="1"/>
      <c r="E6" s="4">
        <v>568.84997599999997</v>
      </c>
      <c r="F6" s="4">
        <v>577.09997599999997</v>
      </c>
      <c r="G6" s="5">
        <f t="shared" si="1"/>
        <v>-0.97902689914510665</v>
      </c>
      <c r="H6" s="1"/>
      <c r="I6" s="4">
        <v>929.29998799999998</v>
      </c>
      <c r="J6" s="4">
        <v>915.15002400000003</v>
      </c>
      <c r="K6" s="5">
        <f t="shared" si="2"/>
        <v>0.13112079643019703</v>
      </c>
      <c r="L6" s="1"/>
      <c r="M6" s="4">
        <v>68.569999999999993</v>
      </c>
      <c r="N6" s="4">
        <v>70.589995999999999</v>
      </c>
      <c r="O6" s="5">
        <f t="shared" si="3"/>
        <v>1.0483156848457591</v>
      </c>
      <c r="P6" s="4"/>
      <c r="Q6" s="4">
        <v>7880</v>
      </c>
      <c r="R6" s="4">
        <v>7907.5</v>
      </c>
      <c r="U6" s="8">
        <v>44596</v>
      </c>
      <c r="V6" s="6">
        <v>22.475000000000001</v>
      </c>
      <c r="W6" s="7">
        <f t="shared" si="4"/>
        <v>4.4692737430168236E-3</v>
      </c>
      <c r="X6" s="7">
        <f>W6-'INTERNATIONAL PORTFOLIO ANALYSI'!G$5</f>
        <v>4.4692737430168236E-3</v>
      </c>
    </row>
    <row r="7" spans="1:24">
      <c r="A7" s="4">
        <v>1391.4499510000001</v>
      </c>
      <c r="B7" s="4">
        <v>1351.400024</v>
      </c>
      <c r="C7" s="5">
        <f t="shared" si="0"/>
        <v>0.45508545884115759</v>
      </c>
      <c r="D7" s="1"/>
      <c r="E7" s="4">
        <v>583</v>
      </c>
      <c r="F7" s="4">
        <v>571.45001200000002</v>
      </c>
      <c r="G7" s="5">
        <f t="shared" si="1"/>
        <v>0.13999264733587666</v>
      </c>
      <c r="H7" s="1"/>
      <c r="I7" s="4">
        <v>909</v>
      </c>
      <c r="J7" s="4">
        <v>916.34997599999997</v>
      </c>
      <c r="K7" s="5">
        <f t="shared" si="2"/>
        <v>-0.11458373192558308</v>
      </c>
      <c r="L7" s="1"/>
      <c r="M7" s="4">
        <v>70.610000999999997</v>
      </c>
      <c r="N7" s="4">
        <v>71.330001999999993</v>
      </c>
      <c r="O7" s="5">
        <f t="shared" si="3"/>
        <v>0.54675310397440213</v>
      </c>
      <c r="P7" s="4"/>
      <c r="Q7" s="4">
        <v>7900</v>
      </c>
      <c r="R7" s="4">
        <v>8123.8500979999999</v>
      </c>
      <c r="U7" s="8">
        <v>44599</v>
      </c>
      <c r="V7" s="6">
        <v>23.076000000000001</v>
      </c>
      <c r="W7" s="7">
        <f t="shared" si="4"/>
        <v>2.6740823136818644E-2</v>
      </c>
      <c r="X7" s="7">
        <f>W7-'INTERNATIONAL PORTFOLIO ANALYSI'!G$5</f>
        <v>2.6740823136818644E-2</v>
      </c>
    </row>
    <row r="8" spans="1:24">
      <c r="A8" s="4">
        <v>1355</v>
      </c>
      <c r="B8" s="4">
        <v>1357.5500489999999</v>
      </c>
      <c r="C8" s="5">
        <f t="shared" si="0"/>
        <v>-5.8933296830512988E-2</v>
      </c>
      <c r="D8" s="1"/>
      <c r="E8" s="4">
        <v>572.45001200000002</v>
      </c>
      <c r="F8" s="4">
        <v>572.25</v>
      </c>
      <c r="G8" s="5">
        <f t="shared" si="1"/>
        <v>0.42813665356050945</v>
      </c>
      <c r="H8" s="1"/>
      <c r="I8" s="4">
        <v>916</v>
      </c>
      <c r="J8" s="4">
        <v>915.29998799999998</v>
      </c>
      <c r="K8" s="5">
        <f t="shared" si="2"/>
        <v>-0.92319590416076958</v>
      </c>
      <c r="L8" s="1"/>
      <c r="M8" s="4">
        <v>71.349997999999999</v>
      </c>
      <c r="N8" s="4">
        <v>71.720000999999996</v>
      </c>
      <c r="O8" s="5">
        <f t="shared" si="3"/>
        <v>0</v>
      </c>
      <c r="P8" s="4"/>
      <c r="Q8" s="4">
        <v>8110</v>
      </c>
      <c r="R8" s="4">
        <v>8144.6000979999999</v>
      </c>
      <c r="U8" s="8">
        <v>44600</v>
      </c>
      <c r="V8" s="6">
        <v>23.2</v>
      </c>
      <c r="W8" s="7">
        <f t="shared" si="4"/>
        <v>5.3735482752642911E-3</v>
      </c>
      <c r="X8" s="7">
        <f>W8-'INTERNATIONAL PORTFOLIO ANALYSI'!G$5</f>
        <v>5.3735482752642911E-3</v>
      </c>
    </row>
    <row r="9" spans="1:24">
      <c r="A9" s="4">
        <v>1370</v>
      </c>
      <c r="B9" s="4">
        <v>1356.75</v>
      </c>
      <c r="C9" s="5">
        <f t="shared" si="0"/>
        <v>-2.1890511147963925</v>
      </c>
      <c r="D9" s="1"/>
      <c r="E9" s="4">
        <v>577.90002400000003</v>
      </c>
      <c r="F9" s="4">
        <v>574.70001200000002</v>
      </c>
      <c r="G9" s="5">
        <f t="shared" si="1"/>
        <v>-0.94832293130350853</v>
      </c>
      <c r="H9" s="1"/>
      <c r="I9" s="4">
        <v>915.29998799999998</v>
      </c>
      <c r="J9" s="4">
        <v>906.84997599999997</v>
      </c>
      <c r="K9" s="5">
        <f t="shared" si="2"/>
        <v>1.8635964544591916</v>
      </c>
      <c r="L9" s="1"/>
      <c r="M9" s="4">
        <v>71.169998000000007</v>
      </c>
      <c r="N9" s="4">
        <v>71.720000999999996</v>
      </c>
      <c r="O9" s="5">
        <f t="shared" si="3"/>
        <v>-1.8126087310009793</v>
      </c>
      <c r="P9" s="4"/>
      <c r="Q9" s="4">
        <v>8145</v>
      </c>
      <c r="R9" s="4">
        <v>8167.9501950000003</v>
      </c>
      <c r="U9" s="8">
        <v>44601</v>
      </c>
      <c r="V9" s="6">
        <v>23.341000000000001</v>
      </c>
      <c r="W9" s="7">
        <f t="shared" si="4"/>
        <v>6.0775862068966294E-3</v>
      </c>
      <c r="X9" s="7">
        <f>W9-'INTERNATIONAL PORTFOLIO ANALYSI'!G$5</f>
        <v>6.0775862068966294E-3</v>
      </c>
    </row>
    <row r="10" spans="1:24">
      <c r="A10" s="4">
        <v>1351</v>
      </c>
      <c r="B10" s="4">
        <v>1327.0500489999999</v>
      </c>
      <c r="C10" s="5">
        <f t="shared" si="0"/>
        <v>1.3488490515854019</v>
      </c>
      <c r="D10" s="1"/>
      <c r="E10" s="4">
        <v>579.95001200000002</v>
      </c>
      <c r="F10" s="4">
        <v>569.25</v>
      </c>
      <c r="G10" s="5">
        <f t="shared" si="1"/>
        <v>-2.0553380764163398</v>
      </c>
      <c r="H10" s="1"/>
      <c r="I10" s="4">
        <v>910</v>
      </c>
      <c r="J10" s="4">
        <v>923.75</v>
      </c>
      <c r="K10" s="5">
        <f t="shared" si="2"/>
        <v>-0.25439523680649195</v>
      </c>
      <c r="L10" s="1"/>
      <c r="M10" s="4">
        <v>70.650002000000001</v>
      </c>
      <c r="N10" s="4">
        <v>70.419998000000007</v>
      </c>
      <c r="O10" s="5">
        <f t="shared" si="3"/>
        <v>1.8602741227001873</v>
      </c>
      <c r="P10" s="4"/>
      <c r="Q10" s="4">
        <v>8153.7001950000003</v>
      </c>
      <c r="R10" s="4">
        <v>8075.6499020000001</v>
      </c>
      <c r="U10" s="8">
        <v>44602</v>
      </c>
      <c r="V10" s="6">
        <v>23.521999999999998</v>
      </c>
      <c r="W10" s="7">
        <f t="shared" si="4"/>
        <v>7.7545949188122781E-3</v>
      </c>
      <c r="X10" s="7">
        <f>W10-'INTERNATIONAL PORTFOLIO ANALYSI'!G$5</f>
        <v>7.7545949188122781E-3</v>
      </c>
    </row>
    <row r="11" spans="1:24">
      <c r="A11" s="4">
        <v>1330.400024</v>
      </c>
      <c r="B11" s="4">
        <v>1344.9499510000001</v>
      </c>
      <c r="C11" s="5">
        <f t="shared" si="0"/>
        <v>-1.1896353457690858</v>
      </c>
      <c r="D11" s="1"/>
      <c r="E11" s="4">
        <v>566.09997599999997</v>
      </c>
      <c r="F11" s="4">
        <v>557.54998799999998</v>
      </c>
      <c r="G11" s="5">
        <f t="shared" si="1"/>
        <v>-1.4348489233578821</v>
      </c>
      <c r="H11" s="1"/>
      <c r="I11" s="4">
        <v>923.70001200000002</v>
      </c>
      <c r="J11" s="4">
        <v>921.40002400000003</v>
      </c>
      <c r="K11" s="5">
        <f t="shared" si="2"/>
        <v>-1.1829849919778199</v>
      </c>
      <c r="L11" s="1"/>
      <c r="M11" s="4">
        <v>69.849997999999999</v>
      </c>
      <c r="N11" s="4">
        <v>71.730002999999996</v>
      </c>
      <c r="O11" s="5">
        <f t="shared" si="3"/>
        <v>-1.1571183121238624</v>
      </c>
      <c r="P11" s="4"/>
      <c r="Q11" s="4">
        <v>8000</v>
      </c>
      <c r="R11" s="4">
        <v>8082.1499020000001</v>
      </c>
      <c r="U11" s="8">
        <v>44603</v>
      </c>
      <c r="V11" s="6">
        <v>23.369</v>
      </c>
      <c r="W11" s="7">
        <f t="shared" si="4"/>
        <v>-6.5045489329138128E-3</v>
      </c>
      <c r="X11" s="7">
        <f>W11-'INTERNATIONAL PORTFOLIO ANALYSI'!G$5</f>
        <v>-6.5045489329138128E-3</v>
      </c>
    </row>
    <row r="12" spans="1:24">
      <c r="A12" s="4">
        <v>1347.900024</v>
      </c>
      <c r="B12" s="4">
        <v>1328.9499510000001</v>
      </c>
      <c r="C12" s="5">
        <f t="shared" si="0"/>
        <v>-1.019596485917627</v>
      </c>
      <c r="D12" s="1"/>
      <c r="E12" s="4">
        <v>557.79998799999998</v>
      </c>
      <c r="F12" s="4">
        <v>549.54998799999998</v>
      </c>
      <c r="G12" s="5">
        <f t="shared" si="1"/>
        <v>-2.7113027614150278</v>
      </c>
      <c r="H12" s="1"/>
      <c r="I12" s="4">
        <v>918.90002400000003</v>
      </c>
      <c r="J12" s="4">
        <v>910.5</v>
      </c>
      <c r="K12" s="5">
        <f t="shared" si="2"/>
        <v>-0.90609555189456348</v>
      </c>
      <c r="L12" s="1"/>
      <c r="M12" s="4">
        <v>70.800003000000004</v>
      </c>
      <c r="N12" s="4">
        <v>70.900002000000001</v>
      </c>
      <c r="O12" s="5">
        <f t="shared" si="3"/>
        <v>-1.0578278968172667</v>
      </c>
      <c r="P12" s="4"/>
      <c r="Q12" s="4">
        <v>8101</v>
      </c>
      <c r="R12" s="4">
        <v>8264.7001949999994</v>
      </c>
      <c r="U12" s="8">
        <v>44606</v>
      </c>
      <c r="V12" s="6">
        <v>23.847999999999999</v>
      </c>
      <c r="W12" s="7">
        <f t="shared" si="4"/>
        <v>2.0497239933244864E-2</v>
      </c>
      <c r="X12" s="7">
        <f>W12-'INTERNATIONAL PORTFOLIO ANALYSI'!G$5</f>
        <v>2.0497239933244864E-2</v>
      </c>
    </row>
    <row r="13" spans="1:24">
      <c r="A13" s="4">
        <v>1355.650024</v>
      </c>
      <c r="B13" s="4">
        <v>1315.400024</v>
      </c>
      <c r="C13" s="5">
        <f t="shared" si="0"/>
        <v>-0.50555145801031476</v>
      </c>
      <c r="D13" s="1"/>
      <c r="E13" s="4">
        <v>549.54998799999998</v>
      </c>
      <c r="F13" s="4">
        <v>534.65002400000003</v>
      </c>
      <c r="G13" s="5">
        <f t="shared" si="1"/>
        <v>-4.1054916327844424</v>
      </c>
      <c r="H13" s="1"/>
      <c r="I13" s="4">
        <v>910.5</v>
      </c>
      <c r="J13" s="4">
        <v>902.25</v>
      </c>
      <c r="K13" s="5">
        <f t="shared" si="2"/>
        <v>-0.7536700471044594</v>
      </c>
      <c r="L13" s="1"/>
      <c r="M13" s="4">
        <v>70.779999000000004</v>
      </c>
      <c r="N13" s="4">
        <v>70.150002000000001</v>
      </c>
      <c r="O13" s="5">
        <f t="shared" si="3"/>
        <v>-0.81254452423252588</v>
      </c>
      <c r="P13" s="4"/>
      <c r="Q13" s="4">
        <v>8255</v>
      </c>
      <c r="R13" s="4">
        <v>7915.7001950000003</v>
      </c>
      <c r="U13" s="8">
        <v>44607</v>
      </c>
      <c r="V13" s="6">
        <v>23.341999999999999</v>
      </c>
      <c r="W13" s="7">
        <f t="shared" si="4"/>
        <v>-2.1217712177121782E-2</v>
      </c>
      <c r="X13" s="7">
        <f>W13-'INTERNATIONAL PORTFOLIO ANALYSI'!G$5</f>
        <v>-2.1217712177121782E-2</v>
      </c>
    </row>
    <row r="14" spans="1:24">
      <c r="A14" s="4">
        <v>1328.25</v>
      </c>
      <c r="B14" s="4">
        <v>1308.75</v>
      </c>
      <c r="C14" s="5">
        <f t="shared" si="0"/>
        <v>0.11078899713467473</v>
      </c>
      <c r="D14" s="1"/>
      <c r="E14" s="4">
        <v>533</v>
      </c>
      <c r="F14" s="4">
        <v>512.70001200000002</v>
      </c>
      <c r="G14" s="5">
        <f t="shared" si="1"/>
        <v>-1.9602141144478893</v>
      </c>
      <c r="H14" s="1"/>
      <c r="I14" s="4">
        <v>902</v>
      </c>
      <c r="J14" s="4">
        <v>895.45001200000002</v>
      </c>
      <c r="K14" s="5">
        <f t="shared" si="2"/>
        <v>-1.4238650766805729</v>
      </c>
      <c r="L14" s="1"/>
      <c r="M14" s="4">
        <v>70.069999999999993</v>
      </c>
      <c r="N14" s="4">
        <v>69.580001999999993</v>
      </c>
      <c r="O14" s="5">
        <f t="shared" si="3"/>
        <v>-0.93417933503363004</v>
      </c>
      <c r="P14" s="4"/>
      <c r="Q14" s="4">
        <v>7916</v>
      </c>
      <c r="R14" s="4">
        <v>8008.5</v>
      </c>
      <c r="U14" s="8">
        <v>44608</v>
      </c>
      <c r="V14" s="6">
        <v>23.605</v>
      </c>
      <c r="W14" s="7">
        <f t="shared" si="4"/>
        <v>1.1267243595236127E-2</v>
      </c>
      <c r="X14" s="7">
        <f>W14-'INTERNATIONAL PORTFOLIO ANALYSI'!G$5</f>
        <v>1.1267243595236127E-2</v>
      </c>
    </row>
    <row r="15" spans="1:24">
      <c r="A15" s="4">
        <v>1319.150024</v>
      </c>
      <c r="B15" s="4">
        <v>1310.1999510000001</v>
      </c>
      <c r="C15" s="5">
        <f t="shared" si="0"/>
        <v>-5.2243896779080288</v>
      </c>
      <c r="D15" s="1"/>
      <c r="E15" s="4">
        <v>516.40002400000003</v>
      </c>
      <c r="F15" s="4">
        <v>502.64999399999999</v>
      </c>
      <c r="G15" s="5">
        <f t="shared" si="1"/>
        <v>-2.9642881085958974</v>
      </c>
      <c r="H15" s="1"/>
      <c r="I15" s="4">
        <v>895.45001200000002</v>
      </c>
      <c r="J15" s="4">
        <v>882.70001200000002</v>
      </c>
      <c r="K15" s="5">
        <f t="shared" si="2"/>
        <v>-1.7899612309057027</v>
      </c>
      <c r="L15" s="1"/>
      <c r="M15" s="4">
        <v>70.620002999999997</v>
      </c>
      <c r="N15" s="4">
        <v>68.930000000000007</v>
      </c>
      <c r="O15" s="5">
        <f t="shared" si="3"/>
        <v>-2.1325997388655309</v>
      </c>
      <c r="P15" s="4"/>
      <c r="Q15" s="4">
        <v>8008</v>
      </c>
      <c r="R15" s="4">
        <v>8036.3500979999999</v>
      </c>
      <c r="U15" s="8">
        <v>44609</v>
      </c>
      <c r="V15" s="6">
        <v>23.875</v>
      </c>
      <c r="W15" s="7">
        <f t="shared" si="4"/>
        <v>1.1438254607074753E-2</v>
      </c>
      <c r="X15" s="7">
        <f>W15-'INTERNATIONAL PORTFOLIO ANALYSI'!G$5</f>
        <v>1.1438254607074753E-2</v>
      </c>
    </row>
    <row r="16" spans="1:24">
      <c r="A16" s="4">
        <v>1277</v>
      </c>
      <c r="B16" s="4">
        <v>1241.75</v>
      </c>
      <c r="C16" s="5">
        <f t="shared" si="0"/>
        <v>-4.8681257096839179</v>
      </c>
      <c r="D16" s="1"/>
      <c r="E16" s="4">
        <v>498</v>
      </c>
      <c r="F16" s="4">
        <v>487.75</v>
      </c>
      <c r="G16" s="5">
        <f t="shared" si="1"/>
        <v>-7.6166056381342884</v>
      </c>
      <c r="H16" s="1"/>
      <c r="I16" s="4">
        <v>886</v>
      </c>
      <c r="J16" s="4">
        <v>866.90002400000003</v>
      </c>
      <c r="K16" s="5">
        <f t="shared" si="2"/>
        <v>2.8607667912580408</v>
      </c>
      <c r="L16" s="1"/>
      <c r="M16" s="4">
        <v>66.639999000000003</v>
      </c>
      <c r="N16" s="4">
        <v>67.459998999999996</v>
      </c>
      <c r="O16" s="5">
        <f t="shared" si="3"/>
        <v>-0.17788763975522293</v>
      </c>
      <c r="P16" s="4"/>
      <c r="Q16" s="4">
        <v>8018</v>
      </c>
      <c r="R16" s="4">
        <v>8188.6000979999999</v>
      </c>
      <c r="U16" s="8">
        <v>44610</v>
      </c>
      <c r="V16" s="6">
        <v>23.992000000000001</v>
      </c>
      <c r="W16" s="7">
        <f t="shared" si="4"/>
        <v>4.9005235602094608E-3</v>
      </c>
      <c r="X16" s="7">
        <f>W16-'INTERNATIONAL PORTFOLIO ANALYSI'!G$5</f>
        <v>4.9005235602094608E-3</v>
      </c>
    </row>
    <row r="17" spans="1:24">
      <c r="A17" s="4">
        <v>1249</v>
      </c>
      <c r="B17" s="4">
        <v>1181.3000489999999</v>
      </c>
      <c r="C17" s="5">
        <f t="shared" si="0"/>
        <v>0.33437321900932687</v>
      </c>
      <c r="D17" s="1"/>
      <c r="E17" s="4">
        <v>480</v>
      </c>
      <c r="F17" s="4">
        <v>450.60000600000001</v>
      </c>
      <c r="G17" s="5">
        <f t="shared" si="1"/>
        <v>2.4633834558803818</v>
      </c>
      <c r="H17" s="1"/>
      <c r="I17" s="4">
        <v>868.54998799999998</v>
      </c>
      <c r="J17" s="4">
        <v>891.70001200000002</v>
      </c>
      <c r="K17" s="5">
        <f t="shared" si="2"/>
        <v>1.3905981645315886</v>
      </c>
      <c r="L17" s="1"/>
      <c r="M17" s="4">
        <v>67.769997000000004</v>
      </c>
      <c r="N17" s="4">
        <v>67.339995999999999</v>
      </c>
      <c r="O17" s="5">
        <f t="shared" si="3"/>
        <v>-2.0047491538312525</v>
      </c>
      <c r="P17" s="4"/>
      <c r="Q17" s="4">
        <v>8199</v>
      </c>
      <c r="R17" s="4">
        <v>8047.2998049999997</v>
      </c>
      <c r="U17" s="8">
        <v>44613</v>
      </c>
      <c r="V17" s="6">
        <v>23.992000000000001</v>
      </c>
      <c r="W17" s="7">
        <f t="shared" si="4"/>
        <v>0</v>
      </c>
      <c r="X17" s="7">
        <f>W17-'INTERNATIONAL PORTFOLIO ANALYSI'!G$5</f>
        <v>0</v>
      </c>
    </row>
    <row r="18" spans="1:24">
      <c r="A18" s="4">
        <v>1164.8000489999999</v>
      </c>
      <c r="B18" s="4">
        <v>1185.25</v>
      </c>
      <c r="C18" s="5">
        <f t="shared" si="0"/>
        <v>-3.332630246783379</v>
      </c>
      <c r="D18" s="1"/>
      <c r="E18" s="4">
        <v>445</v>
      </c>
      <c r="F18" s="4">
        <v>461.70001200000002</v>
      </c>
      <c r="G18" s="5">
        <f t="shared" si="1"/>
        <v>-5.2523282152308024</v>
      </c>
      <c r="H18" s="1"/>
      <c r="I18" s="4">
        <v>891</v>
      </c>
      <c r="J18" s="4">
        <v>904.09997599999997</v>
      </c>
      <c r="K18" s="5">
        <f t="shared" si="2"/>
        <v>2.6269218704193396</v>
      </c>
      <c r="L18" s="1"/>
      <c r="M18" s="4">
        <v>68.129997000000003</v>
      </c>
      <c r="N18" s="4">
        <v>65.989998</v>
      </c>
      <c r="O18" s="5">
        <f t="shared" si="3"/>
        <v>-1.8336096933962571</v>
      </c>
      <c r="P18" s="4"/>
      <c r="Q18" s="4">
        <v>8047</v>
      </c>
      <c r="R18" s="4">
        <v>8600.5996090000008</v>
      </c>
      <c r="U18" s="8">
        <v>44614</v>
      </c>
      <c r="V18" s="6">
        <v>24.311</v>
      </c>
      <c r="W18" s="7">
        <f t="shared" si="4"/>
        <v>1.3296098699566482E-2</v>
      </c>
      <c r="X18" s="7">
        <f>W18-'INTERNATIONAL PORTFOLIO ANALYSI'!G$5</f>
        <v>1.3296098699566482E-2</v>
      </c>
    </row>
    <row r="19" spans="1:24">
      <c r="A19" s="4">
        <v>1175</v>
      </c>
      <c r="B19" s="4">
        <v>1145.75</v>
      </c>
      <c r="C19" s="5">
        <f t="shared" si="0"/>
        <v>-0.34039048658084492</v>
      </c>
      <c r="D19" s="1"/>
      <c r="E19" s="4">
        <v>460</v>
      </c>
      <c r="F19" s="4">
        <v>437.45001200000002</v>
      </c>
      <c r="G19" s="5">
        <f t="shared" si="1"/>
        <v>1.6687593552974882</v>
      </c>
      <c r="H19" s="1"/>
      <c r="I19" s="4">
        <v>904</v>
      </c>
      <c r="J19" s="4">
        <v>927.84997599999997</v>
      </c>
      <c r="K19" s="5">
        <f t="shared" si="2"/>
        <v>0.46344216319730347</v>
      </c>
      <c r="L19" s="1"/>
      <c r="M19" s="4">
        <v>66.040001000000004</v>
      </c>
      <c r="N19" s="4">
        <v>64.779999000000004</v>
      </c>
      <c r="O19" s="5">
        <f t="shared" si="3"/>
        <v>1.0497067158028091</v>
      </c>
      <c r="P19" s="4"/>
      <c r="Q19" s="4">
        <v>8605</v>
      </c>
      <c r="R19" s="4">
        <v>8817.25</v>
      </c>
      <c r="U19" s="8">
        <v>44615</v>
      </c>
      <c r="V19" s="6">
        <v>24.562000000000001</v>
      </c>
      <c r="W19" s="7">
        <f t="shared" si="4"/>
        <v>1.0324544444901535E-2</v>
      </c>
      <c r="X19" s="7">
        <f>W19-'INTERNATIONAL PORTFOLIO ANALYSI'!G$5</f>
        <v>1.0324544444901535E-2</v>
      </c>
    </row>
    <row r="20" spans="1:24">
      <c r="A20" s="4">
        <v>1145.75</v>
      </c>
      <c r="B20" s="4">
        <v>1141.849976</v>
      </c>
      <c r="C20" s="5">
        <f t="shared" si="0"/>
        <v>3.6563472327821813</v>
      </c>
      <c r="D20" s="1"/>
      <c r="E20" s="4">
        <v>456.60000600000001</v>
      </c>
      <c r="F20" s="4">
        <v>444.75</v>
      </c>
      <c r="G20" s="5">
        <f t="shared" si="1"/>
        <v>6.7790880269814489</v>
      </c>
      <c r="H20" s="1"/>
      <c r="I20" s="4">
        <v>925</v>
      </c>
      <c r="J20" s="4">
        <v>932.15002400000003</v>
      </c>
      <c r="K20" s="5">
        <f t="shared" si="2"/>
        <v>1.3517111704757054</v>
      </c>
      <c r="L20" s="1"/>
      <c r="M20" s="4">
        <v>64.699996999999996</v>
      </c>
      <c r="N20" s="4">
        <v>65.459998999999996</v>
      </c>
      <c r="O20" s="5">
        <f t="shared" si="3"/>
        <v>4.8426490198999348</v>
      </c>
      <c r="P20" s="4"/>
      <c r="Q20" s="4">
        <v>8819</v>
      </c>
      <c r="R20" s="4">
        <v>8553.2001949999994</v>
      </c>
      <c r="U20" s="8">
        <v>44616</v>
      </c>
      <c r="V20" s="6">
        <v>24.696200000000001</v>
      </c>
      <c r="W20" s="7">
        <f t="shared" si="4"/>
        <v>5.4637244524061504E-3</v>
      </c>
      <c r="X20" s="7">
        <f>W20-'INTERNATIONAL PORTFOLIO ANALYSI'!G$5</f>
        <v>5.4637244524061504E-3</v>
      </c>
    </row>
    <row r="21" spans="1:24">
      <c r="A21" s="4">
        <v>1145</v>
      </c>
      <c r="B21" s="4">
        <v>1183.599976</v>
      </c>
      <c r="C21" s="5">
        <f t="shared" si="0"/>
        <v>0.34218047331221479</v>
      </c>
      <c r="D21" s="1"/>
      <c r="E21" s="4">
        <v>459.29998799999998</v>
      </c>
      <c r="F21" s="4">
        <v>474.89999399999999</v>
      </c>
      <c r="G21" s="5">
        <f t="shared" si="1"/>
        <v>-0.62117962460955034</v>
      </c>
      <c r="H21" s="1"/>
      <c r="I21" s="4">
        <v>933.25</v>
      </c>
      <c r="J21" s="4">
        <v>944.75</v>
      </c>
      <c r="K21" s="5">
        <f t="shared" si="2"/>
        <v>4.7632918761578741E-2</v>
      </c>
      <c r="L21" s="1"/>
      <c r="M21" s="4">
        <v>66.120002999999997</v>
      </c>
      <c r="N21" s="4">
        <v>68.629997000000003</v>
      </c>
      <c r="O21" s="5">
        <f t="shared" si="3"/>
        <v>7.2858811286271502E-2</v>
      </c>
      <c r="P21" s="4"/>
      <c r="Q21" s="4">
        <v>8600</v>
      </c>
      <c r="R21" s="4">
        <v>8594.5996090000008</v>
      </c>
      <c r="U21" s="8">
        <v>44617</v>
      </c>
      <c r="V21" s="6">
        <v>24.009</v>
      </c>
      <c r="W21" s="7">
        <f t="shared" si="4"/>
        <v>-2.7826143293300212E-2</v>
      </c>
      <c r="X21" s="7">
        <f>W21-'INTERNATIONAL PORTFOLIO ANALYSI'!G$5</f>
        <v>-2.7826143293300212E-2</v>
      </c>
    </row>
    <row r="22" spans="1:24">
      <c r="A22" s="4">
        <v>1200</v>
      </c>
      <c r="B22" s="4">
        <v>1187.650024</v>
      </c>
      <c r="C22" s="5">
        <f t="shared" si="0"/>
        <v>1.8776513745096362</v>
      </c>
      <c r="D22" s="1"/>
      <c r="E22" s="4">
        <v>483.54998799999998</v>
      </c>
      <c r="F22" s="4">
        <v>471.95001200000002</v>
      </c>
      <c r="G22" s="5">
        <f t="shared" si="1"/>
        <v>0.99586436709317794</v>
      </c>
      <c r="H22" s="1"/>
      <c r="I22" s="4">
        <v>948</v>
      </c>
      <c r="J22" s="4">
        <v>945.20001200000002</v>
      </c>
      <c r="K22" s="5">
        <f t="shared" si="2"/>
        <v>0.66652432501238523</v>
      </c>
      <c r="L22" s="1"/>
      <c r="M22" s="4">
        <v>68.010002</v>
      </c>
      <c r="N22" s="4">
        <v>68.680000000000007</v>
      </c>
      <c r="O22" s="5">
        <f t="shared" si="3"/>
        <v>1.4560279557367499</v>
      </c>
      <c r="P22" s="4"/>
      <c r="Q22" s="4">
        <v>8719</v>
      </c>
      <c r="R22" s="4">
        <v>8557.5</v>
      </c>
      <c r="U22" s="8">
        <v>44620</v>
      </c>
      <c r="V22" s="6">
        <v>24.364999999999998</v>
      </c>
      <c r="W22" s="7">
        <f t="shared" si="4"/>
        <v>1.4827772918488821E-2</v>
      </c>
      <c r="X22" s="7">
        <f>W22-'INTERNATIONAL PORTFOLIO ANALYSI'!G$5</f>
        <v>1.4827772918488821E-2</v>
      </c>
    </row>
    <row r="23" spans="1:24">
      <c r="A23" s="4">
        <v>1199</v>
      </c>
      <c r="B23" s="4">
        <v>1209.9499510000001</v>
      </c>
      <c r="C23" s="5">
        <f t="shared" si="0"/>
        <v>-0.37604257897110532</v>
      </c>
      <c r="D23" s="1"/>
      <c r="E23" s="4">
        <v>476.95001200000002</v>
      </c>
      <c r="F23" s="4">
        <v>476.64999399999999</v>
      </c>
      <c r="G23" s="5">
        <f t="shared" si="1"/>
        <v>-0.19930389425326989</v>
      </c>
      <c r="H23" s="1"/>
      <c r="I23" s="4">
        <v>947.15002400000003</v>
      </c>
      <c r="J23" s="4">
        <v>951.5</v>
      </c>
      <c r="K23" s="5">
        <f t="shared" si="2"/>
        <v>8.4076510772462934E-2</v>
      </c>
      <c r="L23" s="1"/>
      <c r="M23" s="4">
        <v>70.160004000000001</v>
      </c>
      <c r="N23" s="4">
        <v>69.680000000000007</v>
      </c>
      <c r="O23" s="5">
        <f t="shared" si="3"/>
        <v>-1.3777253157290619</v>
      </c>
      <c r="P23" s="4"/>
      <c r="Q23" s="4">
        <v>8580</v>
      </c>
      <c r="R23" s="4">
        <v>8516.75</v>
      </c>
      <c r="U23" s="8">
        <v>44621</v>
      </c>
      <c r="V23" s="6">
        <v>25.541</v>
      </c>
      <c r="W23" s="7">
        <f t="shared" si="4"/>
        <v>4.8265955263698007E-2</v>
      </c>
      <c r="X23" s="7">
        <f>W23-'INTERNATIONAL PORTFOLIO ANALYSI'!G$5</f>
        <v>4.8265955263698007E-2</v>
      </c>
    </row>
    <row r="24" spans="1:24">
      <c r="A24" s="4">
        <v>1221</v>
      </c>
      <c r="B24" s="4">
        <v>1205.400024</v>
      </c>
      <c r="C24" s="5">
        <f t="shared" si="0"/>
        <v>0.36916806963660215</v>
      </c>
      <c r="D24" s="1"/>
      <c r="E24" s="4">
        <v>480</v>
      </c>
      <c r="F24" s="4">
        <v>475.70001200000002</v>
      </c>
      <c r="G24" s="5">
        <f t="shared" si="1"/>
        <v>-1.7237779678677021</v>
      </c>
      <c r="H24" s="1"/>
      <c r="I24" s="4">
        <v>954</v>
      </c>
      <c r="J24" s="4">
        <v>952.29998799999998</v>
      </c>
      <c r="K24" s="5">
        <f t="shared" si="2"/>
        <v>-0.67205335300287272</v>
      </c>
      <c r="L24" s="1"/>
      <c r="M24" s="4">
        <v>68.519997000000004</v>
      </c>
      <c r="N24" s="4">
        <v>68.720000999999996</v>
      </c>
      <c r="O24" s="5">
        <f t="shared" si="3"/>
        <v>0.21827997354074638</v>
      </c>
      <c r="P24" s="4"/>
      <c r="Q24" s="4">
        <v>8520</v>
      </c>
      <c r="R24" s="4">
        <v>8590.1503909999992</v>
      </c>
      <c r="U24" s="8">
        <v>44622</v>
      </c>
      <c r="V24" s="6">
        <v>25.19</v>
      </c>
      <c r="W24" s="7">
        <f t="shared" si="4"/>
        <v>-1.3742609921302967E-2</v>
      </c>
      <c r="X24" s="7">
        <f>W24-'INTERNATIONAL PORTFOLIO ANALYSI'!G$5</f>
        <v>-1.3742609921302967E-2</v>
      </c>
    </row>
    <row r="25" spans="1:24">
      <c r="A25" s="4">
        <v>1201.8000489999999</v>
      </c>
      <c r="B25" s="4">
        <v>1209.849976</v>
      </c>
      <c r="C25" s="5">
        <f t="shared" si="0"/>
        <v>-1.4795243505464115</v>
      </c>
      <c r="D25" s="1"/>
      <c r="E25" s="4">
        <v>472</v>
      </c>
      <c r="F25" s="4">
        <v>467.5</v>
      </c>
      <c r="G25" s="5">
        <f t="shared" si="1"/>
        <v>-2.8877005347593583</v>
      </c>
      <c r="H25" s="1"/>
      <c r="I25" s="4">
        <v>952.29998799999998</v>
      </c>
      <c r="J25" s="4">
        <v>945.90002400000003</v>
      </c>
      <c r="K25" s="5">
        <f t="shared" si="2"/>
        <v>-1.3056386178926711</v>
      </c>
      <c r="L25" s="1"/>
      <c r="M25" s="4">
        <v>68.769997000000004</v>
      </c>
      <c r="N25" s="4">
        <v>68.870002999999997</v>
      </c>
      <c r="O25" s="5">
        <f t="shared" si="3"/>
        <v>-2.1635050603961701</v>
      </c>
      <c r="P25" s="4"/>
      <c r="Q25" s="4">
        <v>8605</v>
      </c>
      <c r="R25" s="4">
        <v>8546.5</v>
      </c>
      <c r="U25" s="8">
        <v>44623</v>
      </c>
      <c r="V25" s="6">
        <v>25.212</v>
      </c>
      <c r="W25" s="7">
        <f t="shared" si="4"/>
        <v>8.7336244541478614E-4</v>
      </c>
      <c r="X25" s="7">
        <f>W25-'INTERNATIONAL PORTFOLIO ANALYSI'!G$5</f>
        <v>8.7336244541478614E-4</v>
      </c>
    </row>
    <row r="26" spans="1:24">
      <c r="A26" s="4">
        <v>1202</v>
      </c>
      <c r="B26" s="4">
        <v>1191.9499510000001</v>
      </c>
      <c r="C26" s="5">
        <f t="shared" si="0"/>
        <v>-0.44884225176666714</v>
      </c>
      <c r="D26" s="1"/>
      <c r="E26" s="4">
        <v>467.5</v>
      </c>
      <c r="F26" s="4">
        <v>454</v>
      </c>
      <c r="G26" s="5">
        <f t="shared" si="1"/>
        <v>-2.5110118942731261</v>
      </c>
      <c r="H26" s="1"/>
      <c r="I26" s="4">
        <v>948.95001200000002</v>
      </c>
      <c r="J26" s="4">
        <v>933.54998799999998</v>
      </c>
      <c r="K26" s="5">
        <f t="shared" si="2"/>
        <v>1.6121244918274247</v>
      </c>
      <c r="L26" s="1"/>
      <c r="M26" s="4">
        <v>66.949996999999996</v>
      </c>
      <c r="N26" s="4">
        <v>67.379997000000003</v>
      </c>
      <c r="O26" s="5">
        <f t="shared" si="3"/>
        <v>-1.4832295109787633E-2</v>
      </c>
      <c r="P26" s="4"/>
      <c r="Q26" s="4">
        <v>8548</v>
      </c>
      <c r="R26" s="4">
        <v>8510.4003909999992</v>
      </c>
      <c r="U26" s="8">
        <v>44624</v>
      </c>
      <c r="V26" s="6">
        <v>25.789000000000001</v>
      </c>
      <c r="W26" s="7">
        <f t="shared" si="4"/>
        <v>2.2885927336189184E-2</v>
      </c>
      <c r="X26" s="7">
        <f>W26-'INTERNATIONAL PORTFOLIO ANALYSI'!G$5</f>
        <v>2.2885927336189184E-2</v>
      </c>
    </row>
    <row r="27" spans="1:24">
      <c r="A27" s="4">
        <v>1191.9499510000001</v>
      </c>
      <c r="B27" s="4">
        <v>1186.599976</v>
      </c>
      <c r="C27" s="5">
        <f t="shared" si="0"/>
        <v>3.1223705334037577</v>
      </c>
      <c r="D27" s="1"/>
      <c r="E27" s="4">
        <v>455</v>
      </c>
      <c r="F27" s="4">
        <v>442.60000600000001</v>
      </c>
      <c r="G27" s="5">
        <f t="shared" si="1"/>
        <v>3.0162688249037228</v>
      </c>
      <c r="H27" s="1"/>
      <c r="I27" s="4">
        <v>934.90002400000003</v>
      </c>
      <c r="J27" s="4">
        <v>948.59997599999997</v>
      </c>
      <c r="K27" s="5">
        <f t="shared" si="2"/>
        <v>2.0345823833333156</v>
      </c>
      <c r="L27" s="1"/>
      <c r="M27" s="4">
        <v>66.889999000000003</v>
      </c>
      <c r="N27" s="4">
        <v>67.370002999999997</v>
      </c>
      <c r="O27" s="5">
        <f t="shared" si="3"/>
        <v>3.1171113351442177</v>
      </c>
      <c r="P27" s="4"/>
      <c r="Q27" s="4">
        <v>8551</v>
      </c>
      <c r="R27" s="4">
        <v>8596</v>
      </c>
      <c r="U27" s="8">
        <v>44627</v>
      </c>
      <c r="V27" s="6">
        <v>25.72</v>
      </c>
      <c r="W27" s="7">
        <f t="shared" si="4"/>
        <v>-2.6755593470085158E-3</v>
      </c>
      <c r="X27" s="7">
        <f>W27-'INTERNATIONAL PORTFOLIO ANALYSI'!G$5</f>
        <v>-2.6755593470085158E-3</v>
      </c>
    </row>
    <row r="28" spans="1:24">
      <c r="A28" s="4">
        <v>1202.4499510000001</v>
      </c>
      <c r="B28" s="4">
        <v>1223.650024</v>
      </c>
      <c r="C28" s="5">
        <f t="shared" si="0"/>
        <v>-0.3268908529028885</v>
      </c>
      <c r="D28" s="1"/>
      <c r="E28" s="4">
        <v>444</v>
      </c>
      <c r="F28" s="4">
        <v>455.95001200000002</v>
      </c>
      <c r="G28" s="5">
        <f t="shared" si="1"/>
        <v>1.4475218393019735</v>
      </c>
      <c r="H28" s="1"/>
      <c r="I28" s="4">
        <v>955</v>
      </c>
      <c r="J28" s="4">
        <v>967.90002400000003</v>
      </c>
      <c r="K28" s="5">
        <f t="shared" si="2"/>
        <v>0.69738607631236094</v>
      </c>
      <c r="L28" s="1"/>
      <c r="M28" s="4">
        <v>68.260002</v>
      </c>
      <c r="N28" s="4">
        <v>69.470000999999996</v>
      </c>
      <c r="O28" s="5">
        <f t="shared" si="3"/>
        <v>-2.7349949224846033</v>
      </c>
      <c r="P28" s="4"/>
      <c r="Q28" s="4">
        <v>8660</v>
      </c>
      <c r="R28" s="4">
        <v>8951.5498050000006</v>
      </c>
      <c r="U28" s="8">
        <v>44628</v>
      </c>
      <c r="V28" s="6">
        <v>26.895</v>
      </c>
      <c r="W28" s="7">
        <f t="shared" si="4"/>
        <v>4.5684292379471261E-2</v>
      </c>
      <c r="X28" s="7">
        <f>W28-'INTERNATIONAL PORTFOLIO ANALYSI'!G$5</f>
        <v>4.5684292379471261E-2</v>
      </c>
    </row>
    <row r="29" spans="1:24">
      <c r="A29" s="4">
        <v>1219</v>
      </c>
      <c r="B29" s="4">
        <v>1219.650024</v>
      </c>
      <c r="C29" s="5">
        <f t="shared" si="0"/>
        <v>-3.8207661282348391</v>
      </c>
      <c r="D29" s="1"/>
      <c r="E29" s="4">
        <v>452.10000600000001</v>
      </c>
      <c r="F29" s="4">
        <v>462.54998799999998</v>
      </c>
      <c r="G29" s="5">
        <f t="shared" si="1"/>
        <v>-1.9241150645106044</v>
      </c>
      <c r="H29" s="1"/>
      <c r="I29" s="4">
        <v>967.90002400000003</v>
      </c>
      <c r="J29" s="4">
        <v>974.65002400000003</v>
      </c>
      <c r="K29" s="5">
        <f t="shared" si="2"/>
        <v>-1.7031791505911915</v>
      </c>
      <c r="L29" s="1"/>
      <c r="M29" s="4">
        <v>68.930000000000007</v>
      </c>
      <c r="N29" s="4">
        <v>67.569999999999993</v>
      </c>
      <c r="O29" s="5">
        <f t="shared" si="3"/>
        <v>-1.4799467219180111</v>
      </c>
      <c r="P29" s="4"/>
      <c r="Q29" s="4">
        <v>9005</v>
      </c>
      <c r="R29" s="4">
        <v>8804.7001949999994</v>
      </c>
      <c r="U29" s="8">
        <v>44629</v>
      </c>
      <c r="V29" s="6">
        <v>25.815999999999999</v>
      </c>
      <c r="W29" s="7">
        <f t="shared" si="4"/>
        <v>-4.0118981223275722E-2</v>
      </c>
      <c r="X29" s="7">
        <f>W29-'INTERNATIONAL PORTFOLIO ANALYSI'!G$5</f>
        <v>-4.0118981223275722E-2</v>
      </c>
    </row>
    <row r="30" spans="1:24">
      <c r="A30" s="4">
        <v>1201.5</v>
      </c>
      <c r="B30" s="4">
        <v>1173.0500489999999</v>
      </c>
      <c r="C30" s="5">
        <f t="shared" si="0"/>
        <v>1.3767444972844558</v>
      </c>
      <c r="D30" s="1"/>
      <c r="E30" s="4">
        <v>462.54998799999998</v>
      </c>
      <c r="F30" s="4">
        <v>453.64999399999999</v>
      </c>
      <c r="G30" s="5">
        <f t="shared" si="1"/>
        <v>-1.3446502988380966</v>
      </c>
      <c r="H30" s="1"/>
      <c r="I30" s="4">
        <v>959.95001200000002</v>
      </c>
      <c r="J30" s="4">
        <v>958.04998799999998</v>
      </c>
      <c r="K30" s="5">
        <f t="shared" si="2"/>
        <v>-3.7889450920801</v>
      </c>
      <c r="L30" s="1"/>
      <c r="M30" s="4">
        <v>68</v>
      </c>
      <c r="N30" s="4">
        <v>66.569999999999993</v>
      </c>
      <c r="O30" s="5">
        <f t="shared" si="3"/>
        <v>-0.94636923539129691</v>
      </c>
      <c r="P30" s="4"/>
      <c r="Q30" s="4">
        <v>8788</v>
      </c>
      <c r="R30" s="4">
        <v>8740.5996090000008</v>
      </c>
      <c r="U30" s="8">
        <v>44630</v>
      </c>
      <c r="V30" s="6">
        <v>26.256</v>
      </c>
      <c r="W30" s="7">
        <f t="shared" si="4"/>
        <v>1.7043693833281737E-2</v>
      </c>
      <c r="X30" s="7">
        <f>W30-'INTERNATIONAL PORTFOLIO ANALYSI'!G$5</f>
        <v>1.7043693833281737E-2</v>
      </c>
    </row>
    <row r="31" spans="1:24">
      <c r="A31" s="4">
        <v>1143.5500489999999</v>
      </c>
      <c r="B31" s="4">
        <v>1189.1999510000001</v>
      </c>
      <c r="C31" s="5">
        <f t="shared" si="0"/>
        <v>1.3832890748243878</v>
      </c>
      <c r="D31" s="1"/>
      <c r="E31" s="4">
        <v>432</v>
      </c>
      <c r="F31" s="4">
        <v>447.54998799999998</v>
      </c>
      <c r="G31" s="5">
        <f t="shared" si="1"/>
        <v>-0.73734512087619253</v>
      </c>
      <c r="H31" s="1"/>
      <c r="I31" s="4">
        <v>916.70001200000002</v>
      </c>
      <c r="J31" s="4">
        <v>921.75</v>
      </c>
      <c r="K31" s="5">
        <f t="shared" si="2"/>
        <v>1.1716829943043108</v>
      </c>
      <c r="L31" s="1"/>
      <c r="M31" s="4">
        <v>65.510002</v>
      </c>
      <c r="N31" s="4">
        <v>65.940002000000007</v>
      </c>
      <c r="O31" s="5">
        <f t="shared" si="3"/>
        <v>3.6245070177583343</v>
      </c>
      <c r="P31" s="1"/>
      <c r="Q31" s="4">
        <v>8448.5996090000008</v>
      </c>
      <c r="R31" s="4">
        <v>8623.0498050000006</v>
      </c>
      <c r="U31" s="8">
        <v>44631</v>
      </c>
      <c r="V31" s="6">
        <v>26.16</v>
      </c>
      <c r="W31" s="7">
        <f t="shared" si="4"/>
        <v>-3.6563071297989061E-3</v>
      </c>
      <c r="X31" s="7">
        <f>W31-'INTERNATIONAL PORTFOLIO ANALYSI'!G$5</f>
        <v>-3.6563071297989061E-3</v>
      </c>
    </row>
    <row r="32" spans="1:24">
      <c r="A32" s="4">
        <v>1199.9499510000001</v>
      </c>
      <c r="B32" s="4">
        <v>1205.650024</v>
      </c>
      <c r="C32" s="5">
        <f t="shared" si="0"/>
        <v>9.1235099581432902E-2</v>
      </c>
      <c r="D32" s="1"/>
      <c r="E32" s="4">
        <v>455.79998799999998</v>
      </c>
      <c r="F32" s="4">
        <v>444.25</v>
      </c>
      <c r="G32" s="5">
        <f t="shared" si="1"/>
        <v>-1.1367446257737726</v>
      </c>
      <c r="H32" s="1"/>
      <c r="I32" s="4">
        <v>944</v>
      </c>
      <c r="J32" s="4">
        <v>932.54998799999998</v>
      </c>
      <c r="K32" s="5">
        <f t="shared" si="2"/>
        <v>-0.50399571717114378</v>
      </c>
      <c r="L32" s="1"/>
      <c r="M32" s="4">
        <v>68.470000999999996</v>
      </c>
      <c r="N32" s="4">
        <v>68.330001999999993</v>
      </c>
      <c r="O32" s="5">
        <f t="shared" si="3"/>
        <v>-1.1854309619367343</v>
      </c>
      <c r="P32" s="4"/>
      <c r="Q32" s="4">
        <v>8699</v>
      </c>
      <c r="R32" s="4">
        <v>8584.6503909999992</v>
      </c>
      <c r="U32" s="8">
        <v>44634</v>
      </c>
      <c r="V32" s="6">
        <v>25.297999999999998</v>
      </c>
      <c r="W32" s="7">
        <f t="shared" si="4"/>
        <v>-3.2951070336391511E-2</v>
      </c>
      <c r="X32" s="7">
        <f>W32-'INTERNATIONAL PORTFOLIO ANALYSI'!G$5</f>
        <v>-3.2951070336391511E-2</v>
      </c>
    </row>
    <row r="33" spans="1:24">
      <c r="A33" s="4">
        <v>1204</v>
      </c>
      <c r="B33" s="4">
        <v>1206.75</v>
      </c>
      <c r="C33" s="5">
        <f t="shared" si="0"/>
        <v>-0.38533449347421012</v>
      </c>
      <c r="D33" s="1"/>
      <c r="E33" s="4">
        <v>445</v>
      </c>
      <c r="F33" s="4">
        <v>439.20001200000002</v>
      </c>
      <c r="G33" s="5">
        <f t="shared" si="1"/>
        <v>-2.8460837109448893</v>
      </c>
      <c r="H33" s="1"/>
      <c r="I33" s="4">
        <v>938</v>
      </c>
      <c r="J33" s="4">
        <v>927.84997599999997</v>
      </c>
      <c r="K33" s="5">
        <f t="shared" si="2"/>
        <v>-2.1016328613883588</v>
      </c>
      <c r="L33" s="1"/>
      <c r="M33" s="4">
        <v>67.669998000000007</v>
      </c>
      <c r="N33" s="4">
        <v>67.519997000000004</v>
      </c>
      <c r="O33" s="5">
        <f t="shared" si="3"/>
        <v>-2.3104236808541434</v>
      </c>
      <c r="P33" s="4"/>
      <c r="Q33" s="4">
        <v>8560</v>
      </c>
      <c r="R33" s="4">
        <v>8546.0996090000008</v>
      </c>
      <c r="U33" s="8">
        <v>44635</v>
      </c>
      <c r="V33" s="6">
        <v>25.158000000000001</v>
      </c>
      <c r="W33" s="7">
        <f t="shared" si="4"/>
        <v>-5.5340343110126108E-3</v>
      </c>
      <c r="X33" s="7">
        <f>W33-'INTERNATIONAL PORTFOLIO ANALYSI'!G$5</f>
        <v>-5.5340343110126108E-3</v>
      </c>
    </row>
    <row r="34" spans="1:24">
      <c r="A34" s="4">
        <v>1200.1999510000001</v>
      </c>
      <c r="B34" s="4">
        <v>1202.099976</v>
      </c>
      <c r="C34" s="5">
        <f t="shared" si="0"/>
        <v>-8.3187756423347609E-2</v>
      </c>
      <c r="D34" s="1"/>
      <c r="E34" s="4">
        <v>432</v>
      </c>
      <c r="F34" s="4">
        <v>426.70001200000002</v>
      </c>
      <c r="G34" s="5">
        <f t="shared" si="1"/>
        <v>-3.1872523125216148</v>
      </c>
      <c r="H34" s="1"/>
      <c r="I34" s="4">
        <v>928</v>
      </c>
      <c r="J34" s="4">
        <v>908.34997599999997</v>
      </c>
      <c r="K34" s="5">
        <f t="shared" si="2"/>
        <v>-0.26421137924926358</v>
      </c>
      <c r="L34" s="1"/>
      <c r="M34" s="4">
        <v>66.800003000000004</v>
      </c>
      <c r="N34" s="4">
        <v>65.959998999999996</v>
      </c>
      <c r="O34" s="5">
        <f t="shared" si="3"/>
        <v>1.5009066328215075</v>
      </c>
      <c r="P34" s="4"/>
      <c r="Q34" s="4">
        <v>8510</v>
      </c>
      <c r="R34" s="4">
        <v>8555.3496090000008</v>
      </c>
      <c r="U34" s="8">
        <v>44636</v>
      </c>
      <c r="V34" s="6">
        <v>24.71</v>
      </c>
      <c r="W34" s="7">
        <f t="shared" si="4"/>
        <v>-1.7807456872565401E-2</v>
      </c>
      <c r="X34" s="7">
        <f>W34-'INTERNATIONAL PORTFOLIO ANALYSI'!G$5</f>
        <v>-1.7807456872565401E-2</v>
      </c>
    </row>
    <row r="35" spans="1:24">
      <c r="A35" s="4">
        <v>1191.3000489999999</v>
      </c>
      <c r="B35" s="4">
        <v>1201.099976</v>
      </c>
      <c r="C35" s="5">
        <f t="shared" si="0"/>
        <v>0.22895679418446679</v>
      </c>
      <c r="D35" s="1"/>
      <c r="E35" s="4">
        <v>422</v>
      </c>
      <c r="F35" s="4">
        <v>413.10000600000001</v>
      </c>
      <c r="G35" s="5">
        <f t="shared" si="1"/>
        <v>0.84725246893363637</v>
      </c>
      <c r="H35" s="1"/>
      <c r="I35" s="4">
        <v>906</v>
      </c>
      <c r="J35" s="4">
        <v>905.95001200000002</v>
      </c>
      <c r="K35" s="5">
        <f t="shared" si="2"/>
        <v>0.78922279433668729</v>
      </c>
      <c r="L35" s="1"/>
      <c r="M35" s="4">
        <v>66.709998999999996</v>
      </c>
      <c r="N35" s="4">
        <v>66.949996999999996</v>
      </c>
      <c r="O35" s="5">
        <f t="shared" si="3"/>
        <v>0.47796865472601502</v>
      </c>
      <c r="P35" s="4"/>
      <c r="Q35" s="4">
        <v>8555</v>
      </c>
      <c r="R35" s="4">
        <v>8611.9501949999994</v>
      </c>
      <c r="U35" s="8">
        <v>44637</v>
      </c>
      <c r="V35" s="6">
        <v>25.616</v>
      </c>
      <c r="W35" s="7">
        <f t="shared" si="4"/>
        <v>3.6665317685147664E-2</v>
      </c>
      <c r="X35" s="7">
        <f>W35-'INTERNATIONAL PORTFOLIO ANALYSI'!G$5</f>
        <v>3.6665317685147664E-2</v>
      </c>
    </row>
    <row r="36" spans="1:24">
      <c r="A36" s="4">
        <v>1175.0500489999999</v>
      </c>
      <c r="B36" s="4">
        <v>1203.849976</v>
      </c>
      <c r="C36" s="5">
        <f t="shared" si="0"/>
        <v>-0.18274303641303052</v>
      </c>
      <c r="D36" s="1"/>
      <c r="E36" s="4">
        <v>391.85000600000001</v>
      </c>
      <c r="F36" s="4">
        <v>416.60000600000001</v>
      </c>
      <c r="G36" s="5">
        <f t="shared" si="1"/>
        <v>-0.45607152487654845</v>
      </c>
      <c r="H36" s="1"/>
      <c r="I36" s="4">
        <v>893.70001200000002</v>
      </c>
      <c r="J36" s="4">
        <v>913.09997599999997</v>
      </c>
      <c r="K36" s="5">
        <f t="shared" si="2"/>
        <v>0.29022276526705665</v>
      </c>
      <c r="L36" s="1"/>
      <c r="M36" s="4">
        <v>66.5</v>
      </c>
      <c r="N36" s="4">
        <v>67.269997000000004</v>
      </c>
      <c r="O36" s="5">
        <f t="shared" si="3"/>
        <v>-1.8581835227374841</v>
      </c>
      <c r="P36" s="4"/>
      <c r="Q36" s="4">
        <v>8500</v>
      </c>
      <c r="R36" s="4">
        <v>8626.25</v>
      </c>
      <c r="U36" s="8">
        <v>44638</v>
      </c>
      <c r="V36" s="6">
        <v>25.087</v>
      </c>
      <c r="W36" s="7">
        <f t="shared" si="4"/>
        <v>-2.0651155527795124E-2</v>
      </c>
      <c r="X36" s="7">
        <f>W36-'INTERNATIONAL PORTFOLIO ANALYSI'!G$5</f>
        <v>-2.0651155527795124E-2</v>
      </c>
    </row>
    <row r="37" spans="1:24">
      <c r="A37" s="4">
        <v>1217</v>
      </c>
      <c r="B37" s="4">
        <v>1201.650024</v>
      </c>
      <c r="C37" s="5">
        <f t="shared" si="0"/>
        <v>-4.577039812050967</v>
      </c>
      <c r="D37" s="1"/>
      <c r="E37" s="4">
        <v>424.79998799999998</v>
      </c>
      <c r="F37" s="4">
        <v>414.70001200000002</v>
      </c>
      <c r="G37" s="5">
        <f t="shared" si="1"/>
        <v>-7.7043672716363494</v>
      </c>
      <c r="H37" s="1"/>
      <c r="I37" s="4">
        <v>913.95001200000002</v>
      </c>
      <c r="J37" s="4">
        <v>915.75</v>
      </c>
      <c r="K37" s="5">
        <f t="shared" si="2"/>
        <v>-2.2877435981435998</v>
      </c>
      <c r="L37" s="1"/>
      <c r="M37" s="4">
        <v>67.110000999999997</v>
      </c>
      <c r="N37" s="4">
        <v>66.019997000000004</v>
      </c>
      <c r="O37" s="5">
        <f t="shared" si="3"/>
        <v>-1.893365732809712</v>
      </c>
      <c r="P37" s="4"/>
      <c r="Q37" s="4">
        <v>8660</v>
      </c>
      <c r="R37" s="4">
        <v>8701.2001949999994</v>
      </c>
      <c r="U37" s="8">
        <v>44641</v>
      </c>
      <c r="V37" s="6">
        <v>25.312999999999999</v>
      </c>
      <c r="W37" s="7">
        <f t="shared" si="4"/>
        <v>9.0086498983536923E-3</v>
      </c>
      <c r="X37" s="7">
        <f>W37-'INTERNATIONAL PORTFOLIO ANALYSI'!G$5</f>
        <v>9.0086498983536923E-3</v>
      </c>
    </row>
    <row r="38" spans="1:24">
      <c r="A38" s="4">
        <v>1150</v>
      </c>
      <c r="B38" s="4">
        <v>1146.650024</v>
      </c>
      <c r="C38" s="5">
        <f t="shared" si="0"/>
        <v>1.8445056954884704</v>
      </c>
      <c r="D38" s="1"/>
      <c r="E38" s="4">
        <v>400.10000600000001</v>
      </c>
      <c r="F38" s="4">
        <v>382.75</v>
      </c>
      <c r="G38" s="5">
        <f t="shared" si="1"/>
        <v>5.4735498367080382</v>
      </c>
      <c r="H38" s="1"/>
      <c r="I38" s="4">
        <v>880</v>
      </c>
      <c r="J38" s="4">
        <v>894.79998799999998</v>
      </c>
      <c r="K38" s="5">
        <f t="shared" si="2"/>
        <v>2.9950813991293868</v>
      </c>
      <c r="L38" s="1"/>
      <c r="M38" s="4">
        <v>62.029998999999997</v>
      </c>
      <c r="N38" s="4">
        <v>64.769997000000004</v>
      </c>
      <c r="O38" s="5">
        <f t="shared" si="3"/>
        <v>2.7018682739787683</v>
      </c>
      <c r="P38" s="4"/>
      <c r="Q38" s="4">
        <v>8500</v>
      </c>
      <c r="R38" s="4">
        <v>8209.3496090000008</v>
      </c>
      <c r="U38" s="8">
        <v>44642</v>
      </c>
      <c r="V38" s="6">
        <v>24.904</v>
      </c>
      <c r="W38" s="7">
        <f t="shared" si="4"/>
        <v>-1.6157705526804365E-2</v>
      </c>
      <c r="X38" s="7">
        <f>W38-'INTERNATIONAL PORTFOLIO ANALYSI'!G$5</f>
        <v>-1.6157705526804365E-2</v>
      </c>
    </row>
    <row r="39" spans="1:24">
      <c r="A39" s="4">
        <v>1140</v>
      </c>
      <c r="B39" s="4">
        <v>1167.8000489999999</v>
      </c>
      <c r="C39" s="5">
        <f t="shared" si="0"/>
        <v>1.5113804811974376</v>
      </c>
      <c r="D39" s="1"/>
      <c r="E39" s="4">
        <v>400</v>
      </c>
      <c r="F39" s="4">
        <v>403.70001200000002</v>
      </c>
      <c r="G39" s="5">
        <f t="shared" si="1"/>
        <v>1.0155996725608147</v>
      </c>
      <c r="H39" s="1"/>
      <c r="I39" s="4">
        <v>896.25</v>
      </c>
      <c r="J39" s="4">
        <v>921.59997599999997</v>
      </c>
      <c r="K39" s="5">
        <f t="shared" si="2"/>
        <v>0.37435027016537326</v>
      </c>
      <c r="L39" s="1"/>
      <c r="M39" s="4">
        <v>65.339995999999999</v>
      </c>
      <c r="N39" s="4">
        <v>66.519997000000004</v>
      </c>
      <c r="O39" s="5">
        <f t="shared" si="3"/>
        <v>-6.5393854422452895</v>
      </c>
      <c r="P39" s="4"/>
      <c r="Q39" s="4">
        <v>8250</v>
      </c>
      <c r="R39" s="4">
        <v>8354.5</v>
      </c>
      <c r="U39" s="8">
        <v>44643</v>
      </c>
      <c r="V39" s="6">
        <v>25.189</v>
      </c>
      <c r="W39" s="7">
        <f t="shared" si="4"/>
        <v>1.144394474783168E-2</v>
      </c>
      <c r="X39" s="7">
        <f>W39-'INTERNATIONAL PORTFOLIO ANALYSI'!G$5</f>
        <v>1.144394474783168E-2</v>
      </c>
    </row>
    <row r="40" spans="1:24">
      <c r="A40" s="4">
        <v>1168</v>
      </c>
      <c r="B40" s="4">
        <v>1185.4499510000001</v>
      </c>
      <c r="C40" s="5">
        <f t="shared" si="0"/>
        <v>-3.1717893250813489</v>
      </c>
      <c r="D40" s="1"/>
      <c r="E40" s="4">
        <v>395</v>
      </c>
      <c r="F40" s="4">
        <v>407.79998799999998</v>
      </c>
      <c r="G40" s="5">
        <f t="shared" si="1"/>
        <v>3.2981884246646951</v>
      </c>
      <c r="H40" s="1"/>
      <c r="I40" s="4">
        <v>924.75</v>
      </c>
      <c r="J40" s="4">
        <v>925.04998799999998</v>
      </c>
      <c r="K40" s="5">
        <f t="shared" si="2"/>
        <v>-0.15674958313712395</v>
      </c>
      <c r="L40" s="1"/>
      <c r="M40" s="4">
        <v>64.430000000000007</v>
      </c>
      <c r="N40" s="4">
        <v>62.169998</v>
      </c>
      <c r="O40" s="5">
        <f t="shared" si="3"/>
        <v>-2.8952856006204146</v>
      </c>
      <c r="P40" s="4"/>
      <c r="Q40" s="4">
        <v>8300</v>
      </c>
      <c r="R40" s="4">
        <v>8312.3496090000008</v>
      </c>
      <c r="U40" s="8">
        <v>44644</v>
      </c>
      <c r="V40" s="6">
        <v>25.92</v>
      </c>
      <c r="W40" s="7">
        <f t="shared" si="4"/>
        <v>2.90206042320061E-2</v>
      </c>
      <c r="X40" s="7">
        <f>W40-'INTERNATIONAL PORTFOLIO ANALYSI'!G$5</f>
        <v>2.90206042320061E-2</v>
      </c>
    </row>
    <row r="41" spans="1:24">
      <c r="A41" s="4">
        <v>1181.9499510000001</v>
      </c>
      <c r="B41" s="4">
        <v>1147.849976</v>
      </c>
      <c r="C41" s="5">
        <f t="shared" si="0"/>
        <v>-3.8158233145269524</v>
      </c>
      <c r="D41" s="1"/>
      <c r="E41" s="4">
        <v>405</v>
      </c>
      <c r="F41" s="4">
        <v>421.25</v>
      </c>
      <c r="G41" s="5">
        <f t="shared" si="1"/>
        <v>1.9821972700296755</v>
      </c>
      <c r="H41" s="1"/>
      <c r="I41" s="4">
        <v>920</v>
      </c>
      <c r="J41" s="4">
        <v>923.59997599999997</v>
      </c>
      <c r="K41" s="5">
        <f t="shared" si="2"/>
        <v>1.1747549027653987</v>
      </c>
      <c r="L41" s="1"/>
      <c r="M41" s="4">
        <v>61.990001999999997</v>
      </c>
      <c r="N41" s="4">
        <v>60.369999</v>
      </c>
      <c r="O41" s="5">
        <f t="shared" si="3"/>
        <v>1.4245502969115453</v>
      </c>
      <c r="P41" s="4"/>
      <c r="Q41" s="4">
        <v>8235</v>
      </c>
      <c r="R41" s="4">
        <v>7813.8500979999999</v>
      </c>
      <c r="U41" s="8">
        <v>44645</v>
      </c>
      <c r="V41" s="6">
        <v>25.614999999999998</v>
      </c>
      <c r="W41" s="7">
        <f t="shared" si="4"/>
        <v>-1.17669753086421E-2</v>
      </c>
      <c r="X41" s="7">
        <f>W41-'INTERNATIONAL PORTFOLIO ANALYSI'!G$5</f>
        <v>-1.17669753086421E-2</v>
      </c>
    </row>
    <row r="42" spans="1:24">
      <c r="A42" s="4">
        <v>1154.3000489999999</v>
      </c>
      <c r="B42" s="4">
        <v>1104.0500489999999</v>
      </c>
      <c r="C42" s="5">
        <f t="shared" si="0"/>
        <v>-1.8069899111974022</v>
      </c>
      <c r="D42" s="1"/>
      <c r="E42" s="4">
        <v>430</v>
      </c>
      <c r="F42" s="4">
        <v>429.60000600000001</v>
      </c>
      <c r="G42" s="5">
        <f t="shared" si="1"/>
        <v>1.9902206425946802</v>
      </c>
      <c r="H42" s="1"/>
      <c r="I42" s="4">
        <v>926</v>
      </c>
      <c r="J42" s="4">
        <v>934.45001200000002</v>
      </c>
      <c r="K42" s="5">
        <f t="shared" si="2"/>
        <v>-0.26218759361522864</v>
      </c>
      <c r="L42" s="1"/>
      <c r="M42" s="4">
        <v>60.060001</v>
      </c>
      <c r="N42" s="4">
        <v>61.23</v>
      </c>
      <c r="O42" s="5">
        <f t="shared" si="3"/>
        <v>-2.8090837824595685</v>
      </c>
      <c r="P42" s="4"/>
      <c r="Q42" s="4">
        <v>7915</v>
      </c>
      <c r="R42" s="4">
        <v>7598.1000979999999</v>
      </c>
      <c r="U42" s="8">
        <v>44648</v>
      </c>
      <c r="V42" s="6">
        <v>25.196000000000002</v>
      </c>
      <c r="W42" s="7">
        <f t="shared" si="4"/>
        <v>-1.6357602967011397E-2</v>
      </c>
      <c r="X42" s="7">
        <f>W42-'INTERNATIONAL PORTFOLIO ANALYSI'!G$5</f>
        <v>-1.6357602967011397E-2</v>
      </c>
    </row>
    <row r="43" spans="1:24">
      <c r="A43" s="4">
        <v>1089</v>
      </c>
      <c r="B43" s="4">
        <v>1084.099976</v>
      </c>
      <c r="C43" s="5">
        <f t="shared" si="0"/>
        <v>-1.0930704051597515</v>
      </c>
      <c r="D43" s="1"/>
      <c r="E43" s="4">
        <v>425</v>
      </c>
      <c r="F43" s="4">
        <v>438.14999399999999</v>
      </c>
      <c r="G43" s="5">
        <f t="shared" si="1"/>
        <v>-1.6889179736015225</v>
      </c>
      <c r="H43" s="1"/>
      <c r="I43" s="4">
        <v>926</v>
      </c>
      <c r="J43" s="4">
        <v>932</v>
      </c>
      <c r="K43" s="5">
        <f t="shared" si="2"/>
        <v>0.91201716738197425</v>
      </c>
      <c r="L43" s="1"/>
      <c r="M43" s="4">
        <v>61.400002000000001</v>
      </c>
      <c r="N43" s="4">
        <v>59.509998000000003</v>
      </c>
      <c r="O43" s="5">
        <f t="shared" si="3"/>
        <v>-3.8144783671476614</v>
      </c>
      <c r="P43" s="4"/>
      <c r="Q43" s="4">
        <v>7480</v>
      </c>
      <c r="R43" s="4">
        <v>7244.3500979999999</v>
      </c>
      <c r="U43" s="8">
        <v>44649</v>
      </c>
      <c r="V43" s="6">
        <v>24.736000000000001</v>
      </c>
      <c r="W43" s="7">
        <f t="shared" si="4"/>
        <v>-1.8256866169233246E-2</v>
      </c>
      <c r="X43" s="7">
        <f>W43-'INTERNATIONAL PORTFOLIO ANALYSI'!G$5</f>
        <v>-1.8256866169233246E-2</v>
      </c>
    </row>
    <row r="44" spans="1:24">
      <c r="A44" s="4">
        <v>1056.5500489999999</v>
      </c>
      <c r="B44" s="4">
        <v>1072.25</v>
      </c>
      <c r="C44" s="5">
        <f t="shared" si="0"/>
        <v>0.30310095593378411</v>
      </c>
      <c r="D44" s="1"/>
      <c r="E44" s="4">
        <v>426</v>
      </c>
      <c r="F44" s="4">
        <v>430.75</v>
      </c>
      <c r="G44" s="5">
        <f t="shared" si="1"/>
        <v>4.7591410330818338</v>
      </c>
      <c r="H44" s="1"/>
      <c r="I44" s="4">
        <v>914.95001200000002</v>
      </c>
      <c r="J44" s="4">
        <v>940.5</v>
      </c>
      <c r="K44" s="5">
        <f t="shared" si="2"/>
        <v>2.961188304093564</v>
      </c>
      <c r="L44" s="1"/>
      <c r="M44" s="4">
        <v>58.720001000000003</v>
      </c>
      <c r="N44" s="4">
        <v>57.240001999999997</v>
      </c>
      <c r="O44" s="5">
        <f t="shared" si="3"/>
        <v>-4.8218062605937719</v>
      </c>
      <c r="P44" s="4"/>
      <c r="Q44" s="4">
        <v>7040</v>
      </c>
      <c r="R44" s="4">
        <v>6769</v>
      </c>
      <c r="U44" s="8">
        <v>44650</v>
      </c>
      <c r="V44" s="6">
        <v>25.113</v>
      </c>
      <c r="W44" s="7">
        <f t="shared" si="4"/>
        <v>1.524094437257434E-2</v>
      </c>
      <c r="X44" s="7">
        <f>W44-'INTERNATIONAL PORTFOLIO ANALYSI'!G$5</f>
        <v>1.524094437257434E-2</v>
      </c>
    </row>
    <row r="45" spans="1:24">
      <c r="A45" s="4">
        <v>1072</v>
      </c>
      <c r="B45" s="4">
        <v>1075.5</v>
      </c>
      <c r="C45" s="5">
        <f t="shared" si="0"/>
        <v>1.5899559274755899</v>
      </c>
      <c r="D45" s="1"/>
      <c r="E45" s="4">
        <v>434.95001200000002</v>
      </c>
      <c r="F45" s="4">
        <v>451.25</v>
      </c>
      <c r="G45" s="5">
        <f t="shared" si="1"/>
        <v>1.0415539058171779</v>
      </c>
      <c r="H45" s="1"/>
      <c r="I45" s="4">
        <v>939.70001200000002</v>
      </c>
      <c r="J45" s="4">
        <v>968.34997599999997</v>
      </c>
      <c r="K45" s="5">
        <f t="shared" si="2"/>
        <v>1.3373276522908712</v>
      </c>
      <c r="L45" s="1"/>
      <c r="M45" s="4">
        <v>55.669998</v>
      </c>
      <c r="N45" s="4">
        <v>54.48</v>
      </c>
      <c r="O45" s="5">
        <f t="shared" si="3"/>
        <v>1.4133627019089632</v>
      </c>
      <c r="P45" s="4"/>
      <c r="Q45" s="4">
        <v>6726</v>
      </c>
      <c r="R45" s="4">
        <v>6805.2001950000003</v>
      </c>
      <c r="U45" s="8">
        <v>44651</v>
      </c>
      <c r="V45" s="6">
        <v>25.132999999999999</v>
      </c>
      <c r="W45" s="7">
        <f t="shared" si="4"/>
        <v>7.9640027077607512E-4</v>
      </c>
      <c r="X45" s="7">
        <f>W45-'INTERNATIONAL PORTFOLIO ANALYSI'!G$5</f>
        <v>7.9640027077607512E-4</v>
      </c>
    </row>
    <row r="46" spans="1:24">
      <c r="A46" s="4">
        <v>1086</v>
      </c>
      <c r="B46" s="4">
        <v>1092.599976</v>
      </c>
      <c r="C46" s="5">
        <f t="shared" si="0"/>
        <v>3.2399803018117614</v>
      </c>
      <c r="D46" s="1"/>
      <c r="E46" s="4">
        <v>459.70001200000002</v>
      </c>
      <c r="F46" s="4">
        <v>455.95001200000002</v>
      </c>
      <c r="G46" s="5">
        <f t="shared" si="1"/>
        <v>-1.2062725858640837</v>
      </c>
      <c r="H46" s="1"/>
      <c r="I46" s="4">
        <v>974</v>
      </c>
      <c r="J46" s="4">
        <v>981.29998799999998</v>
      </c>
      <c r="K46" s="5">
        <f t="shared" si="2"/>
        <v>0.560481001452942</v>
      </c>
      <c r="L46" s="1"/>
      <c r="M46" s="4">
        <v>55.169998</v>
      </c>
      <c r="N46" s="4">
        <v>55.25</v>
      </c>
      <c r="O46" s="5">
        <f t="shared" si="3"/>
        <v>6.9683221719457</v>
      </c>
      <c r="P46" s="4"/>
      <c r="Q46" s="4">
        <v>6849</v>
      </c>
      <c r="R46" s="4">
        <v>7029.7998049999997</v>
      </c>
      <c r="U46" s="8">
        <v>44652</v>
      </c>
      <c r="V46" s="6">
        <v>24.654</v>
      </c>
      <c r="W46" s="7">
        <f t="shared" si="4"/>
        <v>-1.905860820435281E-2</v>
      </c>
      <c r="X46" s="7">
        <f>W46-'INTERNATIONAL PORTFOLIO ANALYSI'!G$5</f>
        <v>-1.905860820435281E-2</v>
      </c>
    </row>
    <row r="47" spans="1:24">
      <c r="A47" s="4">
        <v>1120</v>
      </c>
      <c r="B47" s="4">
        <v>1128</v>
      </c>
      <c r="C47" s="5">
        <f t="shared" si="0"/>
        <v>-3.0851107269503495</v>
      </c>
      <c r="D47" s="1"/>
      <c r="E47" s="4">
        <v>462.54998799999998</v>
      </c>
      <c r="F47" s="4">
        <v>450.45001200000002</v>
      </c>
      <c r="G47" s="5">
        <f t="shared" si="1"/>
        <v>0.666000648258391</v>
      </c>
      <c r="H47" s="1"/>
      <c r="I47" s="4">
        <v>984.90002400000003</v>
      </c>
      <c r="J47" s="4">
        <v>986.79998799999998</v>
      </c>
      <c r="K47" s="5">
        <f t="shared" si="2"/>
        <v>5.8370527665632732</v>
      </c>
      <c r="L47" s="1"/>
      <c r="M47" s="4">
        <v>57.66</v>
      </c>
      <c r="N47" s="4">
        <v>59.099997999999999</v>
      </c>
      <c r="O47" s="5">
        <f t="shared" si="3"/>
        <v>-2.9949171910293448</v>
      </c>
      <c r="P47" s="4"/>
      <c r="Q47" s="4">
        <v>7248.6499020000001</v>
      </c>
      <c r="R47" s="4">
        <v>7206.25</v>
      </c>
      <c r="U47" s="8">
        <v>44655</v>
      </c>
      <c r="V47" s="6">
        <v>24.59</v>
      </c>
      <c r="W47" s="7">
        <f t="shared" si="4"/>
        <v>-2.5959276385170787E-3</v>
      </c>
      <c r="X47" s="7">
        <f>W47-'INTERNATIONAL PORTFOLIO ANALYSI'!G$5</f>
        <v>-2.5959276385170787E-3</v>
      </c>
    </row>
    <row r="48" spans="1:24">
      <c r="A48" s="4">
        <v>1126</v>
      </c>
      <c r="B48" s="4">
        <v>1093.1999510000001</v>
      </c>
      <c r="C48" s="5">
        <f t="shared" si="0"/>
        <v>0.23326464638671981</v>
      </c>
      <c r="D48" s="1"/>
      <c r="E48" s="4">
        <v>446.45001200000002</v>
      </c>
      <c r="F48" s="4">
        <v>453.45001200000002</v>
      </c>
      <c r="G48" s="5">
        <f t="shared" si="1"/>
        <v>-0.3749061539334605</v>
      </c>
      <c r="H48" s="1"/>
      <c r="I48" s="4">
        <v>987</v>
      </c>
      <c r="J48" s="4">
        <v>1044.400024</v>
      </c>
      <c r="K48" s="5">
        <f t="shared" si="2"/>
        <v>0.38299501226361515</v>
      </c>
      <c r="L48" s="1"/>
      <c r="M48" s="4">
        <v>57.869999</v>
      </c>
      <c r="N48" s="4">
        <v>57.330002</v>
      </c>
      <c r="O48" s="5">
        <f t="shared" si="3"/>
        <v>-0.80237743581449794</v>
      </c>
      <c r="P48" s="4"/>
      <c r="Q48" s="4">
        <v>7206.25</v>
      </c>
      <c r="R48" s="4">
        <v>7106.6499020000001</v>
      </c>
      <c r="U48" s="8">
        <v>44656</v>
      </c>
      <c r="V48" s="6">
        <v>24.533999999999999</v>
      </c>
      <c r="W48" s="7">
        <f t="shared" si="4"/>
        <v>-2.2773485156568091E-3</v>
      </c>
      <c r="X48" s="7">
        <f>W48-'INTERNATIONAL PORTFOLIO ANALYSI'!G$5</f>
        <v>-2.2773485156568091E-3</v>
      </c>
    </row>
    <row r="49" spans="1:24">
      <c r="A49" s="4">
        <v>1096</v>
      </c>
      <c r="B49" s="4">
        <v>1095.75</v>
      </c>
      <c r="C49" s="5">
        <f t="shared" si="0"/>
        <v>-1.177278028747436</v>
      </c>
      <c r="D49" s="1"/>
      <c r="E49" s="4">
        <v>454.5</v>
      </c>
      <c r="F49" s="4">
        <v>451.75</v>
      </c>
      <c r="G49" s="5">
        <f t="shared" si="1"/>
        <v>-3.1765370226895424</v>
      </c>
      <c r="H49" s="1"/>
      <c r="I49" s="4">
        <v>1043</v>
      </c>
      <c r="J49" s="4">
        <v>1048.400024</v>
      </c>
      <c r="K49" s="5">
        <f t="shared" si="2"/>
        <v>2.0364341388073042</v>
      </c>
      <c r="L49" s="1"/>
      <c r="M49" s="4">
        <v>58.68</v>
      </c>
      <c r="N49" s="4">
        <v>56.869999</v>
      </c>
      <c r="O49" s="5">
        <f t="shared" si="3"/>
        <v>4.0267294536087412</v>
      </c>
      <c r="P49" s="4"/>
      <c r="Q49" s="4">
        <v>7095</v>
      </c>
      <c r="R49" s="4">
        <v>7314.5</v>
      </c>
      <c r="U49" s="8">
        <v>44657</v>
      </c>
      <c r="V49" s="6">
        <v>24.457999999999998</v>
      </c>
      <c r="W49" s="7">
        <f t="shared" si="4"/>
        <v>-3.0977419091872713E-3</v>
      </c>
      <c r="X49" s="7">
        <f>W49-'INTERNATIONAL PORTFOLIO ANALYSI'!G$5</f>
        <v>-3.0977419091872713E-3</v>
      </c>
    </row>
    <row r="50" spans="1:24">
      <c r="A50" s="4">
        <v>1103</v>
      </c>
      <c r="B50" s="4">
        <v>1082.849976</v>
      </c>
      <c r="C50" s="5">
        <f t="shared" si="0"/>
        <v>4.8852588237024657</v>
      </c>
      <c r="D50" s="1"/>
      <c r="E50" s="4">
        <v>456.89999399999999</v>
      </c>
      <c r="F50" s="4">
        <v>437.39999399999999</v>
      </c>
      <c r="G50" s="5">
        <f t="shared" si="1"/>
        <v>1.2231381054842922</v>
      </c>
      <c r="H50" s="1"/>
      <c r="I50" s="4">
        <v>1048.400024</v>
      </c>
      <c r="J50" s="4">
        <v>1069.75</v>
      </c>
      <c r="K50" s="5">
        <f t="shared" si="2"/>
        <v>-1.3040384201916388</v>
      </c>
      <c r="L50" s="1"/>
      <c r="M50" s="4">
        <v>58.91</v>
      </c>
      <c r="N50" s="4">
        <v>59.16</v>
      </c>
      <c r="O50" s="5">
        <f t="shared" si="3"/>
        <v>1.6058164300202846</v>
      </c>
      <c r="P50" s="4"/>
      <c r="Q50" s="4">
        <v>7315</v>
      </c>
      <c r="R50" s="4">
        <v>7417.25</v>
      </c>
      <c r="U50" s="8">
        <v>44658</v>
      </c>
      <c r="V50" s="6">
        <v>24.734999999999999</v>
      </c>
      <c r="W50" s="7">
        <f t="shared" si="4"/>
        <v>1.132553765639059E-2</v>
      </c>
      <c r="X50" s="7">
        <f>W50-'INTERNATIONAL PORTFOLIO ANALYSI'!G$5</f>
        <v>1.132553765639059E-2</v>
      </c>
    </row>
    <row r="51" spans="1:24">
      <c r="A51" s="4">
        <v>1097.8000489999999</v>
      </c>
      <c r="B51" s="4">
        <v>1135.75</v>
      </c>
      <c r="C51" s="5">
        <f t="shared" si="0"/>
        <v>1.0873850759410055</v>
      </c>
      <c r="D51" s="1"/>
      <c r="E51" s="4">
        <v>446.10000600000001</v>
      </c>
      <c r="F51" s="4">
        <v>442.75</v>
      </c>
      <c r="G51" s="5">
        <f t="shared" si="1"/>
        <v>0.24844856013551836</v>
      </c>
      <c r="H51" s="1"/>
      <c r="I51" s="4">
        <v>1079</v>
      </c>
      <c r="J51" s="4">
        <v>1055.8000489999999</v>
      </c>
      <c r="K51" s="5">
        <f t="shared" si="2"/>
        <v>-0.70089265548044266</v>
      </c>
      <c r="L51" s="1"/>
      <c r="M51" s="4">
        <v>59.139999000000003</v>
      </c>
      <c r="N51" s="4">
        <v>60.110000999999997</v>
      </c>
      <c r="O51" s="5">
        <f t="shared" si="3"/>
        <v>2.5453301855709607</v>
      </c>
      <c r="P51" s="4"/>
      <c r="Q51" s="4">
        <v>7574.9501950000003</v>
      </c>
      <c r="R51" s="4">
        <v>7484.3500979999999</v>
      </c>
      <c r="U51" s="8">
        <v>44659</v>
      </c>
      <c r="V51" s="6">
        <v>24.823</v>
      </c>
      <c r="W51" s="7">
        <f t="shared" si="4"/>
        <v>3.55771174449165E-3</v>
      </c>
      <c r="X51" s="7">
        <f>W51-'INTERNATIONAL PORTFOLIO ANALYSI'!G$5</f>
        <v>3.55771174449165E-3</v>
      </c>
    </row>
    <row r="52" spans="1:24">
      <c r="A52" s="4">
        <v>1170.5</v>
      </c>
      <c r="B52" s="4">
        <v>1148.099976</v>
      </c>
      <c r="C52" s="5">
        <f t="shared" si="0"/>
        <v>-1.0060035921471029</v>
      </c>
      <c r="D52" s="1"/>
      <c r="E52" s="4">
        <v>445</v>
      </c>
      <c r="F52" s="4">
        <v>443.85000600000001</v>
      </c>
      <c r="G52" s="5">
        <f t="shared" si="1"/>
        <v>-2.2531485557760158E-2</v>
      </c>
      <c r="H52" s="1"/>
      <c r="I52" s="4">
        <v>1058.900024</v>
      </c>
      <c r="J52" s="4">
        <v>1048.400024</v>
      </c>
      <c r="K52" s="5">
        <f t="shared" si="2"/>
        <v>0.14783736784805959</v>
      </c>
      <c r="L52" s="1"/>
      <c r="M52" s="4">
        <v>60.73</v>
      </c>
      <c r="N52" s="4">
        <v>61.639999000000003</v>
      </c>
      <c r="O52" s="5">
        <f t="shared" si="3"/>
        <v>0.37313433441164862</v>
      </c>
      <c r="P52" s="4"/>
      <c r="Q52" s="4">
        <v>7590</v>
      </c>
      <c r="R52" s="4">
        <v>7691.6499020000001</v>
      </c>
      <c r="U52" s="8">
        <v>44662</v>
      </c>
      <c r="V52" s="6">
        <v>24.986999999999998</v>
      </c>
      <c r="W52" s="7">
        <f t="shared" si="4"/>
        <v>6.6067759738950944E-3</v>
      </c>
      <c r="X52" s="7">
        <f>W52-'INTERNATIONAL PORTFOLIO ANALYSI'!G$5</f>
        <v>6.6067759738950944E-3</v>
      </c>
    </row>
    <row r="53" spans="1:24">
      <c r="A53" s="4">
        <v>1154</v>
      </c>
      <c r="B53" s="4">
        <v>1136.5500489999999</v>
      </c>
      <c r="C53" s="5">
        <f t="shared" si="0"/>
        <v>-0.96344837692228857</v>
      </c>
      <c r="D53" s="1"/>
      <c r="E53" s="4">
        <v>449.95001200000002</v>
      </c>
      <c r="F53" s="4">
        <v>443.75</v>
      </c>
      <c r="G53" s="5">
        <f t="shared" si="1"/>
        <v>5.0140845070422539</v>
      </c>
      <c r="H53" s="1"/>
      <c r="I53" s="4">
        <v>1057</v>
      </c>
      <c r="J53" s="4">
        <v>1049.9499510000001</v>
      </c>
      <c r="K53" s="5">
        <f t="shared" si="2"/>
        <v>-1.6762679957494551</v>
      </c>
      <c r="L53" s="1"/>
      <c r="M53" s="4">
        <v>61.32</v>
      </c>
      <c r="N53" s="4">
        <v>61.869999</v>
      </c>
      <c r="O53" s="5">
        <f t="shared" si="3"/>
        <v>1.6324584068604884</v>
      </c>
      <c r="P53" s="4"/>
      <c r="Q53" s="4">
        <v>7880</v>
      </c>
      <c r="R53" s="4">
        <v>7703.5</v>
      </c>
      <c r="U53" s="8">
        <v>44663</v>
      </c>
      <c r="V53" s="6">
        <v>25.734999999999999</v>
      </c>
      <c r="W53" s="7">
        <f t="shared" si="4"/>
        <v>2.9935566494577227E-2</v>
      </c>
      <c r="X53" s="7">
        <f>W53-'INTERNATIONAL PORTFOLIO ANALYSI'!G$5</f>
        <v>2.9935566494577227E-2</v>
      </c>
    </row>
    <row r="54" spans="1:24">
      <c r="A54" s="4">
        <v>1140</v>
      </c>
      <c r="B54" s="4">
        <v>1125.599976</v>
      </c>
      <c r="C54" s="5">
        <f t="shared" si="0"/>
        <v>1.3326226296934462</v>
      </c>
      <c r="D54" s="1"/>
      <c r="E54" s="4">
        <v>443.75</v>
      </c>
      <c r="F54" s="4">
        <v>466</v>
      </c>
      <c r="G54" s="5">
        <f t="shared" si="1"/>
        <v>0.32188841201716739</v>
      </c>
      <c r="H54" s="1"/>
      <c r="I54" s="4">
        <v>1048.6999510000001</v>
      </c>
      <c r="J54" s="4">
        <v>1032.349976</v>
      </c>
      <c r="K54" s="5">
        <f t="shared" si="2"/>
        <v>-1.6903135957451643</v>
      </c>
      <c r="L54" s="1"/>
      <c r="M54" s="4">
        <v>61.169998</v>
      </c>
      <c r="N54" s="4">
        <v>62.880001</v>
      </c>
      <c r="O54" s="5">
        <f t="shared" si="3"/>
        <v>-1.6380454574102197</v>
      </c>
      <c r="P54" s="4"/>
      <c r="Q54" s="4">
        <v>7710.1000979999999</v>
      </c>
      <c r="R54" s="4">
        <v>7763.5498049999997</v>
      </c>
      <c r="U54" s="8">
        <v>44664</v>
      </c>
      <c r="V54" s="6">
        <v>26.03</v>
      </c>
      <c r="W54" s="7">
        <f t="shared" si="4"/>
        <v>1.1462988148436049E-2</v>
      </c>
      <c r="X54" s="7">
        <f>W54-'INTERNATIONAL PORTFOLIO ANALYSI'!G$5</f>
        <v>1.1462988148436049E-2</v>
      </c>
    </row>
    <row r="55" spans="1:24">
      <c r="A55" s="4">
        <v>1138.8000489999999</v>
      </c>
      <c r="B55" s="4">
        <v>1140.599976</v>
      </c>
      <c r="C55" s="5">
        <f t="shared" si="0"/>
        <v>0.55234509315823976</v>
      </c>
      <c r="D55" s="1"/>
      <c r="E55" s="4">
        <v>472</v>
      </c>
      <c r="F55" s="4">
        <v>467.5</v>
      </c>
      <c r="G55" s="5">
        <f t="shared" si="1"/>
        <v>2.812832941176469</v>
      </c>
      <c r="H55" s="1"/>
      <c r="I55" s="4">
        <v>1042.599976</v>
      </c>
      <c r="J55" s="4">
        <v>1014.900024</v>
      </c>
      <c r="K55" s="5">
        <f t="shared" si="2"/>
        <v>1.3991478632579024</v>
      </c>
      <c r="L55" s="1"/>
      <c r="M55" s="4">
        <v>62.66</v>
      </c>
      <c r="N55" s="4">
        <v>61.849997999999999</v>
      </c>
      <c r="O55" s="5">
        <f t="shared" si="3"/>
        <v>0.98625872227191347</v>
      </c>
      <c r="P55" s="4"/>
      <c r="Q55" s="4">
        <v>7786</v>
      </c>
      <c r="R55" s="4">
        <v>7643.7998049999997</v>
      </c>
      <c r="U55" s="8">
        <v>44665</v>
      </c>
      <c r="V55" s="6">
        <v>25.7</v>
      </c>
      <c r="W55" s="7">
        <f t="shared" si="4"/>
        <v>-1.2677679600461077E-2</v>
      </c>
      <c r="X55" s="7">
        <f>W55-'INTERNATIONAL PORTFOLIO ANALYSI'!G$5</f>
        <v>-1.2677679600461077E-2</v>
      </c>
    </row>
    <row r="56" spans="1:24">
      <c r="A56" s="4">
        <v>1142.4499510000001</v>
      </c>
      <c r="B56" s="4">
        <v>1146.900024</v>
      </c>
      <c r="C56" s="5">
        <f t="shared" si="0"/>
        <v>0.15693843947465339</v>
      </c>
      <c r="D56" s="1"/>
      <c r="E56" s="4">
        <v>470</v>
      </c>
      <c r="F56" s="4">
        <v>480.64999399999999</v>
      </c>
      <c r="G56" s="5">
        <f t="shared" si="1"/>
        <v>-3.0895674992976296</v>
      </c>
      <c r="H56" s="1"/>
      <c r="I56" s="4">
        <v>1015</v>
      </c>
      <c r="J56" s="4">
        <v>1029.099976</v>
      </c>
      <c r="K56" s="5">
        <f t="shared" si="2"/>
        <v>-1.530463547498907</v>
      </c>
      <c r="L56" s="1"/>
      <c r="M56" s="4">
        <v>62.900002000000001</v>
      </c>
      <c r="N56" s="4">
        <v>62.459999000000003</v>
      </c>
      <c r="O56" s="5">
        <f t="shared" si="3"/>
        <v>-3.3141210905238729</v>
      </c>
      <c r="P56" s="4"/>
      <c r="Q56" s="4">
        <v>7618</v>
      </c>
      <c r="R56" s="4">
        <v>7554.4501950000003</v>
      </c>
      <c r="U56" s="8">
        <v>44666</v>
      </c>
      <c r="V56" s="6">
        <v>25.7</v>
      </c>
      <c r="W56" s="7">
        <f t="shared" si="4"/>
        <v>0</v>
      </c>
      <c r="X56" s="7">
        <f>W56-'INTERNATIONAL PORTFOLIO ANALYSI'!G$5</f>
        <v>0</v>
      </c>
    </row>
    <row r="57" spans="1:24">
      <c r="A57" s="4">
        <v>1147</v>
      </c>
      <c r="B57" s="4">
        <v>1148.6999510000001</v>
      </c>
      <c r="C57" s="5">
        <f t="shared" si="0"/>
        <v>-1.6975712398197882</v>
      </c>
      <c r="D57" s="1"/>
      <c r="E57" s="4">
        <v>484.79998799999998</v>
      </c>
      <c r="F57" s="4">
        <v>465.79998799999998</v>
      </c>
      <c r="G57" s="5">
        <f t="shared" si="1"/>
        <v>-2.4044616334339572</v>
      </c>
      <c r="H57" s="1"/>
      <c r="I57" s="4">
        <v>1031</v>
      </c>
      <c r="J57" s="4">
        <v>1013.349976</v>
      </c>
      <c r="K57" s="5">
        <f t="shared" si="2"/>
        <v>0.49341294897311966</v>
      </c>
      <c r="L57" s="1"/>
      <c r="M57" s="4">
        <v>61.299999</v>
      </c>
      <c r="N57" s="4">
        <v>60.389999000000003</v>
      </c>
      <c r="O57" s="5">
        <f t="shared" si="3"/>
        <v>0.67892036229375752</v>
      </c>
      <c r="P57" s="4"/>
      <c r="Q57" s="4">
        <v>7534</v>
      </c>
      <c r="R57" s="4">
        <v>7419.4501950000003</v>
      </c>
      <c r="U57" s="8">
        <v>44669</v>
      </c>
      <c r="V57" s="6">
        <v>26.15</v>
      </c>
      <c r="W57" s="7">
        <f t="shared" si="4"/>
        <v>1.7509727626459116E-2</v>
      </c>
      <c r="X57" s="7">
        <f>W57-'INTERNATIONAL PORTFOLIO ANALYSI'!G$5</f>
        <v>1.7509727626459116E-2</v>
      </c>
    </row>
    <row r="58" spans="1:24">
      <c r="A58" s="4">
        <v>1158.8000489999999</v>
      </c>
      <c r="B58" s="4">
        <v>1129.1999510000001</v>
      </c>
      <c r="C58" s="5">
        <f t="shared" si="0"/>
        <v>2.1342631106791368</v>
      </c>
      <c r="D58" s="1"/>
      <c r="E58" s="4">
        <v>469</v>
      </c>
      <c r="F58" s="4">
        <v>454.60000600000001</v>
      </c>
      <c r="G58" s="5">
        <f t="shared" si="1"/>
        <v>0.29696568019843089</v>
      </c>
      <c r="H58" s="1"/>
      <c r="I58" s="4">
        <v>1016.099976</v>
      </c>
      <c r="J58" s="4">
        <v>1018.349976</v>
      </c>
      <c r="K58" s="5">
        <f t="shared" si="2"/>
        <v>2.0081576552224494</v>
      </c>
      <c r="L58" s="1"/>
      <c r="M58" s="4">
        <v>60.509998000000003</v>
      </c>
      <c r="N58" s="4">
        <v>60.799999</v>
      </c>
      <c r="O58" s="5">
        <f t="shared" si="3"/>
        <v>-0.85526317196157042</v>
      </c>
      <c r="P58" s="4"/>
      <c r="Q58" s="4">
        <v>7420</v>
      </c>
      <c r="R58" s="4">
        <v>7476.8999020000001</v>
      </c>
      <c r="U58" s="8">
        <v>44670</v>
      </c>
      <c r="V58" s="6">
        <v>25.390999999999998</v>
      </c>
      <c r="W58" s="7">
        <f t="shared" si="4"/>
        <v>-2.9024856596558332E-2</v>
      </c>
      <c r="X58" s="7">
        <f>W58-'INTERNATIONAL PORTFOLIO ANALYSI'!G$5</f>
        <v>-2.9024856596558332E-2</v>
      </c>
    </row>
    <row r="59" spans="1:24">
      <c r="A59" s="4">
        <v>1129.1999510000001</v>
      </c>
      <c r="B59" s="4">
        <v>1153.3000489999999</v>
      </c>
      <c r="C59" s="5">
        <f t="shared" si="0"/>
        <v>-0.23411713216704935</v>
      </c>
      <c r="D59" s="1"/>
      <c r="E59" s="4">
        <v>454.10000600000001</v>
      </c>
      <c r="F59" s="4">
        <v>455.95001200000002</v>
      </c>
      <c r="G59" s="5">
        <f t="shared" si="1"/>
        <v>-0.38381400459311754</v>
      </c>
      <c r="H59" s="1"/>
      <c r="I59" s="4">
        <v>1019</v>
      </c>
      <c r="J59" s="4">
        <v>1038.8000489999999</v>
      </c>
      <c r="K59" s="5">
        <f t="shared" si="2"/>
        <v>-0.64978818652327575</v>
      </c>
      <c r="L59" s="1"/>
      <c r="M59" s="4">
        <v>60.57</v>
      </c>
      <c r="N59" s="4">
        <v>60.279998999999997</v>
      </c>
      <c r="O59" s="5">
        <f t="shared" si="3"/>
        <v>-1.6587591516040719E-2</v>
      </c>
      <c r="P59" s="4"/>
      <c r="Q59" s="4">
        <v>7570</v>
      </c>
      <c r="R59" s="4">
        <v>7437.8999020000001</v>
      </c>
      <c r="U59" s="8">
        <v>44671</v>
      </c>
      <c r="V59" s="6">
        <v>25.271000000000001</v>
      </c>
      <c r="W59" s="7">
        <f t="shared" si="4"/>
        <v>-4.726084045527843E-3</v>
      </c>
      <c r="X59" s="7">
        <f>W59-'INTERNATIONAL PORTFOLIO ANALYSI'!G$5</f>
        <v>-4.726084045527843E-3</v>
      </c>
    </row>
    <row r="60" spans="1:24">
      <c r="A60" s="4">
        <v>1165</v>
      </c>
      <c r="B60" s="4">
        <v>1150.599976</v>
      </c>
      <c r="C60" s="5">
        <f t="shared" si="0"/>
        <v>0.29115027549766659</v>
      </c>
      <c r="D60" s="1"/>
      <c r="E60" s="4">
        <v>460</v>
      </c>
      <c r="F60" s="4">
        <v>454.20001200000002</v>
      </c>
      <c r="G60" s="5">
        <f t="shared" si="1"/>
        <v>8.8065607536794252E-2</v>
      </c>
      <c r="H60" s="1"/>
      <c r="I60" s="4">
        <v>1040.5</v>
      </c>
      <c r="J60" s="4">
        <v>1032.0500489999999</v>
      </c>
      <c r="K60" s="5">
        <f t="shared" si="2"/>
        <v>-1.3129255711124863</v>
      </c>
      <c r="L60" s="1"/>
      <c r="M60" s="4">
        <v>59.869999</v>
      </c>
      <c r="N60" s="4">
        <v>60.27</v>
      </c>
      <c r="O60" s="5">
        <f t="shared" si="3"/>
        <v>2.571760411481661</v>
      </c>
      <c r="P60" s="4"/>
      <c r="Q60" s="4">
        <v>7514.9501950000003</v>
      </c>
      <c r="R60" s="4">
        <v>7600.3500979999999</v>
      </c>
      <c r="U60" s="8">
        <v>44672</v>
      </c>
      <c r="V60" s="6">
        <v>24.620999999999999</v>
      </c>
      <c r="W60" s="7">
        <f t="shared" si="4"/>
        <v>-2.5721182382968704E-2</v>
      </c>
      <c r="X60" s="7">
        <f>W60-'INTERNATIONAL PORTFOLIO ANALYSI'!G$5</f>
        <v>-2.5721182382968704E-2</v>
      </c>
    </row>
    <row r="61" spans="1:24">
      <c r="A61" s="4">
        <v>1164.8000489999999</v>
      </c>
      <c r="B61" s="4">
        <v>1153.9499510000001</v>
      </c>
      <c r="C61" s="5">
        <f t="shared" si="0"/>
        <v>1.5685340585451342</v>
      </c>
      <c r="D61" s="1"/>
      <c r="E61" s="4">
        <v>454.20001200000002</v>
      </c>
      <c r="F61" s="4">
        <v>454.60000600000001</v>
      </c>
      <c r="G61" s="5">
        <f t="shared" si="1"/>
        <v>2.7276713234359247</v>
      </c>
      <c r="H61" s="1"/>
      <c r="I61" s="4">
        <v>1033</v>
      </c>
      <c r="J61" s="4">
        <v>1018.5</v>
      </c>
      <c r="K61" s="5">
        <f t="shared" si="2"/>
        <v>-0.34855061364751938</v>
      </c>
      <c r="L61" s="1"/>
      <c r="M61" s="4">
        <v>61.310001</v>
      </c>
      <c r="N61" s="4">
        <v>61.82</v>
      </c>
      <c r="O61" s="5">
        <f t="shared" si="3"/>
        <v>-0.95438369459722328</v>
      </c>
      <c r="P61" s="4"/>
      <c r="Q61" s="4">
        <v>7624</v>
      </c>
      <c r="R61" s="4">
        <v>7559.8999020000001</v>
      </c>
      <c r="U61" s="8">
        <v>44673</v>
      </c>
      <c r="V61" s="6">
        <v>24.259</v>
      </c>
      <c r="W61" s="7">
        <f t="shared" si="4"/>
        <v>-1.4702895901872319E-2</v>
      </c>
      <c r="X61" s="7">
        <f>W61-'INTERNATIONAL PORTFOLIO ANALYSI'!G$5</f>
        <v>-1.4702895901872319E-2</v>
      </c>
    </row>
    <row r="62" spans="1:24">
      <c r="A62" s="4">
        <v>1153.9499510000001</v>
      </c>
      <c r="B62" s="4">
        <v>1172.0500489999999</v>
      </c>
      <c r="C62" s="5">
        <f t="shared" si="0"/>
        <v>0.67829449832650068</v>
      </c>
      <c r="D62" s="1"/>
      <c r="E62" s="4">
        <v>455</v>
      </c>
      <c r="F62" s="4">
        <v>467</v>
      </c>
      <c r="G62" s="5">
        <f t="shared" si="1"/>
        <v>1.00642655246253</v>
      </c>
      <c r="H62" s="1"/>
      <c r="I62" s="4">
        <v>1025.400024</v>
      </c>
      <c r="J62" s="4">
        <v>1014.950012</v>
      </c>
      <c r="K62" s="5">
        <f t="shared" si="2"/>
        <v>1.2660758508370686</v>
      </c>
      <c r="L62" s="1"/>
      <c r="M62" s="4">
        <v>61.5</v>
      </c>
      <c r="N62" s="4">
        <v>61.23</v>
      </c>
      <c r="O62" s="5">
        <f t="shared" si="3"/>
        <v>0.16332190102891309</v>
      </c>
      <c r="P62" s="4"/>
      <c r="Q62" s="4">
        <v>7566</v>
      </c>
      <c r="R62" s="4">
        <v>7691.8500979999999</v>
      </c>
      <c r="U62" s="8">
        <v>44676</v>
      </c>
      <c r="V62" s="6">
        <v>23.67</v>
      </c>
      <c r="W62" s="7">
        <f t="shared" si="4"/>
        <v>-2.4279648790139684E-2</v>
      </c>
      <c r="X62" s="7">
        <f>W62-'INTERNATIONAL PORTFOLIO ANALYSI'!G$5</f>
        <v>-2.4279648790139684E-2</v>
      </c>
    </row>
    <row r="63" spans="1:24">
      <c r="A63" s="4">
        <v>1188.1999510000001</v>
      </c>
      <c r="B63" s="4">
        <v>1180</v>
      </c>
      <c r="C63" s="5">
        <f t="shared" si="0"/>
        <v>6.6525423728813555</v>
      </c>
      <c r="D63" s="1"/>
      <c r="E63" s="4">
        <v>474</v>
      </c>
      <c r="F63" s="4">
        <v>471.70001200000002</v>
      </c>
      <c r="G63" s="5">
        <f t="shared" si="1"/>
        <v>3.7841796790117463</v>
      </c>
      <c r="H63" s="1"/>
      <c r="I63" s="4">
        <v>1019</v>
      </c>
      <c r="J63" s="4">
        <v>1027.8000489999999</v>
      </c>
      <c r="K63" s="5">
        <f t="shared" si="2"/>
        <v>-0.63242466336951497</v>
      </c>
      <c r="L63" s="1"/>
      <c r="M63" s="4">
        <v>61.450001</v>
      </c>
      <c r="N63" s="4">
        <v>61.330002</v>
      </c>
      <c r="O63" s="5">
        <f t="shared" si="3"/>
        <v>2.5925255962000446</v>
      </c>
      <c r="P63" s="4"/>
      <c r="Q63" s="4">
        <v>7660</v>
      </c>
      <c r="R63" s="4">
        <v>7775.3500979999999</v>
      </c>
      <c r="U63" s="8">
        <v>44677</v>
      </c>
      <c r="V63" s="6">
        <v>23.5532</v>
      </c>
      <c r="W63" s="7">
        <f t="shared" si="4"/>
        <v>-4.9345162653148013E-3</v>
      </c>
      <c r="X63" s="7">
        <f>W63-'INTERNATIONAL PORTFOLIO ANALYSI'!G$5</f>
        <v>-4.9345162653148013E-3</v>
      </c>
    </row>
    <row r="64" spans="1:24">
      <c r="A64" s="4">
        <v>1180</v>
      </c>
      <c r="B64" s="4">
        <v>1258.5</v>
      </c>
      <c r="C64" s="5">
        <f t="shared" si="0"/>
        <v>-0.54429686134286603</v>
      </c>
      <c r="D64" s="1"/>
      <c r="E64" s="4">
        <v>477.95001200000002</v>
      </c>
      <c r="F64" s="4">
        <v>489.54998799999998</v>
      </c>
      <c r="G64" s="5">
        <f t="shared" si="1"/>
        <v>-1.4707347924600456</v>
      </c>
      <c r="H64" s="1"/>
      <c r="I64" s="4">
        <v>1032.400024</v>
      </c>
      <c r="J64" s="4">
        <v>1021.299988</v>
      </c>
      <c r="K64" s="5">
        <f t="shared" si="2"/>
        <v>0.69519593492838128</v>
      </c>
      <c r="L64" s="1"/>
      <c r="M64" s="4">
        <v>62.950001</v>
      </c>
      <c r="N64" s="4">
        <v>62.919998</v>
      </c>
      <c r="O64" s="5">
        <f t="shared" si="3"/>
        <v>7.5492691528693419</v>
      </c>
      <c r="P64" s="4"/>
      <c r="Q64" s="4">
        <v>7750.7998049999997</v>
      </c>
      <c r="R64" s="4">
        <v>7760.5</v>
      </c>
      <c r="U64" s="8">
        <v>44678</v>
      </c>
      <c r="V64" s="6">
        <v>23.478000000000002</v>
      </c>
      <c r="W64" s="7">
        <f t="shared" si="4"/>
        <v>-3.1927721073993693E-3</v>
      </c>
      <c r="X64" s="7">
        <f>W64-'INTERNATIONAL PORTFOLIO ANALYSI'!G$5</f>
        <v>-3.1927721073993693E-3</v>
      </c>
    </row>
    <row r="65" spans="1:24">
      <c r="A65" s="4">
        <v>1258</v>
      </c>
      <c r="B65" s="4">
        <v>1251.650024</v>
      </c>
      <c r="C65" s="5">
        <f t="shared" si="0"/>
        <v>-0.13981544093351131</v>
      </c>
      <c r="D65" s="1"/>
      <c r="E65" s="4">
        <v>490</v>
      </c>
      <c r="F65" s="4">
        <v>482.35000600000001</v>
      </c>
      <c r="G65" s="5">
        <f t="shared" si="1"/>
        <v>0.4871993305210009</v>
      </c>
      <c r="H65" s="1"/>
      <c r="I65" s="4">
        <v>1018.400024</v>
      </c>
      <c r="J65" s="4">
        <v>1028.400024</v>
      </c>
      <c r="K65" s="5">
        <f t="shared" si="2"/>
        <v>0.82652662404060773</v>
      </c>
      <c r="L65" s="1"/>
      <c r="M65" s="4">
        <v>68.989998</v>
      </c>
      <c r="N65" s="4">
        <v>67.669998000000007</v>
      </c>
      <c r="O65" s="5">
        <f t="shared" si="3"/>
        <v>-4.3150555435216749</v>
      </c>
      <c r="P65" s="4"/>
      <c r="Q65" s="4">
        <v>7746.8999020000001</v>
      </c>
      <c r="R65" s="4">
        <v>7744.5498049999997</v>
      </c>
      <c r="U65" s="8">
        <v>44679</v>
      </c>
      <c r="V65" s="6">
        <v>23.1602</v>
      </c>
      <c r="W65" s="7">
        <f t="shared" si="4"/>
        <v>-1.3536076326774079E-2</v>
      </c>
      <c r="X65" s="7">
        <f>W65-'INTERNATIONAL PORTFOLIO ANALYSI'!G$5</f>
        <v>-1.3536076326774079E-2</v>
      </c>
    </row>
    <row r="66" spans="1:24">
      <c r="A66" s="4">
        <v>1251.6999510000001</v>
      </c>
      <c r="B66" s="4">
        <v>1249.900024</v>
      </c>
      <c r="C66" s="5">
        <f t="shared" si="0"/>
        <v>1.4801183810522112</v>
      </c>
      <c r="D66" s="1"/>
      <c r="E66" s="4">
        <v>484.5</v>
      </c>
      <c r="F66" s="4">
        <v>484.70001200000002</v>
      </c>
      <c r="G66" s="5">
        <f t="shared" si="1"/>
        <v>0.95935504123734006</v>
      </c>
      <c r="H66" s="1"/>
      <c r="I66" s="4">
        <v>1031.25</v>
      </c>
      <c r="J66" s="4">
        <v>1036.900024</v>
      </c>
      <c r="K66" s="5">
        <f t="shared" si="2"/>
        <v>-2.4351431589898391</v>
      </c>
      <c r="L66" s="1"/>
      <c r="M66" s="4">
        <v>66.790001000000004</v>
      </c>
      <c r="N66" s="4">
        <v>64.75</v>
      </c>
      <c r="O66" s="5">
        <f t="shared" si="3"/>
        <v>-2.8725884169884122</v>
      </c>
      <c r="P66" s="4"/>
      <c r="Q66" s="4">
        <v>7680</v>
      </c>
      <c r="R66" s="4">
        <v>7637.3500979999999</v>
      </c>
      <c r="U66" s="8">
        <v>44680</v>
      </c>
      <c r="V66" s="6">
        <v>23.076000000000001</v>
      </c>
      <c r="W66" s="7">
        <f t="shared" si="4"/>
        <v>-3.6355471887116329E-3</v>
      </c>
      <c r="X66" s="7">
        <f>W66-'INTERNATIONAL PORTFOLIO ANALYSI'!G$5</f>
        <v>-3.6355471887116329E-3</v>
      </c>
    </row>
    <row r="67" spans="1:24">
      <c r="A67" s="4">
        <v>1270</v>
      </c>
      <c r="B67" s="4">
        <v>1268.400024</v>
      </c>
      <c r="C67" s="5">
        <f t="shared" si="0"/>
        <v>0.47697310671132759</v>
      </c>
      <c r="D67" s="1"/>
      <c r="E67" s="4">
        <v>488</v>
      </c>
      <c r="F67" s="4">
        <v>489.35000600000001</v>
      </c>
      <c r="G67" s="5">
        <f t="shared" si="1"/>
        <v>1.3691594805048346</v>
      </c>
      <c r="H67" s="1"/>
      <c r="I67" s="4">
        <v>1036</v>
      </c>
      <c r="J67" s="4">
        <v>1011.650024</v>
      </c>
      <c r="K67" s="5">
        <f t="shared" si="2"/>
        <v>1.1762925634053021</v>
      </c>
      <c r="L67" s="1"/>
      <c r="M67" s="4">
        <v>63.099997999999999</v>
      </c>
      <c r="N67" s="4">
        <v>62.889999000000003</v>
      </c>
      <c r="O67" s="5">
        <f t="shared" si="3"/>
        <v>-0.38161393515048786</v>
      </c>
      <c r="P67" s="4"/>
      <c r="Q67" s="4">
        <v>7735</v>
      </c>
      <c r="R67" s="4">
        <v>7557.7001950000003</v>
      </c>
      <c r="U67" s="8">
        <v>44683</v>
      </c>
      <c r="V67" s="6">
        <v>22.584</v>
      </c>
      <c r="W67" s="7">
        <f t="shared" si="4"/>
        <v>-2.1320852834113401E-2</v>
      </c>
      <c r="X67" s="7">
        <f>W67-'INTERNATIONAL PORTFOLIO ANALYSI'!G$5</f>
        <v>-2.1320852834113401E-2</v>
      </c>
    </row>
    <row r="68" spans="1:24">
      <c r="A68" s="4">
        <v>1273</v>
      </c>
      <c r="B68" s="4">
        <v>1274.4499510000001</v>
      </c>
      <c r="C68" s="5">
        <f t="shared" si="0"/>
        <v>-1.4594511918969884</v>
      </c>
      <c r="D68" s="1"/>
      <c r="E68" s="4">
        <v>492.79998799999998</v>
      </c>
      <c r="F68" s="4">
        <v>496.04998799999998</v>
      </c>
      <c r="G68" s="5">
        <f t="shared" si="1"/>
        <v>-7.2069349591436742</v>
      </c>
      <c r="H68" s="1"/>
      <c r="I68" s="4">
        <v>1010</v>
      </c>
      <c r="J68" s="4">
        <v>1023.549988</v>
      </c>
      <c r="K68" s="5">
        <f t="shared" si="2"/>
        <v>0.36637790473990606</v>
      </c>
      <c r="L68" s="1"/>
      <c r="M68" s="4">
        <v>62.150002000000001</v>
      </c>
      <c r="N68" s="4">
        <v>62.650002000000001</v>
      </c>
      <c r="O68" s="5">
        <f t="shared" si="3"/>
        <v>0.75019470869290528</v>
      </c>
      <c r="P68" s="4"/>
      <c r="Q68" s="4">
        <v>7633.2001950000003</v>
      </c>
      <c r="R68" s="4">
        <v>7564.6000979999999</v>
      </c>
      <c r="U68" s="8">
        <v>44684</v>
      </c>
      <c r="V68" s="6">
        <v>22.664999999999999</v>
      </c>
      <c r="W68" s="7">
        <f t="shared" si="4"/>
        <v>3.586609989372986E-3</v>
      </c>
      <c r="X68" s="7">
        <f>W68-'INTERNATIONAL PORTFOLIO ANALYSI'!G$5</f>
        <v>3.586609989372986E-3</v>
      </c>
    </row>
    <row r="69" spans="1:24">
      <c r="A69" s="4">
        <v>1280.599976</v>
      </c>
      <c r="B69" s="4">
        <v>1255.849976</v>
      </c>
      <c r="C69" s="5">
        <f t="shared" si="0"/>
        <v>1.4412529638014728</v>
      </c>
      <c r="D69" s="1"/>
      <c r="E69" s="4">
        <v>500.85000600000001</v>
      </c>
      <c r="F69" s="4">
        <v>460.29998799999998</v>
      </c>
      <c r="G69" s="5">
        <f t="shared" si="1"/>
        <v>-1.6945444717239455</v>
      </c>
      <c r="H69" s="1"/>
      <c r="I69" s="4">
        <v>1025</v>
      </c>
      <c r="J69" s="4">
        <v>1027.3000489999999</v>
      </c>
      <c r="K69" s="5">
        <f t="shared" si="2"/>
        <v>-1.0707739195289341</v>
      </c>
      <c r="L69" s="1"/>
      <c r="M69" s="4">
        <v>62.98</v>
      </c>
      <c r="N69" s="4">
        <v>63.119999</v>
      </c>
      <c r="O69" s="5">
        <f t="shared" si="3"/>
        <v>-1.7743964159441763</v>
      </c>
      <c r="P69" s="4"/>
      <c r="Q69" s="4">
        <v>7568</v>
      </c>
      <c r="R69" s="4">
        <v>7613.5498049999997</v>
      </c>
      <c r="U69" s="8">
        <v>44685</v>
      </c>
      <c r="V69" s="6">
        <v>22.402000000000001</v>
      </c>
      <c r="W69" s="7">
        <f t="shared" si="4"/>
        <v>-1.160379439664673E-2</v>
      </c>
      <c r="X69" s="7">
        <f>W69-'INTERNATIONAL PORTFOLIO ANALYSI'!G$5</f>
        <v>-1.160379439664673E-2</v>
      </c>
    </row>
    <row r="70" spans="1:24">
      <c r="A70" s="4">
        <v>1251</v>
      </c>
      <c r="B70" s="4">
        <v>1273.9499510000001</v>
      </c>
      <c r="C70" s="5">
        <f t="shared" si="0"/>
        <v>0.40033739127636175</v>
      </c>
      <c r="D70" s="1"/>
      <c r="E70" s="4">
        <v>474</v>
      </c>
      <c r="F70" s="4">
        <v>452.5</v>
      </c>
      <c r="G70" s="5">
        <f t="shared" si="1"/>
        <v>-6.1104959116022082</v>
      </c>
      <c r="H70" s="1"/>
      <c r="I70" s="4">
        <v>1035.900024</v>
      </c>
      <c r="J70" s="4">
        <v>1016.299988</v>
      </c>
      <c r="K70" s="5">
        <f t="shared" si="2"/>
        <v>1.0626771748028383</v>
      </c>
      <c r="L70" s="1"/>
      <c r="M70" s="4">
        <v>62.220001000000003</v>
      </c>
      <c r="N70" s="4">
        <v>62</v>
      </c>
      <c r="O70" s="5">
        <f t="shared" si="3"/>
        <v>-2.5806419354838699</v>
      </c>
      <c r="P70" s="4"/>
      <c r="Q70" s="4">
        <v>7639.1499020000001</v>
      </c>
      <c r="R70" s="4">
        <v>7471.8500979999999</v>
      </c>
      <c r="U70" s="8">
        <v>44686</v>
      </c>
      <c r="V70" s="6">
        <v>22.443000000000001</v>
      </c>
      <c r="W70" s="7">
        <f t="shared" si="4"/>
        <v>1.8301937327024538E-3</v>
      </c>
      <c r="X70" s="7">
        <f>W70-'INTERNATIONAL PORTFOLIO ANALYSI'!G$5</f>
        <v>1.8301937327024538E-3</v>
      </c>
    </row>
    <row r="71" spans="1:24">
      <c r="A71" s="4">
        <v>1257.849976</v>
      </c>
      <c r="B71" s="4">
        <v>1279.0500489999999</v>
      </c>
      <c r="C71" s="5">
        <f t="shared" si="0"/>
        <v>0.23845251422214092</v>
      </c>
      <c r="D71" s="1"/>
      <c r="E71" s="4">
        <v>446</v>
      </c>
      <c r="F71" s="4">
        <v>424.85000600000001</v>
      </c>
      <c r="G71" s="5">
        <f t="shared" si="1"/>
        <v>0.11768859431297736</v>
      </c>
      <c r="H71" s="1"/>
      <c r="I71" s="4">
        <v>1017</v>
      </c>
      <c r="J71" s="4">
        <v>1027.099976</v>
      </c>
      <c r="K71" s="5">
        <f t="shared" si="2"/>
        <v>-2.735855968903262</v>
      </c>
      <c r="L71" s="1"/>
      <c r="M71" s="4">
        <v>62.27</v>
      </c>
      <c r="N71" s="4">
        <v>60.400002000000001</v>
      </c>
      <c r="O71" s="5">
        <f t="shared" si="3"/>
        <v>-0.99338241743766986</v>
      </c>
      <c r="P71" s="4"/>
      <c r="Q71" s="4">
        <v>7397</v>
      </c>
      <c r="R71" s="4">
        <v>7574.5498049999997</v>
      </c>
      <c r="U71" s="8">
        <v>44687</v>
      </c>
      <c r="V71" s="6">
        <v>22.367000000000001</v>
      </c>
      <c r="W71" s="7">
        <f t="shared" si="4"/>
        <v>-3.386356547698637E-3</v>
      </c>
      <c r="X71" s="7">
        <f>W71-'INTERNATIONAL PORTFOLIO ANALYSI'!G$5</f>
        <v>-3.386356547698637E-3</v>
      </c>
    </row>
    <row r="72" spans="1:24">
      <c r="A72" s="4">
        <v>1284</v>
      </c>
      <c r="B72" s="4">
        <v>1282.099976</v>
      </c>
      <c r="C72" s="5">
        <f t="shared" si="0"/>
        <v>1.283056961854274</v>
      </c>
      <c r="D72" s="1"/>
      <c r="E72" s="4">
        <v>430.79998799999998</v>
      </c>
      <c r="F72" s="4">
        <v>425.35000600000001</v>
      </c>
      <c r="G72" s="5">
        <f t="shared" si="1"/>
        <v>-1.2930527618236356</v>
      </c>
      <c r="H72" s="1"/>
      <c r="I72" s="4">
        <v>1030</v>
      </c>
      <c r="J72" s="4">
        <v>999</v>
      </c>
      <c r="K72" s="5">
        <f t="shared" si="2"/>
        <v>1.2862838838838808</v>
      </c>
      <c r="L72" s="1"/>
      <c r="M72" s="4">
        <v>59.610000999999997</v>
      </c>
      <c r="N72" s="4">
        <v>59.799999</v>
      </c>
      <c r="O72" s="5">
        <f t="shared" si="3"/>
        <v>-1.4882926670283108</v>
      </c>
      <c r="P72" s="4"/>
      <c r="Q72" s="4">
        <v>7599.8999020000001</v>
      </c>
      <c r="R72" s="4">
        <v>7438</v>
      </c>
      <c r="U72" s="8">
        <v>44690</v>
      </c>
      <c r="V72" s="6">
        <v>21.82</v>
      </c>
      <c r="W72" s="7">
        <f t="shared" si="4"/>
        <v>-2.4455671301470944E-2</v>
      </c>
      <c r="X72" s="7">
        <f>W72-'INTERNATIONAL PORTFOLIO ANALYSI'!G$5</f>
        <v>-2.4455671301470944E-2</v>
      </c>
    </row>
    <row r="73" spans="1:24">
      <c r="A73" s="4">
        <v>1282</v>
      </c>
      <c r="B73" s="4">
        <v>1298.5500489999999</v>
      </c>
      <c r="C73" s="5">
        <f t="shared" si="0"/>
        <v>1.8020023192806573</v>
      </c>
      <c r="D73" s="1"/>
      <c r="E73" s="4">
        <v>426.25</v>
      </c>
      <c r="F73" s="4">
        <v>419.85000600000001</v>
      </c>
      <c r="G73" s="5">
        <f t="shared" si="1"/>
        <v>2.7271601372800687</v>
      </c>
      <c r="H73" s="1"/>
      <c r="I73" s="4">
        <v>1008.900024</v>
      </c>
      <c r="J73" s="4">
        <v>1011.849976</v>
      </c>
      <c r="K73" s="5">
        <f t="shared" si="2"/>
        <v>-1.349010656101449</v>
      </c>
      <c r="L73" s="1"/>
      <c r="M73" s="4">
        <v>59.48</v>
      </c>
      <c r="N73" s="4">
        <v>58.91</v>
      </c>
      <c r="O73" s="5">
        <f t="shared" si="3"/>
        <v>-7.910371753522317</v>
      </c>
      <c r="P73" s="4"/>
      <c r="Q73" s="4">
        <v>7490</v>
      </c>
      <c r="R73" s="4">
        <v>7668.6499020000001</v>
      </c>
      <c r="U73" s="8">
        <v>44691</v>
      </c>
      <c r="V73" s="6">
        <v>21.423999999999999</v>
      </c>
      <c r="W73" s="7">
        <f t="shared" si="4"/>
        <v>-1.81484876260312E-2</v>
      </c>
      <c r="X73" s="7">
        <f>W73-'INTERNATIONAL PORTFOLIO ANALYSI'!G$5</f>
        <v>-1.81484876260312E-2</v>
      </c>
    </row>
    <row r="74" spans="1:24">
      <c r="A74" s="4">
        <v>1314</v>
      </c>
      <c r="B74" s="4">
        <v>1321.9499510000001</v>
      </c>
      <c r="C74" s="5">
        <f t="shared" si="0"/>
        <v>-0.38956860629288004</v>
      </c>
      <c r="D74" s="1"/>
      <c r="E74" s="4">
        <v>426</v>
      </c>
      <c r="F74" s="4">
        <v>431.29998799999998</v>
      </c>
      <c r="G74" s="5">
        <f t="shared" si="1"/>
        <v>-2.6315734560140935</v>
      </c>
      <c r="H74" s="1"/>
      <c r="I74" s="4">
        <v>1027.400024</v>
      </c>
      <c r="J74" s="4">
        <v>998.20001200000002</v>
      </c>
      <c r="K74" s="5">
        <f t="shared" si="2"/>
        <v>-3.1256272916173851</v>
      </c>
      <c r="L74" s="1"/>
      <c r="M74" s="4">
        <v>56.259998000000003</v>
      </c>
      <c r="N74" s="4">
        <v>54.25</v>
      </c>
      <c r="O74" s="5">
        <f t="shared" si="3"/>
        <v>0.58986175115207429</v>
      </c>
      <c r="P74" s="4"/>
      <c r="Q74" s="4">
        <v>7701</v>
      </c>
      <c r="R74" s="4">
        <v>7875.8500979999999</v>
      </c>
      <c r="U74" s="8">
        <v>44692</v>
      </c>
      <c r="V74" s="6">
        <v>21.574999999999999</v>
      </c>
      <c r="W74" s="7">
        <f t="shared" si="4"/>
        <v>7.0481702763256068E-3</v>
      </c>
      <c r="X74" s="7">
        <f>W74-'INTERNATIONAL PORTFOLIO ANALYSI'!G$5</f>
        <v>7.0481702763256068E-3</v>
      </c>
    </row>
    <row r="75" spans="1:24">
      <c r="A75" s="4">
        <v>1320</v>
      </c>
      <c r="B75" s="4">
        <v>1316.8000489999999</v>
      </c>
      <c r="C75" s="5">
        <f t="shared" si="0"/>
        <v>-1.1125474221485174</v>
      </c>
      <c r="D75" s="1"/>
      <c r="E75" s="4">
        <v>430</v>
      </c>
      <c r="F75" s="4">
        <v>419.95001200000002</v>
      </c>
      <c r="G75" s="5">
        <f t="shared" si="1"/>
        <v>-2.2621740037002307</v>
      </c>
      <c r="H75" s="1"/>
      <c r="I75" s="4">
        <v>998.54998799999998</v>
      </c>
      <c r="J75" s="4">
        <v>967</v>
      </c>
      <c r="K75" s="5">
        <f t="shared" si="2"/>
        <v>-1.3805559462254364</v>
      </c>
      <c r="L75" s="1"/>
      <c r="M75" s="4">
        <v>53.040000999999997</v>
      </c>
      <c r="N75" s="4">
        <v>54.57</v>
      </c>
      <c r="O75" s="5">
        <f t="shared" si="3"/>
        <v>2.3456074766355122</v>
      </c>
      <c r="P75" s="4"/>
      <c r="Q75" s="4">
        <v>7815</v>
      </c>
      <c r="R75" s="4">
        <v>7903.25</v>
      </c>
      <c r="U75" s="8">
        <v>44693</v>
      </c>
      <c r="V75" s="6">
        <v>20.773</v>
      </c>
      <c r="W75" s="7">
        <f t="shared" si="4"/>
        <v>-3.7172653534183066E-2</v>
      </c>
      <c r="X75" s="7">
        <f>W75-'INTERNATIONAL PORTFOLIO ANALYSI'!G$5</f>
        <v>-3.7172653534183066E-2</v>
      </c>
    </row>
    <row r="76" spans="1:24">
      <c r="A76" s="4">
        <v>1295.0500489999999</v>
      </c>
      <c r="B76" s="4">
        <v>1302.150024</v>
      </c>
      <c r="C76" s="5">
        <f t="shared" si="0"/>
        <v>1.6895134657694404</v>
      </c>
      <c r="D76" s="1"/>
      <c r="E76" s="4">
        <v>416.04998799999998</v>
      </c>
      <c r="F76" s="4">
        <v>410.45001200000002</v>
      </c>
      <c r="G76" s="5">
        <f t="shared" si="1"/>
        <v>2.7408940604440768</v>
      </c>
      <c r="H76" s="1"/>
      <c r="I76" s="4">
        <v>960.04998799999998</v>
      </c>
      <c r="J76" s="4">
        <v>953.65002400000003</v>
      </c>
      <c r="K76" s="5">
        <f t="shared" si="2"/>
        <v>2.6057752188553365</v>
      </c>
      <c r="L76" s="1"/>
      <c r="M76" s="4">
        <v>55.310001</v>
      </c>
      <c r="N76" s="4">
        <v>55.849997999999999</v>
      </c>
      <c r="O76" s="5">
        <f t="shared" si="3"/>
        <v>-0.73410745690626367</v>
      </c>
      <c r="P76" s="4"/>
      <c r="Q76" s="4">
        <v>7850</v>
      </c>
      <c r="R76" s="4">
        <v>7910.75</v>
      </c>
      <c r="U76" s="8">
        <v>44694</v>
      </c>
      <c r="V76" s="6">
        <v>21.001000000000001</v>
      </c>
      <c r="W76" s="7">
        <f t="shared" si="4"/>
        <v>1.0975785875896671E-2</v>
      </c>
      <c r="X76" s="7">
        <f>W76-'INTERNATIONAL PORTFOLIO ANALYSI'!G$5</f>
        <v>1.0975785875896671E-2</v>
      </c>
    </row>
    <row r="77" spans="1:24">
      <c r="A77" s="4">
        <v>1302.150024</v>
      </c>
      <c r="B77" s="4">
        <v>1324.150024</v>
      </c>
      <c r="C77" s="5">
        <f t="shared" si="0"/>
        <v>-0.42291091632379002</v>
      </c>
      <c r="D77" s="1"/>
      <c r="E77" s="4">
        <v>421</v>
      </c>
      <c r="F77" s="4">
        <v>421.70001200000002</v>
      </c>
      <c r="G77" s="5">
        <f t="shared" si="1"/>
        <v>-0.93668766601790254</v>
      </c>
      <c r="H77" s="1"/>
      <c r="I77" s="4">
        <v>954</v>
      </c>
      <c r="J77" s="4">
        <v>978.5</v>
      </c>
      <c r="K77" s="5">
        <f t="shared" si="2"/>
        <v>-0.11752927950945635</v>
      </c>
      <c r="L77" s="1"/>
      <c r="M77" s="4">
        <v>56.529998999999997</v>
      </c>
      <c r="N77" s="4">
        <v>55.439999</v>
      </c>
      <c r="O77" s="5">
        <f t="shared" si="3"/>
        <v>-0.63131133894861158</v>
      </c>
      <c r="P77" s="4"/>
      <c r="Q77" s="4">
        <v>7980</v>
      </c>
      <c r="R77" s="4">
        <v>7901.2998049999997</v>
      </c>
      <c r="U77" s="8">
        <v>44697</v>
      </c>
      <c r="V77" s="6">
        <v>21.550999999999998</v>
      </c>
      <c r="W77" s="7">
        <f t="shared" si="4"/>
        <v>2.618922908432918E-2</v>
      </c>
      <c r="X77" s="7">
        <f>W77-'INTERNATIONAL PORTFOLIO ANALYSI'!G$5</f>
        <v>2.618922908432918E-2</v>
      </c>
    </row>
    <row r="78" spans="1:24">
      <c r="A78" s="4">
        <v>1318</v>
      </c>
      <c r="B78" s="4">
        <v>1318.5500489999999</v>
      </c>
      <c r="C78" s="5">
        <f t="shared" si="0"/>
        <v>-0.17443774711049626</v>
      </c>
      <c r="D78" s="1"/>
      <c r="E78" s="4">
        <v>412.20001200000002</v>
      </c>
      <c r="F78" s="4">
        <v>417.75</v>
      </c>
      <c r="G78" s="5">
        <f t="shared" si="1"/>
        <v>1.7833661280670294</v>
      </c>
      <c r="H78" s="1"/>
      <c r="I78" s="4">
        <v>975</v>
      </c>
      <c r="J78" s="4">
        <v>977.34997599999997</v>
      </c>
      <c r="K78" s="5">
        <f t="shared" si="2"/>
        <v>0.5064728215637686</v>
      </c>
      <c r="L78" s="1"/>
      <c r="M78" s="4">
        <v>55.709999000000003</v>
      </c>
      <c r="N78" s="4">
        <v>55.09</v>
      </c>
      <c r="O78" s="5">
        <f t="shared" si="3"/>
        <v>2.087496823379912</v>
      </c>
      <c r="P78" s="4"/>
      <c r="Q78" s="4">
        <v>7885</v>
      </c>
      <c r="R78" s="4">
        <v>7787.8999020000001</v>
      </c>
      <c r="U78" s="8">
        <v>44698</v>
      </c>
      <c r="V78" s="6">
        <v>21.75</v>
      </c>
      <c r="W78" s="7">
        <f t="shared" si="4"/>
        <v>9.2339102593847911E-3</v>
      </c>
      <c r="X78" s="7">
        <f>W78-'INTERNATIONAL PORTFOLIO ANALYSI'!G$5</f>
        <v>9.2339102593847911E-3</v>
      </c>
    </row>
    <row r="79" spans="1:24">
      <c r="A79" s="4">
        <v>1340.1999510000001</v>
      </c>
      <c r="B79" s="4">
        <v>1316.25</v>
      </c>
      <c r="C79" s="5">
        <f t="shared" si="0"/>
        <v>-0.29629811965812197</v>
      </c>
      <c r="D79" s="1"/>
      <c r="E79" s="4">
        <v>425</v>
      </c>
      <c r="F79" s="4">
        <v>425.20001200000002</v>
      </c>
      <c r="G79" s="5">
        <f t="shared" si="1"/>
        <v>-4.7154321340894088</v>
      </c>
      <c r="H79" s="1"/>
      <c r="I79" s="4">
        <v>987</v>
      </c>
      <c r="J79" s="4">
        <v>982.29998799999998</v>
      </c>
      <c r="K79" s="5">
        <f t="shared" si="2"/>
        <v>-4.5812074264223158E-2</v>
      </c>
      <c r="L79" s="1"/>
      <c r="M79" s="4">
        <v>55.110000999999997</v>
      </c>
      <c r="N79" s="4">
        <v>56.240001999999997</v>
      </c>
      <c r="O79" s="5">
        <f t="shared" si="3"/>
        <v>-1.1913264156711743</v>
      </c>
      <c r="P79" s="4"/>
      <c r="Q79" s="4">
        <v>7850</v>
      </c>
      <c r="R79" s="4">
        <v>7887.9501950000003</v>
      </c>
      <c r="U79" s="8">
        <v>44699</v>
      </c>
      <c r="V79" s="6">
        <v>21.544</v>
      </c>
      <c r="W79" s="7">
        <f t="shared" si="4"/>
        <v>-9.4712643678160693E-3</v>
      </c>
      <c r="X79" s="7">
        <f>W79-'INTERNATIONAL PORTFOLIO ANALYSI'!G$5</f>
        <v>-9.4712643678160693E-3</v>
      </c>
    </row>
    <row r="80" spans="1:24">
      <c r="A80" s="4">
        <v>1337</v>
      </c>
      <c r="B80" s="4">
        <v>1312.349976</v>
      </c>
      <c r="C80" s="5">
        <f t="shared" si="0"/>
        <v>-4.5224198640134672</v>
      </c>
      <c r="D80" s="1"/>
      <c r="E80" s="4"/>
      <c r="F80" s="4">
        <v>405.14999399999999</v>
      </c>
      <c r="G80" s="5">
        <f t="shared" si="1"/>
        <v>2.5669490692377974</v>
      </c>
      <c r="H80" s="1"/>
      <c r="I80" s="4">
        <v>983.29998799999998</v>
      </c>
      <c r="J80" s="4">
        <v>981.84997599999997</v>
      </c>
      <c r="K80" s="5">
        <f t="shared" si="2"/>
        <v>-2.495289565500789</v>
      </c>
      <c r="L80" s="1"/>
      <c r="M80" s="4">
        <v>55.75</v>
      </c>
      <c r="N80" s="4">
        <v>55.57</v>
      </c>
      <c r="O80" s="5">
        <f t="shared" si="3"/>
        <v>0.93575670325715876</v>
      </c>
      <c r="P80" s="4"/>
      <c r="Q80" s="4">
        <v>7902.2001950000003</v>
      </c>
      <c r="R80" s="4">
        <v>7732.75</v>
      </c>
      <c r="U80" s="8">
        <v>44700</v>
      </c>
      <c r="V80" s="6">
        <v>21.908000000000001</v>
      </c>
      <c r="W80" s="7">
        <f t="shared" si="4"/>
        <v>1.6895655402896434E-2</v>
      </c>
      <c r="X80" s="7">
        <f>W80-'INTERNATIONAL PORTFOLIO ANALYSI'!G$5</f>
        <v>1.6895655402896434E-2</v>
      </c>
    </row>
    <row r="81" spans="1:24">
      <c r="A81" s="4">
        <v>1301.0500489999999</v>
      </c>
      <c r="B81" s="4">
        <v>1253</v>
      </c>
      <c r="C81" s="5">
        <f t="shared" si="0"/>
        <v>-0.25538316041500841</v>
      </c>
      <c r="D81" s="1"/>
      <c r="E81" s="1"/>
      <c r="F81" s="4">
        <v>415.54998799999998</v>
      </c>
      <c r="G81" s="5">
        <f t="shared" si="1"/>
        <v>-4.9693164712592877</v>
      </c>
      <c r="H81" s="1"/>
      <c r="I81" s="4">
        <v>979</v>
      </c>
      <c r="J81" s="4">
        <v>957.34997599999997</v>
      </c>
      <c r="K81" s="5">
        <f t="shared" si="2"/>
        <v>-0.56405328619342388</v>
      </c>
      <c r="L81" s="1"/>
      <c r="M81" s="4">
        <v>55.48</v>
      </c>
      <c r="N81" s="4">
        <v>56.09</v>
      </c>
      <c r="O81" s="5">
        <f t="shared" si="3"/>
        <v>0.30308076305936821</v>
      </c>
      <c r="P81" s="4"/>
      <c r="Q81" s="4">
        <v>7641.5498049999997</v>
      </c>
      <c r="R81" s="4">
        <v>7399.6000979999999</v>
      </c>
      <c r="U81" s="8">
        <v>44701</v>
      </c>
      <c r="V81" s="6">
        <v>21.673999999999999</v>
      </c>
      <c r="W81" s="7">
        <f t="shared" si="4"/>
        <v>-1.0681029760818046E-2</v>
      </c>
      <c r="X81" s="7">
        <f>W81-'INTERNATIONAL PORTFOLIO ANALYSI'!G$5</f>
        <v>-1.0681029760818046E-2</v>
      </c>
    </row>
    <row r="82" spans="1:24">
      <c r="A82" s="4">
        <v>1275</v>
      </c>
      <c r="B82" s="4">
        <v>1249.8000489999999</v>
      </c>
      <c r="C82" s="5">
        <f t="shared" si="0"/>
        <v>-0.87614598901331742</v>
      </c>
      <c r="D82" s="1"/>
      <c r="E82" s="4">
        <v>407.10000600000001</v>
      </c>
      <c r="F82" s="4">
        <v>394.89999399999999</v>
      </c>
      <c r="G82" s="5">
        <f t="shared" ref="G82:G247" si="5">(F81-F80)*100/F80</f>
        <v>2.5669490692377974</v>
      </c>
      <c r="H82" s="1"/>
      <c r="I82" s="4">
        <v>960</v>
      </c>
      <c r="J82" s="4">
        <v>951.95001200000002</v>
      </c>
      <c r="K82" s="5">
        <f t="shared" si="2"/>
        <v>-1.7542950564089088</v>
      </c>
      <c r="L82" s="1"/>
      <c r="M82" s="4">
        <v>55.740001999999997</v>
      </c>
      <c r="N82" s="4">
        <v>56.259998000000003</v>
      </c>
      <c r="O82" s="5">
        <f t="shared" si="3"/>
        <v>-1.8663331626851456</v>
      </c>
      <c r="P82" s="1"/>
      <c r="Q82" s="4">
        <v>7451</v>
      </c>
      <c r="R82" s="4">
        <v>7405.4501950000003</v>
      </c>
      <c r="U82" s="8">
        <v>44704</v>
      </c>
      <c r="V82" s="6">
        <v>21.722999999999999</v>
      </c>
      <c r="W82" s="7">
        <f t="shared" si="4"/>
        <v>2.2607732767370809E-3</v>
      </c>
      <c r="X82" s="7">
        <f>W82-'INTERNATIONAL PORTFOLIO ANALYSI'!G$5</f>
        <v>2.2607732767370809E-3</v>
      </c>
    </row>
    <row r="83" spans="1:24">
      <c r="A83" s="4">
        <v>1220</v>
      </c>
      <c r="B83" s="4">
        <v>1238.849976</v>
      </c>
      <c r="C83" s="5">
        <f t="shared" si="0"/>
        <v>-1.9978205980931465</v>
      </c>
      <c r="D83" s="1"/>
      <c r="E83" s="4">
        <v>407.5</v>
      </c>
      <c r="F83" s="4">
        <v>386.95001200000002</v>
      </c>
      <c r="G83" s="5">
        <f t="shared" si="5"/>
        <v>-4.9693164712592877</v>
      </c>
      <c r="H83" s="1"/>
      <c r="I83" s="4">
        <v>934.04998799999998</v>
      </c>
      <c r="J83" s="4">
        <v>935.25</v>
      </c>
      <c r="K83" s="5">
        <f t="shared" si="2"/>
        <v>0.24592226677358833</v>
      </c>
      <c r="L83" s="1"/>
      <c r="M83" s="4">
        <v>56.240001999999997</v>
      </c>
      <c r="N83" s="4">
        <v>55.209999000000003</v>
      </c>
      <c r="O83" s="5">
        <f t="shared" si="3"/>
        <v>0.5796051544938321</v>
      </c>
      <c r="P83" s="4"/>
      <c r="Q83" s="4">
        <v>7378</v>
      </c>
      <c r="R83" s="4">
        <v>7277.4501950000003</v>
      </c>
      <c r="U83" s="8">
        <v>44705</v>
      </c>
      <c r="V83" s="6">
        <v>22.062999999999999</v>
      </c>
      <c r="W83" s="7">
        <f t="shared" si="4"/>
        <v>1.5651613497214927E-2</v>
      </c>
      <c r="X83" s="7">
        <f>W83-'INTERNATIONAL PORTFOLIO ANALYSI'!G$5</f>
        <v>1.5651613497214927E-2</v>
      </c>
    </row>
    <row r="84" spans="1:24">
      <c r="A84" s="4">
        <v>1227.25</v>
      </c>
      <c r="B84" s="4">
        <v>1214.099976</v>
      </c>
      <c r="C84" s="5">
        <f t="shared" si="0"/>
        <v>0.60538465903075567</v>
      </c>
      <c r="D84" s="1"/>
      <c r="E84" s="4">
        <v>406</v>
      </c>
      <c r="F84" s="4">
        <v>376.04998799999998</v>
      </c>
      <c r="G84" s="5">
        <f t="shared" si="5"/>
        <v>-2.0131633630766723</v>
      </c>
      <c r="H84" s="1"/>
      <c r="I84" s="4">
        <v>935</v>
      </c>
      <c r="J84" s="4">
        <v>937.54998799999998</v>
      </c>
      <c r="K84" s="5">
        <f t="shared" si="2"/>
        <v>-1.2052677878120761</v>
      </c>
      <c r="L84" s="1"/>
      <c r="M84" s="4">
        <v>55.630001</v>
      </c>
      <c r="N84" s="4">
        <v>55.529998999999997</v>
      </c>
      <c r="O84" s="5">
        <f t="shared" si="3"/>
        <v>0.64829822885465305</v>
      </c>
      <c r="P84" s="4"/>
      <c r="Q84" s="4">
        <v>7189</v>
      </c>
      <c r="R84" s="4">
        <v>7359.5</v>
      </c>
      <c r="U84" s="8">
        <v>44706</v>
      </c>
      <c r="V84" s="6">
        <v>21.87</v>
      </c>
      <c r="W84" s="7">
        <f t="shared" si="4"/>
        <v>-8.7476771064677449E-3</v>
      </c>
      <c r="X84" s="7">
        <f>W84-'INTERNATIONAL PORTFOLIO ANALYSI'!G$5</f>
        <v>-8.7476771064677449E-3</v>
      </c>
    </row>
    <row r="85" spans="1:24">
      <c r="A85" s="4">
        <v>1195</v>
      </c>
      <c r="B85" s="4">
        <v>1221.4499510000001</v>
      </c>
      <c r="C85" s="5">
        <f t="shared" si="0"/>
        <v>0.74092671521994635</v>
      </c>
      <c r="D85" s="1"/>
      <c r="E85" s="4">
        <v>388.60000600000001</v>
      </c>
      <c r="F85" s="4">
        <v>363.25</v>
      </c>
      <c r="G85" s="5">
        <f t="shared" si="5"/>
        <v>-2.8169075234451806</v>
      </c>
      <c r="H85" s="1"/>
      <c r="I85" s="4">
        <v>934</v>
      </c>
      <c r="J85" s="4">
        <v>926.25</v>
      </c>
      <c r="K85" s="5">
        <f t="shared" si="2"/>
        <v>1.2577623751686942</v>
      </c>
      <c r="L85" s="1"/>
      <c r="M85" s="4">
        <v>55.650002000000001</v>
      </c>
      <c r="N85" s="4">
        <v>55.889999000000003</v>
      </c>
      <c r="O85" s="5">
        <f t="shared" si="3"/>
        <v>-1.1451046903758275</v>
      </c>
      <c r="P85" s="4"/>
      <c r="Q85" s="4">
        <v>7365</v>
      </c>
      <c r="R85" s="4">
        <v>7516.9501950000003</v>
      </c>
      <c r="U85" s="8">
        <v>44707</v>
      </c>
      <c r="V85" s="6">
        <v>21.965</v>
      </c>
      <c r="W85" s="7">
        <f t="shared" si="4"/>
        <v>4.343850022862316E-3</v>
      </c>
      <c r="X85" s="7">
        <f>W85-'INTERNATIONAL PORTFOLIO ANALYSI'!G$5</f>
        <v>4.343850022862316E-3</v>
      </c>
    </row>
    <row r="86" spans="1:24">
      <c r="A86" s="4">
        <v>1223.6999510000001</v>
      </c>
      <c r="B86" s="4">
        <v>1230.5</v>
      </c>
      <c r="C86" s="5">
        <f t="shared" si="0"/>
        <v>-2.5314932141405957</v>
      </c>
      <c r="D86" s="1"/>
      <c r="E86" s="4">
        <v>384.79998799999998</v>
      </c>
      <c r="F86" s="4">
        <v>363.64999399999999</v>
      </c>
      <c r="G86" s="5">
        <f t="shared" si="5"/>
        <v>-3.4037996033654934</v>
      </c>
      <c r="H86" s="1"/>
      <c r="I86" s="4">
        <v>890</v>
      </c>
      <c r="J86" s="4">
        <v>937.90002400000003</v>
      </c>
      <c r="K86" s="5">
        <f t="shared" si="2"/>
        <v>-1.7912408113980451</v>
      </c>
      <c r="L86" s="1"/>
      <c r="M86" s="4">
        <v>54.91</v>
      </c>
      <c r="N86" s="4">
        <v>55.25</v>
      </c>
      <c r="O86" s="5">
        <f t="shared" si="3"/>
        <v>-3.3484126696832566</v>
      </c>
      <c r="P86" s="4"/>
      <c r="Q86" s="4">
        <v>7545</v>
      </c>
      <c r="R86" s="4">
        <v>7389.3500979999999</v>
      </c>
      <c r="U86" s="8">
        <v>44708</v>
      </c>
      <c r="V86" s="6">
        <v>22.096</v>
      </c>
      <c r="W86" s="7">
        <f t="shared" si="4"/>
        <v>5.9640336899613126E-3</v>
      </c>
      <c r="X86" s="7">
        <f>W86-'INTERNATIONAL PORTFOLIO ANALYSI'!G$5</f>
        <v>5.9640336899613126E-3</v>
      </c>
    </row>
    <row r="87" spans="1:24">
      <c r="A87" s="4">
        <v>1222</v>
      </c>
      <c r="B87" s="4">
        <v>1199.349976</v>
      </c>
      <c r="C87" s="5">
        <f t="shared" si="0"/>
        <v>2.9724454674104259</v>
      </c>
      <c r="D87" s="1"/>
      <c r="E87" s="4">
        <v>381</v>
      </c>
      <c r="F87" s="4">
        <v>358.10000600000001</v>
      </c>
      <c r="G87" s="5">
        <f t="shared" si="5"/>
        <v>0.11011534755677699</v>
      </c>
      <c r="H87" s="1"/>
      <c r="I87" s="4">
        <v>935</v>
      </c>
      <c r="J87" s="4">
        <v>921.09997599999997</v>
      </c>
      <c r="K87" s="5">
        <f t="shared" si="2"/>
        <v>1.2756487141630324</v>
      </c>
      <c r="L87" s="1"/>
      <c r="M87" s="4">
        <v>54.279998999999997</v>
      </c>
      <c r="N87" s="4">
        <v>53.400002000000001</v>
      </c>
      <c r="O87" s="5">
        <f t="shared" si="3"/>
        <v>-2.5468182566734812</v>
      </c>
      <c r="P87" s="4"/>
      <c r="Q87" s="4">
        <v>7235</v>
      </c>
      <c r="R87" s="4">
        <v>7252.25</v>
      </c>
      <c r="U87" s="8">
        <v>44712</v>
      </c>
      <c r="V87" s="6">
        <v>21.687999999999999</v>
      </c>
      <c r="W87" s="7">
        <f t="shared" si="4"/>
        <v>-1.8464880521361388E-2</v>
      </c>
      <c r="X87" s="7">
        <f>W87-'INTERNATIONAL PORTFOLIO ANALYSI'!G$5</f>
        <v>-1.8464880521361388E-2</v>
      </c>
    </row>
    <row r="88" spans="1:24">
      <c r="A88" s="4">
        <v>1205.099976</v>
      </c>
      <c r="B88" s="4">
        <v>1235</v>
      </c>
      <c r="C88" s="5">
        <f t="shared" si="0"/>
        <v>3.6433279352231215E-2</v>
      </c>
      <c r="D88" s="1"/>
      <c r="E88" s="4">
        <v>336.54998799999998</v>
      </c>
      <c r="F88" s="4">
        <v>362.45001200000002</v>
      </c>
      <c r="G88" s="5">
        <f t="shared" si="5"/>
        <v>-1.5261894930761322</v>
      </c>
      <c r="H88" s="1"/>
      <c r="I88" s="4">
        <v>920.59997599999997</v>
      </c>
      <c r="J88" s="4">
        <v>932.84997599999997</v>
      </c>
      <c r="K88" s="5">
        <f t="shared" si="2"/>
        <v>2.6799593335681236E-2</v>
      </c>
      <c r="L88" s="1"/>
      <c r="M88" s="4">
        <v>52.919998</v>
      </c>
      <c r="N88" s="4">
        <v>52.040000999999997</v>
      </c>
      <c r="O88" s="5">
        <f t="shared" si="3"/>
        <v>-2.5749423025568281</v>
      </c>
      <c r="P88" s="4"/>
      <c r="Q88" s="4">
        <v>7369.9501950000003</v>
      </c>
      <c r="R88" s="4">
        <v>7101.7998049999997</v>
      </c>
      <c r="U88" s="8">
        <v>44713</v>
      </c>
      <c r="V88" s="6">
        <v>21.914999999999999</v>
      </c>
      <c r="W88" s="7">
        <f t="shared" si="4"/>
        <v>1.0466617484323143E-2</v>
      </c>
      <c r="X88" s="7">
        <f>W88-'INTERNATIONAL PORTFOLIO ANALYSI'!G$5</f>
        <v>1.0466617484323143E-2</v>
      </c>
    </row>
    <row r="89" spans="1:24">
      <c r="A89" s="4">
        <v>1245</v>
      </c>
      <c r="B89" s="4">
        <v>1235.4499510000001</v>
      </c>
      <c r="C89" s="5">
        <f t="shared" si="0"/>
        <v>1.4124467758386736</v>
      </c>
      <c r="D89" s="1"/>
      <c r="E89" s="4">
        <v>364.10000600000001</v>
      </c>
      <c r="F89" s="4">
        <v>383.10000600000001</v>
      </c>
      <c r="G89" s="5">
        <f t="shared" si="5"/>
        <v>1.2147461399372352</v>
      </c>
      <c r="H89" s="1"/>
      <c r="I89" s="4">
        <v>934</v>
      </c>
      <c r="J89" s="4">
        <v>933.09997599999997</v>
      </c>
      <c r="K89" s="5">
        <f t="shared" si="2"/>
        <v>0.5251338683991168</v>
      </c>
      <c r="L89" s="1"/>
      <c r="M89" s="4">
        <v>51.759998000000003</v>
      </c>
      <c r="N89" s="4">
        <v>50.700001</v>
      </c>
      <c r="O89" s="5">
        <f t="shared" si="3"/>
        <v>5.9763292706838342</v>
      </c>
      <c r="P89" s="4"/>
      <c r="Q89" s="4">
        <v>7174.8999020000001</v>
      </c>
      <c r="R89" s="4">
        <v>7253.8999020000001</v>
      </c>
      <c r="U89" s="8">
        <v>44714</v>
      </c>
      <c r="V89" s="6">
        <v>22.274999999999999</v>
      </c>
      <c r="W89" s="7">
        <f t="shared" si="4"/>
        <v>1.6427104722792584E-2</v>
      </c>
      <c r="X89" s="7">
        <f>W89-'INTERNATIONAL PORTFOLIO ANALYSI'!G$5</f>
        <v>1.6427104722792584E-2</v>
      </c>
    </row>
    <row r="90" spans="1:24">
      <c r="A90" s="4">
        <v>1240</v>
      </c>
      <c r="B90" s="4">
        <v>1252.900024</v>
      </c>
      <c r="C90" s="5">
        <f t="shared" si="0"/>
        <v>-0.83805569469763208</v>
      </c>
      <c r="D90" s="1"/>
      <c r="E90" s="4">
        <v>360.35000600000001</v>
      </c>
      <c r="F90" s="4">
        <v>389.29998799999998</v>
      </c>
      <c r="G90" s="5">
        <f t="shared" si="5"/>
        <v>5.6973357197736805</v>
      </c>
      <c r="H90" s="1"/>
      <c r="I90" s="4">
        <v>930.09997599999997</v>
      </c>
      <c r="J90" s="4">
        <v>938</v>
      </c>
      <c r="K90" s="5">
        <f t="shared" si="2"/>
        <v>2.1215377398720716</v>
      </c>
      <c r="L90" s="1"/>
      <c r="M90" s="4">
        <v>52.07</v>
      </c>
      <c r="N90" s="4">
        <v>53.73</v>
      </c>
      <c r="O90" s="5">
        <f t="shared" si="3"/>
        <v>-0.70724362553507825</v>
      </c>
      <c r="P90" s="4"/>
      <c r="Q90" s="4">
        <v>7286</v>
      </c>
      <c r="R90" s="4">
        <v>7533.4501950000003</v>
      </c>
      <c r="U90" s="8">
        <v>44715</v>
      </c>
      <c r="V90" s="6">
        <v>21.908000000000001</v>
      </c>
      <c r="W90" s="7">
        <f t="shared" si="4"/>
        <v>-1.6475869809203025E-2</v>
      </c>
      <c r="X90" s="7">
        <f>W90-'INTERNATIONAL PORTFOLIO ANALYSI'!G$5</f>
        <v>-1.6475869809203025E-2</v>
      </c>
    </row>
    <row r="91" spans="1:24">
      <c r="A91" s="4">
        <v>1251.849976</v>
      </c>
      <c r="B91" s="4">
        <v>1242.400024</v>
      </c>
      <c r="C91" s="5">
        <f t="shared" si="0"/>
        <v>-2.1410153321117518</v>
      </c>
      <c r="D91" s="1"/>
      <c r="E91" s="4">
        <v>367.89999399999999</v>
      </c>
      <c r="F91" s="4">
        <v>382.79998799999998</v>
      </c>
      <c r="G91" s="5">
        <f t="shared" si="5"/>
        <v>1.618371679169323</v>
      </c>
      <c r="H91" s="1"/>
      <c r="I91" s="4">
        <v>942</v>
      </c>
      <c r="J91" s="4">
        <v>957.90002400000003</v>
      </c>
      <c r="K91" s="5">
        <f t="shared" si="2"/>
        <v>-2.0722450676126138</v>
      </c>
      <c r="L91" s="1"/>
      <c r="M91" s="4">
        <v>53.360000999999997</v>
      </c>
      <c r="N91" s="4">
        <v>53.349997999999999</v>
      </c>
      <c r="O91" s="5">
        <f t="shared" si="3"/>
        <v>-1.0309259992849478</v>
      </c>
      <c r="P91" s="4"/>
      <c r="Q91" s="4">
        <v>7568.9501950000003</v>
      </c>
      <c r="R91" s="4">
        <v>7565.8999020000001</v>
      </c>
      <c r="U91" s="8">
        <v>44718</v>
      </c>
      <c r="V91" s="6">
        <v>22.091999999999999</v>
      </c>
      <c r="W91" s="7">
        <f t="shared" si="4"/>
        <v>8.3987584444037561E-3</v>
      </c>
      <c r="X91" s="7">
        <f>W91-'INTERNATIONAL PORTFOLIO ANALYSI'!G$5</f>
        <v>8.3987584444037561E-3</v>
      </c>
    </row>
    <row r="92" spans="1:24">
      <c r="A92" s="4">
        <v>1227</v>
      </c>
      <c r="B92" s="4">
        <v>1215.8000489999999</v>
      </c>
      <c r="C92" s="5">
        <f t="shared" si="0"/>
        <v>1.0774777489748306</v>
      </c>
      <c r="D92" s="1"/>
      <c r="E92" s="4">
        <v>387</v>
      </c>
      <c r="F92" s="4">
        <v>383.39999399999999</v>
      </c>
      <c r="G92" s="5">
        <f t="shared" si="5"/>
        <v>-1.669663550053847</v>
      </c>
      <c r="H92" s="1"/>
      <c r="I92" s="4">
        <v>936.15002400000003</v>
      </c>
      <c r="J92" s="4">
        <v>938.04998799999998</v>
      </c>
      <c r="K92" s="5">
        <f t="shared" si="2"/>
        <v>4.322796068305049</v>
      </c>
      <c r="L92" s="1"/>
      <c r="M92" s="4">
        <v>52.09</v>
      </c>
      <c r="N92" s="4">
        <v>52.799999</v>
      </c>
      <c r="O92" s="5">
        <f t="shared" si="3"/>
        <v>0.6060606175390274</v>
      </c>
      <c r="P92" s="4"/>
      <c r="Q92" s="4">
        <v>7450</v>
      </c>
      <c r="R92" s="4">
        <v>7409.0498049999997</v>
      </c>
      <c r="U92" s="8">
        <v>44719</v>
      </c>
      <c r="V92" s="6">
        <v>22.178000000000001</v>
      </c>
      <c r="W92" s="7">
        <f t="shared" si="4"/>
        <v>3.8928118776028462E-3</v>
      </c>
      <c r="X92" s="7">
        <f>W92-'INTERNATIONAL PORTFOLIO ANALYSI'!G$5</f>
        <v>3.8928118776028462E-3</v>
      </c>
    </row>
    <row r="93" spans="1:24">
      <c r="A93" s="4">
        <v>1215</v>
      </c>
      <c r="B93" s="4">
        <v>1228.900024</v>
      </c>
      <c r="C93" s="5">
        <f t="shared" si="0"/>
        <v>1.3955590092819392</v>
      </c>
      <c r="D93" s="1"/>
      <c r="E93" s="4">
        <v>388.70001200000002</v>
      </c>
      <c r="F93" s="4">
        <v>378.25</v>
      </c>
      <c r="G93" s="5">
        <f t="shared" si="5"/>
        <v>0.15674138422386982</v>
      </c>
      <c r="H93" s="1"/>
      <c r="I93" s="4">
        <v>935</v>
      </c>
      <c r="J93" s="4">
        <v>978.59997599999997</v>
      </c>
      <c r="K93" s="5">
        <f t="shared" si="2"/>
        <v>-0.82260251353204461</v>
      </c>
      <c r="L93" s="1"/>
      <c r="M93" s="4">
        <v>51.889999000000003</v>
      </c>
      <c r="N93" s="4">
        <v>53.119999</v>
      </c>
      <c r="O93" s="5">
        <f t="shared" si="3"/>
        <v>-0.22590173618037901</v>
      </c>
      <c r="P93" s="4"/>
      <c r="Q93" s="4">
        <v>7485</v>
      </c>
      <c r="R93" s="4">
        <v>7587.2001950000003</v>
      </c>
      <c r="U93" s="8">
        <v>44720</v>
      </c>
      <c r="V93" s="6">
        <v>22.094000000000001</v>
      </c>
      <c r="W93" s="7">
        <f t="shared" si="4"/>
        <v>-3.7875371990260449E-3</v>
      </c>
      <c r="X93" s="7">
        <f>W93-'INTERNATIONAL PORTFOLIO ANALYSI'!G$5</f>
        <v>-3.7875371990260449E-3</v>
      </c>
    </row>
    <row r="94" spans="1:24">
      <c r="A94" s="4">
        <v>1257</v>
      </c>
      <c r="B94" s="4">
        <v>1246.0500489999999</v>
      </c>
      <c r="C94" s="5">
        <f t="shared" si="0"/>
        <v>-2.2350705754034998</v>
      </c>
      <c r="D94" s="1"/>
      <c r="E94" s="4">
        <v>395</v>
      </c>
      <c r="F94" s="4">
        <v>373.79998799999998</v>
      </c>
      <c r="G94" s="5">
        <f t="shared" si="5"/>
        <v>-1.343243109179598</v>
      </c>
      <c r="H94" s="1"/>
      <c r="I94" s="4">
        <v>978.59997599999997</v>
      </c>
      <c r="J94" s="4">
        <v>970.54998799999998</v>
      </c>
      <c r="K94" s="5">
        <f t="shared" si="2"/>
        <v>-5.1504817493217897E-3</v>
      </c>
      <c r="L94" s="1"/>
      <c r="M94" s="4">
        <v>53.049999</v>
      </c>
      <c r="N94" s="4">
        <v>53</v>
      </c>
      <c r="O94" s="5">
        <f t="shared" si="3"/>
        <v>2.7169792452830195</v>
      </c>
      <c r="P94" s="4"/>
      <c r="Q94" s="4">
        <v>7749</v>
      </c>
      <c r="R94" s="4">
        <v>7896.2001950000003</v>
      </c>
      <c r="U94" s="8">
        <v>44721</v>
      </c>
      <c r="V94" s="6">
        <v>21.817</v>
      </c>
      <c r="W94" s="7">
        <f t="shared" si="4"/>
        <v>-1.253734045442206E-2</v>
      </c>
      <c r="X94" s="7">
        <f>W94-'INTERNATIONAL PORTFOLIO ANALYSI'!G$5</f>
        <v>-1.253734045442206E-2</v>
      </c>
    </row>
    <row r="95" spans="1:24">
      <c r="A95" s="4">
        <v>1246.8000489999999</v>
      </c>
      <c r="B95" s="4">
        <v>1218.1999510000001</v>
      </c>
      <c r="C95" s="5">
        <f t="shared" si="0"/>
        <v>0.97685318327515791</v>
      </c>
      <c r="D95" s="1"/>
      <c r="E95" s="4">
        <v>387.89999399999999</v>
      </c>
      <c r="F95" s="4">
        <v>343.25</v>
      </c>
      <c r="G95" s="5">
        <f t="shared" si="5"/>
        <v>-1.1764737607402551</v>
      </c>
      <c r="H95" s="1"/>
      <c r="I95" s="4">
        <v>975</v>
      </c>
      <c r="J95" s="4">
        <v>970.5</v>
      </c>
      <c r="K95" s="5">
        <f t="shared" si="2"/>
        <v>8.7581246780007171E-2</v>
      </c>
      <c r="L95" s="1"/>
      <c r="M95" s="4">
        <v>54.09</v>
      </c>
      <c r="N95" s="4">
        <v>54.439999</v>
      </c>
      <c r="O95" s="5">
        <f t="shared" si="3"/>
        <v>-2.8287968925201481</v>
      </c>
      <c r="P95" s="4"/>
      <c r="Q95" s="4">
        <v>7900</v>
      </c>
      <c r="R95" s="4">
        <v>7799.7001950000003</v>
      </c>
      <c r="U95" s="8">
        <v>44722</v>
      </c>
      <c r="V95" s="6">
        <v>21.931000000000001</v>
      </c>
      <c r="W95" s="7">
        <f t="shared" si="4"/>
        <v>5.225283036164494E-3</v>
      </c>
      <c r="X95" s="7">
        <f>W95-'INTERNATIONAL PORTFOLIO ANALYSI'!G$5</f>
        <v>5.225283036164494E-3</v>
      </c>
    </row>
    <row r="96" spans="1:24">
      <c r="A96" s="4">
        <v>1237</v>
      </c>
      <c r="B96" s="4">
        <v>1230.099976</v>
      </c>
      <c r="C96" s="5">
        <f t="shared" si="0"/>
        <v>-4.6784755810774872</v>
      </c>
      <c r="D96" s="1"/>
      <c r="E96" s="4">
        <v>385.95001200000002</v>
      </c>
      <c r="F96" s="4">
        <v>353.79998799999998</v>
      </c>
      <c r="G96" s="5">
        <f t="shared" si="5"/>
        <v>-8.1728167417704647</v>
      </c>
      <c r="H96" s="1"/>
      <c r="I96" s="4">
        <v>974.95001200000002</v>
      </c>
      <c r="J96" s="4">
        <v>971.34997599999997</v>
      </c>
      <c r="K96" s="5">
        <f t="shared" si="2"/>
        <v>-0.71549412381927513</v>
      </c>
      <c r="L96" s="1"/>
      <c r="M96" s="4">
        <v>53.75</v>
      </c>
      <c r="N96" s="4">
        <v>52.900002000000001</v>
      </c>
      <c r="O96" s="5">
        <f t="shared" si="3"/>
        <v>-0.49149903623821706</v>
      </c>
      <c r="P96" s="4"/>
      <c r="Q96" s="4">
        <v>7870</v>
      </c>
      <c r="R96" s="4">
        <v>7785.7998049999997</v>
      </c>
      <c r="U96" s="8">
        <v>44725</v>
      </c>
      <c r="V96" s="6">
        <v>21.254999999999999</v>
      </c>
      <c r="W96" s="7">
        <f t="shared" si="4"/>
        <v>-3.0823947836396057E-2</v>
      </c>
      <c r="X96" s="7">
        <f>W96-'INTERNATIONAL PORTFOLIO ANALYSI'!G$5</f>
        <v>-3.0823947836396057E-2</v>
      </c>
    </row>
    <row r="97" spans="1:24">
      <c r="A97" s="4">
        <v>1230</v>
      </c>
      <c r="B97" s="4">
        <v>1172.5500489999999</v>
      </c>
      <c r="C97" s="5">
        <f t="shared" si="0"/>
        <v>0.7163789730906498</v>
      </c>
      <c r="D97" s="1"/>
      <c r="E97" s="4">
        <v>378.20001200000002</v>
      </c>
      <c r="F97" s="4">
        <v>362.64999399999999</v>
      </c>
      <c r="G97" s="5">
        <f t="shared" si="5"/>
        <v>3.0735580480699154</v>
      </c>
      <c r="H97" s="1"/>
      <c r="I97" s="4">
        <v>971.5</v>
      </c>
      <c r="J97" s="4">
        <v>964.40002400000003</v>
      </c>
      <c r="K97" s="5">
        <f t="shared" si="2"/>
        <v>0.1970099494729953</v>
      </c>
      <c r="L97" s="1"/>
      <c r="M97" s="4">
        <v>52.66</v>
      </c>
      <c r="N97" s="4">
        <v>52.639999000000003</v>
      </c>
      <c r="O97" s="5">
        <f t="shared" si="3"/>
        <v>2.2036474582759711</v>
      </c>
      <c r="P97" s="4"/>
      <c r="Q97" s="4">
        <v>7800</v>
      </c>
      <c r="R97" s="4">
        <v>7806.3999020000001</v>
      </c>
      <c r="U97" s="8">
        <v>44726</v>
      </c>
      <c r="V97" s="6">
        <v>20.954000000000001</v>
      </c>
      <c r="W97" s="7">
        <f t="shared" si="4"/>
        <v>-1.4161373794401242E-2</v>
      </c>
      <c r="X97" s="7">
        <f>W97-'INTERNATIONAL PORTFOLIO ANALYSI'!G$5</f>
        <v>-1.4161373794401242E-2</v>
      </c>
    </row>
    <row r="98" spans="1:24">
      <c r="A98" s="4">
        <v>1172.5500489999999</v>
      </c>
      <c r="B98" s="4">
        <v>1180.9499510000001</v>
      </c>
      <c r="C98" s="5">
        <f t="shared" si="0"/>
        <v>3.1161395932857738</v>
      </c>
      <c r="D98" s="1"/>
      <c r="E98" s="4">
        <v>346.70001200000002</v>
      </c>
      <c r="F98" s="4">
        <v>373.25</v>
      </c>
      <c r="G98" s="5">
        <f t="shared" si="5"/>
        <v>2.5014150085273625</v>
      </c>
      <c r="H98" s="1"/>
      <c r="I98" s="4">
        <v>970.70001200000002</v>
      </c>
      <c r="J98" s="4">
        <v>966.29998799999998</v>
      </c>
      <c r="K98" s="5">
        <f t="shared" si="2"/>
        <v>2.1628918823912922</v>
      </c>
      <c r="L98" s="1"/>
      <c r="M98" s="4">
        <v>53.580002</v>
      </c>
      <c r="N98" s="4">
        <v>53.799999</v>
      </c>
      <c r="O98" s="5">
        <f t="shared" si="3"/>
        <v>-0.297397775044562</v>
      </c>
      <c r="P98" s="4"/>
      <c r="Q98" s="4">
        <v>7865</v>
      </c>
      <c r="R98" s="4">
        <v>7941.6000979999999</v>
      </c>
      <c r="U98" s="8">
        <v>44727</v>
      </c>
      <c r="V98" s="6">
        <v>21.42</v>
      </c>
      <c r="W98" s="7">
        <f t="shared" si="4"/>
        <v>2.2239190607998522E-2</v>
      </c>
      <c r="X98" s="7">
        <f>W98-'INTERNATIONAL PORTFOLIO ANALYSI'!G$5</f>
        <v>2.2239190607998522E-2</v>
      </c>
    </row>
    <row r="99" spans="1:24">
      <c r="A99" s="4">
        <v>1188</v>
      </c>
      <c r="B99" s="4">
        <v>1217.75</v>
      </c>
      <c r="C99" s="5">
        <f t="shared" si="0"/>
        <v>-1.3919072880312096</v>
      </c>
      <c r="D99" s="1"/>
      <c r="E99" s="4">
        <v>359.89999399999999</v>
      </c>
      <c r="F99" s="4">
        <v>370.79998799999998</v>
      </c>
      <c r="G99" s="5">
        <f t="shared" si="5"/>
        <v>2.922930146250053</v>
      </c>
      <c r="H99" s="1"/>
      <c r="I99" s="4">
        <v>966.29998799999998</v>
      </c>
      <c r="J99" s="4">
        <v>987.20001200000002</v>
      </c>
      <c r="K99" s="5">
        <f t="shared" si="2"/>
        <v>0.67361871142278251</v>
      </c>
      <c r="L99" s="1"/>
      <c r="M99" s="4">
        <v>53.119999</v>
      </c>
      <c r="N99" s="4">
        <v>53.639999000000003</v>
      </c>
      <c r="O99" s="5">
        <f t="shared" si="3"/>
        <v>1.1372129220211149</v>
      </c>
      <c r="P99" s="4"/>
      <c r="Q99" s="4">
        <v>7955</v>
      </c>
      <c r="R99" s="4">
        <v>8013.6000979999999</v>
      </c>
      <c r="U99" s="8">
        <v>44728</v>
      </c>
      <c r="V99" s="6">
        <v>21.885000000000002</v>
      </c>
      <c r="W99" s="7">
        <f t="shared" si="4"/>
        <v>2.1708683473389348E-2</v>
      </c>
      <c r="X99" s="7">
        <f>W99-'INTERNATIONAL PORTFOLIO ANALYSI'!G$5</f>
        <v>2.1708683473389348E-2</v>
      </c>
    </row>
    <row r="100" spans="1:24">
      <c r="A100" s="4">
        <v>1228</v>
      </c>
      <c r="B100" s="4">
        <v>1200.8000489999999</v>
      </c>
      <c r="C100" s="5">
        <f t="shared" si="0"/>
        <v>-0.82862030262958253</v>
      </c>
      <c r="D100" s="1"/>
      <c r="E100" s="4">
        <v>366</v>
      </c>
      <c r="F100" s="4">
        <v>368</v>
      </c>
      <c r="G100" s="5">
        <f t="shared" si="5"/>
        <v>-0.65639973208305835</v>
      </c>
      <c r="H100" s="1"/>
      <c r="I100" s="4">
        <v>990</v>
      </c>
      <c r="J100" s="4">
        <v>993.84997599999997</v>
      </c>
      <c r="K100" s="5">
        <f t="shared" si="2"/>
        <v>-1.0766164168021211</v>
      </c>
      <c r="L100" s="1"/>
      <c r="M100" s="4">
        <v>53.66</v>
      </c>
      <c r="N100" s="4">
        <v>54.25</v>
      </c>
      <c r="O100" s="5">
        <f t="shared" si="3"/>
        <v>3.8709640552995381</v>
      </c>
      <c r="P100" s="4"/>
      <c r="Q100" s="4">
        <v>8011</v>
      </c>
      <c r="R100" s="4">
        <v>7970.25</v>
      </c>
      <c r="U100" s="8">
        <v>44729</v>
      </c>
      <c r="V100" s="6">
        <v>21.587</v>
      </c>
      <c r="W100" s="7">
        <f t="shared" si="4"/>
        <v>-1.3616632396618771E-2</v>
      </c>
      <c r="X100" s="7">
        <f>W100-'INTERNATIONAL PORTFOLIO ANALYSI'!G$5</f>
        <v>-1.3616632396618771E-2</v>
      </c>
    </row>
    <row r="101" spans="1:24">
      <c r="A101" s="4">
        <v>1204</v>
      </c>
      <c r="B101" s="4">
        <v>1190.849976</v>
      </c>
      <c r="C101" s="5">
        <f t="shared" si="0"/>
        <v>-1.5535122284790641</v>
      </c>
      <c r="D101" s="1"/>
      <c r="E101" s="4">
        <v>374.89999399999999</v>
      </c>
      <c r="F101" s="4">
        <v>371.85000600000001</v>
      </c>
      <c r="G101" s="5">
        <f t="shared" si="5"/>
        <v>-0.75512084428653892</v>
      </c>
      <c r="H101" s="1"/>
      <c r="I101" s="4">
        <v>991</v>
      </c>
      <c r="J101" s="4">
        <v>983.15002400000003</v>
      </c>
      <c r="K101" s="5">
        <f t="shared" si="2"/>
        <v>0.43228397459714651</v>
      </c>
      <c r="L101" s="1"/>
      <c r="M101" s="4">
        <v>54.349997999999999</v>
      </c>
      <c r="N101" s="4">
        <v>56.349997999999999</v>
      </c>
      <c r="O101" s="5">
        <f t="shared" si="3"/>
        <v>0.94055549034802211</v>
      </c>
      <c r="P101" s="4"/>
      <c r="Q101" s="4">
        <v>7990</v>
      </c>
      <c r="R101" s="4">
        <v>7937.6000979999999</v>
      </c>
      <c r="U101" s="8">
        <v>44732</v>
      </c>
      <c r="V101" s="6">
        <v>21.587</v>
      </c>
      <c r="W101" s="7">
        <f t="shared" si="4"/>
        <v>0</v>
      </c>
      <c r="X101" s="7">
        <f>W101-'INTERNATIONAL PORTFOLIO ANALYSI'!G$5</f>
        <v>0</v>
      </c>
    </row>
    <row r="102" spans="1:24">
      <c r="A102" s="4">
        <v>1201.8000489999999</v>
      </c>
      <c r="B102" s="4">
        <v>1172.349976</v>
      </c>
      <c r="C102" s="5">
        <f t="shared" si="0"/>
        <v>-1.3903635717735559</v>
      </c>
      <c r="D102" s="1"/>
      <c r="E102" s="4">
        <v>375.20001200000002</v>
      </c>
      <c r="F102" s="4">
        <v>381.35000600000001</v>
      </c>
      <c r="G102" s="5">
        <f t="shared" si="5"/>
        <v>1.0461972826086978</v>
      </c>
      <c r="H102" s="1"/>
      <c r="I102" s="4">
        <v>989.90002400000003</v>
      </c>
      <c r="J102" s="4">
        <v>987.40002400000003</v>
      </c>
      <c r="K102" s="5">
        <f t="shared" si="2"/>
        <v>-2.6483718213885754</v>
      </c>
      <c r="L102" s="1"/>
      <c r="M102" s="4">
        <v>56.41</v>
      </c>
      <c r="N102" s="4">
        <v>56.880001</v>
      </c>
      <c r="O102" s="5">
        <f t="shared" si="3"/>
        <v>3.6216560544715888</v>
      </c>
      <c r="P102" s="4"/>
      <c r="Q102" s="4">
        <v>7937.5</v>
      </c>
      <c r="R102" s="4">
        <v>7924.75</v>
      </c>
      <c r="U102" s="8">
        <v>44733</v>
      </c>
      <c r="V102" s="6">
        <v>21.768000000000001</v>
      </c>
      <c r="W102" s="7">
        <f t="shared" si="4"/>
        <v>8.3846759623848119E-3</v>
      </c>
      <c r="X102" s="7">
        <f>W102-'INTERNATIONAL PORTFOLIO ANALYSI'!G$5</f>
        <v>8.3846759623848119E-3</v>
      </c>
    </row>
    <row r="103" spans="1:24">
      <c r="A103" s="4">
        <v>1187</v>
      </c>
      <c r="B103" s="4">
        <v>1156.0500489999999</v>
      </c>
      <c r="C103" s="5">
        <f t="shared" si="0"/>
        <v>-0.61848749595095731</v>
      </c>
      <c r="D103" s="1"/>
      <c r="E103" s="4">
        <v>370.20001200000002</v>
      </c>
      <c r="F103" s="4">
        <v>368.70001200000002</v>
      </c>
      <c r="G103" s="5">
        <f t="shared" si="5"/>
        <v>2.5547935583467489</v>
      </c>
      <c r="H103" s="1"/>
      <c r="I103" s="4">
        <v>977.70001200000002</v>
      </c>
      <c r="J103" s="4">
        <v>961.25</v>
      </c>
      <c r="K103" s="5">
        <f t="shared" si="2"/>
        <v>1.5552678283485062</v>
      </c>
      <c r="L103" s="1"/>
      <c r="M103" s="4">
        <v>57.290000999999997</v>
      </c>
      <c r="N103" s="4">
        <v>58.939999</v>
      </c>
      <c r="O103" s="5">
        <f t="shared" si="3"/>
        <v>-2.3243960353647104</v>
      </c>
      <c r="P103" s="4"/>
      <c r="Q103" s="4">
        <v>7948</v>
      </c>
      <c r="R103" s="4">
        <v>7707.0498049999997</v>
      </c>
      <c r="U103" s="8">
        <v>44734</v>
      </c>
      <c r="V103" s="6">
        <v>21.420999999999999</v>
      </c>
      <c r="W103" s="7">
        <f t="shared" si="4"/>
        <v>-1.5940830576993813E-2</v>
      </c>
      <c r="X103" s="7">
        <f>W103-'INTERNATIONAL PORTFOLIO ANALYSI'!G$5</f>
        <v>-1.5940830576993813E-2</v>
      </c>
    </row>
    <row r="104" spans="1:24">
      <c r="A104" s="4">
        <v>1151.3000489999999</v>
      </c>
      <c r="B104" s="4">
        <v>1148.900024</v>
      </c>
      <c r="C104" s="5">
        <f t="shared" si="0"/>
        <v>-1.4361562934391583</v>
      </c>
      <c r="D104" s="1"/>
      <c r="E104" s="4">
        <v>377.89999399999999</v>
      </c>
      <c r="F104" s="4">
        <v>361.5</v>
      </c>
      <c r="G104" s="5">
        <f t="shared" si="5"/>
        <v>-3.3171610858713327</v>
      </c>
      <c r="H104" s="1"/>
      <c r="I104" s="4">
        <v>954.04998799999998</v>
      </c>
      <c r="J104" s="4">
        <v>976.20001200000002</v>
      </c>
      <c r="K104" s="5">
        <f t="shared" si="2"/>
        <v>-0.33292357714086979</v>
      </c>
      <c r="L104" s="1"/>
      <c r="M104" s="4">
        <v>57.689999</v>
      </c>
      <c r="N104" s="4">
        <v>57.57</v>
      </c>
      <c r="O104" s="5">
        <f t="shared" si="3"/>
        <v>1.2853934340802491</v>
      </c>
      <c r="P104" s="4"/>
      <c r="Q104" s="4">
        <v>7708</v>
      </c>
      <c r="R104" s="4">
        <v>7710.6499020000001</v>
      </c>
      <c r="U104" s="8">
        <v>44735</v>
      </c>
      <c r="V104" s="6">
        <v>21.042000000000002</v>
      </c>
      <c r="W104" s="7">
        <f t="shared" si="4"/>
        <v>-1.7692918164417992E-2</v>
      </c>
      <c r="X104" s="7">
        <f>W104-'INTERNATIONAL PORTFOLIO ANALYSI'!G$5</f>
        <v>-1.7692918164417992E-2</v>
      </c>
    </row>
    <row r="105" spans="1:24">
      <c r="A105" s="4">
        <v>1132.8000489999999</v>
      </c>
      <c r="B105" s="4">
        <v>1132.400024</v>
      </c>
      <c r="C105" s="5">
        <f t="shared" si="0"/>
        <v>-2.0708294333275266</v>
      </c>
      <c r="D105" s="1"/>
      <c r="E105" s="4">
        <v>381.95001200000002</v>
      </c>
      <c r="F105" s="4">
        <v>365.35000600000001</v>
      </c>
      <c r="G105" s="5">
        <f t="shared" si="5"/>
        <v>-1.9528103514138251</v>
      </c>
      <c r="H105" s="1"/>
      <c r="I105" s="4">
        <v>966</v>
      </c>
      <c r="J105" s="4">
        <v>972.95001200000002</v>
      </c>
      <c r="K105" s="5">
        <f t="shared" si="2"/>
        <v>-1.1768345607461708</v>
      </c>
      <c r="L105" s="1"/>
      <c r="M105" s="4">
        <v>58.150002000000001</v>
      </c>
      <c r="N105" s="4">
        <v>58.310001</v>
      </c>
      <c r="O105" s="5">
        <f t="shared" si="3"/>
        <v>1.0289812891616943</v>
      </c>
      <c r="P105" s="4"/>
      <c r="Q105" s="4">
        <v>7622</v>
      </c>
      <c r="R105" s="4">
        <v>7808.6499020000001</v>
      </c>
      <c r="U105" s="8">
        <v>44736</v>
      </c>
      <c r="V105" s="6">
        <v>21.125</v>
      </c>
      <c r="W105" s="7">
        <f t="shared" si="4"/>
        <v>3.9444919684439887E-3</v>
      </c>
      <c r="X105" s="7">
        <f>W105-'INTERNATIONAL PORTFOLIO ANALYSI'!G$5</f>
        <v>3.9444919684439887E-3</v>
      </c>
    </row>
    <row r="106" spans="1:24">
      <c r="A106" s="4">
        <v>1137</v>
      </c>
      <c r="B106" s="4">
        <v>1108.9499510000001</v>
      </c>
      <c r="C106" s="5">
        <f t="shared" si="0"/>
        <v>2.1642094828858509</v>
      </c>
      <c r="D106" s="1"/>
      <c r="E106" s="4">
        <v>351.75</v>
      </c>
      <c r="F106" s="4">
        <v>368.29998799999998</v>
      </c>
      <c r="G106" s="5">
        <f t="shared" si="5"/>
        <v>1.0650085753803618</v>
      </c>
      <c r="H106" s="1"/>
      <c r="I106" s="4">
        <v>968.09997599999997</v>
      </c>
      <c r="J106" s="4">
        <v>961.5</v>
      </c>
      <c r="K106" s="5">
        <f t="shared" si="2"/>
        <v>1.107646801872078</v>
      </c>
      <c r="L106" s="1"/>
      <c r="M106" s="4">
        <v>58.02</v>
      </c>
      <c r="N106" s="4">
        <v>58.91</v>
      </c>
      <c r="O106" s="5">
        <f t="shared" si="3"/>
        <v>-0.96757766083855579</v>
      </c>
      <c r="P106" s="4"/>
      <c r="Q106" s="4">
        <v>7873</v>
      </c>
      <c r="R106" s="4">
        <v>7893.1000979999999</v>
      </c>
      <c r="U106" s="8">
        <v>44739</v>
      </c>
      <c r="V106" s="6">
        <v>21.1416</v>
      </c>
      <c r="W106" s="7">
        <f t="shared" si="4"/>
        <v>7.8579881656806586E-4</v>
      </c>
      <c r="X106" s="7">
        <f>W106-'INTERNATIONAL PORTFOLIO ANALYSI'!G$5</f>
        <v>7.8579881656806586E-4</v>
      </c>
    </row>
    <row r="107" spans="1:24">
      <c r="A107" s="4">
        <v>1100</v>
      </c>
      <c r="B107" s="4">
        <v>1132.9499510000001</v>
      </c>
      <c r="C107" s="5">
        <f t="shared" si="0"/>
        <v>-0.75466060901043497</v>
      </c>
      <c r="D107" s="1"/>
      <c r="E107" s="4">
        <v>363.5</v>
      </c>
      <c r="F107" s="4">
        <v>357.45001200000002</v>
      </c>
      <c r="G107" s="5">
        <f t="shared" si="5"/>
        <v>0.80743997579131754</v>
      </c>
      <c r="H107" s="1"/>
      <c r="I107" s="4">
        <v>967.70001200000002</v>
      </c>
      <c r="J107" s="4">
        <v>972.15002400000003</v>
      </c>
      <c r="K107" s="5">
        <f t="shared" si="2"/>
        <v>-0.55547228994359721</v>
      </c>
      <c r="L107" s="1"/>
      <c r="M107" s="4">
        <v>58</v>
      </c>
      <c r="N107" s="4">
        <v>58.34</v>
      </c>
      <c r="O107" s="5">
        <f t="shared" si="3"/>
        <v>-5.1420980459382343E-2</v>
      </c>
      <c r="P107" s="4"/>
      <c r="Q107" s="4">
        <v>7840</v>
      </c>
      <c r="R107" s="4">
        <v>7925.5498049999997</v>
      </c>
      <c r="U107" s="8">
        <v>44740</v>
      </c>
      <c r="V107" s="6">
        <v>21.146100000000001</v>
      </c>
      <c r="W107" s="7">
        <f t="shared" si="4"/>
        <v>2.1285049381315372E-4</v>
      </c>
      <c r="X107" s="7">
        <f>W107-'INTERNATIONAL PORTFOLIO ANALYSI'!G$5</f>
        <v>2.1285049381315372E-4</v>
      </c>
    </row>
    <row r="108" spans="1:24">
      <c r="A108" s="4">
        <v>1115</v>
      </c>
      <c r="B108" s="4">
        <v>1124.400024</v>
      </c>
      <c r="C108" s="5">
        <f t="shared" si="0"/>
        <v>-2.8326195588910879</v>
      </c>
      <c r="D108" s="1"/>
      <c r="E108" s="4">
        <v>366</v>
      </c>
      <c r="F108" s="4">
        <v>337.70001200000002</v>
      </c>
      <c r="G108" s="5">
        <f t="shared" si="5"/>
        <v>-2.9459615404603192</v>
      </c>
      <c r="H108" s="1"/>
      <c r="I108" s="4">
        <v>963.15002400000003</v>
      </c>
      <c r="J108" s="4">
        <v>966.75</v>
      </c>
      <c r="K108" s="5">
        <f t="shared" si="2"/>
        <v>-1.3085103697957103</v>
      </c>
      <c r="L108" s="1"/>
      <c r="M108" s="4">
        <v>58.82</v>
      </c>
      <c r="N108" s="4">
        <v>58.310001</v>
      </c>
      <c r="O108" s="5">
        <f t="shared" si="3"/>
        <v>0.20579488585500105</v>
      </c>
      <c r="P108" s="4"/>
      <c r="Q108" s="4">
        <v>7850</v>
      </c>
      <c r="R108" s="4">
        <v>7934.7998049999997</v>
      </c>
      <c r="U108" s="8">
        <v>44741</v>
      </c>
      <c r="V108" s="6">
        <v>20.815899999999999</v>
      </c>
      <c r="W108" s="7">
        <f t="shared" si="4"/>
        <v>-1.5615172537725697E-2</v>
      </c>
      <c r="X108" s="7">
        <f>W108-'INTERNATIONAL PORTFOLIO ANALYSI'!G$5</f>
        <v>-1.5615172537725697E-2</v>
      </c>
    </row>
    <row r="109" spans="1:24">
      <c r="A109" s="4">
        <v>1100</v>
      </c>
      <c r="B109" s="4">
        <v>1092.5500489999999</v>
      </c>
      <c r="C109" s="5">
        <f t="shared" si="0"/>
        <v>2.782472256335061</v>
      </c>
      <c r="D109" s="1"/>
      <c r="E109" s="4">
        <v>365.89999399999999</v>
      </c>
      <c r="F109" s="4">
        <v>348.20001200000002</v>
      </c>
      <c r="G109" s="5">
        <f t="shared" si="5"/>
        <v>-5.5252481009848164</v>
      </c>
      <c r="H109" s="1"/>
      <c r="I109" s="4">
        <v>963</v>
      </c>
      <c r="J109" s="4">
        <v>954.09997599999997</v>
      </c>
      <c r="K109" s="5">
        <f t="shared" si="2"/>
        <v>1.0481081911273415</v>
      </c>
      <c r="L109" s="1"/>
      <c r="M109" s="4">
        <v>57.349997999999999</v>
      </c>
      <c r="N109" s="4">
        <v>58.43</v>
      </c>
      <c r="O109" s="5">
        <f t="shared" si="3"/>
        <v>0.42786239945233612</v>
      </c>
      <c r="P109" s="4"/>
      <c r="Q109" s="4">
        <v>7860</v>
      </c>
      <c r="R109" s="4">
        <v>7896.25</v>
      </c>
      <c r="U109" s="8">
        <v>44742</v>
      </c>
      <c r="V109" s="6">
        <v>20.734000000000002</v>
      </c>
      <c r="W109" s="7">
        <f t="shared" si="4"/>
        <v>-3.9344923832261595E-3</v>
      </c>
      <c r="X109" s="7">
        <f>W109-'INTERNATIONAL PORTFOLIO ANALYSI'!G$5</f>
        <v>-3.9344923832261595E-3</v>
      </c>
    </row>
    <row r="110" spans="1:24">
      <c r="A110" s="4">
        <v>1093</v>
      </c>
      <c r="B110" s="4">
        <v>1122.9499510000001</v>
      </c>
      <c r="C110" s="5">
        <f t="shared" si="0"/>
        <v>-0.87269490428073626</v>
      </c>
      <c r="D110" s="1"/>
      <c r="E110" s="4">
        <v>345</v>
      </c>
      <c r="F110" s="4">
        <v>350.60000600000001</v>
      </c>
      <c r="G110" s="5">
        <f t="shared" si="5"/>
        <v>3.1092684710949907</v>
      </c>
      <c r="H110" s="1"/>
      <c r="I110" s="4">
        <v>960</v>
      </c>
      <c r="J110" s="4">
        <v>964.09997599999997</v>
      </c>
      <c r="K110" s="5">
        <f t="shared" si="2"/>
        <v>0.47194773501374515</v>
      </c>
      <c r="L110" s="1"/>
      <c r="M110" s="4">
        <v>58.169998</v>
      </c>
      <c r="N110" s="4">
        <v>58.68</v>
      </c>
      <c r="O110" s="5">
        <f t="shared" si="3"/>
        <v>-1.1588275391956369</v>
      </c>
      <c r="P110" s="4"/>
      <c r="Q110" s="4">
        <v>7844</v>
      </c>
      <c r="R110" s="4">
        <v>7810.75</v>
      </c>
      <c r="U110" s="8">
        <v>44743</v>
      </c>
      <c r="V110" s="6">
        <v>20.259399999999999</v>
      </c>
      <c r="W110" s="7">
        <f t="shared" si="4"/>
        <v>-2.2889939230249942E-2</v>
      </c>
      <c r="X110" s="7">
        <f>W110-'INTERNATIONAL PORTFOLIO ANALYSI'!G$5</f>
        <v>-2.2889939230249942E-2</v>
      </c>
    </row>
    <row r="111" spans="1:24">
      <c r="A111" s="4">
        <v>1125</v>
      </c>
      <c r="B111" s="4">
        <v>1113.150024</v>
      </c>
      <c r="C111" s="5">
        <f t="shared" si="0"/>
        <v>-1.7967030111657258</v>
      </c>
      <c r="D111" s="1"/>
      <c r="E111" s="4">
        <v>335.5</v>
      </c>
      <c r="F111" s="4">
        <v>342.54998799999998</v>
      </c>
      <c r="G111" s="5">
        <f t="shared" si="5"/>
        <v>0.68925729962352567</v>
      </c>
      <c r="H111" s="1"/>
      <c r="I111" s="4">
        <v>967.40002400000003</v>
      </c>
      <c r="J111" s="4">
        <v>968.65002400000003</v>
      </c>
      <c r="K111" s="5">
        <f t="shared" si="2"/>
        <v>-2.8957876740836235</v>
      </c>
      <c r="L111" s="1"/>
      <c r="M111" s="4">
        <v>58.16</v>
      </c>
      <c r="N111" s="4">
        <v>58</v>
      </c>
      <c r="O111" s="5">
        <f t="shared" si="3"/>
        <v>-4.5344844827586206</v>
      </c>
      <c r="P111" s="4"/>
      <c r="Q111" s="4">
        <v>7811.6499020000001</v>
      </c>
      <c r="R111" s="4">
        <v>7852.75</v>
      </c>
      <c r="U111" s="8">
        <v>44744</v>
      </c>
      <c r="V111" s="6">
        <v>19.880700000000001</v>
      </c>
      <c r="W111" s="7">
        <f t="shared" si="4"/>
        <v>-1.8692557528850729E-2</v>
      </c>
      <c r="X111" s="7">
        <f>W111-'INTERNATIONAL PORTFOLIO ANALYSI'!G$5</f>
        <v>-1.8692557528850729E-2</v>
      </c>
    </row>
    <row r="112" spans="1:24">
      <c r="A112" s="4">
        <v>1126.8000489999999</v>
      </c>
      <c r="B112" s="4">
        <v>1093.150024</v>
      </c>
      <c r="C112" s="5">
        <f t="shared" si="0"/>
        <v>-2.2458077538312398</v>
      </c>
      <c r="D112" s="1"/>
      <c r="E112" s="4">
        <v>353</v>
      </c>
      <c r="F112" s="4">
        <v>330.89999399999999</v>
      </c>
      <c r="G112" s="5">
        <f t="shared" si="5"/>
        <v>-2.2960689852355629</v>
      </c>
      <c r="H112" s="1"/>
      <c r="I112" s="4">
        <v>970</v>
      </c>
      <c r="J112" s="4">
        <v>940.59997599999997</v>
      </c>
      <c r="K112" s="5">
        <f t="shared" si="2"/>
        <v>-2.6578780180619526</v>
      </c>
      <c r="L112" s="1"/>
      <c r="M112" s="4">
        <v>56.549999</v>
      </c>
      <c r="N112" s="4">
        <v>55.369999</v>
      </c>
      <c r="O112" s="5">
        <f t="shared" si="3"/>
        <v>-4.9124021114755658</v>
      </c>
      <c r="P112" s="4"/>
      <c r="Q112" s="4">
        <v>7965</v>
      </c>
      <c r="R112" s="4">
        <v>7833.1499020000001</v>
      </c>
      <c r="U112" s="8">
        <v>44745</v>
      </c>
      <c r="V112" s="6">
        <v>19.880700000000001</v>
      </c>
      <c r="W112" s="7">
        <f t="shared" si="4"/>
        <v>0</v>
      </c>
      <c r="X112" s="7">
        <f>W112-'INTERNATIONAL PORTFOLIO ANALYSI'!G$5</f>
        <v>0</v>
      </c>
    </row>
    <row r="113" spans="1:24">
      <c r="A113" s="4">
        <v>1093</v>
      </c>
      <c r="B113" s="4">
        <v>1068.599976</v>
      </c>
      <c r="C113" s="5">
        <f t="shared" si="0"/>
        <v>0.23863448037360435</v>
      </c>
      <c r="D113" s="1"/>
      <c r="E113" s="4">
        <v>359.39999399999999</v>
      </c>
      <c r="F113" s="4">
        <v>322</v>
      </c>
      <c r="G113" s="5">
        <f t="shared" si="5"/>
        <v>-3.4009617305839734</v>
      </c>
      <c r="H113" s="1"/>
      <c r="I113" s="4">
        <v>926.40002400000003</v>
      </c>
      <c r="J113" s="4">
        <v>915.59997599999997</v>
      </c>
      <c r="K113" s="5">
        <f t="shared" si="2"/>
        <v>1.1085653414215502</v>
      </c>
      <c r="L113" s="1"/>
      <c r="M113" s="4">
        <v>54.09</v>
      </c>
      <c r="N113" s="4">
        <v>52.650002000000001</v>
      </c>
      <c r="O113" s="5">
        <f t="shared" si="3"/>
        <v>7.5967708415280999E-2</v>
      </c>
      <c r="P113" s="4"/>
      <c r="Q113" s="4">
        <v>7825</v>
      </c>
      <c r="R113" s="4">
        <v>7690.9501950000003</v>
      </c>
      <c r="U113" s="8">
        <v>44746</v>
      </c>
      <c r="V113" s="6">
        <v>19.845700000000001</v>
      </c>
      <c r="W113" s="7">
        <f t="shared" si="4"/>
        <v>-1.7605013907961058E-3</v>
      </c>
      <c r="X113" s="7">
        <f>W113-'INTERNATIONAL PORTFOLIO ANALYSI'!G$5</f>
        <v>-1.7605013907961058E-3</v>
      </c>
    </row>
    <row r="114" spans="1:24">
      <c r="A114" s="4">
        <v>1061.099976</v>
      </c>
      <c r="B114" s="4">
        <v>1071.150024</v>
      </c>
      <c r="C114" s="5">
        <f t="shared" si="0"/>
        <v>3.2441767466178946</v>
      </c>
      <c r="D114" s="1"/>
      <c r="E114" s="4">
        <v>343.79998799999998</v>
      </c>
      <c r="F114" s="4">
        <v>335.70001200000002</v>
      </c>
      <c r="G114" s="5">
        <f t="shared" si="5"/>
        <v>-2.6896325661462517</v>
      </c>
      <c r="H114" s="1"/>
      <c r="I114" s="4">
        <v>915.59997599999997</v>
      </c>
      <c r="J114" s="4">
        <v>925.75</v>
      </c>
      <c r="K114" s="5">
        <f t="shared" si="2"/>
        <v>1.2152308938698353</v>
      </c>
      <c r="L114" s="1"/>
      <c r="M114" s="4">
        <v>52.93</v>
      </c>
      <c r="N114" s="4">
        <v>52.689999</v>
      </c>
      <c r="O114" s="5">
        <f t="shared" si="3"/>
        <v>0.28468590405553651</v>
      </c>
      <c r="P114" s="4"/>
      <c r="Q114" s="4">
        <v>7690.9501950000003</v>
      </c>
      <c r="R114" s="4">
        <v>7659.8500979999999</v>
      </c>
      <c r="U114" s="8">
        <v>44747</v>
      </c>
      <c r="V114" s="6">
        <v>19.979800000000001</v>
      </c>
      <c r="W114" s="7">
        <f t="shared" si="4"/>
        <v>6.7571312677305465E-3</v>
      </c>
      <c r="X114" s="7">
        <f>W114-'INTERNATIONAL PORTFOLIO ANALYSI'!G$5</f>
        <v>6.7571312677305465E-3</v>
      </c>
    </row>
    <row r="115" spans="1:24">
      <c r="A115" s="4">
        <v>1084</v>
      </c>
      <c r="B115" s="4">
        <v>1105.900024</v>
      </c>
      <c r="C115" s="5">
        <f t="shared" si="0"/>
        <v>-0.58324196220471147</v>
      </c>
      <c r="D115" s="1"/>
      <c r="E115" s="4">
        <v>333</v>
      </c>
      <c r="F115" s="4">
        <v>342.60000600000001</v>
      </c>
      <c r="G115" s="5">
        <f t="shared" si="5"/>
        <v>4.2546621118012471</v>
      </c>
      <c r="H115" s="1"/>
      <c r="I115" s="4">
        <v>918.65002400000003</v>
      </c>
      <c r="J115" s="4">
        <v>937</v>
      </c>
      <c r="K115" s="5">
        <f t="shared" si="2"/>
        <v>-2.1878335112059766</v>
      </c>
      <c r="L115" s="1"/>
      <c r="M115" s="4">
        <v>53.07</v>
      </c>
      <c r="N115" s="4">
        <v>52.84</v>
      </c>
      <c r="O115" s="5">
        <f t="shared" si="3"/>
        <v>-2.9333819076457357</v>
      </c>
      <c r="P115" s="4"/>
      <c r="Q115" s="4">
        <v>7700</v>
      </c>
      <c r="R115" s="4">
        <v>7780.8500979999999</v>
      </c>
      <c r="U115" s="8">
        <v>44748</v>
      </c>
      <c r="V115" s="6">
        <v>19.2193</v>
      </c>
      <c r="W115" s="7">
        <f t="shared" si="4"/>
        <v>-3.8063444078519325E-2</v>
      </c>
      <c r="X115" s="7">
        <f>W115-'INTERNATIONAL PORTFOLIO ANALYSI'!G$5</f>
        <v>-3.8063444078519325E-2</v>
      </c>
    </row>
    <row r="116" spans="1:24">
      <c r="A116" s="4">
        <v>1118</v>
      </c>
      <c r="B116" s="4">
        <v>1099.4499510000001</v>
      </c>
      <c r="C116" s="5">
        <f t="shared" si="0"/>
        <v>-0.25466616260734409</v>
      </c>
      <c r="D116" s="1"/>
      <c r="E116" s="4">
        <v>327.54998799999998</v>
      </c>
      <c r="F116" s="4">
        <v>352.5</v>
      </c>
      <c r="G116" s="5">
        <f t="shared" si="5"/>
        <v>2.0554047522643497</v>
      </c>
      <c r="H116" s="1"/>
      <c r="I116" s="4">
        <v>944.59997599999997</v>
      </c>
      <c r="J116" s="4">
        <v>916.5</v>
      </c>
      <c r="K116" s="5">
        <f t="shared" si="2"/>
        <v>1.800327332242226</v>
      </c>
      <c r="L116" s="1"/>
      <c r="M116" s="4">
        <v>51.360000999999997</v>
      </c>
      <c r="N116" s="4">
        <v>51.290000999999997</v>
      </c>
      <c r="O116" s="5">
        <f t="shared" si="3"/>
        <v>4.2698361421361648</v>
      </c>
      <c r="P116" s="4"/>
      <c r="Q116" s="4">
        <v>7768</v>
      </c>
      <c r="R116" s="4">
        <v>7782</v>
      </c>
      <c r="U116" s="8">
        <v>44749</v>
      </c>
      <c r="V116" s="6">
        <v>19.180099999999999</v>
      </c>
      <c r="W116" s="7">
        <f t="shared" si="4"/>
        <v>-2.039616427237257E-3</v>
      </c>
      <c r="X116" s="7">
        <f>W116-'INTERNATIONAL PORTFOLIO ANALYSI'!G$5</f>
        <v>-2.039616427237257E-3</v>
      </c>
    </row>
    <row r="117" spans="1:24">
      <c r="A117" s="4">
        <v>1106.5</v>
      </c>
      <c r="B117" s="4">
        <v>1096.650024</v>
      </c>
      <c r="C117" s="5">
        <f t="shared" si="0"/>
        <v>0.91642062463494045</v>
      </c>
      <c r="D117" s="1"/>
      <c r="E117" s="4">
        <v>333</v>
      </c>
      <c r="F117" s="4">
        <v>362</v>
      </c>
      <c r="G117" s="5">
        <f t="shared" si="5"/>
        <v>2.8896654485172402</v>
      </c>
      <c r="H117" s="1"/>
      <c r="I117" s="4">
        <v>917</v>
      </c>
      <c r="J117" s="4">
        <v>933</v>
      </c>
      <c r="K117" s="5">
        <f t="shared" si="2"/>
        <v>4.2875026795287284E-2</v>
      </c>
      <c r="L117" s="1"/>
      <c r="M117" s="4">
        <v>52.110000999999997</v>
      </c>
      <c r="N117" s="4">
        <v>53.48</v>
      </c>
      <c r="O117" s="5">
        <f t="shared" si="3"/>
        <v>4.6746447270007483</v>
      </c>
      <c r="P117" s="4"/>
      <c r="Q117" s="4">
        <v>7793</v>
      </c>
      <c r="R117" s="4">
        <v>8274.5996090000008</v>
      </c>
      <c r="U117" s="8">
        <v>44750</v>
      </c>
      <c r="V117" s="6">
        <v>19.244</v>
      </c>
      <c r="W117" s="7">
        <f t="shared" si="4"/>
        <v>3.3315780418246145E-3</v>
      </c>
      <c r="X117" s="7">
        <f>W117-'INTERNATIONAL PORTFOLIO ANALYSI'!G$5</f>
        <v>3.3315780418246145E-3</v>
      </c>
    </row>
    <row r="118" spans="1:24">
      <c r="A118" s="4">
        <v>1112.6999510000001</v>
      </c>
      <c r="B118" s="4">
        <v>1106.6999510000001</v>
      </c>
      <c r="C118" s="5">
        <f t="shared" si="0"/>
        <v>-0.43823757248906625</v>
      </c>
      <c r="D118" s="1"/>
      <c r="E118" s="4">
        <v>349</v>
      </c>
      <c r="F118" s="4">
        <v>373</v>
      </c>
      <c r="G118" s="5">
        <f t="shared" si="5"/>
        <v>2.6950354609929077</v>
      </c>
      <c r="H118" s="1"/>
      <c r="I118" s="4">
        <v>934.95001200000002</v>
      </c>
      <c r="J118" s="4">
        <v>933.40002400000003</v>
      </c>
      <c r="K118" s="5">
        <f t="shared" si="2"/>
        <v>-0.12320805339941049</v>
      </c>
      <c r="L118" s="1"/>
      <c r="M118" s="4">
        <v>54.23</v>
      </c>
      <c r="N118" s="4">
        <v>55.98</v>
      </c>
      <c r="O118" s="5">
        <f t="shared" si="3"/>
        <v>-0.58949267595569177</v>
      </c>
      <c r="P118" s="4"/>
      <c r="Q118" s="4">
        <v>8325</v>
      </c>
      <c r="R118" s="4">
        <v>8355.2001949999994</v>
      </c>
      <c r="U118" s="8">
        <v>44751</v>
      </c>
      <c r="V118" s="6">
        <v>19.312999999999999</v>
      </c>
      <c r="W118" s="7">
        <f t="shared" si="4"/>
        <v>3.5855331531905563E-3</v>
      </c>
      <c r="X118" s="7">
        <f>W118-'INTERNATIONAL PORTFOLIO ANALYSI'!G$5</f>
        <v>3.5855331531905563E-3</v>
      </c>
    </row>
    <row r="119" spans="1:24">
      <c r="A119" s="4">
        <v>1124.1999510000001</v>
      </c>
      <c r="B119" s="4">
        <v>1101.849976</v>
      </c>
      <c r="C119" s="5">
        <f t="shared" si="0"/>
        <v>0.41294623579499545</v>
      </c>
      <c r="D119" s="1"/>
      <c r="E119" s="4">
        <v>359.45001200000002</v>
      </c>
      <c r="F119" s="4">
        <v>369.45001200000002</v>
      </c>
      <c r="G119" s="5">
        <f t="shared" si="5"/>
        <v>3.0386740331491713</v>
      </c>
      <c r="H119" s="1"/>
      <c r="I119" s="4">
        <v>935</v>
      </c>
      <c r="J119" s="4">
        <v>932.25</v>
      </c>
      <c r="K119" s="5">
        <f t="shared" si="2"/>
        <v>1.3354799678197924</v>
      </c>
      <c r="L119" s="1"/>
      <c r="M119" s="4">
        <v>54.720001000000003</v>
      </c>
      <c r="N119" s="4">
        <v>55.650002000000001</v>
      </c>
      <c r="O119" s="5">
        <f t="shared" si="3"/>
        <v>1.6531859244138025</v>
      </c>
      <c r="P119" s="4"/>
      <c r="Q119" s="4">
        <v>8448</v>
      </c>
      <c r="R119" s="4">
        <v>8443.8496090000008</v>
      </c>
      <c r="U119" s="8">
        <v>44752</v>
      </c>
      <c r="V119" s="6">
        <v>19.312999999999999</v>
      </c>
      <c r="W119" s="7">
        <f t="shared" si="4"/>
        <v>0</v>
      </c>
      <c r="X119" s="7">
        <f>W119-'INTERNATIONAL PORTFOLIO ANALYSI'!G$5</f>
        <v>0</v>
      </c>
    </row>
    <row r="120" spans="1:24">
      <c r="A120" s="4">
        <v>1101.0500489999999</v>
      </c>
      <c r="B120" s="4">
        <v>1106.400024</v>
      </c>
      <c r="C120" s="5">
        <f t="shared" si="0"/>
        <v>-0.73662543593726726</v>
      </c>
      <c r="D120" s="1"/>
      <c r="E120" s="4">
        <v>366.89999399999999</v>
      </c>
      <c r="F120" s="4">
        <v>370.5</v>
      </c>
      <c r="G120" s="5">
        <f t="shared" si="5"/>
        <v>-0.9517394101876635</v>
      </c>
      <c r="H120" s="1"/>
      <c r="I120" s="4">
        <v>930</v>
      </c>
      <c r="J120" s="4">
        <v>944.70001200000002</v>
      </c>
      <c r="K120" s="5">
        <f t="shared" si="2"/>
        <v>9.5264527211623928E-2</v>
      </c>
      <c r="L120" s="1"/>
      <c r="M120" s="4">
        <v>55.810001</v>
      </c>
      <c r="N120" s="4">
        <v>56.57</v>
      </c>
      <c r="O120" s="5">
        <f t="shared" si="3"/>
        <v>2.1919763125331437</v>
      </c>
      <c r="P120" s="4"/>
      <c r="Q120" s="4">
        <v>8449</v>
      </c>
      <c r="R120" s="4">
        <v>8487.9003909999992</v>
      </c>
      <c r="U120" s="8">
        <v>44753</v>
      </c>
      <c r="V120" s="6">
        <v>19.334</v>
      </c>
      <c r="W120" s="7">
        <f t="shared" si="4"/>
        <v>1.0873504893077614E-3</v>
      </c>
      <c r="X120" s="7">
        <f>W120-'INTERNATIONAL PORTFOLIO ANALYSI'!G$5</f>
        <v>1.0873504893077614E-3</v>
      </c>
    </row>
    <row r="121" spans="1:24">
      <c r="A121" s="4">
        <v>1080.650024</v>
      </c>
      <c r="B121" s="4">
        <v>1098.25</v>
      </c>
      <c r="C121" s="5">
        <f t="shared" si="0"/>
        <v>0.13202376508081543</v>
      </c>
      <c r="D121" s="1"/>
      <c r="E121" s="4">
        <v>371.79998799999998</v>
      </c>
      <c r="F121" s="4">
        <v>353.70001200000002</v>
      </c>
      <c r="G121" s="5">
        <f t="shared" si="5"/>
        <v>0.28420299523497777</v>
      </c>
      <c r="H121" s="1"/>
      <c r="I121" s="4">
        <v>941</v>
      </c>
      <c r="J121" s="4">
        <v>945.59997599999997</v>
      </c>
      <c r="K121" s="5">
        <f t="shared" si="2"/>
        <v>-3.214886291409969</v>
      </c>
      <c r="L121" s="1"/>
      <c r="M121" s="4">
        <v>57.25</v>
      </c>
      <c r="N121" s="4">
        <v>57.810001</v>
      </c>
      <c r="O121" s="5">
        <f t="shared" si="3"/>
        <v>-1.6779120969051642</v>
      </c>
      <c r="P121" s="4"/>
      <c r="Q121" s="4">
        <v>8400</v>
      </c>
      <c r="R121" s="4">
        <v>8507.5</v>
      </c>
      <c r="U121" s="8">
        <v>44754</v>
      </c>
      <c r="V121" s="6">
        <v>19.108000000000001</v>
      </c>
      <c r="W121" s="7">
        <f t="shared" si="4"/>
        <v>-1.1689252094755307E-2</v>
      </c>
      <c r="X121" s="7">
        <f>W121-'INTERNATIONAL PORTFOLIO ANALYSI'!G$5</f>
        <v>-1.1689252094755307E-2</v>
      </c>
    </row>
    <row r="122" spans="1:24">
      <c r="A122" s="4">
        <v>1098.650024</v>
      </c>
      <c r="B122" s="4">
        <v>1099.6999510000001</v>
      </c>
      <c r="C122" s="5">
        <f t="shared" si="0"/>
        <v>0.9639081997194604</v>
      </c>
      <c r="D122" s="1"/>
      <c r="E122" s="4">
        <v>365</v>
      </c>
      <c r="F122" s="4">
        <v>349.70001200000002</v>
      </c>
      <c r="G122" s="5">
        <f t="shared" si="5"/>
        <v>-4.5344097165991863</v>
      </c>
      <c r="H122" s="1"/>
      <c r="I122" s="4">
        <v>948</v>
      </c>
      <c r="J122" s="4">
        <v>915.20001200000002</v>
      </c>
      <c r="K122" s="5">
        <f t="shared" si="2"/>
        <v>3.8133701423072046</v>
      </c>
      <c r="L122" s="1"/>
      <c r="M122" s="4">
        <v>57.599997999999999</v>
      </c>
      <c r="N122" s="4">
        <v>56.84</v>
      </c>
      <c r="O122" s="5">
        <f t="shared" si="3"/>
        <v>-2.9556650246305538</v>
      </c>
      <c r="P122" s="4"/>
      <c r="Q122" s="4">
        <v>8498.7001949999994</v>
      </c>
      <c r="R122" s="4">
        <v>8470.2001949999994</v>
      </c>
      <c r="U122" s="8">
        <v>44755</v>
      </c>
      <c r="V122" s="6">
        <v>18.898</v>
      </c>
      <c r="W122" s="7">
        <f t="shared" si="4"/>
        <v>-1.0990161189030817E-2</v>
      </c>
      <c r="X122" s="7">
        <f>W122-'INTERNATIONAL PORTFOLIO ANALYSI'!G$5</f>
        <v>-1.0990161189030817E-2</v>
      </c>
    </row>
    <row r="123" spans="1:24">
      <c r="A123" s="4">
        <v>1099</v>
      </c>
      <c r="B123" s="4">
        <v>1110.3000489999999</v>
      </c>
      <c r="C123" s="5">
        <f t="shared" si="0"/>
        <v>1.7968071800022101</v>
      </c>
      <c r="D123" s="1"/>
      <c r="E123" s="4">
        <v>368</v>
      </c>
      <c r="F123" s="4">
        <v>344.60000600000001</v>
      </c>
      <c r="G123" s="5">
        <f t="shared" si="5"/>
        <v>-1.1309018558925013</v>
      </c>
      <c r="H123" s="1"/>
      <c r="I123" s="4">
        <v>915</v>
      </c>
      <c r="J123" s="4">
        <v>950.09997599999997</v>
      </c>
      <c r="K123" s="5">
        <f t="shared" si="2"/>
        <v>-2.0787286073986806</v>
      </c>
      <c r="L123" s="1"/>
      <c r="M123" s="4">
        <v>56.610000999999997</v>
      </c>
      <c r="N123" s="4">
        <v>55.16</v>
      </c>
      <c r="O123" s="5">
        <f t="shared" si="3"/>
        <v>0.72516497461929508</v>
      </c>
      <c r="P123" s="4"/>
      <c r="Q123" s="4">
        <v>8456</v>
      </c>
      <c r="R123" s="4">
        <v>8396.5996090000008</v>
      </c>
      <c r="U123" s="8">
        <v>44756</v>
      </c>
      <c r="V123" s="6">
        <v>19.126999999999999</v>
      </c>
      <c r="W123" s="7">
        <f t="shared" si="4"/>
        <v>1.2117684411048745E-2</v>
      </c>
      <c r="X123" s="7">
        <f>W123-'INTERNATIONAL PORTFOLIO ANALYSI'!G$5</f>
        <v>1.2117684411048745E-2</v>
      </c>
    </row>
    <row r="124" spans="1:24">
      <c r="A124" s="4">
        <v>1112</v>
      </c>
      <c r="B124" s="4">
        <v>1130.25</v>
      </c>
      <c r="C124" s="5">
        <f t="shared" si="0"/>
        <v>2.38885202388852</v>
      </c>
      <c r="D124" s="1"/>
      <c r="E124" s="4">
        <v>352.54998799999998</v>
      </c>
      <c r="F124" s="4">
        <v>344.04998799999998</v>
      </c>
      <c r="G124" s="5">
        <f t="shared" si="5"/>
        <v>-1.4583945739184039</v>
      </c>
      <c r="H124" s="1"/>
      <c r="I124" s="4">
        <v>948</v>
      </c>
      <c r="J124" s="4">
        <v>930.34997599999997</v>
      </c>
      <c r="K124" s="5">
        <f t="shared" si="2"/>
        <v>0.79002914920267009</v>
      </c>
      <c r="L124" s="1"/>
      <c r="M124" s="4">
        <v>55.419998</v>
      </c>
      <c r="N124" s="4">
        <v>55.560001</v>
      </c>
      <c r="O124" s="5">
        <f t="shared" si="3"/>
        <v>-1.0799171871865092</v>
      </c>
      <c r="P124" s="4"/>
      <c r="Q124" s="4">
        <v>8396.5996090000008</v>
      </c>
      <c r="R124" s="4">
        <v>8440.25</v>
      </c>
      <c r="U124" s="8">
        <v>44757</v>
      </c>
      <c r="V124" s="6">
        <v>18.452000000000002</v>
      </c>
      <c r="W124" s="7">
        <f t="shared" si="4"/>
        <v>-3.5290427144873592E-2</v>
      </c>
      <c r="X124" s="7">
        <f>W124-'INTERNATIONAL PORTFOLIO ANALYSI'!G$5</f>
        <v>-3.5290427144873592E-2</v>
      </c>
    </row>
    <row r="125" spans="1:24">
      <c r="A125" s="4">
        <v>1141</v>
      </c>
      <c r="B125" s="4">
        <v>1157.25</v>
      </c>
      <c r="C125" s="5">
        <f t="shared" si="0"/>
        <v>3.4391919637070592</v>
      </c>
      <c r="D125" s="1"/>
      <c r="E125" s="4">
        <v>357.39999399999999</v>
      </c>
      <c r="F125" s="4">
        <v>339.85000600000001</v>
      </c>
      <c r="G125" s="5">
        <f t="shared" si="5"/>
        <v>-0.15961056019250991</v>
      </c>
      <c r="H125" s="1"/>
      <c r="I125" s="4">
        <v>940</v>
      </c>
      <c r="J125" s="4">
        <v>937.70001200000002</v>
      </c>
      <c r="K125" s="5">
        <f t="shared" si="2"/>
        <v>0.86914406480779205</v>
      </c>
      <c r="L125" s="1"/>
      <c r="M125" s="4">
        <v>54.880001</v>
      </c>
      <c r="N125" s="4">
        <v>54.959999000000003</v>
      </c>
      <c r="O125" s="5">
        <f t="shared" si="3"/>
        <v>1.000726000741011</v>
      </c>
      <c r="P125" s="4"/>
      <c r="Q125" s="4">
        <v>8463.9003909999992</v>
      </c>
      <c r="R125" s="4">
        <v>8344.7998050000006</v>
      </c>
      <c r="U125" s="8">
        <v>44758</v>
      </c>
      <c r="V125" s="6">
        <v>18.710999999999999</v>
      </c>
      <c r="W125" s="7">
        <f t="shared" si="4"/>
        <v>1.4036418816388292E-2</v>
      </c>
      <c r="X125" s="7">
        <f>W125-'INTERNATIONAL PORTFOLIO ANALYSI'!G$5</f>
        <v>1.4036418816388292E-2</v>
      </c>
    </row>
    <row r="126" spans="1:24">
      <c r="A126" s="4">
        <v>1160</v>
      </c>
      <c r="B126" s="4">
        <v>1197.0500489999999</v>
      </c>
      <c r="C126" s="5">
        <f t="shared" si="0"/>
        <v>2.4142601242231025</v>
      </c>
      <c r="D126" s="1"/>
      <c r="E126" s="4">
        <v>349.89999399999999</v>
      </c>
      <c r="F126" s="4">
        <v>340.60000600000001</v>
      </c>
      <c r="G126" s="5">
        <f t="shared" si="5"/>
        <v>-1.2207476083388142</v>
      </c>
      <c r="H126" s="1"/>
      <c r="I126" s="4">
        <v>944</v>
      </c>
      <c r="J126" s="4">
        <v>945.84997599999997</v>
      </c>
      <c r="K126" s="5">
        <f t="shared" si="2"/>
        <v>-0.99909628797198802</v>
      </c>
      <c r="L126" s="1"/>
      <c r="M126" s="4">
        <v>54.689999</v>
      </c>
      <c r="N126" s="4">
        <v>55.509998000000003</v>
      </c>
      <c r="O126" s="5">
        <f t="shared" si="3"/>
        <v>0.54044858729772727</v>
      </c>
      <c r="P126" s="4"/>
      <c r="Q126" s="4">
        <v>8394</v>
      </c>
      <c r="R126" s="4">
        <v>8634.9003909999992</v>
      </c>
      <c r="U126" s="8">
        <v>44759</v>
      </c>
      <c r="V126" s="6">
        <v>18.710999999999999</v>
      </c>
      <c r="W126" s="7">
        <f t="shared" si="4"/>
        <v>0</v>
      </c>
      <c r="X126" s="7">
        <f>W126-'INTERNATIONAL PORTFOLIO ANALYSI'!G$5</f>
        <v>0</v>
      </c>
    </row>
    <row r="127" spans="1:24">
      <c r="A127" s="4">
        <v>1186</v>
      </c>
      <c r="B127" s="4">
        <v>1225.9499510000001</v>
      </c>
      <c r="C127" s="5">
        <f t="shared" si="0"/>
        <v>-0.62808037095798663</v>
      </c>
      <c r="D127" s="1"/>
      <c r="E127" s="4">
        <v>346.60000600000001</v>
      </c>
      <c r="F127" s="4">
        <v>343.85000600000001</v>
      </c>
      <c r="G127" s="5">
        <f t="shared" si="5"/>
        <v>0.2206855926905589</v>
      </c>
      <c r="H127" s="1"/>
      <c r="I127" s="4">
        <v>948.70001200000002</v>
      </c>
      <c r="J127" s="4">
        <v>936.40002400000003</v>
      </c>
      <c r="K127" s="5">
        <f t="shared" si="2"/>
        <v>-0.106791966506827</v>
      </c>
      <c r="L127" s="1"/>
      <c r="M127" s="4">
        <v>54.669998</v>
      </c>
      <c r="N127" s="4">
        <v>55.810001</v>
      </c>
      <c r="O127" s="5">
        <f t="shared" si="3"/>
        <v>2.3651674903213142</v>
      </c>
      <c r="P127" s="4"/>
      <c r="Q127" s="4">
        <v>8690</v>
      </c>
      <c r="R127" s="4">
        <v>8598.6503909999992</v>
      </c>
      <c r="U127" s="8">
        <v>44760</v>
      </c>
      <c r="V127" s="6">
        <v>18.748000000000001</v>
      </c>
      <c r="W127" s="7">
        <f t="shared" si="4"/>
        <v>1.9774464218910047E-3</v>
      </c>
      <c r="X127" s="7">
        <f>W127-'INTERNATIONAL PORTFOLIO ANALYSI'!G$5</f>
        <v>1.9774464218910047E-3</v>
      </c>
    </row>
    <row r="128" spans="1:24">
      <c r="A128" s="4">
        <v>1232</v>
      </c>
      <c r="B128" s="4">
        <v>1218.25</v>
      </c>
      <c r="C128" s="5">
        <f t="shared" si="0"/>
        <v>0.50482446131746606</v>
      </c>
      <c r="D128" s="1"/>
      <c r="E128" s="4">
        <v>345.5</v>
      </c>
      <c r="F128" s="4">
        <v>337.70001200000002</v>
      </c>
      <c r="G128" s="5">
        <f t="shared" si="5"/>
        <v>0.95419845647330959</v>
      </c>
      <c r="H128" s="1"/>
      <c r="I128" s="4">
        <v>936.40002400000003</v>
      </c>
      <c r="J128" s="4">
        <v>935.40002400000003</v>
      </c>
      <c r="K128" s="5">
        <f t="shared" si="2"/>
        <v>1.1813114941720362</v>
      </c>
      <c r="L128" s="1"/>
      <c r="M128" s="4">
        <v>56.310001</v>
      </c>
      <c r="N128" s="4">
        <v>57.130001</v>
      </c>
      <c r="O128" s="5">
        <f t="shared" si="3"/>
        <v>4.0959215106612783</v>
      </c>
      <c r="P128" s="4"/>
      <c r="Q128" s="4">
        <v>8640</v>
      </c>
      <c r="R128" s="4">
        <v>8475.4501949999994</v>
      </c>
      <c r="U128" s="8">
        <v>44761</v>
      </c>
      <c r="V128" s="6">
        <v>18.774999999999999</v>
      </c>
      <c r="W128" s="7">
        <f t="shared" si="4"/>
        <v>1.4401536163856129E-3</v>
      </c>
      <c r="X128" s="7">
        <f>W128-'INTERNATIONAL PORTFOLIO ANALYSI'!G$5</f>
        <v>1.4401536163856129E-3</v>
      </c>
    </row>
    <row r="129" spans="1:24">
      <c r="A129" s="4">
        <v>1228.8000489999999</v>
      </c>
      <c r="B129" s="4">
        <v>1224.400024</v>
      </c>
      <c r="C129" s="5">
        <f t="shared" si="0"/>
        <v>-0.33077817058259551</v>
      </c>
      <c r="D129" s="1"/>
      <c r="E129" s="4">
        <v>344.89999399999999</v>
      </c>
      <c r="F129" s="4">
        <v>336.79998799999998</v>
      </c>
      <c r="G129" s="5">
        <f t="shared" si="5"/>
        <v>-1.7885688214878182</v>
      </c>
      <c r="H129" s="1"/>
      <c r="I129" s="4">
        <v>946.75</v>
      </c>
      <c r="J129" s="4">
        <v>946.45001200000002</v>
      </c>
      <c r="K129" s="5">
        <f t="shared" si="2"/>
        <v>-1.1358233254478527</v>
      </c>
      <c r="L129" s="1"/>
      <c r="M129" s="4">
        <v>57.66</v>
      </c>
      <c r="N129" s="4">
        <v>59.470001000000003</v>
      </c>
      <c r="O129" s="5">
        <f t="shared" si="3"/>
        <v>0.48763577454790963</v>
      </c>
      <c r="P129" s="4"/>
      <c r="Q129" s="4">
        <v>8471</v>
      </c>
      <c r="R129" s="4">
        <v>8504.5498050000006</v>
      </c>
      <c r="U129" s="8">
        <v>44762</v>
      </c>
      <c r="V129" s="6">
        <v>18.686599999999999</v>
      </c>
      <c r="W129" s="7">
        <f t="shared" si="4"/>
        <v>-4.7083888149134509E-3</v>
      </c>
      <c r="X129" s="7">
        <f>W129-'INTERNATIONAL PORTFOLIO ANALYSI'!G$5</f>
        <v>-4.7083888149134509E-3</v>
      </c>
    </row>
    <row r="130" spans="1:24">
      <c r="A130" s="4">
        <v>1218.9499510000001</v>
      </c>
      <c r="B130" s="4">
        <v>1220.349976</v>
      </c>
      <c r="C130" s="5">
        <f t="shared" si="0"/>
        <v>0.63097252029609374</v>
      </c>
      <c r="D130" s="1"/>
      <c r="E130" s="4">
        <v>343</v>
      </c>
      <c r="F130" s="4">
        <v>345.75</v>
      </c>
      <c r="G130" s="5">
        <f t="shared" si="5"/>
        <v>-0.26651583299322784</v>
      </c>
      <c r="H130" s="1"/>
      <c r="I130" s="4">
        <v>935.04998799999998</v>
      </c>
      <c r="J130" s="4">
        <v>935.70001200000002</v>
      </c>
      <c r="K130" s="5">
        <f t="shared" si="2"/>
        <v>1.8862844687021287</v>
      </c>
      <c r="L130" s="1"/>
      <c r="M130" s="4">
        <v>57.869999</v>
      </c>
      <c r="N130" s="4">
        <v>59.759998000000003</v>
      </c>
      <c r="O130" s="5">
        <f t="shared" si="3"/>
        <v>-0.76974400166479817</v>
      </c>
      <c r="P130" s="4"/>
      <c r="Q130" s="4">
        <v>8525</v>
      </c>
      <c r="R130" s="4">
        <v>8422.0996090000008</v>
      </c>
      <c r="U130" s="8">
        <v>44763</v>
      </c>
      <c r="V130" s="6">
        <v>18.815799999999999</v>
      </c>
      <c r="W130" s="7">
        <f t="shared" si="4"/>
        <v>6.9140453587062858E-3</v>
      </c>
      <c r="X130" s="7">
        <f>W130-'INTERNATIONAL PORTFOLIO ANALYSI'!G$5</f>
        <v>6.9140453587062858E-3</v>
      </c>
    </row>
    <row r="131" spans="1:24">
      <c r="A131" s="4">
        <v>1249</v>
      </c>
      <c r="B131" s="4">
        <v>1228.0500489999999</v>
      </c>
      <c r="C131" s="5">
        <f t="shared" si="0"/>
        <v>1.1237267578171828</v>
      </c>
      <c r="D131" s="1"/>
      <c r="E131" s="4">
        <v>337.70001200000002</v>
      </c>
      <c r="F131" s="4">
        <v>317.89999399999999</v>
      </c>
      <c r="G131" s="5">
        <f t="shared" si="5"/>
        <v>2.6573670780534635</v>
      </c>
      <c r="H131" s="1"/>
      <c r="I131" s="4">
        <v>943.40002400000003</v>
      </c>
      <c r="J131" s="4">
        <v>953.34997599999997</v>
      </c>
      <c r="K131" s="5">
        <f t="shared" si="2"/>
        <v>-0.26223318434320703</v>
      </c>
      <c r="L131" s="1"/>
      <c r="M131" s="4">
        <v>58.889999000000003</v>
      </c>
      <c r="N131" s="4">
        <v>59.299999</v>
      </c>
      <c r="O131" s="5">
        <f t="shared" si="3"/>
        <v>-1.0623963079662111</v>
      </c>
      <c r="P131" s="4"/>
      <c r="Q131" s="4">
        <v>8430</v>
      </c>
      <c r="R131" s="4">
        <v>8440.25</v>
      </c>
      <c r="U131" s="8">
        <v>44764</v>
      </c>
      <c r="V131" s="6">
        <v>18.600999999999999</v>
      </c>
      <c r="W131" s="7">
        <f t="shared" si="4"/>
        <v>-1.1415937669405516E-2</v>
      </c>
      <c r="X131" s="7">
        <f>W131-'INTERNATIONAL PORTFOLIO ANALYSI'!G$5</f>
        <v>-1.1415937669405516E-2</v>
      </c>
    </row>
    <row r="132" spans="1:24">
      <c r="A132" s="4">
        <v>1244</v>
      </c>
      <c r="B132" s="4">
        <v>1241.849976</v>
      </c>
      <c r="C132" s="5">
        <f t="shared" si="0"/>
        <v>1.0709866938065682</v>
      </c>
      <c r="D132" s="1"/>
      <c r="E132" s="4">
        <v>341.79998799999998</v>
      </c>
      <c r="F132" s="4">
        <v>309.79998799999998</v>
      </c>
      <c r="G132" s="5">
        <f t="shared" si="5"/>
        <v>-8.054954736080985</v>
      </c>
      <c r="H132" s="1"/>
      <c r="I132" s="4">
        <v>958.45001200000002</v>
      </c>
      <c r="J132" s="4">
        <v>950.84997599999997</v>
      </c>
      <c r="K132" s="5">
        <f t="shared" si="2"/>
        <v>1.5933138121044692</v>
      </c>
      <c r="L132" s="1"/>
      <c r="M132" s="4">
        <v>58.419998</v>
      </c>
      <c r="N132" s="4">
        <v>58.669998</v>
      </c>
      <c r="O132" s="5">
        <f t="shared" si="3"/>
        <v>-2.4203137010504068</v>
      </c>
      <c r="P132" s="4"/>
      <c r="Q132" s="4">
        <v>8460</v>
      </c>
      <c r="R132" s="4">
        <v>8562.25</v>
      </c>
      <c r="U132" s="8">
        <v>44767</v>
      </c>
      <c r="V132" s="6">
        <v>18.404599999999999</v>
      </c>
      <c r="W132" s="7">
        <f t="shared" si="4"/>
        <v>-1.0558572119778538E-2</v>
      </c>
      <c r="X132" s="7">
        <f>W132-'INTERNATIONAL PORTFOLIO ANALYSI'!G$5</f>
        <v>-1.0558572119778538E-2</v>
      </c>
    </row>
    <row r="133" spans="1:24">
      <c r="A133" s="4">
        <v>1236.599976</v>
      </c>
      <c r="B133" s="4">
        <v>1255.150024</v>
      </c>
      <c r="C133" s="5">
        <f t="shared" si="0"/>
        <v>0.50990119727710848</v>
      </c>
      <c r="D133" s="1"/>
      <c r="E133" s="4">
        <v>336</v>
      </c>
      <c r="F133" s="4">
        <v>317.85000600000001</v>
      </c>
      <c r="G133" s="5">
        <f t="shared" si="5"/>
        <v>-2.5479729955578443</v>
      </c>
      <c r="H133" s="1"/>
      <c r="I133" s="4">
        <v>967.40002400000003</v>
      </c>
      <c r="J133" s="4">
        <v>966</v>
      </c>
      <c r="K133" s="5">
        <f t="shared" si="2"/>
        <v>5.6934575569356605E-2</v>
      </c>
      <c r="L133" s="1"/>
      <c r="M133" s="4">
        <v>57.52</v>
      </c>
      <c r="N133" s="4">
        <v>57.25</v>
      </c>
      <c r="O133" s="5">
        <f t="shared" si="3"/>
        <v>-0.40174672489082425</v>
      </c>
      <c r="P133" s="4"/>
      <c r="Q133" s="4">
        <v>8565</v>
      </c>
      <c r="R133" s="4">
        <v>8780.75</v>
      </c>
      <c r="U133" s="8">
        <v>44768</v>
      </c>
      <c r="V133" s="6">
        <v>18.676100000000002</v>
      </c>
      <c r="W133" s="7">
        <f t="shared" si="4"/>
        <v>1.4751746845897395E-2</v>
      </c>
      <c r="X133" s="7">
        <f>W133-'INTERNATIONAL PORTFOLIO ANALYSI'!G$5</f>
        <v>1.4751746845897395E-2</v>
      </c>
    </row>
    <row r="134" spans="1:24">
      <c r="A134" s="4">
        <v>1249.599976</v>
      </c>
      <c r="B134" s="4">
        <v>1261.5500489999999</v>
      </c>
      <c r="C134" s="5">
        <f t="shared" si="0"/>
        <v>-0.17439442864307439</v>
      </c>
      <c r="D134" s="1"/>
      <c r="E134" s="4">
        <v>322</v>
      </c>
      <c r="F134" s="4">
        <v>327.60000600000001</v>
      </c>
      <c r="G134" s="5">
        <f t="shared" si="5"/>
        <v>2.5984565241493884</v>
      </c>
      <c r="H134" s="1"/>
      <c r="I134" s="4">
        <v>971</v>
      </c>
      <c r="J134" s="4">
        <v>966.54998799999998</v>
      </c>
      <c r="K134" s="5">
        <f t="shared" si="2"/>
        <v>-0.61041478177535857</v>
      </c>
      <c r="L134" s="1"/>
      <c r="M134" s="4">
        <v>56.419998</v>
      </c>
      <c r="N134" s="4">
        <v>57.02</v>
      </c>
      <c r="O134" s="5">
        <f t="shared" si="3"/>
        <v>1.7186951946685318</v>
      </c>
      <c r="P134" s="4"/>
      <c r="Q134" s="4">
        <v>8790</v>
      </c>
      <c r="R134" s="4">
        <v>8707.0498050000006</v>
      </c>
      <c r="U134" s="8">
        <v>44769</v>
      </c>
      <c r="V134" s="6">
        <v>19.1496</v>
      </c>
      <c r="W134" s="7">
        <f t="shared" si="4"/>
        <v>2.5353258978052042E-2</v>
      </c>
      <c r="X134" s="7">
        <f>W134-'INTERNATIONAL PORTFOLIO ANALYSI'!G$5</f>
        <v>2.5353258978052042E-2</v>
      </c>
    </row>
    <row r="135" spans="1:24">
      <c r="A135" s="4">
        <v>1258</v>
      </c>
      <c r="B135" s="4">
        <v>1259.349976</v>
      </c>
      <c r="C135" s="5">
        <f t="shared" si="0"/>
        <v>-2.8586175952728174</v>
      </c>
      <c r="D135" s="1"/>
      <c r="E135" s="4">
        <v>312.5</v>
      </c>
      <c r="F135" s="4">
        <v>335.04998799999998</v>
      </c>
      <c r="G135" s="5">
        <f t="shared" si="5"/>
        <v>3.0674846046723054</v>
      </c>
      <c r="H135" s="1"/>
      <c r="I135" s="4">
        <v>963.90002400000003</v>
      </c>
      <c r="J135" s="4">
        <v>960.65002400000003</v>
      </c>
      <c r="K135" s="5">
        <f t="shared" si="2"/>
        <v>2.1808100220273285</v>
      </c>
      <c r="L135" s="1"/>
      <c r="M135" s="4">
        <v>57.580002</v>
      </c>
      <c r="N135" s="4">
        <v>58</v>
      </c>
      <c r="O135" s="5">
        <f t="shared" si="3"/>
        <v>-2.8275844827586258</v>
      </c>
      <c r="P135" s="4"/>
      <c r="Q135" s="4">
        <v>8689.9501949999994</v>
      </c>
      <c r="R135" s="4">
        <v>8714.5996090000008</v>
      </c>
      <c r="U135" s="8">
        <v>44770</v>
      </c>
      <c r="V135" s="6">
        <v>19.947299999999998</v>
      </c>
      <c r="W135" s="7">
        <f t="shared" si="4"/>
        <v>4.1656222584283691E-2</v>
      </c>
      <c r="X135" s="7">
        <f>W135-'INTERNATIONAL PORTFOLIO ANALYSI'!G$5</f>
        <v>4.1656222584283691E-2</v>
      </c>
    </row>
    <row r="136" spans="1:24">
      <c r="A136" s="4">
        <v>1261.5500489999999</v>
      </c>
      <c r="B136" s="4">
        <v>1223.349976</v>
      </c>
      <c r="C136" s="5">
        <f t="shared" si="0"/>
        <v>2.7956082618176286</v>
      </c>
      <c r="D136" s="1"/>
      <c r="E136" s="4">
        <v>315.5</v>
      </c>
      <c r="F136" s="4">
        <v>338.04998799999998</v>
      </c>
      <c r="G136" s="5">
        <f t="shared" si="5"/>
        <v>2.2741092379589203</v>
      </c>
      <c r="H136" s="1"/>
      <c r="I136" s="4">
        <v>962.54998799999998</v>
      </c>
      <c r="J136" s="4">
        <v>981.59997599999997</v>
      </c>
      <c r="K136" s="5">
        <f t="shared" si="2"/>
        <v>-1.3702070424663437</v>
      </c>
      <c r="L136" s="1"/>
      <c r="M136" s="4">
        <v>57.18</v>
      </c>
      <c r="N136" s="4">
        <v>56.360000999999997</v>
      </c>
      <c r="O136" s="5">
        <f t="shared" si="3"/>
        <v>1.4549307761722765</v>
      </c>
      <c r="P136" s="4"/>
      <c r="Q136" s="4">
        <v>8750.5996090000008</v>
      </c>
      <c r="R136" s="4">
        <v>8745.4003909999992</v>
      </c>
      <c r="U136" s="8">
        <v>44771</v>
      </c>
      <c r="V136" s="6">
        <v>20.360399999999998</v>
      </c>
      <c r="W136" s="7">
        <f t="shared" si="4"/>
        <v>2.0709569716202195E-2</v>
      </c>
      <c r="X136" s="7">
        <f>W136-'INTERNATIONAL PORTFOLIO ANALYSI'!G$5</f>
        <v>2.0709569716202195E-2</v>
      </c>
    </row>
    <row r="137" spans="1:24">
      <c r="A137" s="4">
        <v>1200.150024</v>
      </c>
      <c r="B137" s="4">
        <v>1257.5500489999999</v>
      </c>
      <c r="C137" s="5">
        <f t="shared" si="0"/>
        <v>-2.4929503223294684</v>
      </c>
      <c r="D137" s="1"/>
      <c r="E137" s="4">
        <v>335.5</v>
      </c>
      <c r="F137" s="4">
        <v>333.29998799999998</v>
      </c>
      <c r="G137" s="5">
        <f t="shared" si="5"/>
        <v>0.89538878001690902</v>
      </c>
      <c r="H137" s="1"/>
      <c r="I137" s="4">
        <v>985</v>
      </c>
      <c r="J137" s="4">
        <v>968.15002400000003</v>
      </c>
      <c r="K137" s="5">
        <f t="shared" si="2"/>
        <v>0.48029374422656157</v>
      </c>
      <c r="L137" s="1"/>
      <c r="M137" s="4">
        <v>56.919998</v>
      </c>
      <c r="N137" s="4">
        <v>57.18</v>
      </c>
      <c r="O137" s="5">
        <f t="shared" si="3"/>
        <v>0.73451906260930333</v>
      </c>
      <c r="P137" s="4"/>
      <c r="Q137" s="4">
        <v>8795</v>
      </c>
      <c r="R137" s="4">
        <v>8801.2001949999994</v>
      </c>
      <c r="U137" s="8">
        <v>44774</v>
      </c>
      <c r="V137" s="6">
        <v>20.333200000000001</v>
      </c>
      <c r="W137" s="7">
        <f t="shared" si="4"/>
        <v>-1.3359266026206267E-3</v>
      </c>
      <c r="X137" s="7">
        <f>W137-'INTERNATIONAL PORTFOLIO ANALYSI'!G$5</f>
        <v>-1.3359266026206267E-3</v>
      </c>
    </row>
    <row r="138" spans="1:24">
      <c r="A138" s="4">
        <v>1257.5500489999999</v>
      </c>
      <c r="B138" s="4">
        <v>1226.1999510000001</v>
      </c>
      <c r="C138" s="5">
        <f t="shared" si="0"/>
        <v>3.2623145978246261E-2</v>
      </c>
      <c r="D138" s="1"/>
      <c r="E138" s="4">
        <v>336.79998799999998</v>
      </c>
      <c r="F138" s="4">
        <v>332.60000600000001</v>
      </c>
      <c r="G138" s="5">
        <f t="shared" si="5"/>
        <v>-1.4051176360343489</v>
      </c>
      <c r="H138" s="1"/>
      <c r="I138" s="4">
        <v>977.90002400000003</v>
      </c>
      <c r="J138" s="4">
        <v>972.79998799999998</v>
      </c>
      <c r="K138" s="5">
        <f t="shared" si="2"/>
        <v>-1.3980238659295676</v>
      </c>
      <c r="L138" s="1"/>
      <c r="M138" s="4">
        <v>57.34</v>
      </c>
      <c r="N138" s="4">
        <v>57.599997999999999</v>
      </c>
      <c r="O138" s="5">
        <f t="shared" si="3"/>
        <v>1.1631979570554911</v>
      </c>
      <c r="P138" s="4"/>
      <c r="Q138" s="4">
        <v>8830</v>
      </c>
      <c r="R138" s="4">
        <v>8826.0498050000006</v>
      </c>
      <c r="U138" s="8">
        <v>44775</v>
      </c>
      <c r="V138" s="6">
        <v>19.860700000000001</v>
      </c>
      <c r="W138" s="7">
        <f t="shared" si="4"/>
        <v>-2.3237857297424905E-2</v>
      </c>
      <c r="X138" s="7">
        <f>W138-'INTERNATIONAL PORTFOLIO ANALYSI'!G$5</f>
        <v>-2.3237857297424905E-2</v>
      </c>
    </row>
    <row r="139" spans="1:24">
      <c r="A139" s="4">
        <v>1226</v>
      </c>
      <c r="B139" s="4">
        <v>1226.599976</v>
      </c>
      <c r="C139" s="5">
        <f t="shared" si="0"/>
        <v>-1.3370312506837938</v>
      </c>
      <c r="D139" s="1"/>
      <c r="E139" s="4">
        <v>341.45001200000002</v>
      </c>
      <c r="F139" s="4">
        <v>319.35000600000001</v>
      </c>
      <c r="G139" s="5">
        <f t="shared" si="5"/>
        <v>-0.21001560912146724</v>
      </c>
      <c r="H139" s="1"/>
      <c r="I139" s="4">
        <v>978.79998799999998</v>
      </c>
      <c r="J139" s="4">
        <v>959.20001200000002</v>
      </c>
      <c r="K139" s="5">
        <f t="shared" si="2"/>
        <v>-0.42744328072423393</v>
      </c>
      <c r="L139" s="1"/>
      <c r="M139" s="4">
        <v>57.93</v>
      </c>
      <c r="N139" s="4">
        <v>58.27</v>
      </c>
      <c r="O139" s="5">
        <f t="shared" si="3"/>
        <v>0.58349236313710962</v>
      </c>
      <c r="P139" s="4"/>
      <c r="Q139" s="4">
        <v>8809</v>
      </c>
      <c r="R139" s="4">
        <v>8613.2998050000006</v>
      </c>
      <c r="U139" s="8">
        <v>44776</v>
      </c>
      <c r="V139" s="6">
        <v>19.999500000000001</v>
      </c>
      <c r="W139" s="7">
        <f t="shared" si="4"/>
        <v>6.9886761292401482E-3</v>
      </c>
      <c r="X139" s="7">
        <f>W139-'INTERNATIONAL PORTFOLIO ANALYSI'!G$5</f>
        <v>6.9886761292401482E-3</v>
      </c>
    </row>
    <row r="140" spans="1:24">
      <c r="A140" s="4">
        <v>1238</v>
      </c>
      <c r="B140" s="4">
        <v>1210.1999510000001</v>
      </c>
      <c r="C140" s="5">
        <f t="shared" si="0"/>
        <v>0.99570727878834164</v>
      </c>
      <c r="D140" s="1"/>
      <c r="E140" s="4">
        <v>331.54998799999998</v>
      </c>
      <c r="F140" s="4">
        <v>325.89999399999999</v>
      </c>
      <c r="G140" s="5">
        <f t="shared" si="5"/>
        <v>-3.9837642095532613</v>
      </c>
      <c r="H140" s="1"/>
      <c r="I140" s="4">
        <v>959</v>
      </c>
      <c r="J140" s="4">
        <v>955.09997599999997</v>
      </c>
      <c r="K140" s="5">
        <f t="shared" si="2"/>
        <v>1.9997944173333375</v>
      </c>
      <c r="L140" s="1"/>
      <c r="M140" s="4">
        <v>58.450001</v>
      </c>
      <c r="N140" s="4">
        <v>58.610000999999997</v>
      </c>
      <c r="O140" s="5">
        <f t="shared" si="3"/>
        <v>0.92134617093762505</v>
      </c>
      <c r="P140" s="4"/>
      <c r="Q140" s="4">
        <v>8613.2998050000006</v>
      </c>
      <c r="R140" s="4">
        <v>8522.0498050000006</v>
      </c>
      <c r="U140" s="8">
        <v>44777</v>
      </c>
      <c r="V140" s="6">
        <v>20.206299999999999</v>
      </c>
      <c r="W140" s="7">
        <f t="shared" si="4"/>
        <v>1.0340258506462544E-2</v>
      </c>
      <c r="X140" s="7">
        <f>W140-'INTERNATIONAL PORTFOLIO ANALYSI'!G$5</f>
        <v>1.0340258506462544E-2</v>
      </c>
    </row>
    <row r="141" spans="1:24">
      <c r="A141" s="4">
        <v>1224.9499510000001</v>
      </c>
      <c r="B141" s="4">
        <v>1222.25</v>
      </c>
      <c r="C141" s="5">
        <f t="shared" si="0"/>
        <v>0.29453679689097728</v>
      </c>
      <c r="D141" s="1"/>
      <c r="E141" s="4">
        <v>332</v>
      </c>
      <c r="F141" s="4">
        <v>329.29998799999998</v>
      </c>
      <c r="G141" s="5">
        <f t="shared" si="5"/>
        <v>2.0510373812236549</v>
      </c>
      <c r="H141" s="1"/>
      <c r="I141" s="4">
        <v>957.75</v>
      </c>
      <c r="J141" s="4">
        <v>974.20001200000002</v>
      </c>
      <c r="K141" s="5">
        <f t="shared" si="2"/>
        <v>-0.66721411619116255</v>
      </c>
      <c r="L141" s="1"/>
      <c r="M141" s="4">
        <v>59</v>
      </c>
      <c r="N141" s="4">
        <v>59.150002000000001</v>
      </c>
      <c r="O141" s="5">
        <f t="shared" si="3"/>
        <v>-0.91293488037414394</v>
      </c>
      <c r="P141" s="4"/>
      <c r="Q141" s="4">
        <v>8550</v>
      </c>
      <c r="R141" s="4">
        <v>8660.0498050000006</v>
      </c>
      <c r="U141" s="8">
        <v>44778</v>
      </c>
      <c r="V141" s="6">
        <v>19.8947</v>
      </c>
      <c r="W141" s="7">
        <f t="shared" si="4"/>
        <v>-1.5420933075327921E-2</v>
      </c>
      <c r="X141" s="7">
        <f>W141-'INTERNATIONAL PORTFOLIO ANALYSI'!G$5</f>
        <v>-1.5420933075327921E-2</v>
      </c>
    </row>
    <row r="142" spans="1:24">
      <c r="A142" s="4">
        <v>1213</v>
      </c>
      <c r="B142" s="4">
        <v>1225.849976</v>
      </c>
      <c r="C142" s="5">
        <f t="shared" si="0"/>
        <v>1.9170371954226804</v>
      </c>
      <c r="D142" s="1"/>
      <c r="E142" s="4">
        <v>317</v>
      </c>
      <c r="F142" s="4">
        <v>335.85000600000001</v>
      </c>
      <c r="G142" s="5">
        <f t="shared" si="5"/>
        <v>1.0432629833064657</v>
      </c>
      <c r="H142" s="1"/>
      <c r="I142" s="4">
        <v>979.79998799999998</v>
      </c>
      <c r="J142" s="4">
        <v>967.70001200000002</v>
      </c>
      <c r="K142" s="5">
        <f t="shared" si="2"/>
        <v>1.0798813548015143</v>
      </c>
      <c r="L142" s="1"/>
      <c r="M142" s="4">
        <v>58.779998999999997</v>
      </c>
      <c r="N142" s="4">
        <v>58.610000999999997</v>
      </c>
      <c r="O142" s="5">
        <f t="shared" si="3"/>
        <v>2.28629922732812</v>
      </c>
      <c r="P142" s="4"/>
      <c r="Q142" s="4">
        <v>8680</v>
      </c>
      <c r="R142" s="4">
        <v>8720.2998050000006</v>
      </c>
      <c r="U142" s="8">
        <v>44781</v>
      </c>
      <c r="V142" s="6">
        <v>20.709900000000001</v>
      </c>
      <c r="W142" s="7">
        <f t="shared" si="4"/>
        <v>4.0975737256656333E-2</v>
      </c>
      <c r="X142" s="7">
        <f>W142-'INTERNATIONAL PORTFOLIO ANALYSI'!G$5</f>
        <v>4.0975737256656333E-2</v>
      </c>
    </row>
    <row r="143" spans="1:24">
      <c r="A143" s="4">
        <v>1215.349976</v>
      </c>
      <c r="B143" s="4">
        <v>1249.349976</v>
      </c>
      <c r="C143" s="5">
        <f t="shared" si="0"/>
        <v>3.0415816808724219</v>
      </c>
      <c r="D143" s="1"/>
      <c r="E143" s="4">
        <v>328.04998799999998</v>
      </c>
      <c r="F143" s="4">
        <v>342.54998799999998</v>
      </c>
      <c r="G143" s="5">
        <f t="shared" si="5"/>
        <v>1.9890732580287926</v>
      </c>
      <c r="H143" s="1"/>
      <c r="I143" s="4">
        <v>970</v>
      </c>
      <c r="J143" s="4">
        <v>978.15002400000003</v>
      </c>
      <c r="K143" s="5">
        <f t="shared" si="2"/>
        <v>2.6734103520300025</v>
      </c>
      <c r="L143" s="1"/>
      <c r="M143" s="4">
        <v>59.189999</v>
      </c>
      <c r="N143" s="4">
        <v>59.950001</v>
      </c>
      <c r="O143" s="5">
        <f t="shared" si="3"/>
        <v>3.5529624094585088</v>
      </c>
      <c r="P143" s="4"/>
      <c r="Q143" s="4">
        <v>8765</v>
      </c>
      <c r="R143" s="4">
        <v>8772.4501949999994</v>
      </c>
      <c r="U143" s="8">
        <v>44782</v>
      </c>
      <c r="V143" s="6">
        <v>20.516400000000001</v>
      </c>
      <c r="W143" s="7">
        <f t="shared" si="4"/>
        <v>-9.343357524662128E-3</v>
      </c>
      <c r="X143" s="7">
        <f>W143-'INTERNATIONAL PORTFOLIO ANALYSI'!G$5</f>
        <v>-9.343357524662128E-3</v>
      </c>
    </row>
    <row r="144" spans="1:24">
      <c r="A144" s="4">
        <v>1251</v>
      </c>
      <c r="B144" s="4">
        <v>1287.349976</v>
      </c>
      <c r="C144" s="5">
        <f t="shared" si="0"/>
        <v>0.20585109328498799</v>
      </c>
      <c r="D144" s="1"/>
      <c r="E144" s="4">
        <v>333</v>
      </c>
      <c r="F144" s="4">
        <v>334.54998799999998</v>
      </c>
      <c r="G144" s="5">
        <f t="shared" si="5"/>
        <v>1.9949328212904593</v>
      </c>
      <c r="H144" s="1"/>
      <c r="I144" s="4">
        <v>993</v>
      </c>
      <c r="J144" s="4">
        <v>1004.299988</v>
      </c>
      <c r="K144" s="5">
        <f t="shared" si="2"/>
        <v>-7.4678881704815875E-2</v>
      </c>
      <c r="L144" s="1"/>
      <c r="M144" s="4">
        <v>60.389999000000003</v>
      </c>
      <c r="N144" s="4">
        <v>62.080002</v>
      </c>
      <c r="O144" s="5">
        <f t="shared" si="3"/>
        <v>1.1597889445944272</v>
      </c>
      <c r="P144" s="4"/>
      <c r="Q144" s="4">
        <v>8820.2998050000006</v>
      </c>
      <c r="R144" s="4">
        <v>9004</v>
      </c>
      <c r="U144" s="8">
        <v>44783</v>
      </c>
      <c r="V144" s="6">
        <v>20.5901</v>
      </c>
      <c r="W144" s="7">
        <f t="shared" si="4"/>
        <v>3.5922481526972942E-3</v>
      </c>
      <c r="X144" s="7">
        <f>W144-'INTERNATIONAL PORTFOLIO ANALYSI'!G$5</f>
        <v>3.5922481526972942E-3</v>
      </c>
    </row>
    <row r="145" spans="1:24">
      <c r="A145" s="4">
        <v>1287.349976</v>
      </c>
      <c r="B145" s="4">
        <v>1290</v>
      </c>
      <c r="C145" s="5">
        <f t="shared" si="0"/>
        <v>-0.79845341085270882</v>
      </c>
      <c r="D145" s="1"/>
      <c r="E145" s="4">
        <v>339.89999399999999</v>
      </c>
      <c r="F145" s="4">
        <v>342.60000600000001</v>
      </c>
      <c r="G145" s="5">
        <f t="shared" si="5"/>
        <v>-2.3354255671437945</v>
      </c>
      <c r="H145" s="1"/>
      <c r="I145" s="4">
        <v>1005</v>
      </c>
      <c r="J145" s="4">
        <v>1003.549988</v>
      </c>
      <c r="K145" s="5">
        <f t="shared" si="2"/>
        <v>0.71247312894193671</v>
      </c>
      <c r="L145" s="1"/>
      <c r="M145" s="4">
        <v>62.169998</v>
      </c>
      <c r="N145" s="4">
        <v>62.799999</v>
      </c>
      <c r="O145" s="5">
        <f t="shared" si="3"/>
        <v>0.4458646567812854</v>
      </c>
      <c r="P145" s="4"/>
      <c r="Q145" s="4">
        <v>8981</v>
      </c>
      <c r="R145" s="4">
        <v>9167</v>
      </c>
      <c r="U145" s="8">
        <v>44784</v>
      </c>
      <c r="V145" s="6">
        <v>20.280999999999999</v>
      </c>
      <c r="W145" s="7">
        <f t="shared" si="4"/>
        <v>-1.5012068906901901E-2</v>
      </c>
      <c r="X145" s="7">
        <f>W145-'INTERNATIONAL PORTFOLIO ANALYSI'!G$5</f>
        <v>-1.5012068906901901E-2</v>
      </c>
    </row>
    <row r="146" spans="1:24">
      <c r="A146" s="4">
        <v>1299.900024</v>
      </c>
      <c r="B146" s="4">
        <v>1279.6999510000001</v>
      </c>
      <c r="C146" s="5">
        <f t="shared" si="0"/>
        <v>2.2661562171146787</v>
      </c>
      <c r="D146" s="1"/>
      <c r="E146" s="4">
        <v>342.54998799999998</v>
      </c>
      <c r="F146" s="4">
        <v>350.10000600000001</v>
      </c>
      <c r="G146" s="5">
        <f t="shared" si="5"/>
        <v>2.4062227735007489</v>
      </c>
      <c r="H146" s="1"/>
      <c r="I146" s="4">
        <v>1017.150024</v>
      </c>
      <c r="J146" s="4">
        <v>1010.700012</v>
      </c>
      <c r="K146" s="5">
        <f t="shared" si="2"/>
        <v>3.3392637379329564</v>
      </c>
      <c r="L146" s="1"/>
      <c r="M146" s="4">
        <v>62.27</v>
      </c>
      <c r="N146" s="4">
        <v>63.080002</v>
      </c>
      <c r="O146" s="5">
        <f t="shared" si="3"/>
        <v>-1.5852884722483047</v>
      </c>
      <c r="P146" s="4"/>
      <c r="Q146" s="4">
        <v>9163</v>
      </c>
      <c r="R146" s="4">
        <v>8956.7001949999994</v>
      </c>
      <c r="U146" s="8">
        <v>44785</v>
      </c>
      <c r="V146" s="6">
        <v>20.818200000000001</v>
      </c>
      <c r="W146" s="7">
        <f t="shared" si="4"/>
        <v>2.6487845766974123E-2</v>
      </c>
      <c r="X146" s="7">
        <f>W146-'INTERNATIONAL PORTFOLIO ANALYSI'!G$5</f>
        <v>2.6487845766974123E-2</v>
      </c>
    </row>
    <row r="147" spans="1:24">
      <c r="A147" s="4">
        <v>1270.25</v>
      </c>
      <c r="B147" s="4">
        <v>1308.6999510000001</v>
      </c>
      <c r="C147" s="5">
        <f t="shared" si="0"/>
        <v>-1.5435127803408968</v>
      </c>
      <c r="D147" s="1"/>
      <c r="E147" s="4">
        <v>335.5</v>
      </c>
      <c r="F147" s="4">
        <v>345.70001200000002</v>
      </c>
      <c r="G147" s="5">
        <f t="shared" si="5"/>
        <v>2.1891418180535585</v>
      </c>
      <c r="H147" s="1"/>
      <c r="I147" s="4">
        <v>1012</v>
      </c>
      <c r="J147" s="4">
        <v>1044.4499510000001</v>
      </c>
      <c r="K147" s="5">
        <f t="shared" si="2"/>
        <v>-0.97658590440204396</v>
      </c>
      <c r="L147" s="1"/>
      <c r="M147" s="4">
        <v>62.650002000000001</v>
      </c>
      <c r="N147" s="4">
        <v>62.080002</v>
      </c>
      <c r="O147" s="5">
        <f t="shared" si="3"/>
        <v>1.6269297156272693</v>
      </c>
      <c r="P147" s="4"/>
      <c r="Q147" s="4">
        <v>9012</v>
      </c>
      <c r="R147" s="4">
        <v>8970.9501949999994</v>
      </c>
      <c r="U147" s="8">
        <v>44788</v>
      </c>
      <c r="V147" s="6">
        <v>20.251000000000001</v>
      </c>
      <c r="W147" s="7">
        <f t="shared" si="4"/>
        <v>-2.7245391052060201E-2</v>
      </c>
      <c r="X147" s="7">
        <f>W147-'INTERNATIONAL PORTFOLIO ANALYSI'!G$5</f>
        <v>-2.7245391052060201E-2</v>
      </c>
    </row>
    <row r="148" spans="1:24">
      <c r="A148" s="4">
        <v>1317</v>
      </c>
      <c r="B148" s="4">
        <v>1288.5</v>
      </c>
      <c r="C148" s="5">
        <f t="shared" si="0"/>
        <v>1.2572720993403226</v>
      </c>
      <c r="D148" s="1"/>
      <c r="E148" s="4">
        <v>342.14999399999999</v>
      </c>
      <c r="F148" s="4">
        <v>343.95001200000002</v>
      </c>
      <c r="G148" s="5">
        <f t="shared" si="5"/>
        <v>-1.2567820407292403</v>
      </c>
      <c r="H148" s="1"/>
      <c r="I148" s="4">
        <v>1044</v>
      </c>
      <c r="J148" s="4">
        <v>1034.25</v>
      </c>
      <c r="K148" s="5">
        <f t="shared" si="2"/>
        <v>-0.48344210780759006</v>
      </c>
      <c r="L148" s="1"/>
      <c r="M148" s="4">
        <v>62.299999</v>
      </c>
      <c r="N148" s="4">
        <v>63.09</v>
      </c>
      <c r="O148" s="5">
        <f t="shared" si="3"/>
        <v>-1.046124583927728</v>
      </c>
      <c r="P148" s="4"/>
      <c r="Q148" s="4">
        <v>8994</v>
      </c>
      <c r="R148" s="4">
        <v>8836.0498050000006</v>
      </c>
      <c r="U148" s="8">
        <v>44789</v>
      </c>
      <c r="V148" s="6">
        <v>20.1357</v>
      </c>
      <c r="W148" s="7">
        <f t="shared" si="4"/>
        <v>-5.6935459977285703E-3</v>
      </c>
      <c r="X148" s="7">
        <f>W148-'INTERNATIONAL PORTFOLIO ANALYSI'!G$5</f>
        <v>-5.6935459977285703E-3</v>
      </c>
    </row>
    <row r="149" spans="1:24">
      <c r="A149" s="4">
        <v>1302.4499510000001</v>
      </c>
      <c r="B149" s="4">
        <v>1304.6999510000001</v>
      </c>
      <c r="C149" s="5">
        <f t="shared" si="0"/>
        <v>0.27975972538378013</v>
      </c>
      <c r="D149" s="1"/>
      <c r="E149" s="4">
        <v>354.5</v>
      </c>
      <c r="F149" s="4">
        <v>335.95001200000002</v>
      </c>
      <c r="G149" s="5">
        <f t="shared" si="5"/>
        <v>-0.50621924768692228</v>
      </c>
      <c r="H149" s="1"/>
      <c r="I149" s="4">
        <v>1032</v>
      </c>
      <c r="J149" s="4">
        <v>1029.25</v>
      </c>
      <c r="K149" s="5">
        <f t="shared" si="2"/>
        <v>0.86956045664319215</v>
      </c>
      <c r="L149" s="1"/>
      <c r="M149" s="4">
        <v>62.369999</v>
      </c>
      <c r="N149" s="4">
        <v>62.43</v>
      </c>
      <c r="O149" s="5">
        <f t="shared" si="3"/>
        <v>0.60868332532436331</v>
      </c>
      <c r="P149" s="4"/>
      <c r="Q149" s="4">
        <v>8841</v>
      </c>
      <c r="R149" s="4">
        <v>8923.5498050000006</v>
      </c>
      <c r="U149" s="8">
        <v>44790</v>
      </c>
      <c r="V149" s="6">
        <v>19.822500000000002</v>
      </c>
      <c r="W149" s="7">
        <f t="shared" si="4"/>
        <v>-1.5554462968756903E-2</v>
      </c>
      <c r="X149" s="7">
        <f>W149-'INTERNATIONAL PORTFOLIO ANALYSI'!G$5</f>
        <v>-1.5554462968756903E-2</v>
      </c>
    </row>
    <row r="150" spans="1:24">
      <c r="A150" s="4">
        <v>1304</v>
      </c>
      <c r="B150" s="4">
        <v>1308.349976</v>
      </c>
      <c r="C150" s="5">
        <f t="shared" si="0"/>
        <v>-9.1714909772730363E-2</v>
      </c>
      <c r="D150" s="1"/>
      <c r="E150" s="4">
        <v>348.29998799999998</v>
      </c>
      <c r="F150" s="4">
        <v>343.10000600000001</v>
      </c>
      <c r="G150" s="5">
        <f t="shared" si="5"/>
        <v>-2.3259193838900054</v>
      </c>
      <c r="H150" s="1"/>
      <c r="I150" s="4">
        <v>1031</v>
      </c>
      <c r="J150" s="4">
        <v>1038.1999510000001</v>
      </c>
      <c r="K150" s="5">
        <f t="shared" si="2"/>
        <v>1.9271143271319114E-2</v>
      </c>
      <c r="L150" s="1"/>
      <c r="M150" s="4">
        <v>61.950001</v>
      </c>
      <c r="N150" s="4">
        <v>62.810001</v>
      </c>
      <c r="O150" s="5">
        <f t="shared" si="3"/>
        <v>0.41394522506057679</v>
      </c>
      <c r="P150" s="4"/>
      <c r="Q150" s="4">
        <v>8921</v>
      </c>
      <c r="R150" s="4">
        <v>8879.4501949999994</v>
      </c>
      <c r="U150" s="8">
        <v>44791</v>
      </c>
      <c r="V150" s="6">
        <v>19.511299999999999</v>
      </c>
      <c r="W150" s="7">
        <f t="shared" si="4"/>
        <v>-1.569933156766316E-2</v>
      </c>
      <c r="X150" s="7">
        <f>W150-'INTERNATIONAL PORTFOLIO ANALYSI'!G$5</f>
        <v>-1.569933156766316E-2</v>
      </c>
    </row>
    <row r="151" spans="1:24">
      <c r="A151" s="4">
        <v>1312</v>
      </c>
      <c r="B151" s="4">
        <v>1307.150024</v>
      </c>
      <c r="C151" s="5">
        <f t="shared" si="0"/>
        <v>-0.76502312790379445</v>
      </c>
      <c r="D151" s="1"/>
      <c r="E151" s="4">
        <v>345</v>
      </c>
      <c r="F151" s="4">
        <v>340.5</v>
      </c>
      <c r="G151" s="5">
        <f t="shared" si="5"/>
        <v>2.1282910387275091</v>
      </c>
      <c r="H151" s="1"/>
      <c r="I151" s="4">
        <v>1044.900024</v>
      </c>
      <c r="J151" s="4">
        <v>1038.400024</v>
      </c>
      <c r="K151" s="5">
        <f t="shared" si="2"/>
        <v>-1.0641417319535866</v>
      </c>
      <c r="L151" s="1"/>
      <c r="M151" s="4">
        <v>64.260002</v>
      </c>
      <c r="N151" s="4">
        <v>63.07</v>
      </c>
      <c r="O151" s="5">
        <f t="shared" si="3"/>
        <v>0</v>
      </c>
      <c r="P151" s="4"/>
      <c r="Q151" s="4">
        <v>8950</v>
      </c>
      <c r="R151" s="4">
        <v>8818</v>
      </c>
      <c r="U151" s="8">
        <v>44792</v>
      </c>
      <c r="V151" s="6">
        <v>19.049900000000001</v>
      </c>
      <c r="W151" s="7">
        <f t="shared" si="4"/>
        <v>-2.3647834844423368E-2</v>
      </c>
      <c r="X151" s="7">
        <f>W151-'INTERNATIONAL PORTFOLIO ANALYSI'!G$5</f>
        <v>-2.3647834844423368E-2</v>
      </c>
    </row>
    <row r="152" spans="1:24">
      <c r="A152" s="4">
        <v>1319.9499510000001</v>
      </c>
      <c r="B152" s="4">
        <v>1297.150024</v>
      </c>
      <c r="C152" s="5">
        <f t="shared" si="0"/>
        <v>0.27752965604539581</v>
      </c>
      <c r="D152" s="1"/>
      <c r="E152" s="4">
        <v>339</v>
      </c>
      <c r="F152" s="4">
        <v>335.64999399999999</v>
      </c>
      <c r="G152" s="5">
        <f t="shared" si="5"/>
        <v>-0.7577982962786679</v>
      </c>
      <c r="H152" s="1"/>
      <c r="I152" s="4">
        <v>1046.6999510000001</v>
      </c>
      <c r="J152" s="4">
        <v>1027.349976</v>
      </c>
      <c r="K152" s="5">
        <f t="shared" si="2"/>
        <v>0.6326957854525711</v>
      </c>
      <c r="L152" s="1"/>
      <c r="M152" s="4">
        <v>62.91</v>
      </c>
      <c r="N152" s="4">
        <v>63.07</v>
      </c>
      <c r="O152" s="5">
        <f t="shared" si="3"/>
        <v>3.4881829713017334</v>
      </c>
      <c r="P152" s="4"/>
      <c r="Q152" s="4">
        <v>8820</v>
      </c>
      <c r="R152" s="4">
        <v>8699.1503909999992</v>
      </c>
      <c r="U152" s="8">
        <v>44795</v>
      </c>
      <c r="V152" s="6">
        <v>18.956900000000001</v>
      </c>
      <c r="W152" s="7">
        <f t="shared" si="4"/>
        <v>-4.88191539063197E-3</v>
      </c>
      <c r="X152" s="7">
        <f>W152-'INTERNATIONAL PORTFOLIO ANALYSI'!G$5</f>
        <v>-4.88191539063197E-3</v>
      </c>
    </row>
    <row r="153" spans="1:24">
      <c r="A153" s="4">
        <v>1306</v>
      </c>
      <c r="B153" s="4">
        <v>1300.75</v>
      </c>
      <c r="C153" s="5">
        <f t="shared" si="0"/>
        <v>3.7209320776475132</v>
      </c>
      <c r="D153" s="1"/>
      <c r="E153" s="4">
        <v>345.35000600000001</v>
      </c>
      <c r="F153" s="4">
        <v>339.10000600000001</v>
      </c>
      <c r="G153" s="5">
        <f t="shared" si="5"/>
        <v>-1.4243776798825278</v>
      </c>
      <c r="H153" s="1"/>
      <c r="I153" s="4">
        <v>1022.599976</v>
      </c>
      <c r="J153" s="4">
        <v>1033.849976</v>
      </c>
      <c r="K153" s="5">
        <f t="shared" si="2"/>
        <v>-0.80765838311534377</v>
      </c>
      <c r="L153" s="1"/>
      <c r="M153" s="4">
        <v>63.849997999999999</v>
      </c>
      <c r="N153" s="4">
        <v>65.269997000000004</v>
      </c>
      <c r="O153" s="5">
        <f t="shared" si="3"/>
        <v>-0.41366173189804739</v>
      </c>
      <c r="P153" s="4"/>
      <c r="Q153" s="4">
        <v>8711</v>
      </c>
      <c r="R153" s="4">
        <v>8999.4501949999994</v>
      </c>
      <c r="U153" s="8">
        <v>44796</v>
      </c>
      <c r="V153" s="6">
        <v>19.138300000000001</v>
      </c>
      <c r="W153" s="7">
        <f t="shared" si="4"/>
        <v>9.5690751124920207E-3</v>
      </c>
      <c r="X153" s="7">
        <f>W153-'INTERNATIONAL PORTFOLIO ANALYSI'!G$5</f>
        <v>9.5690751124920207E-3</v>
      </c>
    </row>
    <row r="154" spans="1:24">
      <c r="A154" s="4">
        <v>1300</v>
      </c>
      <c r="B154" s="4">
        <v>1349.150024</v>
      </c>
      <c r="C154" s="5">
        <f t="shared" si="0"/>
        <v>0.6374365968954665</v>
      </c>
      <c r="D154" s="1"/>
      <c r="E154" s="4">
        <v>342</v>
      </c>
      <c r="F154" s="4">
        <v>334.54998799999998</v>
      </c>
      <c r="G154" s="5">
        <f t="shared" si="5"/>
        <v>1.0278599915601414</v>
      </c>
      <c r="H154" s="1"/>
      <c r="I154" s="4">
        <v>1034.900024</v>
      </c>
      <c r="J154" s="4">
        <v>1025.5</v>
      </c>
      <c r="K154" s="5">
        <f t="shared" si="2"/>
        <v>0.64358615309604772</v>
      </c>
      <c r="L154" s="1"/>
      <c r="M154" s="4">
        <v>65.25</v>
      </c>
      <c r="N154" s="4">
        <v>65</v>
      </c>
      <c r="O154" s="5">
        <f t="shared" si="3"/>
        <v>1.7999969230769335</v>
      </c>
      <c r="P154" s="4"/>
      <c r="Q154" s="4">
        <v>9027</v>
      </c>
      <c r="R154" s="4">
        <v>8947.4003909999992</v>
      </c>
      <c r="U154" s="8">
        <v>44797</v>
      </c>
      <c r="V154" s="6">
        <v>19.123200000000001</v>
      </c>
      <c r="W154" s="7">
        <f t="shared" si="4"/>
        <v>-7.8899379777724952E-4</v>
      </c>
      <c r="X154" s="7">
        <f>W154-'INTERNATIONAL PORTFOLIO ANALYSI'!G$5</f>
        <v>-7.8899379777724952E-4</v>
      </c>
    </row>
    <row r="155" spans="1:24">
      <c r="A155" s="4">
        <v>1349.150024</v>
      </c>
      <c r="B155" s="4">
        <v>1357.75</v>
      </c>
      <c r="C155" s="5">
        <f t="shared" si="0"/>
        <v>-0.62972189283741076</v>
      </c>
      <c r="D155" s="1"/>
      <c r="E155" s="4">
        <v>336.29998799999998</v>
      </c>
      <c r="F155" s="4">
        <v>331.85000600000001</v>
      </c>
      <c r="G155" s="5">
        <f t="shared" si="5"/>
        <v>-1.3417923678833621</v>
      </c>
      <c r="H155" s="1"/>
      <c r="I155" s="4">
        <v>1026.25</v>
      </c>
      <c r="J155" s="4">
        <v>1032.099976</v>
      </c>
      <c r="K155" s="5">
        <f t="shared" si="2"/>
        <v>-0.16955721739111831</v>
      </c>
      <c r="L155" s="1"/>
      <c r="M155" s="4">
        <v>65.169998000000007</v>
      </c>
      <c r="N155" s="4">
        <v>66.169998000000007</v>
      </c>
      <c r="O155" s="5">
        <f t="shared" si="3"/>
        <v>-0.61961011393714516</v>
      </c>
      <c r="P155" s="4"/>
      <c r="Q155" s="4">
        <v>8900</v>
      </c>
      <c r="R155" s="4">
        <v>8939.2998050000006</v>
      </c>
      <c r="U155" s="8">
        <v>44798</v>
      </c>
      <c r="V155" s="6">
        <v>19.2011</v>
      </c>
      <c r="W155" s="7">
        <f t="shared" si="4"/>
        <v>4.0735860107094859E-3</v>
      </c>
      <c r="X155" s="7">
        <f>W155-'INTERNATIONAL PORTFOLIO ANALYSI'!G$5</f>
        <v>4.0735860107094859E-3</v>
      </c>
    </row>
    <row r="156" spans="1:24">
      <c r="A156" s="4">
        <v>1360</v>
      </c>
      <c r="B156" s="4">
        <v>1349.1999510000001</v>
      </c>
      <c r="C156" s="5">
        <f t="shared" si="0"/>
        <v>-4.6249558454067943</v>
      </c>
      <c r="D156" s="1"/>
      <c r="E156" s="4">
        <v>337.75</v>
      </c>
      <c r="F156" s="4">
        <v>322.89999399999999</v>
      </c>
      <c r="G156" s="5">
        <f t="shared" si="5"/>
        <v>-0.80704890056668521</v>
      </c>
      <c r="H156" s="1"/>
      <c r="I156" s="4">
        <v>1022.049988</v>
      </c>
      <c r="J156" s="4">
        <v>1030.349976</v>
      </c>
      <c r="K156" s="5">
        <f t="shared" si="2"/>
        <v>-0.75702316510754064</v>
      </c>
      <c r="L156" s="1"/>
      <c r="M156" s="4">
        <v>65.849997999999999</v>
      </c>
      <c r="N156" s="4">
        <v>65.760002</v>
      </c>
      <c r="O156" s="5">
        <f t="shared" si="3"/>
        <v>-1.2469585995450443</v>
      </c>
      <c r="P156" s="4"/>
      <c r="Q156" s="4">
        <v>8989</v>
      </c>
      <c r="R156" s="4">
        <v>8777.5</v>
      </c>
      <c r="U156" s="8">
        <v>44799</v>
      </c>
      <c r="V156" s="6">
        <v>18.9053</v>
      </c>
      <c r="W156" s="7">
        <f t="shared" si="4"/>
        <v>-1.5405367400825987E-2</v>
      </c>
      <c r="X156" s="7">
        <f>W156-'INTERNATIONAL PORTFOLIO ANALYSI'!G$5</f>
        <v>-1.5405367400825987E-2</v>
      </c>
    </row>
    <row r="157" spans="1:24">
      <c r="A157" s="4">
        <v>1345</v>
      </c>
      <c r="B157" s="4">
        <v>1286.8000489999999</v>
      </c>
      <c r="C157" s="5">
        <f t="shared" si="0"/>
        <v>0.40020996300102807</v>
      </c>
      <c r="D157" s="1"/>
      <c r="E157" s="4">
        <v>336.5</v>
      </c>
      <c r="F157" s="4">
        <v>321.60000600000001</v>
      </c>
      <c r="G157" s="5">
        <f t="shared" si="5"/>
        <v>-2.6970052247038425</v>
      </c>
      <c r="H157" s="1"/>
      <c r="I157" s="4">
        <v>1015</v>
      </c>
      <c r="J157" s="4">
        <v>1022.549988</v>
      </c>
      <c r="K157" s="5">
        <f t="shared" si="2"/>
        <v>1.7603111056904106</v>
      </c>
      <c r="L157" s="1"/>
      <c r="M157" s="4">
        <v>65.940002000000007</v>
      </c>
      <c r="N157" s="4">
        <v>64.940002000000007</v>
      </c>
      <c r="O157" s="5">
        <f t="shared" si="3"/>
        <v>-0.50816290396789632</v>
      </c>
      <c r="P157" s="4"/>
      <c r="Q157" s="4">
        <v>8777.5</v>
      </c>
      <c r="R157" s="4">
        <v>8623.5</v>
      </c>
      <c r="U157" s="8">
        <v>44802</v>
      </c>
      <c r="V157" s="6">
        <v>18.799600000000002</v>
      </c>
      <c r="W157" s="7">
        <f t="shared" si="4"/>
        <v>-5.5910247390942641E-3</v>
      </c>
      <c r="X157" s="7">
        <f>W157-'INTERNATIONAL PORTFOLIO ANALYSI'!G$5</f>
        <v>-5.5910247390942641E-3</v>
      </c>
    </row>
    <row r="158" spans="1:24">
      <c r="A158" s="4">
        <v>1270</v>
      </c>
      <c r="B158" s="4">
        <v>1291.9499510000001</v>
      </c>
      <c r="C158" s="5">
        <f t="shared" si="0"/>
        <v>0.49151269328078551</v>
      </c>
      <c r="D158" s="1"/>
      <c r="E158" s="4">
        <v>330</v>
      </c>
      <c r="F158" s="4">
        <v>320.39999399999999</v>
      </c>
      <c r="G158" s="5">
        <f t="shared" si="5"/>
        <v>-0.40259771574972059</v>
      </c>
      <c r="H158" s="1"/>
      <c r="I158" s="4">
        <v>1008</v>
      </c>
      <c r="J158" s="4">
        <v>1040.5500489999999</v>
      </c>
      <c r="K158" s="5">
        <f t="shared" si="2"/>
        <v>-0.28351091836813463</v>
      </c>
      <c r="L158" s="1"/>
      <c r="M158" s="4">
        <v>64.629997000000003</v>
      </c>
      <c r="N158" s="4">
        <v>64.610000999999997</v>
      </c>
      <c r="O158" s="5">
        <f t="shared" si="3"/>
        <v>1.5480575522665704E-2</v>
      </c>
      <c r="P158" s="4"/>
      <c r="Q158" s="4">
        <v>8600</v>
      </c>
      <c r="R158" s="4">
        <v>8721.7998050000006</v>
      </c>
      <c r="U158" s="8">
        <v>44803</v>
      </c>
      <c r="V158" s="6">
        <v>18.402200000000001</v>
      </c>
      <c r="W158" s="7">
        <f t="shared" si="4"/>
        <v>-2.1138747632928417E-2</v>
      </c>
      <c r="X158" s="7">
        <f>W158-'INTERNATIONAL PORTFOLIO ANALYSI'!G$5</f>
        <v>-2.1138747632928417E-2</v>
      </c>
    </row>
    <row r="159" spans="1:24">
      <c r="A159" s="4">
        <v>1291</v>
      </c>
      <c r="B159" s="4">
        <v>1298.3000489999999</v>
      </c>
      <c r="C159" s="5">
        <f t="shared" si="0"/>
        <v>0.96279746809129174</v>
      </c>
      <c r="D159" s="1"/>
      <c r="E159" s="4">
        <v>318</v>
      </c>
      <c r="F159" s="4">
        <v>324</v>
      </c>
      <c r="G159" s="5">
        <f t="shared" si="5"/>
        <v>-0.37313805273996642</v>
      </c>
      <c r="H159" s="1"/>
      <c r="I159" s="4">
        <v>1040</v>
      </c>
      <c r="J159" s="4">
        <v>1037.599976</v>
      </c>
      <c r="K159" s="5">
        <f t="shared" si="2"/>
        <v>-1.1709739091204368</v>
      </c>
      <c r="L159" s="1"/>
      <c r="M159" s="4">
        <v>64.529999000000004</v>
      </c>
      <c r="N159" s="4">
        <v>64.620002999999997</v>
      </c>
      <c r="O159" s="5">
        <f t="shared" si="3"/>
        <v>-2.4295944399754941</v>
      </c>
      <c r="P159" s="4"/>
      <c r="Q159" s="4">
        <v>8674</v>
      </c>
      <c r="R159" s="4">
        <v>8691.7998050000006</v>
      </c>
      <c r="U159" s="8">
        <v>44804</v>
      </c>
      <c r="V159" s="6">
        <v>17.915600000000001</v>
      </c>
      <c r="W159" s="7">
        <f t="shared" si="4"/>
        <v>-2.6442490571779421E-2</v>
      </c>
      <c r="X159" s="7">
        <f>W159-'INTERNATIONAL PORTFOLIO ANALYSI'!G$5</f>
        <v>-2.6442490571779421E-2</v>
      </c>
    </row>
    <row r="160" spans="1:24">
      <c r="A160" s="4">
        <v>1309.0500489999999</v>
      </c>
      <c r="B160" s="4">
        <v>1310.8000489999999</v>
      </c>
      <c r="C160" s="5">
        <f t="shared" si="0"/>
        <v>0.92309845496504761</v>
      </c>
      <c r="D160" s="1"/>
      <c r="E160" s="4">
        <v>322</v>
      </c>
      <c r="F160" s="4">
        <v>321.95001200000002</v>
      </c>
      <c r="G160" s="5">
        <f t="shared" si="5"/>
        <v>1.1235973993183057</v>
      </c>
      <c r="H160" s="1"/>
      <c r="I160" s="4">
        <v>1038.0500489999999</v>
      </c>
      <c r="J160" s="4">
        <v>1025.4499510000001</v>
      </c>
      <c r="K160" s="5">
        <f t="shared" si="2"/>
        <v>-0.50708969218138422</v>
      </c>
      <c r="L160" s="1"/>
      <c r="M160" s="4">
        <v>63.529998999999997</v>
      </c>
      <c r="N160" s="4">
        <v>63.049999</v>
      </c>
      <c r="O160" s="5">
        <f t="shared" si="3"/>
        <v>-1.4591562483609233</v>
      </c>
      <c r="P160" s="4"/>
      <c r="Q160" s="4">
        <v>8680</v>
      </c>
      <c r="R160" s="4">
        <v>8732.2001949999994</v>
      </c>
      <c r="U160" s="8">
        <v>44805</v>
      </c>
      <c r="V160" s="6">
        <v>17.834900000000001</v>
      </c>
      <c r="W160" s="7">
        <f t="shared" si="4"/>
        <v>-4.5044542186697747E-3</v>
      </c>
      <c r="X160" s="7">
        <f>W160-'INTERNATIONAL PORTFOLIO ANALYSI'!G$5</f>
        <v>-4.5044542186697747E-3</v>
      </c>
    </row>
    <row r="161" spans="1:24">
      <c r="A161" s="4">
        <v>1324.900024</v>
      </c>
      <c r="B161" s="4">
        <v>1322.900024</v>
      </c>
      <c r="C161" s="5">
        <f t="shared" si="0"/>
        <v>1.3757617106219009</v>
      </c>
      <c r="D161" s="1"/>
      <c r="E161" s="4">
        <v>323.89999399999999</v>
      </c>
      <c r="F161" s="4">
        <v>312.20001200000002</v>
      </c>
      <c r="G161" s="5">
        <f t="shared" si="5"/>
        <v>-0.63271234567900769</v>
      </c>
      <c r="H161" s="1"/>
      <c r="I161" s="4">
        <v>1022.150024</v>
      </c>
      <c r="J161" s="4">
        <v>1020.25</v>
      </c>
      <c r="K161" s="5">
        <f t="shared" si="2"/>
        <v>-0.36265738789512525</v>
      </c>
      <c r="L161" s="1"/>
      <c r="M161" s="4">
        <v>61.689999</v>
      </c>
      <c r="N161" s="4">
        <v>62.130001</v>
      </c>
      <c r="O161" s="5">
        <f t="shared" si="3"/>
        <v>0.1126669867589416</v>
      </c>
      <c r="P161" s="4"/>
      <c r="Q161" s="4">
        <v>8780</v>
      </c>
      <c r="R161" s="4">
        <v>8719.2001949999994</v>
      </c>
      <c r="U161" s="8">
        <v>44806</v>
      </c>
      <c r="V161" s="6">
        <v>18.0488</v>
      </c>
      <c r="W161" s="7">
        <f t="shared" si="4"/>
        <v>1.1993338902937434E-2</v>
      </c>
      <c r="X161" s="7">
        <f>W161-'INTERNATIONAL PORTFOLIO ANALYSI'!G$5</f>
        <v>1.1993338902937434E-2</v>
      </c>
    </row>
    <row r="162" spans="1:24">
      <c r="A162" s="4">
        <v>1297.150024</v>
      </c>
      <c r="B162" s="4">
        <v>1341.099976</v>
      </c>
      <c r="C162" s="5">
        <f t="shared" si="0"/>
        <v>3.7469242337828512</v>
      </c>
      <c r="D162" s="1"/>
      <c r="E162" s="4">
        <v>328.39999399999999</v>
      </c>
      <c r="F162" s="4">
        <v>320.75</v>
      </c>
      <c r="G162" s="5">
        <f t="shared" si="5"/>
        <v>-3.0284204493211822</v>
      </c>
      <c r="H162" s="1"/>
      <c r="I162" s="4">
        <v>1000</v>
      </c>
      <c r="J162" s="4">
        <v>1016.549988</v>
      </c>
      <c r="K162" s="5">
        <f t="shared" si="2"/>
        <v>2.2035279390510474</v>
      </c>
      <c r="L162" s="1"/>
      <c r="M162" s="4">
        <v>62.029998999999997</v>
      </c>
      <c r="N162" s="4">
        <v>62.200001</v>
      </c>
      <c r="O162" s="5">
        <f t="shared" si="3"/>
        <v>1.0450112372184672</v>
      </c>
      <c r="P162" s="4"/>
      <c r="Q162" s="4">
        <v>8649.8496090000008</v>
      </c>
      <c r="R162" s="4">
        <v>8832.75</v>
      </c>
      <c r="U162" s="8">
        <v>44809</v>
      </c>
      <c r="V162" s="6">
        <v>18.216899999999999</v>
      </c>
      <c r="W162" s="7">
        <f t="shared" si="4"/>
        <v>9.3136385798501305E-3</v>
      </c>
      <c r="X162" s="7">
        <f>W162-'INTERNATIONAL PORTFOLIO ANALYSI'!G$5</f>
        <v>9.3136385798501305E-3</v>
      </c>
    </row>
    <row r="163" spans="1:24">
      <c r="A163" s="4">
        <v>1343.5</v>
      </c>
      <c r="B163" s="4">
        <v>1391.349976</v>
      </c>
      <c r="C163" s="5">
        <f t="shared" si="0"/>
        <v>-0.4851403397012744</v>
      </c>
      <c r="D163" s="1"/>
      <c r="E163" s="4">
        <v>305.04998799999998</v>
      </c>
      <c r="F163" s="4">
        <v>322</v>
      </c>
      <c r="G163" s="5">
        <f t="shared" si="5"/>
        <v>2.7386251349663575</v>
      </c>
      <c r="H163" s="1"/>
      <c r="I163" s="4">
        <v>1018</v>
      </c>
      <c r="J163" s="4">
        <v>1038.9499510000001</v>
      </c>
      <c r="K163" s="5">
        <f t="shared" si="2"/>
        <v>-1.5544505280986407</v>
      </c>
      <c r="L163" s="1"/>
      <c r="M163" s="4">
        <v>62.34</v>
      </c>
      <c r="N163" s="4">
        <v>62.849997999999999</v>
      </c>
      <c r="O163" s="5">
        <f t="shared" si="3"/>
        <v>-0.15910581254115452</v>
      </c>
      <c r="P163" s="4"/>
      <c r="Q163" s="4">
        <v>8875</v>
      </c>
      <c r="R163" s="4">
        <v>9091.9003909999992</v>
      </c>
      <c r="U163" s="8">
        <v>44810</v>
      </c>
      <c r="V163" s="6">
        <v>17.986499999999999</v>
      </c>
      <c r="W163" s="7">
        <f t="shared" si="4"/>
        <v>-1.2647596462625338E-2</v>
      </c>
      <c r="X163" s="7">
        <f>W163-'INTERNATIONAL PORTFOLIO ANALYSI'!G$5</f>
        <v>-1.2647596462625338E-2</v>
      </c>
    </row>
    <row r="164" spans="1:24">
      <c r="A164" s="4">
        <v>1391.349976</v>
      </c>
      <c r="B164" s="4">
        <v>1384.599976</v>
      </c>
      <c r="C164" s="5">
        <f t="shared" si="0"/>
        <v>-0.19861332136842388</v>
      </c>
      <c r="D164" s="1"/>
      <c r="E164" s="4">
        <v>314.04998799999998</v>
      </c>
      <c r="F164" s="4">
        <v>320.79998799999998</v>
      </c>
      <c r="G164" s="5">
        <f t="shared" si="5"/>
        <v>0.38971161340607952</v>
      </c>
      <c r="H164" s="1"/>
      <c r="I164" s="4">
        <v>1031.3000489999999</v>
      </c>
      <c r="J164" s="4">
        <v>1022.799988</v>
      </c>
      <c r="K164" s="5">
        <f t="shared" si="2"/>
        <v>-0.70883849091324003</v>
      </c>
      <c r="L164" s="1"/>
      <c r="M164" s="4">
        <v>62.43</v>
      </c>
      <c r="N164" s="4">
        <v>62.75</v>
      </c>
      <c r="O164" s="5">
        <f t="shared" si="3"/>
        <v>-2.7888446215139444</v>
      </c>
      <c r="P164" s="4"/>
      <c r="Q164" s="4">
        <v>8932</v>
      </c>
      <c r="R164" s="4">
        <v>9027.9501949999994</v>
      </c>
      <c r="U164" s="8">
        <v>44811</v>
      </c>
      <c r="V164" s="6">
        <v>18.447800000000001</v>
      </c>
      <c r="W164" s="7">
        <f t="shared" si="4"/>
        <v>2.5647013037556021E-2</v>
      </c>
      <c r="X164" s="7">
        <f>W164-'INTERNATIONAL PORTFOLIO ANALYSI'!G$5</f>
        <v>2.5647013037556021E-2</v>
      </c>
    </row>
    <row r="165" spans="1:24">
      <c r="A165" s="4">
        <v>1386.599976</v>
      </c>
      <c r="B165" s="4">
        <v>1381.849976</v>
      </c>
      <c r="C165" s="5">
        <f t="shared" si="0"/>
        <v>-0.14834656696480814</v>
      </c>
      <c r="D165" s="1"/>
      <c r="E165" s="4">
        <v>318.70001200000002</v>
      </c>
      <c r="F165" s="4">
        <v>322.39999399999999</v>
      </c>
      <c r="G165" s="5">
        <f t="shared" si="5"/>
        <v>-0.37267453416149537</v>
      </c>
      <c r="H165" s="1"/>
      <c r="I165" s="4">
        <v>1022.799988</v>
      </c>
      <c r="J165" s="4">
        <v>1015.549988</v>
      </c>
      <c r="K165" s="5">
        <f t="shared" si="2"/>
        <v>0.99945479000882731</v>
      </c>
      <c r="L165" s="1"/>
      <c r="M165" s="4">
        <v>63.119999</v>
      </c>
      <c r="N165" s="4">
        <v>61</v>
      </c>
      <c r="O165" s="5">
        <f t="shared" si="3"/>
        <v>-0.4918016393442618</v>
      </c>
      <c r="P165" s="4"/>
      <c r="Q165" s="4">
        <v>9027</v>
      </c>
      <c r="R165" s="4">
        <v>8920.0996090000008</v>
      </c>
      <c r="U165" s="8">
        <v>44812</v>
      </c>
      <c r="V165" s="6">
        <v>18.577000000000002</v>
      </c>
      <c r="W165" s="7">
        <f t="shared" si="4"/>
        <v>7.0035451381737042E-3</v>
      </c>
      <c r="X165" s="7">
        <f>W165-'INTERNATIONAL PORTFOLIO ANALYSI'!G$5</f>
        <v>7.0035451381737042E-3</v>
      </c>
    </row>
    <row r="166" spans="1:24">
      <c r="A166" s="4">
        <v>1388.75</v>
      </c>
      <c r="B166" s="4">
        <v>1379.8000489999999</v>
      </c>
      <c r="C166" s="5">
        <f t="shared" si="0"/>
        <v>-0.10871140358975304</v>
      </c>
      <c r="D166" s="1"/>
      <c r="E166" s="4">
        <v>323</v>
      </c>
      <c r="F166" s="4">
        <v>323.14999399999999</v>
      </c>
      <c r="G166" s="5">
        <f t="shared" si="5"/>
        <v>0.49875500618784552</v>
      </c>
      <c r="H166" s="1"/>
      <c r="I166" s="4">
        <v>1021.450012</v>
      </c>
      <c r="J166" s="4">
        <v>1025.6999510000001</v>
      </c>
      <c r="K166" s="5">
        <f t="shared" si="2"/>
        <v>1.4624159809480188</v>
      </c>
      <c r="L166" s="1"/>
      <c r="M166" s="4">
        <v>60.48</v>
      </c>
      <c r="N166" s="4">
        <v>60.700001</v>
      </c>
      <c r="O166" s="5">
        <f t="shared" si="3"/>
        <v>1.0543640682971374</v>
      </c>
      <c r="P166" s="4"/>
      <c r="Q166" s="4">
        <v>8910.0498050000006</v>
      </c>
      <c r="R166" s="4">
        <v>8938.9003909999992</v>
      </c>
      <c r="U166" s="8">
        <v>44813</v>
      </c>
      <c r="V166" s="6">
        <v>18.8354</v>
      </c>
      <c r="W166" s="7">
        <f t="shared" si="4"/>
        <v>1.3909673251870494E-2</v>
      </c>
      <c r="X166" s="7">
        <f>W166-'INTERNATIONAL PORTFOLIO ANALYSI'!G$5</f>
        <v>1.3909673251870494E-2</v>
      </c>
    </row>
    <row r="167" spans="1:24">
      <c r="A167" s="4">
        <v>1377.5500489999999</v>
      </c>
      <c r="B167" s="4">
        <v>1378.3000489999999</v>
      </c>
      <c r="C167" s="5">
        <f t="shared" si="0"/>
        <v>-0.79446220784397403</v>
      </c>
      <c r="D167" s="1"/>
      <c r="E167" s="4">
        <v>318.70001200000002</v>
      </c>
      <c r="F167" s="4">
        <v>318.04998799999998</v>
      </c>
      <c r="G167" s="5">
        <f t="shared" si="5"/>
        <v>0.2326302772822012</v>
      </c>
      <c r="H167" s="1"/>
      <c r="I167" s="4">
        <v>1025.650024</v>
      </c>
      <c r="J167" s="4">
        <v>1040.6999510000001</v>
      </c>
      <c r="K167" s="5">
        <f t="shared" si="2"/>
        <v>0.95128523744880178</v>
      </c>
      <c r="L167" s="1"/>
      <c r="M167" s="4">
        <v>62.810001</v>
      </c>
      <c r="N167" s="4">
        <v>61.34</v>
      </c>
      <c r="O167" s="5">
        <f t="shared" si="3"/>
        <v>-0.4727763286599343</v>
      </c>
      <c r="P167" s="4"/>
      <c r="Q167" s="4">
        <v>8975</v>
      </c>
      <c r="R167" s="4">
        <v>8883.9003909999992</v>
      </c>
      <c r="U167" s="8">
        <v>44816</v>
      </c>
      <c r="V167" s="6">
        <v>19.847200000000001</v>
      </c>
      <c r="W167" s="7">
        <f t="shared" si="4"/>
        <v>5.3717999086825917E-2</v>
      </c>
      <c r="X167" s="7">
        <f>W167-'INTERNATIONAL PORTFOLIO ANALYSI'!G$5</f>
        <v>5.3717999086825917E-2</v>
      </c>
    </row>
    <row r="168" spans="1:24">
      <c r="A168" s="4">
        <v>1381.900024</v>
      </c>
      <c r="B168" s="4">
        <v>1367.349976</v>
      </c>
      <c r="C168" s="5">
        <f t="shared" si="0"/>
        <v>-1.3858889335293292</v>
      </c>
      <c r="D168" s="1"/>
      <c r="E168" s="4">
        <v>323</v>
      </c>
      <c r="F168" s="4">
        <v>318.20001200000002</v>
      </c>
      <c r="G168" s="5">
        <f t="shared" si="5"/>
        <v>-1.578216337519105</v>
      </c>
      <c r="H168" s="1"/>
      <c r="I168" s="4">
        <v>1038.099976</v>
      </c>
      <c r="J168" s="4">
        <v>1050.599976</v>
      </c>
      <c r="K168" s="5">
        <f t="shared" si="2"/>
        <v>0.52351038698291386</v>
      </c>
      <c r="L168" s="1"/>
      <c r="M168" s="4">
        <v>61.34</v>
      </c>
      <c r="N168" s="4">
        <v>61.049999</v>
      </c>
      <c r="O168" s="5">
        <f t="shared" si="3"/>
        <v>1.1793628366808055</v>
      </c>
      <c r="P168" s="4"/>
      <c r="Q168" s="4">
        <v>8831</v>
      </c>
      <c r="R168" s="4">
        <v>8782.0996090000008</v>
      </c>
      <c r="U168" s="8">
        <v>44817</v>
      </c>
      <c r="V168" s="6">
        <v>19.350200000000001</v>
      </c>
      <c r="W168" s="7">
        <f t="shared" si="4"/>
        <v>-2.504131565157805E-2</v>
      </c>
      <c r="X168" s="7">
        <f>W168-'INTERNATIONAL PORTFOLIO ANALYSI'!G$5</f>
        <v>-2.504131565157805E-2</v>
      </c>
    </row>
    <row r="169" spans="1:24">
      <c r="A169" s="4">
        <v>1377.0500489999999</v>
      </c>
      <c r="B169" s="4">
        <v>1348.400024</v>
      </c>
      <c r="C169" s="5">
        <f t="shared" si="0"/>
        <v>-0.18911657925037687</v>
      </c>
      <c r="D169" s="1"/>
      <c r="E169" s="4">
        <v>320</v>
      </c>
      <c r="F169" s="4">
        <v>328.60000600000001</v>
      </c>
      <c r="G169" s="5">
        <f t="shared" si="5"/>
        <v>4.7169943612772706E-2</v>
      </c>
      <c r="H169" s="1"/>
      <c r="I169" s="4">
        <v>1055</v>
      </c>
      <c r="J169" s="4">
        <v>1056.099976</v>
      </c>
      <c r="K169" s="5">
        <f t="shared" si="2"/>
        <v>0.22251444497713785</v>
      </c>
      <c r="L169" s="1"/>
      <c r="M169" s="4">
        <v>61.029998999999997</v>
      </c>
      <c r="N169" s="4">
        <v>61.77</v>
      </c>
      <c r="O169" s="5">
        <f t="shared" si="3"/>
        <v>0.33997085964059209</v>
      </c>
      <c r="P169" s="4"/>
      <c r="Q169" s="4">
        <v>8822</v>
      </c>
      <c r="R169" s="4">
        <v>8787.6503909999992</v>
      </c>
      <c r="U169" s="8">
        <v>44818</v>
      </c>
      <c r="V169" s="6">
        <v>19.6496</v>
      </c>
      <c r="W169" s="7">
        <f t="shared" si="4"/>
        <v>1.5472708292420674E-2</v>
      </c>
      <c r="X169" s="7">
        <f>W169-'INTERNATIONAL PORTFOLIO ANALYSI'!G$5</f>
        <v>1.5472708292420674E-2</v>
      </c>
    </row>
    <row r="170" spans="1:24">
      <c r="A170" s="4">
        <v>1355.75</v>
      </c>
      <c r="B170" s="4">
        <v>1345.849976</v>
      </c>
      <c r="C170" s="5">
        <f t="shared" si="0"/>
        <v>2.7529107003528348</v>
      </c>
      <c r="D170" s="1"/>
      <c r="E170" s="4">
        <v>324</v>
      </c>
      <c r="F170" s="4">
        <v>338.04998799999998</v>
      </c>
      <c r="G170" s="5">
        <f t="shared" si="5"/>
        <v>3.2683826548692876</v>
      </c>
      <c r="H170" s="1"/>
      <c r="I170" s="4">
        <v>1061</v>
      </c>
      <c r="J170" s="4">
        <v>1058.4499510000001</v>
      </c>
      <c r="K170" s="5">
        <f t="shared" si="2"/>
        <v>0.58576912343774812</v>
      </c>
      <c r="L170" s="1"/>
      <c r="M170" s="4">
        <v>62.330002</v>
      </c>
      <c r="N170" s="4">
        <v>61.98</v>
      </c>
      <c r="O170" s="5">
        <f t="shared" si="3"/>
        <v>-3.22700871248685E-2</v>
      </c>
      <c r="P170" s="4"/>
      <c r="Q170" s="4">
        <v>8834.9501949999994</v>
      </c>
      <c r="R170" s="4">
        <v>8945.7001949999994</v>
      </c>
      <c r="U170" s="8">
        <v>44819</v>
      </c>
      <c r="V170" s="6">
        <v>18.970099999999999</v>
      </c>
      <c r="W170" s="7">
        <f t="shared" si="4"/>
        <v>-3.4580856607768141E-2</v>
      </c>
      <c r="X170" s="7">
        <f>W170-'INTERNATIONAL PORTFOLIO ANALYSI'!G$5</f>
        <v>-3.4580856607768141E-2</v>
      </c>
    </row>
    <row r="171" spans="1:24">
      <c r="A171" s="4">
        <v>1361.099976</v>
      </c>
      <c r="B171" s="4">
        <v>1382.900024</v>
      </c>
      <c r="C171" s="5">
        <f t="shared" si="0"/>
        <v>-0.37602667653146088</v>
      </c>
      <c r="D171" s="1"/>
      <c r="E171" s="4">
        <v>323.04998799999998</v>
      </c>
      <c r="F171" s="4">
        <v>335</v>
      </c>
      <c r="G171" s="5">
        <f t="shared" si="5"/>
        <v>2.8758313534540765</v>
      </c>
      <c r="H171" s="1"/>
      <c r="I171" s="4">
        <v>1055</v>
      </c>
      <c r="J171" s="4">
        <v>1064.650024</v>
      </c>
      <c r="K171" s="5">
        <f t="shared" si="2"/>
        <v>-0.54008358337293383</v>
      </c>
      <c r="L171" s="1"/>
      <c r="M171" s="4">
        <v>62.5</v>
      </c>
      <c r="N171" s="4">
        <v>61.959999000000003</v>
      </c>
      <c r="O171" s="5">
        <f t="shared" si="3"/>
        <v>2.130406748392609</v>
      </c>
      <c r="P171" s="4"/>
      <c r="Q171" s="4">
        <v>8952.0996090000008</v>
      </c>
      <c r="R171" s="4">
        <v>8928</v>
      </c>
      <c r="U171" s="8">
        <v>44820</v>
      </c>
      <c r="V171" s="6">
        <v>19.586200000000002</v>
      </c>
      <c r="W171" s="7">
        <f t="shared" si="4"/>
        <v>3.2477425000395521E-2</v>
      </c>
      <c r="X171" s="7">
        <f>W171-'INTERNATIONAL PORTFOLIO ANALYSI'!G$5</f>
        <v>3.2477425000395521E-2</v>
      </c>
    </row>
    <row r="172" spans="1:24">
      <c r="A172" s="4">
        <v>1384.6999510000001</v>
      </c>
      <c r="B172" s="4">
        <v>1377.6999510000001</v>
      </c>
      <c r="C172" s="5">
        <f t="shared" si="0"/>
        <v>-0.65688664599509916</v>
      </c>
      <c r="D172" s="1"/>
      <c r="E172" s="4">
        <v>331.95001200000002</v>
      </c>
      <c r="F172" s="4">
        <v>324.5</v>
      </c>
      <c r="G172" s="5">
        <f t="shared" si="5"/>
        <v>-0.90222987968276014</v>
      </c>
      <c r="H172" s="1"/>
      <c r="I172" s="4">
        <v>1060</v>
      </c>
      <c r="J172" s="4">
        <v>1058.900024</v>
      </c>
      <c r="K172" s="5">
        <f t="shared" si="2"/>
        <v>-2.360940545223748E-2</v>
      </c>
      <c r="L172" s="1"/>
      <c r="M172" s="4">
        <v>61.639999000000003</v>
      </c>
      <c r="N172" s="4">
        <v>63.279998999999997</v>
      </c>
      <c r="O172" s="5">
        <f t="shared" si="3"/>
        <v>1.7699162732287719</v>
      </c>
      <c r="P172" s="4"/>
      <c r="Q172" s="4">
        <v>8969.9501949999994</v>
      </c>
      <c r="R172" s="4">
        <v>8926.2001949999994</v>
      </c>
      <c r="U172" s="8">
        <v>44823</v>
      </c>
      <c r="V172" s="6">
        <v>19.5215</v>
      </c>
      <c r="W172" s="7">
        <f t="shared" si="4"/>
        <v>-3.303346233572718E-3</v>
      </c>
      <c r="X172" s="7">
        <f>W172-'INTERNATIONAL PORTFOLIO ANALYSI'!G$5</f>
        <v>-3.303346233572718E-3</v>
      </c>
    </row>
    <row r="173" spans="1:24">
      <c r="A173" s="4">
        <v>1361.0500489999999</v>
      </c>
      <c r="B173" s="4">
        <v>1368.650024</v>
      </c>
      <c r="C173" s="5">
        <f t="shared" si="0"/>
        <v>-0.77083606583125008</v>
      </c>
      <c r="D173" s="1"/>
      <c r="E173" s="4">
        <v>341.5</v>
      </c>
      <c r="F173" s="4">
        <v>318.95001200000002</v>
      </c>
      <c r="G173" s="5">
        <f t="shared" si="5"/>
        <v>-3.1343283582089554</v>
      </c>
      <c r="H173" s="1"/>
      <c r="I173" s="4">
        <v>1042.349976</v>
      </c>
      <c r="J173" s="4">
        <v>1058.650024</v>
      </c>
      <c r="K173" s="5">
        <f t="shared" si="2"/>
        <v>-2.408728042498018</v>
      </c>
      <c r="L173" s="1"/>
      <c r="M173" s="4">
        <v>63.240001999999997</v>
      </c>
      <c r="N173" s="4">
        <v>64.400002000000001</v>
      </c>
      <c r="O173" s="5">
        <f t="shared" si="3"/>
        <v>7.7631985166701653E-2</v>
      </c>
      <c r="P173" s="4"/>
      <c r="Q173" s="4">
        <v>8880</v>
      </c>
      <c r="R173" s="4">
        <v>8956</v>
      </c>
      <c r="U173" s="8">
        <v>44824</v>
      </c>
      <c r="V173" s="6">
        <v>19.291399999999999</v>
      </c>
      <c r="W173" s="7">
        <f t="shared" si="4"/>
        <v>-1.1787004072432968E-2</v>
      </c>
      <c r="X173" s="7">
        <f>W173-'INTERNATIONAL PORTFOLIO ANALYSI'!G$5</f>
        <v>-1.1787004072432968E-2</v>
      </c>
    </row>
    <row r="174" spans="1:24">
      <c r="A174" s="4">
        <v>1362.599976</v>
      </c>
      <c r="B174" s="4">
        <v>1358.099976</v>
      </c>
      <c r="C174" s="5">
        <f t="shared" si="0"/>
        <v>-4.0976383170188582</v>
      </c>
      <c r="D174" s="1"/>
      <c r="E174" s="4">
        <v>324.79998799999998</v>
      </c>
      <c r="F174" s="4">
        <v>308.04998799999998</v>
      </c>
      <c r="G174" s="5">
        <f t="shared" si="5"/>
        <v>-1.7103198767334313</v>
      </c>
      <c r="H174" s="1"/>
      <c r="I174" s="4">
        <v>1056</v>
      </c>
      <c r="J174" s="4">
        <v>1033.150024</v>
      </c>
      <c r="K174" s="5">
        <f t="shared" si="2"/>
        <v>1.176017491918474</v>
      </c>
      <c r="L174" s="1"/>
      <c r="M174" s="4">
        <v>64</v>
      </c>
      <c r="N174" s="4">
        <v>64.449996999999996</v>
      </c>
      <c r="O174" s="5">
        <f t="shared" si="3"/>
        <v>1.3188611940509596</v>
      </c>
      <c r="P174" s="4"/>
      <c r="Q174" s="4">
        <v>9000</v>
      </c>
      <c r="R174" s="4">
        <v>9245.2001949999994</v>
      </c>
      <c r="U174" s="8">
        <v>44825</v>
      </c>
      <c r="V174" s="6">
        <v>19.466799999999999</v>
      </c>
      <c r="W174" s="7">
        <f t="shared" si="4"/>
        <v>9.0921343189193007E-3</v>
      </c>
      <c r="X174" s="7">
        <f>W174-'INTERNATIONAL PORTFOLIO ANALYSI'!G$5</f>
        <v>9.0921343189193007E-3</v>
      </c>
    </row>
    <row r="175" spans="1:24">
      <c r="A175" s="4">
        <v>1350.0500489999999</v>
      </c>
      <c r="B175" s="4">
        <v>1302.4499510000001</v>
      </c>
      <c r="C175" s="5">
        <f t="shared" si="0"/>
        <v>0.86375679859041277</v>
      </c>
      <c r="D175" s="1"/>
      <c r="E175" s="4">
        <v>326</v>
      </c>
      <c r="F175" s="4">
        <v>300.5</v>
      </c>
      <c r="G175" s="5">
        <f t="shared" si="5"/>
        <v>-3.4174709483942673</v>
      </c>
      <c r="H175" s="1"/>
      <c r="I175" s="4">
        <v>1040</v>
      </c>
      <c r="J175" s="4">
        <v>1045.3000489999999</v>
      </c>
      <c r="K175" s="5">
        <f t="shared" si="2"/>
        <v>-0.99971993783002067</v>
      </c>
      <c r="L175" s="1"/>
      <c r="M175" s="4">
        <v>64.699996999999996</v>
      </c>
      <c r="N175" s="4">
        <v>65.300003000000004</v>
      </c>
      <c r="O175" s="5">
        <f t="shared" si="3"/>
        <v>-7.6574269070100648E-2</v>
      </c>
      <c r="P175" s="4"/>
      <c r="Q175" s="4">
        <v>9218</v>
      </c>
      <c r="R175" s="4">
        <v>9225.5996090000008</v>
      </c>
      <c r="U175" s="8">
        <v>44826</v>
      </c>
      <c r="V175" s="6">
        <v>19.672999999999998</v>
      </c>
      <c r="W175" s="7">
        <f t="shared" si="4"/>
        <v>1.0592393202786234E-2</v>
      </c>
      <c r="X175" s="7">
        <f>W175-'INTERNATIONAL PORTFOLIO ANALYSI'!G$5</f>
        <v>1.0592393202786234E-2</v>
      </c>
    </row>
    <row r="176" spans="1:24">
      <c r="A176" s="4">
        <v>1300</v>
      </c>
      <c r="B176" s="4">
        <v>1313.6999510000001</v>
      </c>
      <c r="C176" s="5">
        <f t="shared" si="0"/>
        <v>0.41866485538142489</v>
      </c>
      <c r="D176" s="1"/>
      <c r="E176" s="4">
        <v>319.95001200000002</v>
      </c>
      <c r="F176" s="4">
        <v>304.85000600000001</v>
      </c>
      <c r="G176" s="5">
        <f t="shared" si="5"/>
        <v>-2.4508970277901732</v>
      </c>
      <c r="H176" s="1"/>
      <c r="I176" s="4">
        <v>1040</v>
      </c>
      <c r="J176" s="4">
        <v>1034.849976</v>
      </c>
      <c r="K176" s="5">
        <f t="shared" si="2"/>
        <v>5.4645648462574892</v>
      </c>
      <c r="L176" s="1"/>
      <c r="M176" s="4">
        <v>64.690002000000007</v>
      </c>
      <c r="N176" s="4">
        <v>65.25</v>
      </c>
      <c r="O176" s="5">
        <f t="shared" si="3"/>
        <v>3.9386973180076525</v>
      </c>
      <c r="P176" s="4"/>
      <c r="Q176" s="4">
        <v>9150</v>
      </c>
      <c r="R176" s="4">
        <v>9283.3496090000008</v>
      </c>
      <c r="U176" s="8">
        <v>44827</v>
      </c>
      <c r="V176" s="6">
        <v>18.877099999999999</v>
      </c>
      <c r="W176" s="7">
        <f t="shared" si="4"/>
        <v>-4.0456463172876517E-2</v>
      </c>
      <c r="X176" s="7">
        <f>W176-'INTERNATIONAL PORTFOLIO ANALYSI'!G$5</f>
        <v>-4.0456463172876517E-2</v>
      </c>
    </row>
    <row r="177" spans="1:24">
      <c r="A177" s="4">
        <v>1329.9499510000001</v>
      </c>
      <c r="B177" s="4">
        <v>1319.1999510000001</v>
      </c>
      <c r="C177" s="5">
        <f t="shared" si="0"/>
        <v>-0.39417459014141937</v>
      </c>
      <c r="D177" s="1"/>
      <c r="E177" s="4">
        <v>309</v>
      </c>
      <c r="F177" s="4">
        <v>302.5</v>
      </c>
      <c r="G177" s="5">
        <f t="shared" si="5"/>
        <v>1.4475893510815334</v>
      </c>
      <c r="H177" s="1"/>
      <c r="I177" s="4">
        <v>1037</v>
      </c>
      <c r="J177" s="4">
        <v>1091.400024</v>
      </c>
      <c r="K177" s="5">
        <f t="shared" si="2"/>
        <v>-2.0524119028240033</v>
      </c>
      <c r="L177" s="1"/>
      <c r="M177" s="4">
        <v>66.069999999999993</v>
      </c>
      <c r="N177" s="4">
        <v>67.819999999999993</v>
      </c>
      <c r="O177" s="5">
        <f t="shared" si="3"/>
        <v>-1.2828118549100518</v>
      </c>
      <c r="P177" s="4"/>
      <c r="Q177" s="4">
        <v>9335</v>
      </c>
      <c r="R177" s="4">
        <v>9296.9003909999992</v>
      </c>
      <c r="U177" s="8">
        <v>44830</v>
      </c>
      <c r="V177" s="6">
        <v>18.436</v>
      </c>
      <c r="W177" s="7">
        <f t="shared" si="4"/>
        <v>-2.3366936658702805E-2</v>
      </c>
      <c r="X177" s="7">
        <f>W177-'INTERNATIONAL PORTFOLIO ANALYSI'!G$5</f>
        <v>-2.3366936658702805E-2</v>
      </c>
    </row>
    <row r="178" spans="1:24">
      <c r="A178" s="4">
        <v>1320</v>
      </c>
      <c r="B178" s="4">
        <v>1314</v>
      </c>
      <c r="C178" s="5">
        <f t="shared" si="0"/>
        <v>-3.4242846270932686E-2</v>
      </c>
      <c r="D178" s="1"/>
      <c r="E178" s="4">
        <v>304.5</v>
      </c>
      <c r="F178" s="4">
        <v>303.70001200000002</v>
      </c>
      <c r="G178" s="5">
        <f t="shared" si="5"/>
        <v>-0.77087287313355257</v>
      </c>
      <c r="H178" s="1"/>
      <c r="I178" s="4">
        <v>1100</v>
      </c>
      <c r="J178" s="4">
        <v>1069</v>
      </c>
      <c r="K178" s="5">
        <f t="shared" si="2"/>
        <v>-0.68288578110383014</v>
      </c>
      <c r="L178" s="1"/>
      <c r="M178" s="4">
        <v>66.330001999999993</v>
      </c>
      <c r="N178" s="4">
        <v>66.949996999999996</v>
      </c>
      <c r="O178" s="5">
        <f t="shared" si="3"/>
        <v>-3.0321121597660259</v>
      </c>
      <c r="P178" s="4"/>
      <c r="Q178" s="4">
        <v>9299</v>
      </c>
      <c r="R178" s="4">
        <v>9248.7001949999994</v>
      </c>
      <c r="U178" s="8">
        <v>44831</v>
      </c>
      <c r="V178" s="6">
        <v>18.384</v>
      </c>
      <c r="W178" s="7">
        <f t="shared" si="4"/>
        <v>-2.8205684530266655E-3</v>
      </c>
      <c r="X178" s="7">
        <f>W178-'INTERNATIONAL PORTFOLIO ANALYSI'!G$5</f>
        <v>-2.8205684530266655E-3</v>
      </c>
    </row>
    <row r="179" spans="1:24">
      <c r="A179" s="4">
        <v>1314.9499510000001</v>
      </c>
      <c r="B179" s="4">
        <v>1313.5500489999999</v>
      </c>
      <c r="C179" s="5">
        <f t="shared" si="0"/>
        <v>-0.65091155122022648</v>
      </c>
      <c r="D179" s="1"/>
      <c r="E179" s="4">
        <v>305</v>
      </c>
      <c r="F179" s="4">
        <v>299.35000600000001</v>
      </c>
      <c r="G179" s="5">
        <f t="shared" si="5"/>
        <v>0.39669818181818683</v>
      </c>
      <c r="H179" s="1"/>
      <c r="I179" s="4">
        <v>1056.1999510000001</v>
      </c>
      <c r="J179" s="4">
        <v>1061.6999510000001</v>
      </c>
      <c r="K179" s="5">
        <f t="shared" si="2"/>
        <v>0.57455950659640642</v>
      </c>
      <c r="L179" s="1"/>
      <c r="M179" s="4">
        <v>65.660004000000001</v>
      </c>
      <c r="N179" s="4">
        <v>64.919998000000007</v>
      </c>
      <c r="O179" s="5">
        <f t="shared" si="3"/>
        <v>1.7714141026313437</v>
      </c>
      <c r="P179" s="4"/>
      <c r="Q179" s="4">
        <v>9205.0498050000006</v>
      </c>
      <c r="R179" s="4">
        <v>9403.8496090000008</v>
      </c>
      <c r="U179" s="8">
        <v>44832</v>
      </c>
      <c r="V179" s="6">
        <v>18.8447</v>
      </c>
      <c r="W179" s="7">
        <f t="shared" si="4"/>
        <v>2.5059834638816319E-2</v>
      </c>
      <c r="X179" s="7">
        <f>W179-'INTERNATIONAL PORTFOLIO ANALYSI'!G$5</f>
        <v>2.5059834638816319E-2</v>
      </c>
    </row>
    <row r="180" spans="1:24">
      <c r="A180" s="4">
        <v>1323.9499510000001</v>
      </c>
      <c r="B180" s="4">
        <v>1305</v>
      </c>
      <c r="C180" s="5">
        <f t="shared" si="0"/>
        <v>-0.92337540229884629</v>
      </c>
      <c r="D180" s="1"/>
      <c r="E180" s="4">
        <v>300</v>
      </c>
      <c r="F180" s="4">
        <v>290.70001200000002</v>
      </c>
      <c r="G180" s="5">
        <f t="shared" si="5"/>
        <v>-1.4323364597035337</v>
      </c>
      <c r="H180" s="1"/>
      <c r="I180" s="4">
        <v>1065</v>
      </c>
      <c r="J180" s="4">
        <v>1067.8000489999999</v>
      </c>
      <c r="K180" s="5">
        <f t="shared" si="2"/>
        <v>-0.2200878340660096</v>
      </c>
      <c r="L180" s="1"/>
      <c r="M180" s="4">
        <v>65.330001999999993</v>
      </c>
      <c r="N180" s="4">
        <v>66.069999999999993</v>
      </c>
      <c r="O180" s="5">
        <f t="shared" si="3"/>
        <v>-1.0443514454366434</v>
      </c>
      <c r="P180" s="4"/>
      <c r="Q180" s="4">
        <v>9403</v>
      </c>
      <c r="R180" s="4">
        <v>9343.9003909999992</v>
      </c>
      <c r="U180" s="8">
        <v>44833</v>
      </c>
      <c r="V180" s="6">
        <v>18.904800000000002</v>
      </c>
      <c r="W180" s="7">
        <f t="shared" si="4"/>
        <v>3.1892256178130745E-3</v>
      </c>
      <c r="X180" s="7">
        <f>W180-'INTERNATIONAL PORTFOLIO ANALYSI'!G$5</f>
        <v>3.1892256178130745E-3</v>
      </c>
    </row>
    <row r="181" spans="1:24">
      <c r="A181" s="4">
        <v>1294.900024</v>
      </c>
      <c r="B181" s="4">
        <v>1292.9499510000001</v>
      </c>
      <c r="C181" s="5">
        <f t="shared" si="0"/>
        <v>1.7054062288293435</v>
      </c>
      <c r="D181" s="1"/>
      <c r="E181" s="4">
        <v>301.04998799999998</v>
      </c>
      <c r="F181" s="4">
        <v>290.95001200000002</v>
      </c>
      <c r="G181" s="5">
        <f t="shared" si="5"/>
        <v>-2.8895920583345478</v>
      </c>
      <c r="H181" s="1"/>
      <c r="I181" s="4">
        <v>1070.900024</v>
      </c>
      <c r="J181" s="4">
        <v>1065.4499510000001</v>
      </c>
      <c r="K181" s="5">
        <f t="shared" si="2"/>
        <v>3.3272396292972353</v>
      </c>
      <c r="L181" s="1"/>
      <c r="M181" s="4">
        <v>65.959998999999996</v>
      </c>
      <c r="N181" s="4">
        <v>65.379997000000003</v>
      </c>
      <c r="O181" s="5">
        <f t="shared" si="3"/>
        <v>-2.3554559049612673</v>
      </c>
      <c r="P181" s="4"/>
      <c r="Q181" s="4">
        <v>9284.9501949999994</v>
      </c>
      <c r="R181" s="4">
        <v>8830.5996090000008</v>
      </c>
      <c r="U181" s="8">
        <v>44834</v>
      </c>
      <c r="V181" s="6">
        <v>19.034099999999999</v>
      </c>
      <c r="W181" s="7">
        <f t="shared" si="4"/>
        <v>6.8395328170621789E-3</v>
      </c>
      <c r="X181" s="7">
        <f>W181-'INTERNATIONAL PORTFOLIO ANALYSI'!G$5</f>
        <v>6.8395328170621789E-3</v>
      </c>
    </row>
    <row r="182" spans="1:24">
      <c r="A182" s="4">
        <v>1285.3000489999999</v>
      </c>
      <c r="B182" s="4">
        <v>1315</v>
      </c>
      <c r="C182" s="5">
        <f t="shared" si="0"/>
        <v>0.34980806083649957</v>
      </c>
      <c r="D182" s="1"/>
      <c r="E182" s="4">
        <v>296.14999399999999</v>
      </c>
      <c r="F182" s="4">
        <v>285.10000600000001</v>
      </c>
      <c r="G182" s="5">
        <f t="shared" si="5"/>
        <v>8.59993084554809E-2</v>
      </c>
      <c r="H182" s="1"/>
      <c r="I182" s="4">
        <v>1068.1999510000001</v>
      </c>
      <c r="J182" s="4">
        <v>1100.900024</v>
      </c>
      <c r="K182" s="5">
        <f t="shared" si="2"/>
        <v>-0.39059386922132183</v>
      </c>
      <c r="L182" s="1"/>
      <c r="M182" s="4">
        <v>65.120002999999997</v>
      </c>
      <c r="N182" s="4">
        <v>63.84</v>
      </c>
      <c r="O182" s="5">
        <f t="shared" si="3"/>
        <v>-4.2606531954887261</v>
      </c>
      <c r="P182" s="4"/>
      <c r="Q182" s="4">
        <v>8894.9003909999992</v>
      </c>
      <c r="R182" s="4">
        <v>8772.6503909999992</v>
      </c>
      <c r="U182" s="8">
        <v>44837</v>
      </c>
      <c r="V182" s="6">
        <v>20.778300000000002</v>
      </c>
      <c r="W182" s="7">
        <f t="shared" si="4"/>
        <v>9.1635538323325133E-2</v>
      </c>
      <c r="X182" s="7">
        <f>W182-'INTERNATIONAL PORTFOLIO ANALYSI'!G$5</f>
        <v>9.1635538323325133E-2</v>
      </c>
    </row>
    <row r="183" spans="1:24">
      <c r="A183" s="4">
        <v>1311.5</v>
      </c>
      <c r="B183" s="4">
        <v>1319.599976</v>
      </c>
      <c r="C183" s="5">
        <f t="shared" si="0"/>
        <v>0.93588778604222145</v>
      </c>
      <c r="D183" s="1"/>
      <c r="E183" s="4">
        <v>297.35000600000001</v>
      </c>
      <c r="F183" s="4">
        <v>280.79998799999998</v>
      </c>
      <c r="G183" s="5">
        <f t="shared" si="5"/>
        <v>-2.0106567309576215</v>
      </c>
      <c r="H183" s="1"/>
      <c r="I183" s="4">
        <v>1101</v>
      </c>
      <c r="J183" s="4">
        <v>1096.599976</v>
      </c>
      <c r="K183" s="5">
        <f t="shared" si="2"/>
        <v>1.9195739978750521</v>
      </c>
      <c r="L183" s="1"/>
      <c r="M183" s="4">
        <v>63.07</v>
      </c>
      <c r="N183" s="4">
        <v>61.119999</v>
      </c>
      <c r="O183" s="5">
        <f t="shared" si="3"/>
        <v>-3.5176669423701994</v>
      </c>
      <c r="P183" s="4"/>
      <c r="Q183" s="4">
        <v>8741.9501949999994</v>
      </c>
      <c r="R183" s="4">
        <v>8716.2001949999994</v>
      </c>
      <c r="U183" s="8">
        <v>44838</v>
      </c>
      <c r="V183" s="6">
        <v>21.018999999999998</v>
      </c>
      <c r="W183" s="7">
        <f t="shared" si="4"/>
        <v>1.1584200824898899E-2</v>
      </c>
      <c r="X183" s="7">
        <f>W183-'INTERNATIONAL PORTFOLIO ANALYSI'!G$5</f>
        <v>1.1584200824898899E-2</v>
      </c>
    </row>
    <row r="184" spans="1:24">
      <c r="A184" s="4">
        <v>1334.400024</v>
      </c>
      <c r="B184" s="4">
        <v>1331.9499510000001</v>
      </c>
      <c r="C184" s="5">
        <f t="shared" si="0"/>
        <v>1.2237733848604604</v>
      </c>
      <c r="D184" s="1"/>
      <c r="E184" s="4">
        <v>290</v>
      </c>
      <c r="F184" s="4">
        <v>282.45001200000002</v>
      </c>
      <c r="G184" s="5">
        <f t="shared" si="5"/>
        <v>-1.5082490036847009</v>
      </c>
      <c r="H184" s="1"/>
      <c r="I184" s="4">
        <v>1095.5500489999999</v>
      </c>
      <c r="J184" s="4">
        <v>1117.650024</v>
      </c>
      <c r="K184" s="5">
        <f t="shared" si="2"/>
        <v>-0.21921647630188526</v>
      </c>
      <c r="L184" s="1"/>
      <c r="M184" s="4">
        <v>59.810001</v>
      </c>
      <c r="N184" s="4">
        <v>58.970001000000003</v>
      </c>
      <c r="O184" s="5">
        <f t="shared" si="3"/>
        <v>-0.89876545872875802</v>
      </c>
      <c r="P184" s="4"/>
      <c r="Q184" s="4">
        <v>8759.9501949999994</v>
      </c>
      <c r="R184" s="4">
        <v>8620.9501949999994</v>
      </c>
      <c r="U184" s="8">
        <v>44839</v>
      </c>
      <c r="V184" s="6">
        <v>20.6782</v>
      </c>
      <c r="W184" s="7">
        <f t="shared" si="4"/>
        <v>-1.6213901707978401E-2</v>
      </c>
      <c r="X184" s="7">
        <f>W184-'INTERNATIONAL PORTFOLIO ANALYSI'!G$5</f>
        <v>-1.6213901707978401E-2</v>
      </c>
    </row>
    <row r="185" spans="1:24">
      <c r="A185" s="4">
        <v>1321.9499510000001</v>
      </c>
      <c r="B185" s="4">
        <v>1348.25</v>
      </c>
      <c r="C185" s="5">
        <f t="shared" si="0"/>
        <v>-1.7949157055442282</v>
      </c>
      <c r="D185" s="1"/>
      <c r="E185" s="4">
        <v>289.04998799999998</v>
      </c>
      <c r="F185" s="4">
        <v>278.85000600000001</v>
      </c>
      <c r="G185" s="5">
        <f t="shared" si="5"/>
        <v>0.58761540972716508</v>
      </c>
      <c r="H185" s="1"/>
      <c r="I185" s="4">
        <v>1117.5</v>
      </c>
      <c r="J185" s="4">
        <v>1115.1999510000001</v>
      </c>
      <c r="K185" s="5">
        <f t="shared" si="2"/>
        <v>1.4033380279443639</v>
      </c>
      <c r="L185" s="1"/>
      <c r="M185" s="4">
        <v>58.389999000000003</v>
      </c>
      <c r="N185" s="4">
        <v>58.439999</v>
      </c>
      <c r="O185" s="5">
        <f t="shared" si="3"/>
        <v>-2.3613929219950887</v>
      </c>
      <c r="P185" s="4"/>
      <c r="Q185" s="4">
        <v>8631.5498050000006</v>
      </c>
      <c r="R185" s="4">
        <v>8823.5498050000006</v>
      </c>
      <c r="U185" s="8">
        <v>44840</v>
      </c>
      <c r="V185" s="6">
        <v>20.594999999999999</v>
      </c>
      <c r="W185" s="7">
        <f t="shared" si="4"/>
        <v>-4.0235610449653016E-3</v>
      </c>
      <c r="X185" s="7">
        <f>W185-'INTERNATIONAL PORTFOLIO ANALYSI'!G$5</f>
        <v>-4.0235610449653016E-3</v>
      </c>
    </row>
    <row r="186" spans="1:24">
      <c r="A186" s="4">
        <v>1347.5</v>
      </c>
      <c r="B186" s="4">
        <v>1324.0500489999999</v>
      </c>
      <c r="C186" s="5">
        <f t="shared" si="0"/>
        <v>1.7257636912787189</v>
      </c>
      <c r="D186" s="1"/>
      <c r="E186" s="4">
        <v>280.79998799999998</v>
      </c>
      <c r="F186" s="4">
        <v>287.04998799999998</v>
      </c>
      <c r="G186" s="5">
        <f t="shared" si="5"/>
        <v>-1.27456393947684</v>
      </c>
      <c r="H186" s="1"/>
      <c r="I186" s="4">
        <v>1115</v>
      </c>
      <c r="J186" s="4">
        <v>1130.849976</v>
      </c>
      <c r="K186" s="5">
        <f t="shared" si="2"/>
        <v>1.224740265635385</v>
      </c>
      <c r="L186" s="1"/>
      <c r="M186" s="4">
        <v>58.299999</v>
      </c>
      <c r="N186" s="4">
        <v>57.060001</v>
      </c>
      <c r="O186" s="5">
        <f t="shared" si="3"/>
        <v>1.0164703642399224</v>
      </c>
      <c r="P186" s="4"/>
      <c r="Q186" s="4">
        <v>8950</v>
      </c>
      <c r="R186" s="4">
        <v>8544.4003909999992</v>
      </c>
      <c r="U186" s="8">
        <v>44841</v>
      </c>
      <c r="V186" s="6">
        <v>20.132400000000001</v>
      </c>
      <c r="W186" s="7">
        <f t="shared" si="4"/>
        <v>-2.246176256372898E-2</v>
      </c>
      <c r="X186" s="7">
        <f>W186-'INTERNATIONAL PORTFOLIO ANALYSI'!G$5</f>
        <v>-2.246176256372898E-2</v>
      </c>
    </row>
    <row r="187" spans="1:24">
      <c r="A187" s="4">
        <v>1348</v>
      </c>
      <c r="B187" s="4">
        <v>1346.900024</v>
      </c>
      <c r="C187" s="5">
        <f t="shared" si="0"/>
        <v>0.48629644986924619</v>
      </c>
      <c r="D187" s="1"/>
      <c r="E187" s="4">
        <v>283.95001200000002</v>
      </c>
      <c r="F187" s="4">
        <v>295.20001200000002</v>
      </c>
      <c r="G187" s="5">
        <f t="shared" si="5"/>
        <v>2.9406425761382184</v>
      </c>
      <c r="H187" s="1"/>
      <c r="I187" s="4">
        <v>1136.099976</v>
      </c>
      <c r="J187" s="4">
        <v>1144.6999510000001</v>
      </c>
      <c r="K187" s="5">
        <f t="shared" si="2"/>
        <v>-0.91289870248278315</v>
      </c>
      <c r="L187" s="1"/>
      <c r="M187" s="4">
        <v>56.669998</v>
      </c>
      <c r="N187" s="4">
        <v>57.639999000000003</v>
      </c>
      <c r="O187" s="5">
        <f t="shared" si="3"/>
        <v>-1.3705777475811609</v>
      </c>
      <c r="P187" s="4"/>
      <c r="Q187" s="4">
        <v>8661.0498050000006</v>
      </c>
      <c r="R187" s="4">
        <v>8687.4501949999994</v>
      </c>
      <c r="U187" s="8">
        <v>44844</v>
      </c>
      <c r="V187" s="6">
        <v>19.631900000000002</v>
      </c>
      <c r="W187" s="7">
        <f t="shared" si="4"/>
        <v>-2.4860423993165189E-2</v>
      </c>
      <c r="X187" s="7">
        <f>W187-'INTERNATIONAL PORTFOLIO ANALYSI'!G$5</f>
        <v>-2.4860423993165189E-2</v>
      </c>
    </row>
    <row r="188" spans="1:24">
      <c r="A188" s="4">
        <v>1345.349976</v>
      </c>
      <c r="B188" s="4">
        <v>1353.4499510000001</v>
      </c>
      <c r="C188" s="5">
        <f t="shared" si="0"/>
        <v>-0.18471314718012796</v>
      </c>
      <c r="D188" s="1"/>
      <c r="E188" s="4">
        <v>284.04998799999998</v>
      </c>
      <c r="F188" s="4">
        <v>293.54998799999998</v>
      </c>
      <c r="G188" s="5">
        <f t="shared" si="5"/>
        <v>2.8392350951779282</v>
      </c>
      <c r="H188" s="1"/>
      <c r="I188" s="4">
        <v>1145</v>
      </c>
      <c r="J188" s="4">
        <v>1134.25</v>
      </c>
      <c r="K188" s="5">
        <f t="shared" si="2"/>
        <v>-0.37469693630152084</v>
      </c>
      <c r="L188" s="1"/>
      <c r="M188" s="4">
        <v>56.560001</v>
      </c>
      <c r="N188" s="4">
        <v>56.849997999999999</v>
      </c>
      <c r="O188" s="5">
        <f t="shared" si="3"/>
        <v>2.7616535712103283</v>
      </c>
      <c r="P188" s="4"/>
      <c r="Q188" s="4">
        <v>8744.9501949999994</v>
      </c>
      <c r="R188" s="4">
        <v>8702.25</v>
      </c>
      <c r="U188" s="8">
        <v>44845</v>
      </c>
      <c r="V188" s="6">
        <v>19.1279</v>
      </c>
      <c r="W188" s="7">
        <f t="shared" si="4"/>
        <v>-2.5672502406797165E-2</v>
      </c>
      <c r="X188" s="7">
        <f>W188-'INTERNATIONAL PORTFOLIO ANALYSI'!G$5</f>
        <v>-2.5672502406797165E-2</v>
      </c>
    </row>
    <row r="189" spans="1:24">
      <c r="A189" s="4">
        <v>1345.0500489999999</v>
      </c>
      <c r="B189" s="4">
        <v>1350.9499510000001</v>
      </c>
      <c r="C189" s="5">
        <f t="shared" si="0"/>
        <v>-0.42192170004379792</v>
      </c>
      <c r="D189" s="1"/>
      <c r="E189" s="4">
        <v>289.85000600000001</v>
      </c>
      <c r="F189" s="4">
        <v>288.95001200000002</v>
      </c>
      <c r="G189" s="5">
        <f t="shared" si="5"/>
        <v>-0.558951196790612</v>
      </c>
      <c r="H189" s="1"/>
      <c r="I189" s="4">
        <v>1128.5500489999999</v>
      </c>
      <c r="J189" s="4">
        <v>1130</v>
      </c>
      <c r="K189" s="5">
        <f t="shared" si="2"/>
        <v>-0.93805097345132471</v>
      </c>
      <c r="L189" s="1"/>
      <c r="M189" s="4">
        <v>58.299999</v>
      </c>
      <c r="N189" s="4">
        <v>58.419998</v>
      </c>
      <c r="O189" s="5">
        <f t="shared" si="3"/>
        <v>-0.15404998815645166</v>
      </c>
      <c r="P189" s="4"/>
      <c r="Q189" s="4">
        <v>8720.0498050000006</v>
      </c>
      <c r="R189" s="4">
        <v>8782.9501949999994</v>
      </c>
      <c r="U189" s="8">
        <v>44846</v>
      </c>
      <c r="V189" s="6">
        <v>19.064699999999998</v>
      </c>
      <c r="W189" s="7">
        <f t="shared" si="4"/>
        <v>-3.3040741534617977E-3</v>
      </c>
      <c r="X189" s="7">
        <f>W189-'INTERNATIONAL PORTFOLIO ANALYSI'!G$5</f>
        <v>-3.3040741534617977E-3</v>
      </c>
    </row>
    <row r="190" spans="1:24">
      <c r="A190" s="4">
        <v>1322</v>
      </c>
      <c r="B190" s="4">
        <v>1345.25</v>
      </c>
      <c r="C190" s="5">
        <f t="shared" si="0"/>
        <v>-4.8875673666604724</v>
      </c>
      <c r="D190" s="1"/>
      <c r="E190" s="4">
        <v>295.95001200000002</v>
      </c>
      <c r="F190" s="4">
        <v>281.95001200000002</v>
      </c>
      <c r="G190" s="5">
        <f t="shared" si="5"/>
        <v>-1.5670162452876577</v>
      </c>
      <c r="H190" s="1"/>
      <c r="I190" s="4">
        <v>1111.75</v>
      </c>
      <c r="J190" s="4">
        <v>1119.400024</v>
      </c>
      <c r="K190" s="5">
        <f t="shared" si="2"/>
        <v>-0.73254179240574813</v>
      </c>
      <c r="L190" s="1"/>
      <c r="M190" s="4">
        <v>58.139999000000003</v>
      </c>
      <c r="N190" s="4">
        <v>58.330002</v>
      </c>
      <c r="O190" s="5">
        <f t="shared" si="3"/>
        <v>3.6002021738315717</v>
      </c>
      <c r="P190" s="4"/>
      <c r="Q190" s="4">
        <v>8704.9501949999994</v>
      </c>
      <c r="R190" s="4">
        <v>8865.5498050000006</v>
      </c>
      <c r="U190" s="8">
        <v>44847</v>
      </c>
      <c r="V190" s="6">
        <v>18.8735</v>
      </c>
      <c r="W190" s="7">
        <f t="shared" si="4"/>
        <v>-1.002900648843142E-2</v>
      </c>
      <c r="X190" s="7">
        <f>W190-'INTERNATIONAL PORTFOLIO ANALYSI'!G$5</f>
        <v>-1.002900648843142E-2</v>
      </c>
    </row>
    <row r="191" spans="1:24">
      <c r="A191" s="4">
        <v>1350</v>
      </c>
      <c r="B191" s="4">
        <v>1279.5</v>
      </c>
      <c r="C191" s="5">
        <f t="shared" si="0"/>
        <v>-0.73075232512700039</v>
      </c>
      <c r="D191" s="1"/>
      <c r="E191" s="4">
        <v>291.75</v>
      </c>
      <c r="F191" s="4">
        <v>282.95001200000002</v>
      </c>
      <c r="G191" s="5">
        <f t="shared" si="5"/>
        <v>-2.4225643569102879</v>
      </c>
      <c r="H191" s="1"/>
      <c r="I191" s="4">
        <v>1121</v>
      </c>
      <c r="J191" s="4">
        <v>1111.1999510000001</v>
      </c>
      <c r="K191" s="5">
        <f t="shared" si="2"/>
        <v>-0.27897544426728343</v>
      </c>
      <c r="L191" s="1"/>
      <c r="M191" s="4">
        <v>58.91</v>
      </c>
      <c r="N191" s="4">
        <v>60.43</v>
      </c>
      <c r="O191" s="5">
        <f t="shared" si="3"/>
        <v>-0.87704451431408093</v>
      </c>
      <c r="P191" s="4"/>
      <c r="Q191" s="4">
        <v>8825</v>
      </c>
      <c r="R191" s="4">
        <v>8681.9501949999994</v>
      </c>
      <c r="U191" s="8">
        <v>44848</v>
      </c>
      <c r="V191" s="6">
        <v>18.270600000000002</v>
      </c>
      <c r="W191" s="7">
        <f t="shared" si="4"/>
        <v>-3.1944260471030717E-2</v>
      </c>
      <c r="X191" s="7">
        <f>W191-'INTERNATIONAL PORTFOLIO ANALYSI'!G$5</f>
        <v>-3.1944260471030717E-2</v>
      </c>
    </row>
    <row r="192" spans="1:24">
      <c r="A192" s="4">
        <v>1280</v>
      </c>
      <c r="B192" s="4">
        <v>1270.150024</v>
      </c>
      <c r="C192" s="5">
        <f t="shared" si="0"/>
        <v>-2.9957128906844832</v>
      </c>
      <c r="D192" s="1"/>
      <c r="E192" s="4">
        <v>291.04998799999998</v>
      </c>
      <c r="F192" s="4">
        <v>280.45001200000002</v>
      </c>
      <c r="G192" s="5">
        <f t="shared" si="5"/>
        <v>0.3546727992336457</v>
      </c>
      <c r="H192" s="1"/>
      <c r="I192" s="4">
        <v>1107.349976</v>
      </c>
      <c r="J192" s="4">
        <v>1108.099976</v>
      </c>
      <c r="K192" s="5">
        <f t="shared" si="2"/>
        <v>-0.42866168241844632</v>
      </c>
      <c r="L192" s="1"/>
      <c r="M192" s="4">
        <v>59.77</v>
      </c>
      <c r="N192" s="4">
        <v>59.900002000000001</v>
      </c>
      <c r="O192" s="5">
        <f t="shared" si="3"/>
        <v>-0.85142401163859316</v>
      </c>
      <c r="P192" s="4"/>
      <c r="Q192" s="4">
        <v>8681.9501949999994</v>
      </c>
      <c r="R192" s="4">
        <v>8685.8496090000008</v>
      </c>
      <c r="U192" s="8">
        <v>44851</v>
      </c>
      <c r="V192" s="6">
        <v>18.659099999999999</v>
      </c>
      <c r="W192" s="7">
        <f t="shared" si="4"/>
        <v>2.1263669501822433E-2</v>
      </c>
      <c r="X192" s="7">
        <f>W192-'INTERNATIONAL PORTFOLIO ANALYSI'!G$5</f>
        <v>2.1263669501822433E-2</v>
      </c>
    </row>
    <row r="193" spans="1:24">
      <c r="A193" s="4">
        <v>1260.0500489999999</v>
      </c>
      <c r="B193" s="4">
        <v>1232.099976</v>
      </c>
      <c r="C193" s="5">
        <f t="shared" si="0"/>
        <v>1.7044071430125569</v>
      </c>
      <c r="D193" s="1"/>
      <c r="E193" s="4">
        <v>283</v>
      </c>
      <c r="F193" s="4">
        <v>282.70001200000002</v>
      </c>
      <c r="G193" s="5">
        <f t="shared" si="5"/>
        <v>-0.88354829262209034</v>
      </c>
      <c r="H193" s="1"/>
      <c r="I193" s="4">
        <v>1108.099976</v>
      </c>
      <c r="J193" s="4">
        <v>1103.349976</v>
      </c>
      <c r="K193" s="5">
        <f t="shared" si="2"/>
        <v>0.53473731167236016</v>
      </c>
      <c r="L193" s="1"/>
      <c r="M193" s="4">
        <v>59</v>
      </c>
      <c r="N193" s="4">
        <v>59.389999000000003</v>
      </c>
      <c r="O193" s="5">
        <f t="shared" si="3"/>
        <v>-3.2665398765202922</v>
      </c>
      <c r="P193" s="4"/>
      <c r="Q193" s="4">
        <v>8655.9003909999992</v>
      </c>
      <c r="R193" s="4">
        <v>8645</v>
      </c>
      <c r="U193" s="8">
        <v>44852</v>
      </c>
      <c r="V193" s="6">
        <v>18.773299999999999</v>
      </c>
      <c r="W193" s="7">
        <f t="shared" si="4"/>
        <v>6.120338065608754E-3</v>
      </c>
      <c r="X193" s="7">
        <f>W193-'INTERNATIONAL PORTFOLIO ANALYSI'!G$5</f>
        <v>6.120338065608754E-3</v>
      </c>
    </row>
    <row r="194" spans="1:24">
      <c r="A194" s="4">
        <v>1239.3000489999999</v>
      </c>
      <c r="B194" s="4">
        <v>1253.099976</v>
      </c>
      <c r="C194" s="5">
        <f t="shared" si="0"/>
        <v>-1.6199766490139991</v>
      </c>
      <c r="D194" s="1"/>
      <c r="E194" s="4">
        <v>284.89999399999999</v>
      </c>
      <c r="F194" s="4">
        <v>281.89999399999999</v>
      </c>
      <c r="G194" s="5">
        <f t="shared" si="5"/>
        <v>0.80228201238229935</v>
      </c>
      <c r="H194" s="1"/>
      <c r="I194" s="4">
        <v>1107.0500489999999</v>
      </c>
      <c r="J194" s="4">
        <v>1109.25</v>
      </c>
      <c r="K194" s="5">
        <f t="shared" si="2"/>
        <v>-0.1126887536623845</v>
      </c>
      <c r="L194" s="1"/>
      <c r="M194" s="4">
        <v>59.09</v>
      </c>
      <c r="N194" s="4">
        <v>57.450001</v>
      </c>
      <c r="O194" s="5">
        <f t="shared" si="3"/>
        <v>0.26109137926733728</v>
      </c>
      <c r="P194" s="4"/>
      <c r="Q194" s="4">
        <v>8736</v>
      </c>
      <c r="R194" s="4">
        <v>8617.2998050000006</v>
      </c>
      <c r="U194" s="8">
        <v>44853</v>
      </c>
      <c r="V194" s="6">
        <v>18.415900000000001</v>
      </c>
      <c r="W194" s="7">
        <f t="shared" si="4"/>
        <v>-1.9037675848145953E-2</v>
      </c>
      <c r="X194" s="7">
        <f>W194-'INTERNATIONAL PORTFOLIO ANALYSI'!G$5</f>
        <v>-1.9037675848145953E-2</v>
      </c>
    </row>
    <row r="195" spans="1:24">
      <c r="A195" s="4">
        <v>1256</v>
      </c>
      <c r="B195" s="4">
        <v>1232.8000489999999</v>
      </c>
      <c r="C195" s="5">
        <f t="shared" si="0"/>
        <v>1.9630069790823035</v>
      </c>
      <c r="D195" s="1"/>
      <c r="E195" s="4">
        <v>285.04998799999998</v>
      </c>
      <c r="F195" s="4">
        <v>281.25</v>
      </c>
      <c r="G195" s="5">
        <f t="shared" si="5"/>
        <v>-0.282991852154581</v>
      </c>
      <c r="H195" s="1"/>
      <c r="I195" s="4">
        <v>1104</v>
      </c>
      <c r="J195" s="4">
        <v>1108</v>
      </c>
      <c r="K195" s="5">
        <f t="shared" si="2"/>
        <v>1.5523421480144455</v>
      </c>
      <c r="L195" s="1"/>
      <c r="M195" s="4">
        <v>57.700001</v>
      </c>
      <c r="N195" s="4">
        <v>57.599997999999999</v>
      </c>
      <c r="O195" s="5">
        <f t="shared" si="3"/>
        <v>-1.961800415340285</v>
      </c>
      <c r="P195" s="4"/>
      <c r="Q195" s="4">
        <v>8605</v>
      </c>
      <c r="R195" s="4">
        <v>8727.7998050000006</v>
      </c>
      <c r="U195" s="8">
        <v>44854</v>
      </c>
      <c r="V195" s="6">
        <v>18.601400000000002</v>
      </c>
      <c r="W195" s="7">
        <f t="shared" si="4"/>
        <v>1.0072817510955267E-2</v>
      </c>
      <c r="X195" s="7">
        <f>W195-'INTERNATIONAL PORTFOLIO ANALYSI'!G$5</f>
        <v>1.0072817510955267E-2</v>
      </c>
    </row>
    <row r="196" spans="1:24">
      <c r="A196" s="4">
        <v>1236.3000489999999</v>
      </c>
      <c r="B196" s="4">
        <v>1257</v>
      </c>
      <c r="C196" s="5">
        <f t="shared" si="0"/>
        <v>-0.6881482895783636</v>
      </c>
      <c r="D196" s="1"/>
      <c r="E196" s="4">
        <v>282.70001200000002</v>
      </c>
      <c r="F196" s="4">
        <v>272.29998799999998</v>
      </c>
      <c r="G196" s="5">
        <f t="shared" si="5"/>
        <v>-0.23057609571995677</v>
      </c>
      <c r="H196" s="1"/>
      <c r="I196" s="4">
        <v>1109.0500489999999</v>
      </c>
      <c r="J196" s="4">
        <v>1125.1999510000001</v>
      </c>
      <c r="K196" s="5">
        <f t="shared" si="2"/>
        <v>-0.27550436677899265</v>
      </c>
      <c r="L196" s="1"/>
      <c r="M196" s="4">
        <v>56.990001999999997</v>
      </c>
      <c r="N196" s="4">
        <v>56.470001000000003</v>
      </c>
      <c r="O196" s="5">
        <f t="shared" si="3"/>
        <v>0.70833715763524863</v>
      </c>
      <c r="P196" s="4"/>
      <c r="Q196" s="4">
        <v>8741.0498050000006</v>
      </c>
      <c r="R196" s="4">
        <v>8801.2998050000006</v>
      </c>
      <c r="U196" s="8">
        <v>44855</v>
      </c>
      <c r="V196" s="6">
        <v>19.387499999999999</v>
      </c>
      <c r="W196" s="7">
        <f t="shared" si="4"/>
        <v>4.2260259980431446E-2</v>
      </c>
      <c r="X196" s="7">
        <f>W196-'INTERNATIONAL PORTFOLIO ANALYSI'!G$5</f>
        <v>4.2260259980431446E-2</v>
      </c>
    </row>
    <row r="197" spans="1:24">
      <c r="A197" s="4">
        <v>1260.0500489999999</v>
      </c>
      <c r="B197" s="4">
        <v>1248.349976</v>
      </c>
      <c r="C197" s="5">
        <f t="shared" si="0"/>
        <v>-3.1721854256678395</v>
      </c>
      <c r="D197" s="1"/>
      <c r="E197" s="4">
        <v>285</v>
      </c>
      <c r="F197" s="4">
        <v>285.95001200000002</v>
      </c>
      <c r="G197" s="5">
        <f t="shared" si="5"/>
        <v>-3.1822264888888943</v>
      </c>
      <c r="H197" s="1"/>
      <c r="I197" s="4">
        <v>1130</v>
      </c>
      <c r="J197" s="4">
        <v>1122.099976</v>
      </c>
      <c r="K197" s="5">
        <f t="shared" si="2"/>
        <v>1.3768891658901501</v>
      </c>
      <c r="L197" s="1"/>
      <c r="M197" s="4">
        <v>56.84</v>
      </c>
      <c r="N197" s="4">
        <v>56.869999</v>
      </c>
      <c r="O197" s="5">
        <f t="shared" si="3"/>
        <v>1.3715544464841658</v>
      </c>
      <c r="P197" s="4"/>
      <c r="Q197" s="4">
        <v>8809.9501949999994</v>
      </c>
      <c r="R197" s="4">
        <v>8721.8496090000008</v>
      </c>
      <c r="U197" s="8">
        <v>44858</v>
      </c>
      <c r="V197" s="6">
        <v>19.308199999999999</v>
      </c>
      <c r="W197" s="7">
        <f t="shared" si="4"/>
        <v>-4.0902643455834912E-3</v>
      </c>
      <c r="X197" s="7">
        <f>W197-'INTERNATIONAL PORTFOLIO ANALYSI'!G$5</f>
        <v>-4.0902643455834912E-3</v>
      </c>
    </row>
    <row r="198" spans="1:24">
      <c r="A198" s="4">
        <v>1218.5500489999999</v>
      </c>
      <c r="B198" s="4">
        <v>1208.75</v>
      </c>
      <c r="C198" s="5">
        <f t="shared" si="0"/>
        <v>-3.4829349327817969</v>
      </c>
      <c r="D198" s="1"/>
      <c r="E198" s="4">
        <v>281.04998799999998</v>
      </c>
      <c r="F198" s="4">
        <v>280.39999399999999</v>
      </c>
      <c r="G198" s="5">
        <f t="shared" si="5"/>
        <v>5.0128625051573747</v>
      </c>
      <c r="H198" s="1"/>
      <c r="I198" s="4">
        <v>1125</v>
      </c>
      <c r="J198" s="4">
        <v>1137.5500489999999</v>
      </c>
      <c r="K198" s="5">
        <f t="shared" si="2"/>
        <v>-0.27691309079271237</v>
      </c>
      <c r="L198" s="1"/>
      <c r="M198" s="4">
        <v>55.380001</v>
      </c>
      <c r="N198" s="4">
        <v>57.650002000000001</v>
      </c>
      <c r="O198" s="5">
        <f t="shared" si="3"/>
        <v>0.55507196686654547</v>
      </c>
      <c r="P198" s="4"/>
      <c r="Q198" s="4">
        <v>8695</v>
      </c>
      <c r="R198" s="4">
        <v>8709.6503909999992</v>
      </c>
      <c r="U198" s="8">
        <v>44859</v>
      </c>
      <c r="V198" s="6">
        <v>19.320799999999998</v>
      </c>
      <c r="W198" s="7">
        <f t="shared" si="4"/>
        <v>6.5257248215779082E-4</v>
      </c>
      <c r="X198" s="7">
        <f>W198-'INTERNATIONAL PORTFOLIO ANALYSI'!G$5</f>
        <v>6.5257248215779082E-4</v>
      </c>
    </row>
    <row r="199" spans="1:24">
      <c r="A199" s="4">
        <v>1212.6999510000001</v>
      </c>
      <c r="B199" s="4">
        <v>1166.650024</v>
      </c>
      <c r="C199" s="5">
        <f t="shared" si="0"/>
        <v>0.81857684854425761</v>
      </c>
      <c r="D199" s="1"/>
      <c r="E199" s="4">
        <v>273.5</v>
      </c>
      <c r="F199" s="4">
        <v>282.10000600000001</v>
      </c>
      <c r="G199" s="5">
        <f t="shared" si="5"/>
        <v>-1.9409049718801978</v>
      </c>
      <c r="H199" s="1"/>
      <c r="I199" s="4">
        <v>1132.0500489999999</v>
      </c>
      <c r="J199" s="4">
        <v>1134.400024</v>
      </c>
      <c r="K199" s="5">
        <f t="shared" si="2"/>
        <v>1.0622290854253389</v>
      </c>
      <c r="L199" s="1"/>
      <c r="M199" s="4">
        <v>58.549999</v>
      </c>
      <c r="N199" s="4">
        <v>57.970001000000003</v>
      </c>
      <c r="O199" s="5">
        <f t="shared" si="3"/>
        <v>3.3983059617335467</v>
      </c>
      <c r="P199" s="4"/>
      <c r="Q199" s="4">
        <v>8715</v>
      </c>
      <c r="R199" s="4">
        <v>8699.8496090000008</v>
      </c>
      <c r="U199" s="8">
        <v>44860</v>
      </c>
      <c r="V199" s="6">
        <v>19.603300000000001</v>
      </c>
      <c r="W199" s="7">
        <f t="shared" si="4"/>
        <v>1.4621547761997559E-2</v>
      </c>
      <c r="X199" s="7">
        <f>W199-'INTERNATIONAL PORTFOLIO ANALYSI'!G$5</f>
        <v>1.4621547761997559E-2</v>
      </c>
    </row>
    <row r="200" spans="1:24">
      <c r="A200" s="4">
        <v>1191</v>
      </c>
      <c r="B200" s="4">
        <v>1176.1999510000001</v>
      </c>
      <c r="C200" s="5">
        <f t="shared" si="0"/>
        <v>-2.1254889509853412E-2</v>
      </c>
      <c r="D200" s="1"/>
      <c r="E200" s="4">
        <v>287.39999399999999</v>
      </c>
      <c r="F200" s="4">
        <v>274.35000600000001</v>
      </c>
      <c r="G200" s="5">
        <f t="shared" si="5"/>
        <v>0.60628104007734585</v>
      </c>
      <c r="H200" s="1"/>
      <c r="I200" s="4">
        <v>1140</v>
      </c>
      <c r="J200" s="4">
        <v>1146.4499510000001</v>
      </c>
      <c r="K200" s="5">
        <f t="shared" si="2"/>
        <v>0.80683853594582255</v>
      </c>
      <c r="L200" s="1"/>
      <c r="M200" s="4">
        <v>59</v>
      </c>
      <c r="N200" s="4">
        <v>59.939999</v>
      </c>
      <c r="O200" s="5">
        <f t="shared" si="3"/>
        <v>0.56723391003058965</v>
      </c>
      <c r="P200" s="4"/>
      <c r="Q200" s="4">
        <v>8751.0996090000008</v>
      </c>
      <c r="R200" s="4">
        <v>8766.3496090000008</v>
      </c>
      <c r="U200" s="8">
        <v>44861</v>
      </c>
      <c r="V200" s="6">
        <v>19.546199999999999</v>
      </c>
      <c r="W200" s="7">
        <f t="shared" si="4"/>
        <v>-2.9127748899420978E-3</v>
      </c>
      <c r="X200" s="7">
        <f>W200-'INTERNATIONAL PORTFOLIO ANALYSI'!G$5</f>
        <v>-2.9127748899420978E-3</v>
      </c>
    </row>
    <row r="201" spans="1:24">
      <c r="A201" s="4">
        <v>1186.150024</v>
      </c>
      <c r="B201" s="4">
        <v>1175.9499510000001</v>
      </c>
      <c r="C201" s="5">
        <f t="shared" si="0"/>
        <v>0.86313409778779893</v>
      </c>
      <c r="D201" s="1"/>
      <c r="E201" s="4">
        <v>283.14999399999999</v>
      </c>
      <c r="F201" s="4">
        <v>270.20001200000002</v>
      </c>
      <c r="G201" s="5">
        <f t="shared" si="5"/>
        <v>-2.7472526888212827</v>
      </c>
      <c r="H201" s="1"/>
      <c r="I201" s="4">
        <v>1146.4499510000001</v>
      </c>
      <c r="J201" s="4">
        <v>1155.6999510000001</v>
      </c>
      <c r="K201" s="5">
        <f t="shared" si="2"/>
        <v>0.83067391252315526</v>
      </c>
      <c r="L201" s="1"/>
      <c r="M201" s="4">
        <v>59.689999</v>
      </c>
      <c r="N201" s="4">
        <v>60.279998999999997</v>
      </c>
      <c r="O201" s="5">
        <f t="shared" si="3"/>
        <v>-0.92899470685126118</v>
      </c>
      <c r="P201" s="4"/>
      <c r="Q201" s="4">
        <v>8810</v>
      </c>
      <c r="R201" s="4">
        <v>9004.4501949999994</v>
      </c>
      <c r="U201" s="8">
        <v>44862</v>
      </c>
      <c r="V201" s="6">
        <v>19.260000000000002</v>
      </c>
      <c r="W201" s="7">
        <f t="shared" si="4"/>
        <v>-1.4642232249746619E-2</v>
      </c>
      <c r="X201" s="7">
        <f>W201-'INTERNATIONAL PORTFOLIO ANALYSI'!G$5</f>
        <v>-1.4642232249746619E-2</v>
      </c>
    </row>
    <row r="202" spans="1:24">
      <c r="A202" s="4">
        <v>1177.1999510000001</v>
      </c>
      <c r="B202" s="4">
        <v>1186.099976</v>
      </c>
      <c r="C202" s="5">
        <f t="shared" si="0"/>
        <v>0.10538740622991126</v>
      </c>
      <c r="D202" s="1"/>
      <c r="E202" s="4">
        <v>280.5</v>
      </c>
      <c r="F202" s="4">
        <v>263</v>
      </c>
      <c r="G202" s="5">
        <f t="shared" si="5"/>
        <v>-1.5126640820995616</v>
      </c>
      <c r="H202" s="1"/>
      <c r="I202" s="4">
        <v>1165</v>
      </c>
      <c r="J202" s="4">
        <v>1165.3000489999999</v>
      </c>
      <c r="K202" s="5">
        <f t="shared" si="2"/>
        <v>-0.8881916729413859</v>
      </c>
      <c r="L202" s="1"/>
      <c r="M202" s="4">
        <v>60</v>
      </c>
      <c r="N202" s="4">
        <v>59.720001000000003</v>
      </c>
      <c r="O202" s="5">
        <f t="shared" si="3"/>
        <v>-1.3060984376071982</v>
      </c>
      <c r="P202" s="4"/>
      <c r="Q202" s="4">
        <v>9036</v>
      </c>
      <c r="R202" s="4">
        <v>9046.0498050000006</v>
      </c>
      <c r="U202" s="8">
        <v>44865</v>
      </c>
      <c r="V202" s="6">
        <v>19.162500000000001</v>
      </c>
      <c r="W202" s="7">
        <f t="shared" si="4"/>
        <v>-5.0623052959501624E-3</v>
      </c>
      <c r="X202" s="7">
        <f>W202-'INTERNATIONAL PORTFOLIO ANALYSI'!G$5</f>
        <v>-5.0623052959501624E-3</v>
      </c>
    </row>
    <row r="203" spans="1:24">
      <c r="A203" s="4">
        <v>1179.6999510000001</v>
      </c>
      <c r="B203" s="4">
        <v>1187.349976</v>
      </c>
      <c r="C203" s="5">
        <f t="shared" si="0"/>
        <v>2.3876679642094074</v>
      </c>
      <c r="D203" s="1"/>
      <c r="E203" s="4">
        <v>275.45001200000002</v>
      </c>
      <c r="F203" s="4">
        <v>270.89999399999999</v>
      </c>
      <c r="G203" s="5">
        <f t="shared" si="5"/>
        <v>-2.6646971429446178</v>
      </c>
      <c r="H203" s="1"/>
      <c r="I203" s="4">
        <v>1160.75</v>
      </c>
      <c r="J203" s="4">
        <v>1154.9499510000001</v>
      </c>
      <c r="K203" s="5">
        <f t="shared" si="2"/>
        <v>0.97406818280387975</v>
      </c>
      <c r="L203" s="1"/>
      <c r="M203" s="4">
        <v>60.099997999999999</v>
      </c>
      <c r="N203" s="4">
        <v>58.939999</v>
      </c>
      <c r="O203" s="5">
        <f t="shared" si="3"/>
        <v>2.0529403130800872</v>
      </c>
      <c r="P203" s="4"/>
      <c r="Q203" s="4">
        <v>9054.4003909999992</v>
      </c>
      <c r="R203" s="4">
        <v>9494.0996090000008</v>
      </c>
      <c r="U203" s="8">
        <v>44866</v>
      </c>
      <c r="V203" s="6">
        <v>19.632400000000001</v>
      </c>
      <c r="W203" s="7">
        <f t="shared" si="4"/>
        <v>2.452185257664705E-2</v>
      </c>
      <c r="X203" s="7">
        <f>W203-'INTERNATIONAL PORTFOLIO ANALYSI'!G$5</f>
        <v>2.452185257664705E-2</v>
      </c>
    </row>
    <row r="204" spans="1:24">
      <c r="A204" s="4">
        <v>1190.099976</v>
      </c>
      <c r="B204" s="4">
        <v>1215.6999510000001</v>
      </c>
      <c r="C204" s="5">
        <f t="shared" si="0"/>
        <v>0.42362632290670493</v>
      </c>
      <c r="D204" s="1"/>
      <c r="E204" s="4">
        <v>270.20001200000002</v>
      </c>
      <c r="F204" s="4">
        <v>278.20001200000002</v>
      </c>
      <c r="G204" s="5">
        <f t="shared" si="5"/>
        <v>3.0037999999999969</v>
      </c>
      <c r="H204" s="1"/>
      <c r="I204" s="4">
        <v>1155.099976</v>
      </c>
      <c r="J204" s="4">
        <v>1166.1999510000001</v>
      </c>
      <c r="K204" s="5">
        <f t="shared" si="2"/>
        <v>0.69457197224662626</v>
      </c>
      <c r="L204" s="1"/>
      <c r="M204" s="4">
        <v>58.82</v>
      </c>
      <c r="N204" s="4">
        <v>60.150002000000001</v>
      </c>
      <c r="O204" s="5">
        <f t="shared" si="3"/>
        <v>0.48212300973822014</v>
      </c>
      <c r="P204" s="4"/>
      <c r="Q204" s="4">
        <v>9641.5</v>
      </c>
      <c r="R204" s="4">
        <v>9525.5498050000006</v>
      </c>
      <c r="U204" s="8">
        <v>44867</v>
      </c>
      <c r="V204" s="6">
        <v>19.162400000000002</v>
      </c>
      <c r="W204" s="7">
        <f t="shared" si="4"/>
        <v>-2.394001752205532E-2</v>
      </c>
      <c r="X204" s="7">
        <f>W204-'INTERNATIONAL PORTFOLIO ANALYSI'!G$5</f>
        <v>-2.394001752205532E-2</v>
      </c>
    </row>
    <row r="205" spans="1:24">
      <c r="A205" s="4">
        <v>1218</v>
      </c>
      <c r="B205" s="4">
        <v>1220.849976</v>
      </c>
      <c r="C205" s="5">
        <f t="shared" si="0"/>
        <v>-2.8666585320059806E-2</v>
      </c>
      <c r="D205" s="1"/>
      <c r="E205" s="4">
        <v>268</v>
      </c>
      <c r="F205" s="4">
        <v>279.29998799999998</v>
      </c>
      <c r="G205" s="5">
        <f t="shared" si="5"/>
        <v>2.6947280035746415</v>
      </c>
      <c r="H205" s="1"/>
      <c r="I205" s="4">
        <v>1167.150024</v>
      </c>
      <c r="J205" s="4">
        <v>1174.3000489999999</v>
      </c>
      <c r="K205" s="5">
        <f t="shared" si="2"/>
        <v>-1.2816186981186053</v>
      </c>
      <c r="L205" s="1"/>
      <c r="M205" s="4">
        <v>60.18</v>
      </c>
      <c r="N205" s="4">
        <v>60.439999</v>
      </c>
      <c r="O205" s="5">
        <f t="shared" si="3"/>
        <v>1.0919904217734999</v>
      </c>
      <c r="P205" s="4"/>
      <c r="Q205" s="4">
        <v>9649.9501949999994</v>
      </c>
      <c r="R205" s="4">
        <v>9455.3496090000008</v>
      </c>
      <c r="U205" s="8">
        <v>44868</v>
      </c>
      <c r="V205" s="6">
        <v>19.454899999999999</v>
      </c>
      <c r="W205" s="7">
        <f t="shared" si="4"/>
        <v>1.5264267523900808E-2</v>
      </c>
      <c r="X205" s="7">
        <f>W205-'INTERNATIONAL PORTFOLIO ANALYSI'!G$5</f>
        <v>1.5264267523900808E-2</v>
      </c>
    </row>
    <row r="206" spans="1:24">
      <c r="A206" s="4">
        <v>1215.900024</v>
      </c>
      <c r="B206" s="4">
        <v>1220.5</v>
      </c>
      <c r="C206" s="5">
        <f t="shared" si="0"/>
        <v>-1.1102047521507534</v>
      </c>
      <c r="D206" s="1"/>
      <c r="E206" s="4">
        <v>270.54998799999998</v>
      </c>
      <c r="F206" s="4">
        <v>278.10000600000001</v>
      </c>
      <c r="G206" s="5">
        <f t="shared" si="5"/>
        <v>0.39539034958775254</v>
      </c>
      <c r="H206" s="1"/>
      <c r="I206" s="4">
        <v>1162.099976</v>
      </c>
      <c r="J206" s="4">
        <v>1159.25</v>
      </c>
      <c r="K206" s="5">
        <f t="shared" si="2"/>
        <v>6.0379642009924996E-2</v>
      </c>
      <c r="L206" s="1"/>
      <c r="M206" s="4">
        <v>59.900002000000001</v>
      </c>
      <c r="N206" s="4">
        <v>61.099997999999999</v>
      </c>
      <c r="O206" s="5">
        <f t="shared" si="3"/>
        <v>0.5564664666601149</v>
      </c>
      <c r="P206" s="4"/>
      <c r="Q206" s="4">
        <v>9454.3496090000008</v>
      </c>
      <c r="R206" s="4">
        <v>9228.25</v>
      </c>
      <c r="U206" s="8">
        <v>44869</v>
      </c>
      <c r="V206" s="6">
        <v>20.847300000000001</v>
      </c>
      <c r="W206" s="7">
        <f t="shared" si="4"/>
        <v>7.1570658291741529E-2</v>
      </c>
      <c r="X206" s="7">
        <f>W206-'INTERNATIONAL PORTFOLIO ANALYSI'!G$5</f>
        <v>7.1570658291741529E-2</v>
      </c>
    </row>
    <row r="207" spans="1:24">
      <c r="A207" s="4">
        <v>1219.9499510000001</v>
      </c>
      <c r="B207" s="4">
        <v>1206.9499510000001</v>
      </c>
      <c r="C207" s="5">
        <f t="shared" si="0"/>
        <v>0.24856043098675265</v>
      </c>
      <c r="D207" s="1"/>
      <c r="E207" s="4">
        <v>278.5</v>
      </c>
      <c r="F207" s="4">
        <v>274.14999399999999</v>
      </c>
      <c r="G207" s="5">
        <f t="shared" si="5"/>
        <v>-0.4296391162036059</v>
      </c>
      <c r="H207" s="1"/>
      <c r="I207" s="4">
        <v>1147.0500489999999</v>
      </c>
      <c r="J207" s="4">
        <v>1159.9499510000001</v>
      </c>
      <c r="K207" s="5">
        <f t="shared" si="2"/>
        <v>-1.1724622246223178</v>
      </c>
      <c r="L207" s="1"/>
      <c r="M207" s="4">
        <v>61.540000999999997</v>
      </c>
      <c r="N207" s="4">
        <v>61.439999</v>
      </c>
      <c r="O207" s="5">
        <f t="shared" si="3"/>
        <v>-0.8951823062366866</v>
      </c>
      <c r="P207" s="4"/>
      <c r="Q207" s="4">
        <v>9220</v>
      </c>
      <c r="R207" s="4">
        <v>9236.3496090000008</v>
      </c>
      <c r="U207" s="8">
        <v>44872</v>
      </c>
      <c r="V207" s="6">
        <v>20.798400000000001</v>
      </c>
      <c r="W207" s="7">
        <f t="shared" si="4"/>
        <v>-2.3456274913297992E-3</v>
      </c>
      <c r="X207" s="7">
        <f>W207-'INTERNATIONAL PORTFOLIO ANALYSI'!G$5</f>
        <v>-2.3456274913297992E-3</v>
      </c>
    </row>
    <row r="208" spans="1:24">
      <c r="A208" s="4">
        <v>1210</v>
      </c>
      <c r="B208" s="4">
        <v>1209.9499510000001</v>
      </c>
      <c r="C208" s="5">
        <f t="shared" si="0"/>
        <v>1.8637175018159031</v>
      </c>
      <c r="D208" s="1"/>
      <c r="E208" s="4">
        <v>275.14999399999999</v>
      </c>
      <c r="F208" s="4">
        <v>271.14999399999999</v>
      </c>
      <c r="G208" s="5">
        <f t="shared" si="5"/>
        <v>-1.4203566755766324</v>
      </c>
      <c r="H208" s="1"/>
      <c r="I208" s="4">
        <v>1165.1999510000001</v>
      </c>
      <c r="J208" s="4">
        <v>1146.349976</v>
      </c>
      <c r="K208" s="5">
        <f t="shared" si="2"/>
        <v>-1.3303092702293562</v>
      </c>
      <c r="L208" s="1"/>
      <c r="M208" s="4">
        <v>61.5</v>
      </c>
      <c r="N208" s="4">
        <v>60.889999000000003</v>
      </c>
      <c r="O208" s="5">
        <f t="shared" si="3"/>
        <v>0.91969454622588709</v>
      </c>
      <c r="P208" s="4"/>
      <c r="Q208" s="4">
        <v>9250</v>
      </c>
      <c r="R208" s="4">
        <v>9226.5498050000006</v>
      </c>
      <c r="U208" s="8">
        <v>44873</v>
      </c>
      <c r="V208" s="6">
        <v>21.353400000000001</v>
      </c>
      <c r="W208" s="7">
        <f t="shared" si="4"/>
        <v>2.6684744980383091E-2</v>
      </c>
      <c r="X208" s="7">
        <f>W208-'INTERNATIONAL PORTFOLIO ANALYSI'!G$5</f>
        <v>2.6684744980383091E-2</v>
      </c>
    </row>
    <row r="209" spans="1:24">
      <c r="A209" s="4">
        <v>1221</v>
      </c>
      <c r="B209" s="4">
        <v>1232.5</v>
      </c>
      <c r="C209" s="5">
        <f t="shared" si="0"/>
        <v>-2.2920892494929008</v>
      </c>
      <c r="D209" s="1"/>
      <c r="E209" s="4">
        <v>278</v>
      </c>
      <c r="F209" s="4">
        <v>274.25</v>
      </c>
      <c r="G209" s="5">
        <f t="shared" si="5"/>
        <v>-1.0942914702380042</v>
      </c>
      <c r="H209" s="1"/>
      <c r="I209" s="4">
        <v>1148.900024</v>
      </c>
      <c r="J209" s="4">
        <v>1131.099976</v>
      </c>
      <c r="K209" s="5">
        <f t="shared" si="2"/>
        <v>-0.16798028824287714</v>
      </c>
      <c r="L209" s="1"/>
      <c r="M209" s="4">
        <v>61.279998999999997</v>
      </c>
      <c r="N209" s="4">
        <v>61.450001</v>
      </c>
      <c r="O209" s="5">
        <f t="shared" si="3"/>
        <v>1.3995117754351207</v>
      </c>
      <c r="P209" s="4"/>
      <c r="Q209" s="4">
        <v>9250.5498050000006</v>
      </c>
      <c r="R209" s="4">
        <v>9321.0498050000006</v>
      </c>
      <c r="U209" s="8">
        <v>44874</v>
      </c>
      <c r="V209" s="6">
        <v>21.073499999999999</v>
      </c>
      <c r="W209" s="7">
        <f t="shared" si="4"/>
        <v>-1.3107982803675356E-2</v>
      </c>
      <c r="X209" s="7">
        <f>W209-'INTERNATIONAL PORTFOLIO ANALYSI'!G$5</f>
        <v>-1.3107982803675356E-2</v>
      </c>
    </row>
    <row r="210" spans="1:24">
      <c r="A210" s="4">
        <v>1244.9499510000001</v>
      </c>
      <c r="B210" s="4">
        <v>1204.25</v>
      </c>
      <c r="C210" s="5">
        <f t="shared" si="0"/>
        <v>1.8102594145733812</v>
      </c>
      <c r="D210" s="1"/>
      <c r="E210" s="4">
        <v>264.45001200000002</v>
      </c>
      <c r="F210" s="4">
        <v>272.79998799999998</v>
      </c>
      <c r="G210" s="5">
        <f t="shared" si="5"/>
        <v>1.1432808661614824</v>
      </c>
      <c r="H210" s="1"/>
      <c r="I210" s="4">
        <v>1135</v>
      </c>
      <c r="J210" s="4">
        <v>1129.1999510000001</v>
      </c>
      <c r="K210" s="5">
        <f t="shared" si="2"/>
        <v>-0.56676428247561184</v>
      </c>
      <c r="L210" s="1"/>
      <c r="M210" s="4">
        <v>61.919998</v>
      </c>
      <c r="N210" s="4">
        <v>62.310001</v>
      </c>
      <c r="O210" s="5">
        <f t="shared" si="3"/>
        <v>1.3641453801292618</v>
      </c>
      <c r="P210" s="4"/>
      <c r="Q210" s="4">
        <v>9401.0498050000006</v>
      </c>
      <c r="R210" s="4">
        <v>9248.8496090000008</v>
      </c>
      <c r="U210" s="8">
        <v>44875</v>
      </c>
      <c r="V210" s="6">
        <v>21.700800000000001</v>
      </c>
      <c r="W210" s="7">
        <f t="shared" si="4"/>
        <v>2.9767243220158102E-2</v>
      </c>
      <c r="X210" s="7">
        <f>W210-'INTERNATIONAL PORTFOLIO ANALYSI'!G$5</f>
        <v>2.9767243220158102E-2</v>
      </c>
    </row>
    <row r="211" spans="1:24">
      <c r="A211" s="4">
        <v>1183.5500489999999</v>
      </c>
      <c r="B211" s="4">
        <v>1226.0500489999999</v>
      </c>
      <c r="C211" s="5">
        <f t="shared" si="0"/>
        <v>0.89719012767642736</v>
      </c>
      <c r="D211" s="1"/>
      <c r="E211" s="4">
        <v>271.64999399999999</v>
      </c>
      <c r="F211" s="4">
        <v>281.79998799999998</v>
      </c>
      <c r="G211" s="5">
        <f t="shared" si="5"/>
        <v>-0.5287190519598961</v>
      </c>
      <c r="H211" s="1"/>
      <c r="I211" s="4">
        <v>1120.0500489999999</v>
      </c>
      <c r="J211" s="4">
        <v>1122.8000489999999</v>
      </c>
      <c r="K211" s="5">
        <f t="shared" si="2"/>
        <v>-0.12469050043654872</v>
      </c>
      <c r="L211" s="1"/>
      <c r="M211" s="4">
        <v>63.509998000000003</v>
      </c>
      <c r="N211" s="4">
        <v>63.16</v>
      </c>
      <c r="O211" s="5">
        <f t="shared" si="3"/>
        <v>-2.7707409753008236</v>
      </c>
      <c r="P211" s="4"/>
      <c r="Q211" s="4">
        <v>9224</v>
      </c>
      <c r="R211" s="4">
        <v>9086.0498050000006</v>
      </c>
      <c r="U211" s="8">
        <v>44876</v>
      </c>
      <c r="V211" s="6">
        <v>21.7042</v>
      </c>
      <c r="W211" s="7">
        <f t="shared" si="4"/>
        <v>1.566762515667248E-4</v>
      </c>
      <c r="X211" s="7">
        <f>W211-'INTERNATIONAL PORTFOLIO ANALYSI'!G$5</f>
        <v>1.566762515667248E-4</v>
      </c>
    </row>
    <row r="212" spans="1:24">
      <c r="A212" s="4">
        <v>1234</v>
      </c>
      <c r="B212" s="4">
        <v>1237.0500489999999</v>
      </c>
      <c r="C212" s="5">
        <f t="shared" si="0"/>
        <v>0.16975667247235895</v>
      </c>
      <c r="D212" s="1"/>
      <c r="E212" s="4">
        <v>272.04998799999998</v>
      </c>
      <c r="F212" s="4">
        <v>285.45001200000002</v>
      </c>
      <c r="G212" s="5">
        <f t="shared" si="5"/>
        <v>3.2991203797267032</v>
      </c>
      <c r="H212" s="1"/>
      <c r="I212" s="4">
        <v>1131</v>
      </c>
      <c r="J212" s="4">
        <v>1121.400024</v>
      </c>
      <c r="K212" s="5">
        <f t="shared" si="2"/>
        <v>0.6955525979193331</v>
      </c>
      <c r="L212" s="1"/>
      <c r="M212" s="4">
        <v>62.91</v>
      </c>
      <c r="N212" s="4">
        <v>61.41</v>
      </c>
      <c r="O212" s="5">
        <f t="shared" si="3"/>
        <v>0.71649242794333623</v>
      </c>
      <c r="P212" s="4"/>
      <c r="Q212" s="4">
        <v>9200</v>
      </c>
      <c r="R212" s="4">
        <v>9088.2998050000006</v>
      </c>
      <c r="U212" s="8">
        <v>44879</v>
      </c>
      <c r="V212" s="6">
        <v>21.9849</v>
      </c>
      <c r="W212" s="7">
        <f t="shared" si="4"/>
        <v>1.2932980713410284E-2</v>
      </c>
      <c r="X212" s="7">
        <f>W212-'INTERNATIONAL PORTFOLIO ANALYSI'!G$5</f>
        <v>1.2932980713410284E-2</v>
      </c>
    </row>
    <row r="213" spans="1:24">
      <c r="A213" s="4">
        <v>1237.3000489999999</v>
      </c>
      <c r="B213" s="4">
        <v>1239.150024</v>
      </c>
      <c r="C213" s="5">
        <f t="shared" si="0"/>
        <v>-7.6671345809534913E-2</v>
      </c>
      <c r="D213" s="1"/>
      <c r="E213" s="4">
        <v>280</v>
      </c>
      <c r="F213" s="4">
        <v>282.60000600000001</v>
      </c>
      <c r="G213" s="5">
        <f t="shared" si="5"/>
        <v>1.2952534263415336</v>
      </c>
      <c r="H213" s="1"/>
      <c r="I213" s="4">
        <v>1121.4499510000001</v>
      </c>
      <c r="J213" s="4">
        <v>1129.1999510000001</v>
      </c>
      <c r="K213" s="5">
        <f t="shared" si="2"/>
        <v>-0.93871550300838491</v>
      </c>
      <c r="L213" s="1"/>
      <c r="M213" s="4">
        <v>61.349997999999999</v>
      </c>
      <c r="N213" s="4">
        <v>61.849997999999999</v>
      </c>
      <c r="O213" s="5">
        <f t="shared" si="3"/>
        <v>2.0371916584378833</v>
      </c>
      <c r="P213" s="4"/>
      <c r="Q213" s="4">
        <v>9098.9501949999994</v>
      </c>
      <c r="R213" s="4">
        <v>9152.4003909999992</v>
      </c>
      <c r="U213" s="8">
        <v>44880</v>
      </c>
      <c r="V213" s="6">
        <v>21.576799999999999</v>
      </c>
      <c r="W213" s="7">
        <f t="shared" si="4"/>
        <v>-1.8562740790269733E-2</v>
      </c>
      <c r="X213" s="7">
        <f>W213-'INTERNATIONAL PORTFOLIO ANALYSI'!G$5</f>
        <v>-1.8562740790269733E-2</v>
      </c>
    </row>
    <row r="214" spans="1:24">
      <c r="A214" s="4">
        <v>1237.0500489999999</v>
      </c>
      <c r="B214" s="4">
        <v>1238.1999510000001</v>
      </c>
      <c r="C214" s="5">
        <f t="shared" si="0"/>
        <v>-0.42400260117600341</v>
      </c>
      <c r="D214" s="1"/>
      <c r="E214" s="4">
        <v>283.85000600000001</v>
      </c>
      <c r="F214" s="4">
        <v>279.14999399999999</v>
      </c>
      <c r="G214" s="5">
        <f t="shared" si="5"/>
        <v>-0.99842560174774397</v>
      </c>
      <c r="H214" s="1"/>
      <c r="I214" s="4">
        <v>1129.1999510000001</v>
      </c>
      <c r="J214" s="4">
        <v>1118.599976</v>
      </c>
      <c r="K214" s="5">
        <f t="shared" si="2"/>
        <v>0.21455605681150403</v>
      </c>
      <c r="L214" s="1"/>
      <c r="M214" s="4">
        <v>62.860000999999997</v>
      </c>
      <c r="N214" s="4">
        <v>63.110000999999997</v>
      </c>
      <c r="O214" s="5">
        <f t="shared" si="3"/>
        <v>1.9014371430607271</v>
      </c>
      <c r="P214" s="4"/>
      <c r="Q214" s="4">
        <v>9173</v>
      </c>
      <c r="R214" s="4">
        <v>9159</v>
      </c>
      <c r="U214" s="8">
        <v>44881</v>
      </c>
      <c r="V214" s="6">
        <v>21.471</v>
      </c>
      <c r="W214" s="7">
        <f t="shared" si="4"/>
        <v>-4.9034147788364615E-3</v>
      </c>
      <c r="X214" s="7">
        <f>W214-'INTERNATIONAL PORTFOLIO ANALYSI'!G$5</f>
        <v>-4.9034147788364615E-3</v>
      </c>
    </row>
    <row r="215" spans="1:24">
      <c r="A215" s="4">
        <v>1238.8000489999999</v>
      </c>
      <c r="B215" s="4">
        <v>1232.9499510000001</v>
      </c>
      <c r="C215" s="5">
        <f t="shared" si="0"/>
        <v>-0.65289973802026813</v>
      </c>
      <c r="D215" s="1"/>
      <c r="E215" s="4">
        <v>284.75</v>
      </c>
      <c r="F215" s="4">
        <v>275.54998799999998</v>
      </c>
      <c r="G215" s="5">
        <f t="shared" si="5"/>
        <v>-1.2208110144201536</v>
      </c>
      <c r="H215" s="1"/>
      <c r="I215" s="4">
        <v>1111.0500489999999</v>
      </c>
      <c r="J215" s="4">
        <v>1121</v>
      </c>
      <c r="K215" s="5">
        <f t="shared" si="2"/>
        <v>-0.16949366636931582</v>
      </c>
      <c r="L215" s="1"/>
      <c r="M215" s="4">
        <v>63.700001</v>
      </c>
      <c r="N215" s="4">
        <v>64.309997999999993</v>
      </c>
      <c r="O215" s="5">
        <f t="shared" si="3"/>
        <v>0.9951780747995097</v>
      </c>
      <c r="P215" s="4"/>
      <c r="Q215" s="4">
        <v>9155</v>
      </c>
      <c r="R215" s="4">
        <v>9135.0498050000006</v>
      </c>
      <c r="U215" s="8">
        <v>44882</v>
      </c>
      <c r="V215" s="6">
        <v>20.971499999999999</v>
      </c>
      <c r="W215" s="7">
        <f t="shared" si="4"/>
        <v>-2.3263937403940251E-2</v>
      </c>
      <c r="X215" s="7">
        <f>W215-'INTERNATIONAL PORTFOLIO ANALYSI'!G$5</f>
        <v>-2.3263937403940251E-2</v>
      </c>
    </row>
    <row r="216" spans="1:24">
      <c r="A216" s="4">
        <v>1226.0500489999999</v>
      </c>
      <c r="B216" s="4">
        <v>1224.900024</v>
      </c>
      <c r="C216" s="5">
        <f t="shared" si="0"/>
        <v>-0.3183952913368569</v>
      </c>
      <c r="D216" s="1"/>
      <c r="E216" s="4">
        <v>285</v>
      </c>
      <c r="F216" s="4">
        <v>285.85000600000001</v>
      </c>
      <c r="G216" s="5">
        <f t="shared" si="5"/>
        <v>-1.2896314086970777</v>
      </c>
      <c r="H216" s="1"/>
      <c r="I216" s="4">
        <v>1122.400024</v>
      </c>
      <c r="J216" s="4">
        <v>1119.099976</v>
      </c>
      <c r="K216" s="5">
        <f t="shared" si="2"/>
        <v>-1.581623838762368</v>
      </c>
      <c r="L216" s="1"/>
      <c r="M216" s="4">
        <v>64.510002</v>
      </c>
      <c r="N216" s="4">
        <v>64.949996999999996</v>
      </c>
      <c r="O216" s="5">
        <f t="shared" si="3"/>
        <v>-1.077747547855924</v>
      </c>
      <c r="P216" s="4"/>
      <c r="Q216" s="4">
        <v>9100</v>
      </c>
      <c r="R216" s="4">
        <v>8985.8496090000008</v>
      </c>
      <c r="U216" s="8">
        <v>44883</v>
      </c>
      <c r="V216" s="6">
        <v>20.9376</v>
      </c>
      <c r="W216" s="7">
        <f t="shared" si="4"/>
        <v>-1.6164795079035431E-3</v>
      </c>
      <c r="X216" s="7">
        <f>W216-'INTERNATIONAL PORTFOLIO ANALYSI'!G$5</f>
        <v>-1.6164795079035431E-3</v>
      </c>
    </row>
    <row r="217" spans="1:24">
      <c r="A217" s="4">
        <v>1223.599976</v>
      </c>
      <c r="B217" s="4">
        <v>1221</v>
      </c>
      <c r="C217" s="5">
        <f t="shared" si="0"/>
        <v>1.1302251433251387</v>
      </c>
      <c r="D217" s="1"/>
      <c r="E217" s="4">
        <v>277</v>
      </c>
      <c r="F217" s="4">
        <v>279.45001200000002</v>
      </c>
      <c r="G217" s="5">
        <f t="shared" si="5"/>
        <v>3.7379852834542757</v>
      </c>
      <c r="H217" s="1"/>
      <c r="I217" s="4">
        <v>1121.0500489999999</v>
      </c>
      <c r="J217" s="4">
        <v>1101.400024</v>
      </c>
      <c r="K217" s="5">
        <f t="shared" si="2"/>
        <v>0.33593171594119553</v>
      </c>
      <c r="L217" s="1"/>
      <c r="M217" s="4">
        <v>64.5</v>
      </c>
      <c r="N217" s="4">
        <v>64.25</v>
      </c>
      <c r="O217" s="5">
        <f t="shared" si="3"/>
        <v>3.7976684824902831</v>
      </c>
      <c r="P217" s="4"/>
      <c r="Q217" s="4">
        <v>9023</v>
      </c>
      <c r="R217" s="4">
        <v>8844.9501949999994</v>
      </c>
      <c r="U217" s="8">
        <v>44886</v>
      </c>
      <c r="V217" s="6">
        <v>20.8306</v>
      </c>
      <c r="W217" s="7">
        <f t="shared" si="4"/>
        <v>-5.1104233532018629E-3</v>
      </c>
      <c r="X217" s="7">
        <f>W217-'INTERNATIONAL PORTFOLIO ANALYSI'!G$5</f>
        <v>-5.1104233532018629E-3</v>
      </c>
    </row>
    <row r="218" spans="1:24">
      <c r="A218" s="4">
        <v>1213</v>
      </c>
      <c r="B218" s="4">
        <v>1234.8000489999999</v>
      </c>
      <c r="C218" s="5">
        <f t="shared" si="0"/>
        <v>0.46160923014346722</v>
      </c>
      <c r="D218" s="1"/>
      <c r="E218" s="4">
        <v>276</v>
      </c>
      <c r="F218" s="4">
        <v>274.5</v>
      </c>
      <c r="G218" s="5">
        <f t="shared" si="5"/>
        <v>-2.2389343591617741</v>
      </c>
      <c r="H218" s="1"/>
      <c r="I218" s="4">
        <v>1104.9499510000001</v>
      </c>
      <c r="J218" s="4">
        <v>1105.099976</v>
      </c>
      <c r="K218" s="5">
        <f t="shared" si="2"/>
        <v>-0.12668763283005574</v>
      </c>
      <c r="L218" s="1"/>
      <c r="M218" s="4">
        <v>66.040001000000004</v>
      </c>
      <c r="N218" s="4">
        <v>66.690002000000007</v>
      </c>
      <c r="O218" s="5">
        <f t="shared" si="3"/>
        <v>2.6240814927550908</v>
      </c>
      <c r="P218" s="4"/>
      <c r="Q218" s="4">
        <v>8844.9501949999994</v>
      </c>
      <c r="R218" s="4">
        <v>8861.5996090000008</v>
      </c>
      <c r="U218" s="8">
        <v>44887</v>
      </c>
      <c r="V218" s="6">
        <v>21.097999999999999</v>
      </c>
      <c r="W218" s="7">
        <f t="shared" si="4"/>
        <v>1.2836884199206864E-2</v>
      </c>
      <c r="X218" s="7">
        <f>W218-'INTERNATIONAL PORTFOLIO ANALYSI'!G$5</f>
        <v>1.2836884199206864E-2</v>
      </c>
    </row>
    <row r="219" spans="1:24">
      <c r="A219" s="4">
        <v>1227.650024</v>
      </c>
      <c r="B219" s="4">
        <v>1240.5</v>
      </c>
      <c r="C219" s="5">
        <f t="shared" si="0"/>
        <v>-2.015316404675534E-2</v>
      </c>
      <c r="D219" s="1"/>
      <c r="E219" s="4">
        <v>285.85000600000001</v>
      </c>
      <c r="F219" s="4">
        <v>278.5</v>
      </c>
      <c r="G219" s="5">
        <f t="shared" si="5"/>
        <v>-1.7713407720304606</v>
      </c>
      <c r="H219" s="1"/>
      <c r="I219" s="4">
        <v>1101.0500489999999</v>
      </c>
      <c r="J219" s="4">
        <v>1103.6999510000001</v>
      </c>
      <c r="K219" s="5">
        <f t="shared" si="2"/>
        <v>0.31711517218324131</v>
      </c>
      <c r="L219" s="1"/>
      <c r="M219" s="4">
        <v>68.069999999999993</v>
      </c>
      <c r="N219" s="4">
        <v>68.440002000000007</v>
      </c>
      <c r="O219" s="5">
        <f t="shared" si="3"/>
        <v>-0.16072471768778387</v>
      </c>
      <c r="P219" s="4"/>
      <c r="Q219" s="4">
        <v>8885</v>
      </c>
      <c r="R219" s="4">
        <v>8870.5498050000006</v>
      </c>
      <c r="U219" s="8">
        <v>44888</v>
      </c>
      <c r="V219" s="6">
        <v>21.509599999999999</v>
      </c>
      <c r="W219" s="7">
        <f t="shared" si="4"/>
        <v>1.950895819508958E-2</v>
      </c>
      <c r="X219" s="7">
        <f>W219-'INTERNATIONAL PORTFOLIO ANALYSI'!G$5</f>
        <v>1.950895819508958E-2</v>
      </c>
    </row>
    <row r="220" spans="1:24">
      <c r="A220" s="4">
        <v>1237.75</v>
      </c>
      <c r="B220" s="4">
        <v>1240.25</v>
      </c>
      <c r="C220" s="5">
        <f t="shared" si="0"/>
        <v>0.28623656520862284</v>
      </c>
      <c r="D220" s="1"/>
      <c r="E220" s="4">
        <v>278.45001200000002</v>
      </c>
      <c r="F220" s="4">
        <v>292.29998799999998</v>
      </c>
      <c r="G220" s="5">
        <f t="shared" si="5"/>
        <v>1.4571948998178506</v>
      </c>
      <c r="H220" s="1"/>
      <c r="I220" s="4">
        <v>1108.0500489999999</v>
      </c>
      <c r="J220" s="4">
        <v>1107.1999510000001</v>
      </c>
      <c r="K220" s="5">
        <f t="shared" si="2"/>
        <v>-1.0747744334031415</v>
      </c>
      <c r="L220" s="1"/>
      <c r="M220" s="4">
        <v>67.669998000000007</v>
      </c>
      <c r="N220" s="4">
        <v>68.330001999999993</v>
      </c>
      <c r="O220" s="5">
        <f t="shared" si="3"/>
        <v>1.6098316519879712</v>
      </c>
      <c r="P220" s="4"/>
      <c r="Q220" s="4">
        <v>8949</v>
      </c>
      <c r="R220" s="4">
        <v>8936.2998050000006</v>
      </c>
      <c r="U220" s="8">
        <v>44889</v>
      </c>
      <c r="V220" s="6">
        <v>21.518799999999999</v>
      </c>
      <c r="W220" s="7">
        <f t="shared" si="4"/>
        <v>4.2771599657826626E-4</v>
      </c>
      <c r="X220" s="7">
        <f>W220-'INTERNATIONAL PORTFOLIO ANALYSI'!G$5</f>
        <v>4.2771599657826626E-4</v>
      </c>
    </row>
    <row r="221" spans="1:24">
      <c r="A221" s="4">
        <v>1241</v>
      </c>
      <c r="B221" s="4">
        <v>1243.8000489999999</v>
      </c>
      <c r="C221" s="5">
        <f t="shared" si="0"/>
        <v>0.20501100655608875</v>
      </c>
      <c r="D221" s="1"/>
      <c r="E221" s="4">
        <v>275.70001200000002</v>
      </c>
      <c r="F221" s="4">
        <v>293.79998799999998</v>
      </c>
      <c r="G221" s="5">
        <f t="shared" si="5"/>
        <v>4.9551123877917362</v>
      </c>
      <c r="H221" s="1"/>
      <c r="I221" s="4">
        <v>1109.0500489999999</v>
      </c>
      <c r="J221" s="4">
        <v>1095.3000489999999</v>
      </c>
      <c r="K221" s="5">
        <f t="shared" si="2"/>
        <v>0.8992946735456675</v>
      </c>
      <c r="L221" s="1"/>
      <c r="M221" s="4">
        <v>69.900002000000001</v>
      </c>
      <c r="N221" s="4">
        <v>69.430000000000007</v>
      </c>
      <c r="O221" s="5">
        <f t="shared" si="3"/>
        <v>-1.5267132363531755</v>
      </c>
      <c r="P221" s="4"/>
      <c r="Q221" s="4">
        <v>8936.3496090000008</v>
      </c>
      <c r="R221" s="4">
        <v>8951.9501949999994</v>
      </c>
      <c r="U221" s="8">
        <v>44890</v>
      </c>
      <c r="V221" s="6">
        <v>21.4467</v>
      </c>
      <c r="W221" s="7">
        <f t="shared" si="4"/>
        <v>-3.3505585813334827E-3</v>
      </c>
      <c r="X221" s="7">
        <f>W221-'INTERNATIONAL PORTFOLIO ANALYSI'!G$5</f>
        <v>-3.3505585813334827E-3</v>
      </c>
    </row>
    <row r="222" spans="1:24">
      <c r="A222" s="4">
        <v>1249.9499510000001</v>
      </c>
      <c r="B222" s="4">
        <v>1246.349976</v>
      </c>
      <c r="C222" s="5">
        <f t="shared" si="0"/>
        <v>-1.989804427131471</v>
      </c>
      <c r="D222" s="1"/>
      <c r="E222" s="4">
        <v>280</v>
      </c>
      <c r="F222" s="4">
        <v>299.79998799999998</v>
      </c>
      <c r="G222" s="5">
        <f t="shared" si="5"/>
        <v>0.51317142031494034</v>
      </c>
      <c r="H222" s="1"/>
      <c r="I222" s="4">
        <v>1096</v>
      </c>
      <c r="J222" s="4">
        <v>1105.150024</v>
      </c>
      <c r="K222" s="5">
        <f t="shared" si="2"/>
        <v>-0.34836672998163781</v>
      </c>
      <c r="L222" s="1"/>
      <c r="M222" s="4">
        <v>69.190002000000007</v>
      </c>
      <c r="N222" s="4">
        <v>68.370002999999997</v>
      </c>
      <c r="O222" s="5">
        <f t="shared" si="3"/>
        <v>-0.5850548229462571</v>
      </c>
      <c r="P222" s="4"/>
      <c r="Q222" s="4">
        <v>8966.0498050000006</v>
      </c>
      <c r="R222" s="4">
        <v>9016.5996090000008</v>
      </c>
      <c r="U222" s="8">
        <v>44893</v>
      </c>
      <c r="V222" s="6">
        <v>20.9483</v>
      </c>
      <c r="W222" s="7">
        <f t="shared" si="4"/>
        <v>-2.3239006467195428E-2</v>
      </c>
      <c r="X222" s="7">
        <f>W222-'INTERNATIONAL PORTFOLIO ANALYSI'!G$5</f>
        <v>-2.3239006467195428E-2</v>
      </c>
    </row>
    <row r="223" spans="1:24">
      <c r="A223" s="4">
        <v>1233.0500489999999</v>
      </c>
      <c r="B223" s="4">
        <v>1221.5500489999999</v>
      </c>
      <c r="C223" s="5">
        <f t="shared" si="0"/>
        <v>1.0560272999506148</v>
      </c>
      <c r="D223" s="1"/>
      <c r="E223" s="4">
        <v>294.25</v>
      </c>
      <c r="F223" s="4">
        <v>295.5</v>
      </c>
      <c r="G223" s="5">
        <f t="shared" si="5"/>
        <v>2.0422056654406671</v>
      </c>
      <c r="H223" s="1"/>
      <c r="I223" s="4">
        <v>1100</v>
      </c>
      <c r="J223" s="4">
        <v>1101.3000489999999</v>
      </c>
      <c r="K223" s="5">
        <f t="shared" si="2"/>
        <v>1.8114909754262669</v>
      </c>
      <c r="L223" s="1"/>
      <c r="M223" s="4">
        <v>67.459998999999996</v>
      </c>
      <c r="N223" s="4">
        <v>67.970000999999996</v>
      </c>
      <c r="O223" s="5">
        <f t="shared" si="3"/>
        <v>-0.11770192558919228</v>
      </c>
      <c r="P223" s="4"/>
      <c r="Q223" s="4">
        <v>9025</v>
      </c>
      <c r="R223" s="4">
        <v>9004.9003909999992</v>
      </c>
      <c r="U223" s="8">
        <v>44894</v>
      </c>
      <c r="V223" s="6">
        <v>21.264600000000002</v>
      </c>
      <c r="W223" s="7">
        <f t="shared" si="4"/>
        <v>1.5099077252092141E-2</v>
      </c>
      <c r="X223" s="7">
        <f>W223-'INTERNATIONAL PORTFOLIO ANALYSI'!G$5</f>
        <v>1.5099077252092141E-2</v>
      </c>
    </row>
    <row r="224" spans="1:24">
      <c r="A224" s="4">
        <v>1221.599976</v>
      </c>
      <c r="B224" s="4">
        <v>1234.4499510000001</v>
      </c>
      <c r="C224" s="5">
        <f t="shared" si="0"/>
        <v>1.6161103156785637</v>
      </c>
      <c r="D224" s="1"/>
      <c r="E224" s="4">
        <v>295.60000600000001</v>
      </c>
      <c r="F224" s="4">
        <v>305.14999399999999</v>
      </c>
      <c r="G224" s="5">
        <f t="shared" si="5"/>
        <v>-1.4342855810921464</v>
      </c>
      <c r="H224" s="1"/>
      <c r="I224" s="4">
        <v>1101.3000489999999</v>
      </c>
      <c r="J224" s="4">
        <v>1121.25</v>
      </c>
      <c r="K224" s="5">
        <f t="shared" si="2"/>
        <v>1.6990010256410206</v>
      </c>
      <c r="L224" s="1"/>
      <c r="M224" s="4">
        <v>68.25</v>
      </c>
      <c r="N224" s="4">
        <v>67.889999000000003</v>
      </c>
      <c r="O224" s="5">
        <f t="shared" si="3"/>
        <v>-0.66283253296261824</v>
      </c>
      <c r="P224" s="4"/>
      <c r="Q224" s="4">
        <v>8985</v>
      </c>
      <c r="R224" s="4">
        <v>8911.3496090000008</v>
      </c>
      <c r="U224" s="8">
        <v>44895</v>
      </c>
      <c r="V224" s="6">
        <v>22.235499999999998</v>
      </c>
      <c r="W224" s="7">
        <f t="shared" si="4"/>
        <v>4.5658042004081745E-2</v>
      </c>
      <c r="X224" s="7">
        <f>W224-'INTERNATIONAL PORTFOLIO ANALYSI'!G$5</f>
        <v>4.5658042004081745E-2</v>
      </c>
    </row>
    <row r="225" spans="1:24">
      <c r="A225" s="4">
        <v>1235</v>
      </c>
      <c r="B225" s="4">
        <v>1254.400024</v>
      </c>
      <c r="C225" s="5">
        <f t="shared" si="0"/>
        <v>-0.33880739147689937</v>
      </c>
      <c r="D225" s="1"/>
      <c r="E225" s="4">
        <v>299.39999399999999</v>
      </c>
      <c r="F225" s="4">
        <v>323.85000600000001</v>
      </c>
      <c r="G225" s="5">
        <f t="shared" si="5"/>
        <v>3.2656494077834153</v>
      </c>
      <c r="H225" s="1"/>
      <c r="I225" s="4">
        <v>1121.25</v>
      </c>
      <c r="J225" s="4">
        <v>1140.3000489999999</v>
      </c>
      <c r="K225" s="5">
        <f t="shared" si="2"/>
        <v>-1.381215410260848</v>
      </c>
      <c r="L225" s="1"/>
      <c r="M225" s="4">
        <v>67.25</v>
      </c>
      <c r="N225" s="4">
        <v>67.440002000000007</v>
      </c>
      <c r="O225" s="5">
        <f t="shared" si="3"/>
        <v>0.83036474405797478</v>
      </c>
      <c r="P225" s="4"/>
      <c r="Q225" s="4">
        <v>8957.9501949999994</v>
      </c>
      <c r="R225" s="4">
        <v>8976.9501949999994</v>
      </c>
      <c r="U225" s="8">
        <v>44896</v>
      </c>
      <c r="V225" s="6">
        <v>22.743400000000001</v>
      </c>
      <c r="W225" s="7">
        <f t="shared" si="4"/>
        <v>2.2841851993434057E-2</v>
      </c>
      <c r="X225" s="7">
        <f>W225-'INTERNATIONAL PORTFOLIO ANALYSI'!G$5</f>
        <v>2.2841851993434057E-2</v>
      </c>
    </row>
    <row r="226" spans="1:24">
      <c r="A226" s="4">
        <v>1254.400024</v>
      </c>
      <c r="B226" s="4">
        <v>1250.150024</v>
      </c>
      <c r="C226" s="5">
        <f t="shared" si="0"/>
        <v>-0.8838977552985321</v>
      </c>
      <c r="D226" s="1"/>
      <c r="E226" s="4">
        <v>295.29998799999998</v>
      </c>
      <c r="F226" s="4">
        <v>331.39999399999999</v>
      </c>
      <c r="G226" s="5">
        <f t="shared" si="5"/>
        <v>6.1281377577218681</v>
      </c>
      <c r="H226" s="1"/>
      <c r="I226" s="4">
        <v>1142</v>
      </c>
      <c r="J226" s="4">
        <v>1124.5500489999999</v>
      </c>
      <c r="K226" s="5">
        <f t="shared" si="2"/>
        <v>-1.0582032352034441</v>
      </c>
      <c r="L226" s="1"/>
      <c r="M226" s="4">
        <v>67.459998999999996</v>
      </c>
      <c r="N226" s="4">
        <v>68</v>
      </c>
      <c r="O226" s="5">
        <f t="shared" si="3"/>
        <v>1.0588249999999946</v>
      </c>
      <c r="P226" s="4"/>
      <c r="Q226" s="4">
        <v>8996.0498050000006</v>
      </c>
      <c r="R226" s="4">
        <v>8956.4003909999992</v>
      </c>
      <c r="U226" s="8">
        <v>44897</v>
      </c>
      <c r="V226" s="6">
        <v>23.154199999999999</v>
      </c>
      <c r="W226" s="7">
        <f t="shared" si="4"/>
        <v>1.8062382933070616E-2</v>
      </c>
      <c r="X226" s="7">
        <f>W226-'INTERNATIONAL PORTFOLIO ANALYSI'!G$5</f>
        <v>1.8062382933070616E-2</v>
      </c>
    </row>
    <row r="227" spans="1:24">
      <c r="A227" s="4">
        <v>1245.0500489999999</v>
      </c>
      <c r="B227" s="4">
        <v>1239.099976</v>
      </c>
      <c r="C227" s="5">
        <f t="shared" si="0"/>
        <v>-0.23404285821727061</v>
      </c>
      <c r="D227" s="1"/>
      <c r="E227" s="4">
        <v>311</v>
      </c>
      <c r="F227" s="4">
        <v>329.45001200000002</v>
      </c>
      <c r="G227" s="5">
        <f t="shared" si="5"/>
        <v>2.3313224826680981</v>
      </c>
      <c r="H227" s="1"/>
      <c r="I227" s="4">
        <v>1124</v>
      </c>
      <c r="J227" s="4">
        <v>1112.650024</v>
      </c>
      <c r="K227" s="5">
        <f t="shared" si="2"/>
        <v>0.25614307630662214</v>
      </c>
      <c r="L227" s="1"/>
      <c r="M227" s="4">
        <v>67.660004000000001</v>
      </c>
      <c r="N227" s="4">
        <v>68.720000999999996</v>
      </c>
      <c r="O227" s="5">
        <f t="shared" si="3"/>
        <v>1.1641385162378086</v>
      </c>
      <c r="P227" s="4"/>
      <c r="Q227" s="4">
        <v>8775</v>
      </c>
      <c r="R227" s="4">
        <v>8815.0996090000008</v>
      </c>
      <c r="U227" s="8">
        <v>44900</v>
      </c>
      <c r="V227" s="6">
        <v>22.275099999999998</v>
      </c>
      <c r="W227" s="7">
        <f t="shared" si="4"/>
        <v>-3.7967193856838118E-2</v>
      </c>
      <c r="X227" s="7">
        <f>W227-'INTERNATIONAL PORTFOLIO ANALYSI'!G$5</f>
        <v>-3.7967193856838118E-2</v>
      </c>
    </row>
    <row r="228" spans="1:24">
      <c r="A228" s="4">
        <v>1233.0500489999999</v>
      </c>
      <c r="B228" s="4">
        <v>1236.1999510000001</v>
      </c>
      <c r="C228" s="5">
        <f t="shared" si="0"/>
        <v>-1.1486775249030936</v>
      </c>
      <c r="D228" s="1"/>
      <c r="E228" s="4">
        <v>325</v>
      </c>
      <c r="F228" s="4">
        <v>323.60000600000001</v>
      </c>
      <c r="G228" s="5">
        <f t="shared" si="5"/>
        <v>-0.58840737335679527</v>
      </c>
      <c r="H228" s="1"/>
      <c r="I228" s="4">
        <v>1106.599976</v>
      </c>
      <c r="J228" s="4">
        <v>1115.5</v>
      </c>
      <c r="K228" s="5">
        <f t="shared" si="2"/>
        <v>-0.5692493052442823</v>
      </c>
      <c r="L228" s="1"/>
      <c r="M228" s="4">
        <v>69.099997999999999</v>
      </c>
      <c r="N228" s="4">
        <v>69.519997000000004</v>
      </c>
      <c r="O228" s="5">
        <f t="shared" si="3"/>
        <v>-1.3377460301098751</v>
      </c>
      <c r="P228" s="4"/>
      <c r="Q228" s="4">
        <v>8878.9501949999994</v>
      </c>
      <c r="R228" s="4">
        <v>8793.7998050000006</v>
      </c>
      <c r="U228" s="8">
        <v>44901</v>
      </c>
      <c r="V228" s="6">
        <v>22.194199999999999</v>
      </c>
      <c r="W228" s="7">
        <f t="shared" si="4"/>
        <v>-3.6318579939034956E-3</v>
      </c>
      <c r="X228" s="7">
        <f>W228-'INTERNATIONAL PORTFOLIO ANALYSI'!G$5</f>
        <v>-3.6318579939034956E-3</v>
      </c>
    </row>
    <row r="229" spans="1:24">
      <c r="A229" s="4">
        <v>1236.1999510000001</v>
      </c>
      <c r="B229" s="4">
        <v>1222</v>
      </c>
      <c r="C229" s="5">
        <f t="shared" si="0"/>
        <v>-1.1906750409165257</v>
      </c>
      <c r="D229" s="1"/>
      <c r="E229" s="4">
        <v>334.35000600000001</v>
      </c>
      <c r="F229" s="4">
        <v>317.39999399999999</v>
      </c>
      <c r="G229" s="5">
        <f t="shared" si="5"/>
        <v>-1.7756885071839084</v>
      </c>
      <c r="H229" s="1"/>
      <c r="I229" s="4">
        <v>1110.099976</v>
      </c>
      <c r="J229" s="4">
        <v>1109.150024</v>
      </c>
      <c r="K229" s="5">
        <f t="shared" si="2"/>
        <v>-0.36965017457368649</v>
      </c>
      <c r="L229" s="1"/>
      <c r="M229" s="4">
        <v>69.080001999999993</v>
      </c>
      <c r="N229" s="4">
        <v>68.589995999999999</v>
      </c>
      <c r="O229" s="5">
        <f t="shared" si="3"/>
        <v>0.94766297988995452</v>
      </c>
      <c r="P229" s="4"/>
      <c r="Q229" s="4">
        <v>8777</v>
      </c>
      <c r="R229" s="4">
        <v>8715.7001949999994</v>
      </c>
      <c r="U229" s="8">
        <v>44902</v>
      </c>
      <c r="V229" s="6">
        <v>22.6736</v>
      </c>
      <c r="W229" s="7">
        <f t="shared" si="4"/>
        <v>2.1600237899991975E-2</v>
      </c>
      <c r="X229" s="7">
        <f>W229-'INTERNATIONAL PORTFOLIO ANALYSI'!G$5</f>
        <v>2.1600237899991975E-2</v>
      </c>
    </row>
    <row r="230" spans="1:24">
      <c r="A230" s="4">
        <v>1222</v>
      </c>
      <c r="B230" s="4">
        <v>1207.4499510000001</v>
      </c>
      <c r="C230" s="5">
        <f t="shared" si="0"/>
        <v>0.3644064084275998</v>
      </c>
      <c r="D230" s="1"/>
      <c r="E230" s="4">
        <v>326.95001200000002</v>
      </c>
      <c r="F230" s="4">
        <v>323.89999399999999</v>
      </c>
      <c r="G230" s="5">
        <f t="shared" si="5"/>
        <v>-1.9159492846239363</v>
      </c>
      <c r="H230" s="1"/>
      <c r="I230" s="4">
        <v>1109.599976</v>
      </c>
      <c r="J230" s="4">
        <v>1105.0500489999999</v>
      </c>
      <c r="K230" s="5">
        <f t="shared" si="2"/>
        <v>0.19003437915779739</v>
      </c>
      <c r="L230" s="1"/>
      <c r="M230" s="4">
        <v>68.879997000000003</v>
      </c>
      <c r="N230" s="4">
        <v>69.239998</v>
      </c>
      <c r="O230" s="5">
        <f t="shared" si="3"/>
        <v>1.9208579410992952</v>
      </c>
      <c r="P230" s="4"/>
      <c r="Q230" s="4">
        <v>8740</v>
      </c>
      <c r="R230" s="4">
        <v>8655.7001949999994</v>
      </c>
      <c r="U230" s="8">
        <v>44903</v>
      </c>
      <c r="V230" s="6">
        <v>23.029900000000001</v>
      </c>
      <c r="W230" s="7">
        <f t="shared" si="4"/>
        <v>1.5714310916660829E-2</v>
      </c>
      <c r="X230" s="7">
        <f>W230-'INTERNATIONAL PORTFOLIO ANALYSI'!G$5</f>
        <v>1.5714310916660829E-2</v>
      </c>
    </row>
    <row r="231" spans="1:24">
      <c r="A231" s="4">
        <v>1202.0500489999999</v>
      </c>
      <c r="B231" s="4">
        <v>1211.849976</v>
      </c>
      <c r="C231" s="5">
        <f t="shared" si="0"/>
        <v>-2.3558961559116312</v>
      </c>
      <c r="D231" s="1"/>
      <c r="E231" s="4">
        <v>320</v>
      </c>
      <c r="F231" s="4">
        <v>309.35000600000001</v>
      </c>
      <c r="G231" s="5">
        <f t="shared" si="5"/>
        <v>2.0478891376412567</v>
      </c>
      <c r="H231" s="1"/>
      <c r="I231" s="4">
        <v>1111</v>
      </c>
      <c r="J231" s="4">
        <v>1107.150024</v>
      </c>
      <c r="K231" s="5">
        <f t="shared" si="2"/>
        <v>2.709000528369452E-2</v>
      </c>
      <c r="L231" s="1"/>
      <c r="M231" s="4">
        <v>69.379997000000003</v>
      </c>
      <c r="N231" s="4">
        <v>70.569999999999993</v>
      </c>
      <c r="O231" s="5">
        <f t="shared" si="3"/>
        <v>-1.4453691370270505</v>
      </c>
      <c r="P231" s="4"/>
      <c r="Q231" s="4">
        <v>8665</v>
      </c>
      <c r="R231" s="4">
        <v>8682.25</v>
      </c>
      <c r="U231" s="8">
        <v>44904</v>
      </c>
      <c r="V231" s="6">
        <v>23.4771</v>
      </c>
      <c r="W231" s="7">
        <f t="shared" si="4"/>
        <v>1.9418234555946778E-2</v>
      </c>
      <c r="X231" s="7">
        <f>W231-'INTERNATIONAL PORTFOLIO ANALYSI'!G$5</f>
        <v>1.9418234555946778E-2</v>
      </c>
    </row>
    <row r="232" spans="1:24">
      <c r="A232" s="4">
        <v>1213.0500489999999</v>
      </c>
      <c r="B232" s="4">
        <v>1183.3000489999999</v>
      </c>
      <c r="C232" s="5">
        <f t="shared" si="0"/>
        <v>-1.3817372874967142</v>
      </c>
      <c r="D232" s="1"/>
      <c r="E232" s="4">
        <v>317.20001200000002</v>
      </c>
      <c r="F232" s="4">
        <v>307.70001200000002</v>
      </c>
      <c r="G232" s="5">
        <f t="shared" si="5"/>
        <v>-4.4921235781189877</v>
      </c>
      <c r="H232" s="1"/>
      <c r="I232" s="4">
        <v>1107.150024</v>
      </c>
      <c r="J232" s="4">
        <v>1107.4499510000001</v>
      </c>
      <c r="K232" s="5">
        <f t="shared" si="2"/>
        <v>-0.93908550816307823</v>
      </c>
      <c r="L232" s="1"/>
      <c r="M232" s="4">
        <v>70.449996999999996</v>
      </c>
      <c r="N232" s="4">
        <v>69.550003000000004</v>
      </c>
      <c r="O232" s="5">
        <f t="shared" si="3"/>
        <v>-1.941058147761701</v>
      </c>
      <c r="P232" s="4"/>
      <c r="Q232" s="4">
        <v>8696.0498050000006</v>
      </c>
      <c r="R232" s="4">
        <v>8614.7998050000006</v>
      </c>
      <c r="U232" s="8">
        <v>44907</v>
      </c>
      <c r="V232" s="6">
        <v>23.3187</v>
      </c>
      <c r="W232" s="7">
        <f t="shared" si="4"/>
        <v>-6.7470002683466153E-3</v>
      </c>
      <c r="X232" s="7">
        <f>W232-'INTERNATIONAL PORTFOLIO ANALYSI'!G$5</f>
        <v>-6.7470002683466153E-3</v>
      </c>
    </row>
    <row r="233" spans="1:24">
      <c r="A233" s="4">
        <v>1181.0500489999999</v>
      </c>
      <c r="B233" s="4">
        <v>1166.9499510000001</v>
      </c>
      <c r="C233" s="5">
        <f t="shared" si="0"/>
        <v>-1.182563741330499</v>
      </c>
      <c r="D233" s="1"/>
      <c r="E233" s="4">
        <v>327.39999399999999</v>
      </c>
      <c r="F233" s="4">
        <v>305.89999399999999</v>
      </c>
      <c r="G233" s="5">
        <f t="shared" si="5"/>
        <v>-0.53337448456360859</v>
      </c>
      <c r="H233" s="1"/>
      <c r="I233" s="4">
        <v>1106.9499510000001</v>
      </c>
      <c r="J233" s="4">
        <v>1097.0500489999999</v>
      </c>
      <c r="K233" s="5">
        <f t="shared" si="2"/>
        <v>1.1485323765752902</v>
      </c>
      <c r="L233" s="1"/>
      <c r="M233" s="4">
        <v>68.199996999999996</v>
      </c>
      <c r="N233" s="4">
        <v>68.199996999999996</v>
      </c>
      <c r="O233" s="5">
        <f t="shared" si="3"/>
        <v>0.27859532017282479</v>
      </c>
      <c r="P233" s="4"/>
      <c r="Q233" s="4">
        <v>8590.0498050000006</v>
      </c>
      <c r="R233" s="4">
        <v>8659.1503909999992</v>
      </c>
      <c r="U233" s="8">
        <v>44908</v>
      </c>
      <c r="V233" s="6">
        <v>23.747699999999998</v>
      </c>
      <c r="W233" s="7">
        <f t="shared" si="4"/>
        <v>1.8397251990891365E-2</v>
      </c>
      <c r="X233" s="7">
        <f>W233-'INTERNATIONAL PORTFOLIO ANALYSI'!G$5</f>
        <v>1.8397251990891365E-2</v>
      </c>
    </row>
    <row r="234" spans="1:24">
      <c r="A234" s="4">
        <v>1180.9499510000001</v>
      </c>
      <c r="B234" s="4">
        <v>1153.150024</v>
      </c>
      <c r="C234" s="5">
        <f t="shared" si="0"/>
        <v>0.19077760518695</v>
      </c>
      <c r="D234" s="1"/>
      <c r="E234" s="4">
        <v>309</v>
      </c>
      <c r="F234" s="4">
        <v>312.35000600000001</v>
      </c>
      <c r="G234" s="5">
        <f t="shared" si="5"/>
        <v>-0.58499120240529034</v>
      </c>
      <c r="H234" s="1"/>
      <c r="I234" s="4">
        <v>1097.0500489999999</v>
      </c>
      <c r="J234" s="4">
        <v>1109.650024</v>
      </c>
      <c r="K234" s="5">
        <f t="shared" si="2"/>
        <v>0.18023700777210094</v>
      </c>
      <c r="L234" s="1"/>
      <c r="M234" s="4">
        <v>67.930000000000007</v>
      </c>
      <c r="N234" s="4">
        <v>68.389999000000003</v>
      </c>
      <c r="O234" s="5">
        <f t="shared" si="3"/>
        <v>-0.24857143220605507</v>
      </c>
      <c r="P234" s="4"/>
      <c r="Q234" s="4">
        <v>8669.9003909999992</v>
      </c>
      <c r="R234" s="4">
        <v>8621.7001949999994</v>
      </c>
      <c r="U234" s="8">
        <v>44909</v>
      </c>
      <c r="V234" s="6">
        <v>23.936399999999999</v>
      </c>
      <c r="W234" s="7">
        <f t="shared" si="4"/>
        <v>7.9460326684268699E-3</v>
      </c>
      <c r="X234" s="7">
        <f>W234-'INTERNATIONAL PORTFOLIO ANALYSI'!G$5</f>
        <v>7.9460326684268699E-3</v>
      </c>
    </row>
    <row r="235" spans="1:24">
      <c r="A235" s="4">
        <v>1152.5500489999999</v>
      </c>
      <c r="B235" s="4">
        <v>1155.349976</v>
      </c>
      <c r="C235" s="5">
        <f t="shared" si="0"/>
        <v>-4.3276929968101716E-2</v>
      </c>
      <c r="D235" s="1"/>
      <c r="E235" s="4">
        <v>308.70001200000002</v>
      </c>
      <c r="F235" s="4">
        <v>304</v>
      </c>
      <c r="G235" s="5">
        <f t="shared" si="5"/>
        <v>2.1085361642733527</v>
      </c>
      <c r="H235" s="1"/>
      <c r="I235" s="4">
        <v>1110.349976</v>
      </c>
      <c r="J235" s="4">
        <v>1111.650024</v>
      </c>
      <c r="K235" s="5">
        <f t="shared" si="2"/>
        <v>-0.85458550756978169</v>
      </c>
      <c r="L235" s="1"/>
      <c r="M235" s="4">
        <v>68.290001000000004</v>
      </c>
      <c r="N235" s="4">
        <v>68.220000999999996</v>
      </c>
      <c r="O235" s="5">
        <f t="shared" si="3"/>
        <v>-0.95280121734387424</v>
      </c>
      <c r="P235" s="4"/>
      <c r="Q235" s="4">
        <v>8650</v>
      </c>
      <c r="R235" s="4">
        <v>8641.7001949999994</v>
      </c>
      <c r="U235" s="8">
        <v>44910</v>
      </c>
      <c r="V235" s="6">
        <v>23.1218</v>
      </c>
      <c r="W235" s="7">
        <f t="shared" si="4"/>
        <v>-3.403185107200743E-2</v>
      </c>
      <c r="X235" s="7">
        <f>W235-'INTERNATIONAL PORTFOLIO ANALYSI'!G$5</f>
        <v>-3.403185107200743E-2</v>
      </c>
    </row>
    <row r="236" spans="1:24">
      <c r="A236" s="4">
        <v>1156.1999510000001</v>
      </c>
      <c r="B236" s="4">
        <v>1154.849976</v>
      </c>
      <c r="C236" s="5">
        <f t="shared" si="0"/>
        <v>2.5981556586191654E-2</v>
      </c>
      <c r="D236" s="1"/>
      <c r="E236" s="4">
        <v>306.54998799999998</v>
      </c>
      <c r="F236" s="4">
        <v>302.5</v>
      </c>
      <c r="G236" s="5">
        <f t="shared" si="5"/>
        <v>-2.673285045494767</v>
      </c>
      <c r="H236" s="1"/>
      <c r="I236" s="4">
        <v>1111.650024</v>
      </c>
      <c r="J236" s="4">
        <v>1102.150024</v>
      </c>
      <c r="K236" s="5">
        <f t="shared" si="2"/>
        <v>-1.1568298074092316</v>
      </c>
      <c r="L236" s="1"/>
      <c r="M236" s="4">
        <v>68.230002999999996</v>
      </c>
      <c r="N236" s="4">
        <v>67.569999999999993</v>
      </c>
      <c r="O236" s="5">
        <f t="shared" si="3"/>
        <v>0.68077401213557875</v>
      </c>
      <c r="P236" s="4"/>
      <c r="Q236" s="4">
        <v>8650</v>
      </c>
      <c r="R236" s="4">
        <v>8584</v>
      </c>
      <c r="U236" s="8">
        <v>44911</v>
      </c>
      <c r="V236" s="6">
        <v>23.223199999999999</v>
      </c>
      <c r="W236" s="7">
        <f t="shared" si="4"/>
        <v>4.3854717193297305E-3</v>
      </c>
      <c r="X236" s="7">
        <f>W236-'INTERNATIONAL PORTFOLIO ANALYSI'!G$5</f>
        <v>4.3854717193297305E-3</v>
      </c>
    </row>
    <row r="237" spans="1:24">
      <c r="A237" s="4">
        <v>1150</v>
      </c>
      <c r="B237" s="4">
        <v>1155.150024</v>
      </c>
      <c r="C237" s="5">
        <f t="shared" si="0"/>
        <v>0.670908526077302</v>
      </c>
      <c r="D237" s="1"/>
      <c r="E237" s="4">
        <v>312.35000600000001</v>
      </c>
      <c r="F237" s="4">
        <v>300.75</v>
      </c>
      <c r="G237" s="5">
        <f t="shared" si="5"/>
        <v>-0.49342105263157893</v>
      </c>
      <c r="H237" s="1"/>
      <c r="I237" s="4">
        <v>1095.25</v>
      </c>
      <c r="J237" s="4">
        <v>1089.400024</v>
      </c>
      <c r="K237" s="5">
        <f t="shared" si="2"/>
        <v>0.6379614326132913</v>
      </c>
      <c r="L237" s="1"/>
      <c r="M237" s="4">
        <v>67.669998000000007</v>
      </c>
      <c r="N237" s="4">
        <v>68.029999000000004</v>
      </c>
      <c r="O237" s="5">
        <f t="shared" si="3"/>
        <v>0.9848566953528729</v>
      </c>
      <c r="P237" s="4"/>
      <c r="Q237" s="4">
        <v>8565</v>
      </c>
      <c r="R237" s="4">
        <v>8484.6503909999992</v>
      </c>
      <c r="U237" s="8">
        <v>44914</v>
      </c>
      <c r="V237" s="6">
        <v>23.007899999999999</v>
      </c>
      <c r="W237" s="7">
        <f t="shared" si="4"/>
        <v>-9.270901512280787E-3</v>
      </c>
      <c r="X237" s="7">
        <f>W237-'INTERNATIONAL PORTFOLIO ANALYSI'!G$5</f>
        <v>-9.270901512280787E-3</v>
      </c>
    </row>
    <row r="238" spans="1:24">
      <c r="A238" s="4">
        <v>1155</v>
      </c>
      <c r="B238" s="4">
        <v>1162.900024</v>
      </c>
      <c r="C238" s="5">
        <f t="shared" si="0"/>
        <v>0.76102638381233445</v>
      </c>
      <c r="D238" s="1"/>
      <c r="E238" s="4">
        <v>298.10000600000001</v>
      </c>
      <c r="F238" s="4">
        <v>298.89999399999999</v>
      </c>
      <c r="G238" s="5">
        <f t="shared" si="5"/>
        <v>-0.57851239669421484</v>
      </c>
      <c r="H238" s="1"/>
      <c r="I238" s="4">
        <v>1089.400024</v>
      </c>
      <c r="J238" s="4">
        <v>1096.349976</v>
      </c>
      <c r="K238" s="5">
        <f t="shared" si="2"/>
        <v>-0.51534866818840652</v>
      </c>
      <c r="L238" s="1"/>
      <c r="M238" s="4">
        <v>68.029999000000004</v>
      </c>
      <c r="N238" s="4">
        <v>68.699996999999996</v>
      </c>
      <c r="O238" s="5">
        <f t="shared" si="3"/>
        <v>0.88791998054963084</v>
      </c>
      <c r="P238" s="4"/>
      <c r="Q238" s="4">
        <v>8484.6503909999992</v>
      </c>
      <c r="R238" s="4">
        <v>8608.25</v>
      </c>
      <c r="U238" s="8">
        <v>44915</v>
      </c>
      <c r="V238" s="6">
        <v>24.163399999999999</v>
      </c>
      <c r="W238" s="7">
        <f t="shared" si="4"/>
        <v>5.0221880310675898E-2</v>
      </c>
      <c r="X238" s="7">
        <f>W238-'INTERNATIONAL PORTFOLIO ANALYSI'!G$5</f>
        <v>5.0221880310675898E-2</v>
      </c>
    </row>
    <row r="239" spans="1:24">
      <c r="A239" s="4">
        <v>1150</v>
      </c>
      <c r="B239" s="4">
        <v>1171.75</v>
      </c>
      <c r="C239" s="5">
        <f t="shared" si="0"/>
        <v>-1.3484146788990778</v>
      </c>
      <c r="D239" s="1"/>
      <c r="E239" s="4">
        <v>305.79998799999998</v>
      </c>
      <c r="F239" s="4">
        <v>299.75</v>
      </c>
      <c r="G239" s="5">
        <f t="shared" si="5"/>
        <v>-0.61513083956774983</v>
      </c>
      <c r="H239" s="1"/>
      <c r="I239" s="4">
        <v>1093</v>
      </c>
      <c r="J239" s="4">
        <v>1090.6999510000001</v>
      </c>
      <c r="K239" s="5">
        <f t="shared" si="2"/>
        <v>3.3785733616485589</v>
      </c>
      <c r="L239" s="1"/>
      <c r="M239" s="4">
        <v>68.730002999999996</v>
      </c>
      <c r="N239" s="4">
        <v>69.309997999999993</v>
      </c>
      <c r="O239" s="5">
        <f t="shared" si="3"/>
        <v>0.53383640265003862</v>
      </c>
      <c r="P239" s="4"/>
      <c r="Q239" s="4">
        <v>8585</v>
      </c>
      <c r="R239" s="4">
        <v>8522.2001949999994</v>
      </c>
      <c r="U239" s="8">
        <v>44916</v>
      </c>
      <c r="V239" s="6">
        <v>23.9693</v>
      </c>
      <c r="W239" s="7">
        <f t="shared" si="4"/>
        <v>-8.0328099522417717E-3</v>
      </c>
      <c r="X239" s="7">
        <f>W239-'INTERNATIONAL PORTFOLIO ANALYSI'!G$5</f>
        <v>-8.0328099522417717E-3</v>
      </c>
    </row>
    <row r="240" spans="1:24">
      <c r="A240" s="4">
        <v>1185.9499510000001</v>
      </c>
      <c r="B240" s="4">
        <v>1155.9499510000001</v>
      </c>
      <c r="C240" s="5">
        <f t="shared" si="0"/>
        <v>-1.5917559392673144</v>
      </c>
      <c r="D240" s="1"/>
      <c r="E240" s="4">
        <v>300</v>
      </c>
      <c r="F240" s="4">
        <v>296.20001200000002</v>
      </c>
      <c r="G240" s="5">
        <f t="shared" si="5"/>
        <v>0.28437805856898329</v>
      </c>
      <c r="H240" s="1"/>
      <c r="I240" s="4">
        <v>1091.0500489999999</v>
      </c>
      <c r="J240" s="4">
        <v>1127.5500489999999</v>
      </c>
      <c r="K240" s="5">
        <f t="shared" si="2"/>
        <v>-0.44787803472481996</v>
      </c>
      <c r="L240" s="1"/>
      <c r="M240" s="4">
        <v>70.220000999999996</v>
      </c>
      <c r="N240" s="4">
        <v>69.680000000000007</v>
      </c>
      <c r="O240" s="5">
        <f t="shared" si="3"/>
        <v>-0.60275258323766745</v>
      </c>
      <c r="P240" s="4"/>
      <c r="Q240" s="4">
        <v>8549.9501949999994</v>
      </c>
      <c r="R240" s="4">
        <v>8348.2998050000006</v>
      </c>
      <c r="U240" s="8">
        <v>44917</v>
      </c>
      <c r="V240" s="6">
        <v>23.574200000000001</v>
      </c>
      <c r="W240" s="7">
        <f t="shared" si="4"/>
        <v>-1.6483585252802517E-2</v>
      </c>
      <c r="X240" s="7">
        <f>W240-'INTERNATIONAL PORTFOLIO ANALYSI'!G$5</f>
        <v>-1.6483585252802517E-2</v>
      </c>
    </row>
    <row r="241" spans="1:24">
      <c r="A241" s="4">
        <v>1156.5500489999999</v>
      </c>
      <c r="B241" s="4">
        <v>1137.5500489999999</v>
      </c>
      <c r="C241" s="5">
        <f t="shared" si="0"/>
        <v>-3.3097466817479706</v>
      </c>
      <c r="D241" s="1"/>
      <c r="E241" s="4">
        <v>300.29998799999998</v>
      </c>
      <c r="F241" s="4">
        <v>279.20001200000002</v>
      </c>
      <c r="G241" s="5">
        <f t="shared" si="5"/>
        <v>-1.1843162635529558</v>
      </c>
      <c r="H241" s="1"/>
      <c r="I241" s="4">
        <v>1137.650024</v>
      </c>
      <c r="J241" s="4">
        <v>1122.5</v>
      </c>
      <c r="K241" s="5">
        <f t="shared" si="2"/>
        <v>-0.35188873051225439</v>
      </c>
      <c r="L241" s="1"/>
      <c r="M241" s="4">
        <v>69.319999999999993</v>
      </c>
      <c r="N241" s="4">
        <v>69.260002</v>
      </c>
      <c r="O241" s="5">
        <f t="shared" si="3"/>
        <v>-1.4005211839295013</v>
      </c>
      <c r="P241" s="4"/>
      <c r="Q241" s="4">
        <v>8355</v>
      </c>
      <c r="R241" s="4">
        <v>8339.4003909999992</v>
      </c>
      <c r="U241" s="8">
        <v>44918</v>
      </c>
      <c r="V241" s="6">
        <v>23.743200000000002</v>
      </c>
      <c r="W241" s="7">
        <f t="shared" si="4"/>
        <v>7.1688540862468496E-3</v>
      </c>
      <c r="X241" s="7">
        <f>W241-'INTERNATIONAL PORTFOLIO ANALYSI'!G$5</f>
        <v>7.1688540862468496E-3</v>
      </c>
    </row>
    <row r="242" spans="1:24">
      <c r="A242" s="4">
        <v>1128.349976</v>
      </c>
      <c r="B242" s="4">
        <v>1099.900024</v>
      </c>
      <c r="C242" s="5">
        <f t="shared" si="0"/>
        <v>0.95917144920437103</v>
      </c>
      <c r="D242" s="1"/>
      <c r="E242" s="4">
        <v>302.20001200000002</v>
      </c>
      <c r="F242" s="4">
        <v>291.64999399999999</v>
      </c>
      <c r="G242" s="5">
        <f t="shared" si="5"/>
        <v>-5.7393650612006049</v>
      </c>
      <c r="H242" s="1"/>
      <c r="I242" s="4">
        <v>1122</v>
      </c>
      <c r="J242" s="4">
        <v>1118.5500489999999</v>
      </c>
      <c r="K242" s="5">
        <f t="shared" si="2"/>
        <v>-1.9891823365339643</v>
      </c>
      <c r="L242" s="1"/>
      <c r="M242" s="4">
        <v>67.889999000000003</v>
      </c>
      <c r="N242" s="4">
        <v>68.290001000000004</v>
      </c>
      <c r="O242" s="5">
        <f t="shared" si="3"/>
        <v>0.8932508289171015</v>
      </c>
      <c r="P242" s="4"/>
      <c r="Q242" s="4">
        <v>8300</v>
      </c>
      <c r="R242" s="4">
        <v>8143.2998049999997</v>
      </c>
      <c r="U242" s="8">
        <v>44921</v>
      </c>
      <c r="V242" s="6">
        <v>23.743200000000002</v>
      </c>
      <c r="W242" s="7">
        <f t="shared" si="4"/>
        <v>0</v>
      </c>
      <c r="X242" s="7">
        <f>W242-'INTERNATIONAL PORTFOLIO ANALYSI'!G$5</f>
        <v>0</v>
      </c>
    </row>
    <row r="243" spans="1:24">
      <c r="A243" s="4">
        <v>1100</v>
      </c>
      <c r="B243" s="4">
        <v>1110.4499510000001</v>
      </c>
      <c r="C243" s="5">
        <f t="shared" si="0"/>
        <v>-4.9522898308455604E-2</v>
      </c>
      <c r="D243" s="1"/>
      <c r="E243" s="4">
        <v>290.35000600000001</v>
      </c>
      <c r="F243" s="4">
        <v>297.25</v>
      </c>
      <c r="G243" s="5">
        <f t="shared" si="5"/>
        <v>4.4591624157953031</v>
      </c>
      <c r="H243" s="1"/>
      <c r="I243" s="4">
        <v>1126.0500489999999</v>
      </c>
      <c r="J243" s="4">
        <v>1096.3000489999999</v>
      </c>
      <c r="K243" s="5">
        <f t="shared" si="2"/>
        <v>-2.7369240772509032E-2</v>
      </c>
      <c r="L243" s="1"/>
      <c r="M243" s="4">
        <v>68.529999000000004</v>
      </c>
      <c r="N243" s="4">
        <v>68.900002000000001</v>
      </c>
      <c r="O243" s="5">
        <f t="shared" si="3"/>
        <v>-0.23222640835337088</v>
      </c>
      <c r="P243" s="4"/>
      <c r="Q243" s="4">
        <v>8140</v>
      </c>
      <c r="R243" s="4">
        <v>8252.7998050000006</v>
      </c>
      <c r="U243" s="8">
        <v>44922</v>
      </c>
      <c r="V243" s="6">
        <v>24.047999999999998</v>
      </c>
      <c r="W243" s="7">
        <f t="shared" si="4"/>
        <v>1.2837359749317557E-2</v>
      </c>
      <c r="X243" s="7">
        <f>W243-'INTERNATIONAL PORTFOLIO ANALYSI'!G$5</f>
        <v>1.2837359749317557E-2</v>
      </c>
    </row>
    <row r="244" spans="1:24">
      <c r="A244" s="4">
        <v>1119.9499510000001</v>
      </c>
      <c r="B244" s="4">
        <v>1109.900024</v>
      </c>
      <c r="C244" s="5">
        <f t="shared" si="0"/>
        <v>9.0098205097434977E-2</v>
      </c>
      <c r="D244" s="1"/>
      <c r="E244" s="4">
        <v>280</v>
      </c>
      <c r="F244" s="4">
        <v>293.14999399999999</v>
      </c>
      <c r="G244" s="5">
        <f t="shared" si="5"/>
        <v>1.9201118173175782</v>
      </c>
      <c r="H244" s="1"/>
      <c r="I244" s="4">
        <v>1099.9499510000001</v>
      </c>
      <c r="J244" s="4">
        <v>1096</v>
      </c>
      <c r="K244" s="5">
        <f t="shared" si="2"/>
        <v>-0.95802919708029199</v>
      </c>
      <c r="L244" s="1"/>
      <c r="M244" s="4">
        <v>69.019997000000004</v>
      </c>
      <c r="N244" s="4">
        <v>68.739998</v>
      </c>
      <c r="O244" s="5">
        <f t="shared" si="3"/>
        <v>1.8475473333589567</v>
      </c>
      <c r="P244" s="4"/>
      <c r="Q244" s="4">
        <v>8290</v>
      </c>
      <c r="R244" s="4">
        <v>8300.75</v>
      </c>
      <c r="U244" s="8">
        <v>44923</v>
      </c>
      <c r="V244" s="6">
        <v>23.541699999999999</v>
      </c>
      <c r="W244" s="7">
        <f t="shared" si="4"/>
        <v>-2.1053725881570173E-2</v>
      </c>
      <c r="X244" s="7">
        <f>W244-'INTERNATIONAL PORTFOLIO ANALYSI'!G$5</f>
        <v>-2.1053725881570173E-2</v>
      </c>
    </row>
    <row r="245" spans="1:24">
      <c r="A245" s="4">
        <v>1113.9499510000001</v>
      </c>
      <c r="B245" s="4">
        <v>1110.900024</v>
      </c>
      <c r="C245" s="5">
        <f t="shared" si="0"/>
        <v>-0.67063397596973806</v>
      </c>
      <c r="D245" s="1"/>
      <c r="E245" s="4">
        <v>295.89999399999999</v>
      </c>
      <c r="F245" s="4">
        <v>293</v>
      </c>
      <c r="G245" s="5">
        <f t="shared" si="5"/>
        <v>-1.3793123633305324</v>
      </c>
      <c r="H245" s="1"/>
      <c r="I245" s="4">
        <v>1096.5500489999999</v>
      </c>
      <c r="J245" s="4">
        <v>1085.5</v>
      </c>
      <c r="K245" s="5">
        <f t="shared" si="2"/>
        <v>0.16582671579916577</v>
      </c>
      <c r="L245" s="1"/>
      <c r="M245" s="4">
        <v>68.400002000000001</v>
      </c>
      <c r="N245" s="4">
        <v>70.010002</v>
      </c>
      <c r="O245" s="5">
        <f t="shared" si="3"/>
        <v>-0.99986284816847593</v>
      </c>
      <c r="P245" s="4"/>
      <c r="Q245" s="4">
        <v>8300.0498050000006</v>
      </c>
      <c r="R245" s="4">
        <v>8427.7001949999994</v>
      </c>
      <c r="U245" s="8">
        <v>44924</v>
      </c>
      <c r="V245" s="6">
        <v>23.904900000000001</v>
      </c>
      <c r="W245" s="7">
        <f t="shared" si="4"/>
        <v>1.5427942756895324E-2</v>
      </c>
      <c r="X245" s="7">
        <f>W245-'INTERNATIONAL PORTFOLIO ANALYSI'!G$5</f>
        <v>1.5427942756895324E-2</v>
      </c>
    </row>
    <row r="246" spans="1:24">
      <c r="A246" s="4">
        <v>1110.900024</v>
      </c>
      <c r="B246" s="4">
        <v>1103.4499510000001</v>
      </c>
      <c r="C246" s="5">
        <f t="shared" si="0"/>
        <v>-0.33530755034670851</v>
      </c>
      <c r="D246" s="1"/>
      <c r="E246" s="4">
        <v>295.04998799999998</v>
      </c>
      <c r="F246" s="4">
        <v>299</v>
      </c>
      <c r="G246" s="5">
        <f t="shared" si="5"/>
        <v>-5.116629816475194E-2</v>
      </c>
      <c r="H246" s="1"/>
      <c r="I246" s="4">
        <v>1083</v>
      </c>
      <c r="J246" s="4">
        <v>1087.3000489999999</v>
      </c>
      <c r="K246" s="5">
        <f t="shared" si="2"/>
        <v>-1.1266439297290973</v>
      </c>
      <c r="L246" s="1"/>
      <c r="M246" s="4">
        <v>69.099997999999999</v>
      </c>
      <c r="N246" s="4">
        <v>69.309997999999993</v>
      </c>
      <c r="O246" s="5">
        <f t="shared" si="3"/>
        <v>-1.8034916117008113</v>
      </c>
      <c r="P246" s="4"/>
      <c r="Q246" s="4">
        <v>8388</v>
      </c>
      <c r="R246" s="4">
        <v>8438.1503909999992</v>
      </c>
      <c r="U246" s="8">
        <v>44925</v>
      </c>
      <c r="V246" s="6">
        <v>23.964099999999998</v>
      </c>
      <c r="W246" s="7">
        <f t="shared" si="4"/>
        <v>2.4764797175473243E-3</v>
      </c>
      <c r="X246" s="7">
        <f>W246-'INTERNATIONAL PORTFOLIO ANALYSI'!G$5</f>
        <v>2.4764797175473243E-3</v>
      </c>
    </row>
    <row r="247" spans="1:24">
      <c r="A247" s="4">
        <v>1109.400024</v>
      </c>
      <c r="B247" s="4">
        <v>1099.75</v>
      </c>
      <c r="C247" s="5">
        <v>-0.33530755034670851</v>
      </c>
      <c r="D247" s="1"/>
      <c r="E247" s="4">
        <v>292.79998799999998</v>
      </c>
      <c r="F247" s="1"/>
      <c r="G247" s="5">
        <f t="shared" si="5"/>
        <v>2.0477815699658701</v>
      </c>
      <c r="H247" s="1"/>
      <c r="I247" s="4">
        <v>1090.150024</v>
      </c>
      <c r="J247" s="4">
        <v>1075.0500489999999</v>
      </c>
      <c r="K247" s="5">
        <v>-1.1266439297290973</v>
      </c>
      <c r="L247" s="1"/>
      <c r="M247" s="4">
        <v>68.230002999999996</v>
      </c>
      <c r="N247" s="4">
        <v>68.059997999999993</v>
      </c>
      <c r="O247" s="5">
        <v>-1.8034916117008113</v>
      </c>
      <c r="P247" s="4"/>
      <c r="Q247" s="4">
        <v>8494.9501949999994</v>
      </c>
      <c r="R247" s="4">
        <v>8402.6503909999992</v>
      </c>
      <c r="W247" s="7"/>
    </row>
    <row r="248" spans="1:2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W248" s="7"/>
    </row>
    <row r="249" spans="1:2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W249" s="7"/>
    </row>
    <row r="250" spans="1:2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W250" s="7"/>
    </row>
    <row r="251" spans="1:2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W251" s="7"/>
    </row>
    <row r="252" spans="1:2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W252" s="7"/>
    </row>
    <row r="253" spans="1:2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W253" s="7"/>
    </row>
    <row r="254" spans="1:2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W254" s="7"/>
    </row>
    <row r="255" spans="1:2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W255" s="7"/>
    </row>
    <row r="256" spans="1:2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W256" s="7"/>
    </row>
    <row r="257" spans="1:2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W257" s="7"/>
    </row>
    <row r="258" spans="1:2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W258" s="7"/>
    </row>
    <row r="259" spans="1:2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W259" s="7"/>
    </row>
    <row r="260" spans="1:2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W260" s="7"/>
    </row>
    <row r="261" spans="1:2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W261" s="7"/>
    </row>
    <row r="262" spans="1:2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W262" s="7"/>
    </row>
    <row r="263" spans="1:2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</row>
    <row r="264" spans="1:2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</row>
    <row r="265" spans="1:2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</row>
    <row r="266" spans="1:2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</row>
    <row r="267" spans="1:2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</row>
    <row r="268" spans="1:2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</row>
    <row r="269" spans="1:2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</row>
    <row r="270" spans="1:2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</row>
    <row r="271" spans="1:2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</row>
    <row r="272" spans="1:2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</row>
    <row r="273" spans="1:18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</row>
    <row r="274" spans="1:18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</row>
    <row r="275" spans="1:18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</row>
    <row r="276" spans="1:18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</row>
    <row r="277" spans="1:18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</row>
    <row r="278" spans="1:1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</row>
    <row r="279" spans="1:18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</row>
    <row r="280" spans="1:18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</row>
    <row r="281" spans="1:18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</row>
    <row r="282" spans="1:18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</row>
    <row r="283" spans="1:18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</row>
    <row r="284" spans="1:18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</row>
    <row r="285" spans="1:18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</row>
    <row r="286" spans="1:18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V71"/>
  <sheetViews>
    <sheetView tabSelected="1" topLeftCell="A38" zoomScale="44" workbookViewId="0">
      <selection activeCell="U83" sqref="U83"/>
    </sheetView>
  </sheetViews>
  <sheetFormatPr defaultColWidth="14.44140625" defaultRowHeight="15" customHeight="1"/>
  <cols>
    <col min="12" max="12" width="20.109375" customWidth="1"/>
    <col min="16" max="16" width="18.33203125" customWidth="1"/>
  </cols>
  <sheetData>
    <row r="1" spans="1:22">
      <c r="A1" s="1"/>
      <c r="B1" s="9"/>
      <c r="C1" s="9"/>
      <c r="D1" s="1"/>
      <c r="E1" s="9"/>
      <c r="F1" s="9"/>
      <c r="G1" s="1"/>
      <c r="H1" s="9"/>
      <c r="I1" s="9"/>
      <c r="J1" s="1"/>
      <c r="K1" s="9"/>
      <c r="L1" s="9"/>
      <c r="M1" s="1"/>
      <c r="N1" s="9"/>
      <c r="O1" s="9"/>
      <c r="P1" s="1"/>
      <c r="Q1" s="9"/>
      <c r="R1" s="9"/>
      <c r="S1" s="1"/>
      <c r="T1" s="1"/>
      <c r="U1" s="1"/>
      <c r="V1" s="1"/>
    </row>
    <row r="2" spans="1:22">
      <c r="A2" s="10"/>
      <c r="B2" s="11" t="s">
        <v>11</v>
      </c>
      <c r="C2" s="12"/>
      <c r="D2" s="10"/>
      <c r="E2" s="13" t="s">
        <v>12</v>
      </c>
      <c r="F2" s="12"/>
      <c r="G2" s="14"/>
      <c r="H2" s="11" t="s">
        <v>13</v>
      </c>
      <c r="I2" s="12"/>
      <c r="J2" s="10"/>
      <c r="K2" s="11" t="s">
        <v>14</v>
      </c>
      <c r="L2" s="12"/>
      <c r="M2" s="10"/>
      <c r="N2" s="11" t="s">
        <v>15</v>
      </c>
      <c r="O2" s="12"/>
      <c r="P2" s="10"/>
      <c r="Q2" s="11" t="s">
        <v>16</v>
      </c>
      <c r="R2" s="12"/>
      <c r="S2" s="1"/>
      <c r="T2" s="1"/>
      <c r="U2" s="1"/>
      <c r="V2" s="1"/>
    </row>
    <row r="3" spans="1:22">
      <c r="A3" s="10"/>
      <c r="B3" s="11" t="s">
        <v>17</v>
      </c>
      <c r="C3" s="15">
        <v>-8.2061067946125416E-2</v>
      </c>
      <c r="D3" s="10"/>
      <c r="E3" s="11" t="s">
        <v>18</v>
      </c>
      <c r="F3" s="12">
        <v>-0.25167953790280018</v>
      </c>
      <c r="G3" s="10"/>
      <c r="H3" s="11" t="s">
        <v>18</v>
      </c>
      <c r="I3" s="15">
        <v>7.8023476379299406E-2</v>
      </c>
      <c r="J3" s="10"/>
      <c r="K3" s="11" t="s">
        <v>18</v>
      </c>
      <c r="L3" s="15">
        <v>2.439046210681443E-2</v>
      </c>
      <c r="M3" s="10"/>
      <c r="N3" s="11" t="s">
        <v>18</v>
      </c>
      <c r="O3" s="15">
        <v>5.6756851437722647E-2</v>
      </c>
      <c r="P3" s="10"/>
      <c r="Q3" s="11" t="s">
        <v>18</v>
      </c>
      <c r="R3" s="12">
        <v>-1.3667163063756417E-3</v>
      </c>
      <c r="S3" s="1"/>
      <c r="T3" s="1"/>
      <c r="U3" s="1"/>
      <c r="V3" s="1"/>
    </row>
    <row r="4" spans="1:22">
      <c r="A4" s="10"/>
      <c r="B4" s="11" t="s">
        <v>19</v>
      </c>
      <c r="C4" s="15">
        <v>-18.688179492687507</v>
      </c>
      <c r="D4" s="10"/>
      <c r="E4" s="11" t="s">
        <v>20</v>
      </c>
      <c r="F4" s="12">
        <v>-47.008141307479157</v>
      </c>
      <c r="G4" s="10"/>
      <c r="H4" s="11" t="s">
        <v>20</v>
      </c>
      <c r="I4" s="15">
        <v>21.718704511489982</v>
      </c>
      <c r="J4" s="10"/>
      <c r="K4" s="11"/>
      <c r="L4" s="12"/>
      <c r="M4" s="10"/>
      <c r="N4" s="11"/>
      <c r="O4" s="12"/>
      <c r="P4" s="10"/>
      <c r="Q4" s="11"/>
      <c r="R4" s="12"/>
      <c r="S4" s="1"/>
      <c r="T4" s="1"/>
      <c r="U4" s="1"/>
      <c r="V4" s="1"/>
    </row>
    <row r="5" spans="1:22">
      <c r="A5" s="10"/>
      <c r="B5" s="11"/>
      <c r="C5" s="12"/>
      <c r="D5" s="10"/>
      <c r="E5" s="11" t="s">
        <v>21</v>
      </c>
      <c r="F5" s="12">
        <v>1685.182323110372</v>
      </c>
      <c r="G5" s="10"/>
      <c r="H5" s="11" t="s">
        <v>21</v>
      </c>
      <c r="I5" s="15">
        <v>520.33701677338183</v>
      </c>
      <c r="J5" s="10"/>
      <c r="K5" s="11" t="s">
        <v>20</v>
      </c>
      <c r="L5" s="15">
        <v>6.3384206465558091</v>
      </c>
      <c r="M5" s="10"/>
      <c r="N5" s="11" t="s">
        <v>20</v>
      </c>
      <c r="O5" s="15">
        <v>15.371444803373645</v>
      </c>
      <c r="P5" s="10"/>
      <c r="Q5" s="11" t="s">
        <v>20</v>
      </c>
      <c r="R5" s="15">
        <v>-0.34382243514113897</v>
      </c>
      <c r="S5" s="1"/>
      <c r="T5" s="1"/>
      <c r="U5" s="1"/>
      <c r="V5" s="1"/>
    </row>
    <row r="6" spans="1:22">
      <c r="A6" s="10"/>
      <c r="B6" s="11" t="s">
        <v>22</v>
      </c>
      <c r="C6" s="12">
        <v>787.52769813629027</v>
      </c>
      <c r="D6" s="10"/>
      <c r="E6" s="11" t="s">
        <v>23</v>
      </c>
      <c r="F6" s="12">
        <v>41.050972255360435</v>
      </c>
      <c r="G6" s="10"/>
      <c r="H6" s="11" t="s">
        <v>23</v>
      </c>
      <c r="I6" s="15">
        <v>22.81089688665007</v>
      </c>
      <c r="J6" s="10"/>
      <c r="K6" s="11" t="s">
        <v>21</v>
      </c>
      <c r="L6" s="15">
        <v>1145.5623940901219</v>
      </c>
      <c r="M6" s="10"/>
      <c r="N6" s="11" t="s">
        <v>21</v>
      </c>
      <c r="O6" s="15">
        <v>804.48688559800235</v>
      </c>
      <c r="P6" s="10"/>
      <c r="Q6" s="11" t="s">
        <v>21</v>
      </c>
      <c r="R6" s="12">
        <v>599.81838429792924</v>
      </c>
      <c r="S6" s="1"/>
      <c r="T6" s="1"/>
      <c r="U6" s="1"/>
      <c r="V6" s="1"/>
    </row>
    <row r="7" spans="1:22">
      <c r="A7" s="10"/>
      <c r="B7" s="11" t="s">
        <v>23</v>
      </c>
      <c r="C7" s="16">
        <v>28.06292390568542</v>
      </c>
      <c r="D7" s="1"/>
      <c r="E7" s="1"/>
      <c r="F7" s="1"/>
      <c r="G7" s="1"/>
      <c r="H7" s="1"/>
      <c r="I7" s="1"/>
      <c r="J7" s="10"/>
      <c r="K7" s="11" t="s">
        <v>23</v>
      </c>
      <c r="L7" s="15">
        <v>33.846157744862587</v>
      </c>
      <c r="M7" s="10"/>
      <c r="N7" s="11"/>
      <c r="O7" s="12"/>
      <c r="P7" s="10"/>
      <c r="Q7" s="11"/>
      <c r="R7" s="12"/>
      <c r="S7" s="1"/>
      <c r="T7" s="1"/>
      <c r="U7" s="1"/>
      <c r="V7" s="1"/>
    </row>
    <row r="8" spans="1:22">
      <c r="A8" s="1"/>
      <c r="B8" s="1"/>
      <c r="C8" s="17"/>
      <c r="D8" s="17"/>
      <c r="E8" s="9"/>
      <c r="F8" s="9"/>
      <c r="G8" s="9"/>
      <c r="H8" s="9"/>
      <c r="I8" s="9"/>
      <c r="J8" s="1"/>
      <c r="K8" s="1"/>
      <c r="L8" s="1"/>
      <c r="M8" s="10"/>
      <c r="N8" s="11"/>
      <c r="O8" s="12"/>
      <c r="P8" s="10"/>
      <c r="Q8" s="11"/>
      <c r="R8" s="12"/>
      <c r="S8" s="1"/>
      <c r="T8" s="1"/>
      <c r="U8" s="1"/>
      <c r="V8" s="1"/>
    </row>
    <row r="9" spans="1:22">
      <c r="A9" s="1"/>
      <c r="B9" s="10"/>
      <c r="C9" s="18"/>
      <c r="D9" s="12"/>
      <c r="E9" s="12" t="s">
        <v>24</v>
      </c>
      <c r="F9" s="12"/>
      <c r="G9" s="12"/>
      <c r="H9" s="12"/>
      <c r="I9" s="12"/>
      <c r="J9" s="1"/>
      <c r="K9" s="1"/>
      <c r="L9" s="1"/>
      <c r="M9" s="10"/>
      <c r="N9" s="11" t="s">
        <v>23</v>
      </c>
      <c r="O9" s="15">
        <v>28.363478023648693</v>
      </c>
      <c r="P9" s="10"/>
      <c r="Q9" s="11" t="s">
        <v>23</v>
      </c>
      <c r="R9" s="12">
        <v>24.491189932257871</v>
      </c>
      <c r="S9" s="1"/>
      <c r="T9" s="1"/>
      <c r="U9" s="1"/>
      <c r="V9" s="1"/>
    </row>
    <row r="10" spans="1:22">
      <c r="A10" s="1"/>
      <c r="B10" s="10"/>
      <c r="C10" s="18"/>
      <c r="D10" s="18" t="s">
        <v>25</v>
      </c>
      <c r="E10" s="18" t="s">
        <v>26</v>
      </c>
      <c r="F10" s="18" t="s">
        <v>27</v>
      </c>
      <c r="G10" s="18" t="s">
        <v>28</v>
      </c>
      <c r="H10" s="18" t="s">
        <v>29</v>
      </c>
      <c r="I10" s="18" t="s">
        <v>30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>
      <c r="A11" s="1"/>
      <c r="B11" s="10"/>
      <c r="C11" s="18" t="s">
        <v>31</v>
      </c>
      <c r="D11" s="19">
        <v>-18.688179492687507</v>
      </c>
      <c r="E11" s="19">
        <v>-47.008141307479157</v>
      </c>
      <c r="F11" s="19">
        <v>21.718704511489982</v>
      </c>
      <c r="G11" s="19">
        <v>6.3384206465558091</v>
      </c>
      <c r="H11" s="19">
        <v>15.371444803373645</v>
      </c>
      <c r="I11" s="19">
        <v>-0.34382243514113897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>
      <c r="A12" s="1"/>
      <c r="B12" s="10"/>
      <c r="C12" s="18" t="s">
        <v>32</v>
      </c>
      <c r="D12" s="20">
        <v>787.52769813629027</v>
      </c>
      <c r="E12" s="20">
        <v>1685.1823231103731</v>
      </c>
      <c r="F12" s="20">
        <v>520.33701677338183</v>
      </c>
      <c r="G12" s="20">
        <v>1145.5623940901219</v>
      </c>
      <c r="H12" s="20">
        <v>804.48688559800235</v>
      </c>
      <c r="I12" s="20">
        <v>599.8183842979297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>
      <c r="A13" s="1"/>
      <c r="B13" s="1"/>
      <c r="C13" s="1"/>
      <c r="D13" s="9"/>
      <c r="E13" s="9"/>
      <c r="F13" s="9"/>
      <c r="G13" s="9"/>
      <c r="H13" s="9"/>
      <c r="I13" s="9"/>
      <c r="J13" s="9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>
      <c r="A14" s="1"/>
      <c r="B14" s="1"/>
      <c r="C14" s="10"/>
      <c r="D14" s="18"/>
      <c r="E14" s="18"/>
      <c r="F14" s="21" t="s">
        <v>33</v>
      </c>
      <c r="G14" s="18"/>
      <c r="H14" s="18"/>
      <c r="I14" s="18"/>
      <c r="J14" s="18"/>
      <c r="K14" s="22"/>
      <c r="L14" s="1"/>
      <c r="M14" s="1"/>
      <c r="N14" s="9"/>
      <c r="O14" s="9"/>
      <c r="P14" s="9"/>
      <c r="Q14" s="1"/>
      <c r="R14" s="1"/>
      <c r="S14" s="1"/>
      <c r="T14" s="1"/>
      <c r="U14" s="1"/>
      <c r="V14" s="1"/>
    </row>
    <row r="15" spans="1:22">
      <c r="A15" s="1"/>
      <c r="B15" s="1"/>
      <c r="C15" s="10"/>
      <c r="D15" s="23"/>
      <c r="E15" s="23" t="s">
        <v>25</v>
      </c>
      <c r="F15" s="23" t="s">
        <v>26</v>
      </c>
      <c r="G15" s="23" t="s">
        <v>27</v>
      </c>
      <c r="H15" s="23" t="s">
        <v>28</v>
      </c>
      <c r="I15" s="23" t="s">
        <v>29</v>
      </c>
      <c r="J15" s="23" t="s">
        <v>30</v>
      </c>
      <c r="K15" s="22" t="s">
        <v>34</v>
      </c>
      <c r="L15" s="1"/>
      <c r="M15" s="10"/>
      <c r="N15" s="22"/>
      <c r="O15" s="24" t="s">
        <v>35</v>
      </c>
      <c r="P15" s="25"/>
      <c r="Q15" s="1"/>
      <c r="R15" s="1"/>
      <c r="S15" s="1"/>
      <c r="T15" s="1"/>
      <c r="U15" s="1"/>
      <c r="V15" s="1"/>
    </row>
    <row r="16" spans="1:22">
      <c r="A16" s="1"/>
      <c r="B16" s="1"/>
      <c r="C16" s="10"/>
      <c r="D16" s="23" t="s">
        <v>25</v>
      </c>
      <c r="E16" s="26">
        <v>787.52769813629027</v>
      </c>
      <c r="F16" s="27">
        <v>206.92291081838036</v>
      </c>
      <c r="G16" s="27">
        <v>109.47902615571269</v>
      </c>
      <c r="H16" s="27">
        <v>114.18090907868198</v>
      </c>
      <c r="I16" s="27">
        <v>266.92499281724753</v>
      </c>
      <c r="J16" s="27">
        <v>31.944973163327138</v>
      </c>
      <c r="K16" s="28">
        <v>0.114036091700359</v>
      </c>
      <c r="L16" s="1"/>
      <c r="M16" s="10"/>
      <c r="N16" s="22"/>
      <c r="O16" s="29" t="s">
        <v>36</v>
      </c>
      <c r="P16" s="29" t="s">
        <v>37</v>
      </c>
      <c r="Q16" s="1"/>
      <c r="R16" s="1"/>
      <c r="S16" s="1"/>
      <c r="T16" s="1"/>
      <c r="U16" s="1"/>
      <c r="V16" s="1"/>
    </row>
    <row r="17" spans="1:22">
      <c r="A17" s="1"/>
      <c r="B17" s="1"/>
      <c r="C17" s="10"/>
      <c r="D17" s="23" t="s">
        <v>26</v>
      </c>
      <c r="E17" s="27">
        <v>206.92291081838036</v>
      </c>
      <c r="F17" s="26">
        <v>1685.1823231103731</v>
      </c>
      <c r="G17" s="27">
        <v>19.755920393748763</v>
      </c>
      <c r="H17" s="27">
        <v>146.96366892054644</v>
      </c>
      <c r="I17" s="27">
        <v>30.427587199662121</v>
      </c>
      <c r="J17" s="27">
        <v>-22.955560544962612</v>
      </c>
      <c r="K17" s="28">
        <v>8.8605595876329907E-2</v>
      </c>
      <c r="L17" s="1"/>
      <c r="M17" s="10"/>
      <c r="N17" s="30" t="s">
        <v>25</v>
      </c>
      <c r="O17" s="31">
        <v>0.11403672757029901</v>
      </c>
      <c r="P17" s="31">
        <v>0.11403672757029901</v>
      </c>
      <c r="Q17" s="1"/>
      <c r="R17" s="1"/>
      <c r="S17" s="1"/>
      <c r="T17" s="1"/>
      <c r="U17" s="1"/>
      <c r="V17" s="1"/>
    </row>
    <row r="18" spans="1:22">
      <c r="A18" s="1"/>
      <c r="B18" s="1"/>
      <c r="C18" s="10"/>
      <c r="D18" s="23" t="s">
        <v>27</v>
      </c>
      <c r="E18" s="27">
        <v>109.47902615571269</v>
      </c>
      <c r="F18" s="27">
        <v>19.755920393748763</v>
      </c>
      <c r="G18" s="26">
        <v>520.33701677338183</v>
      </c>
      <c r="H18" s="27">
        <v>71.904270907539654</v>
      </c>
      <c r="I18" s="27">
        <v>118.66023797906109</v>
      </c>
      <c r="J18" s="27">
        <v>45.316878824825018</v>
      </c>
      <c r="K18" s="28">
        <v>0.27281531512694301</v>
      </c>
      <c r="L18" s="1"/>
      <c r="M18" s="10"/>
      <c r="N18" s="30" t="s">
        <v>26</v>
      </c>
      <c r="O18" s="31">
        <v>8.8605239257109905E-2</v>
      </c>
      <c r="P18" s="31">
        <v>8.8605239257109905E-2</v>
      </c>
      <c r="Q18" s="1"/>
      <c r="R18" s="1"/>
      <c r="S18" s="1"/>
      <c r="T18" s="1"/>
      <c r="U18" s="1"/>
      <c r="V18" s="1"/>
    </row>
    <row r="19" spans="1:22">
      <c r="A19" s="1"/>
      <c r="B19" s="1"/>
      <c r="C19" s="10"/>
      <c r="D19" s="23" t="s">
        <v>28</v>
      </c>
      <c r="E19" s="27">
        <v>114.18090907868198</v>
      </c>
      <c r="F19" s="27">
        <v>146.96366892054644</v>
      </c>
      <c r="G19" s="27">
        <v>71.904270907539654</v>
      </c>
      <c r="H19" s="26">
        <v>1145.5623940901219</v>
      </c>
      <c r="I19" s="27">
        <v>211.37379286363952</v>
      </c>
      <c r="J19" s="27">
        <v>-24.164710693683634</v>
      </c>
      <c r="K19" s="28">
        <v>0.111923590069404</v>
      </c>
      <c r="L19" s="1"/>
      <c r="M19" s="10"/>
      <c r="N19" s="30" t="s">
        <v>27</v>
      </c>
      <c r="O19" s="31">
        <v>0.272814780106582</v>
      </c>
      <c r="P19" s="31">
        <v>0.272814780106582</v>
      </c>
      <c r="Q19" s="1"/>
      <c r="R19" s="1"/>
      <c r="S19" s="1"/>
      <c r="T19" s="1"/>
      <c r="U19" s="1"/>
      <c r="V19" s="1"/>
    </row>
    <row r="20" spans="1:22">
      <c r="A20" s="1"/>
      <c r="B20" s="1"/>
      <c r="C20" s="10"/>
      <c r="D20" s="23" t="s">
        <v>29</v>
      </c>
      <c r="E20" s="27">
        <v>266.92499281724753</v>
      </c>
      <c r="F20" s="27">
        <v>30.427587199662121</v>
      </c>
      <c r="G20" s="27">
        <v>118.66023797906109</v>
      </c>
      <c r="H20" s="27">
        <v>211.37379286363952</v>
      </c>
      <c r="I20" s="26">
        <v>804.48688559800235</v>
      </c>
      <c r="J20" s="27">
        <v>27.001591213210681</v>
      </c>
      <c r="K20" s="28">
        <v>0.117349801664385</v>
      </c>
      <c r="L20" s="1"/>
      <c r="M20" s="10"/>
      <c r="N20" s="30" t="s">
        <v>28</v>
      </c>
      <c r="O20" s="31">
        <v>0.11192458838248701</v>
      </c>
      <c r="P20" s="31">
        <v>0.11192458838248701</v>
      </c>
      <c r="Q20" s="1"/>
      <c r="R20" s="1"/>
      <c r="S20" s="1"/>
      <c r="T20" s="1"/>
      <c r="U20" s="1"/>
      <c r="V20" s="1"/>
    </row>
    <row r="21" spans="1:22">
      <c r="A21" s="1"/>
      <c r="B21" s="1"/>
      <c r="C21" s="10"/>
      <c r="D21" s="23" t="s">
        <v>30</v>
      </c>
      <c r="E21" s="27">
        <v>31.944973163327138</v>
      </c>
      <c r="F21" s="27">
        <v>-22.955560544962612</v>
      </c>
      <c r="G21" s="27">
        <v>45.316878824825018</v>
      </c>
      <c r="H21" s="27">
        <v>-24.164710693683634</v>
      </c>
      <c r="I21" s="27">
        <v>27.001591213210681</v>
      </c>
      <c r="J21" s="26">
        <v>599.8183842979297</v>
      </c>
      <c r="K21" s="28">
        <v>0.29526960556257498</v>
      </c>
      <c r="L21" s="1"/>
      <c r="M21" s="10"/>
      <c r="N21" s="30" t="s">
        <v>29</v>
      </c>
      <c r="O21" s="31">
        <v>0.11734927572363001</v>
      </c>
      <c r="P21" s="31">
        <v>0.11734927572363001</v>
      </c>
      <c r="Q21" s="1"/>
      <c r="R21" s="1"/>
      <c r="S21" s="1"/>
      <c r="T21" s="1"/>
      <c r="U21" s="1"/>
      <c r="V21" s="1"/>
    </row>
    <row r="22" spans="1:22">
      <c r="A22" s="1"/>
      <c r="B22" s="1"/>
      <c r="C22" s="10"/>
      <c r="D22" s="23"/>
      <c r="E22" s="12"/>
      <c r="F22" s="12"/>
      <c r="G22" s="12"/>
      <c r="H22" s="12"/>
      <c r="I22" s="12"/>
      <c r="J22" s="12"/>
      <c r="K22" s="22"/>
      <c r="L22" s="1"/>
      <c r="M22" s="10"/>
      <c r="N22" s="30" t="s">
        <v>30</v>
      </c>
      <c r="O22" s="31">
        <v>0.29526938895989102</v>
      </c>
      <c r="P22" s="31">
        <v>0.29526938895989102</v>
      </c>
      <c r="Q22" s="1"/>
      <c r="R22" s="1"/>
      <c r="S22" s="1"/>
      <c r="T22" s="1"/>
      <c r="U22" s="1"/>
      <c r="V22" s="1"/>
    </row>
    <row r="23" spans="1:22">
      <c r="A23" s="1"/>
      <c r="B23" s="1"/>
      <c r="C23" s="10"/>
      <c r="D23" s="23"/>
      <c r="E23" s="12"/>
      <c r="F23" s="12"/>
      <c r="G23" s="12"/>
      <c r="H23" s="12"/>
      <c r="I23" s="12"/>
      <c r="J23" s="12"/>
      <c r="K23" s="22"/>
      <c r="L23" s="1"/>
      <c r="M23" s="10"/>
      <c r="N23" s="24" t="s">
        <v>38</v>
      </c>
      <c r="O23" s="31">
        <v>2.0406099503559378</v>
      </c>
      <c r="P23" s="31">
        <v>2.0406099503559378</v>
      </c>
      <c r="Q23" s="1"/>
      <c r="R23" s="1"/>
      <c r="S23" s="1"/>
      <c r="T23" s="1"/>
      <c r="U23" s="1"/>
      <c r="V23" s="1"/>
    </row>
    <row r="24" spans="1:22">
      <c r="A24" s="1"/>
      <c r="B24" s="1"/>
      <c r="C24" s="10"/>
      <c r="D24" s="11" t="s">
        <v>39</v>
      </c>
      <c r="E24" s="18">
        <v>-18.688179492687507</v>
      </c>
      <c r="F24" s="18">
        <v>-47.008141307479157</v>
      </c>
      <c r="G24" s="18">
        <v>21.718704511489982</v>
      </c>
      <c r="H24" s="18">
        <v>6.3384206465558091</v>
      </c>
      <c r="I24" s="18">
        <v>15.371444803373645</v>
      </c>
      <c r="J24" s="18">
        <v>-0.34382243514113897</v>
      </c>
      <c r="K24" s="22">
        <f>SUM(K16:K21)</f>
        <v>0.99999999999999589</v>
      </c>
      <c r="L24" s="1"/>
      <c r="M24" s="10"/>
      <c r="N24" s="24" t="s">
        <v>40</v>
      </c>
      <c r="O24" s="31">
        <v>191.54420736552811</v>
      </c>
      <c r="P24" s="31">
        <v>191.54420736552811</v>
      </c>
      <c r="Q24" s="1"/>
      <c r="R24" s="1"/>
      <c r="S24" s="1"/>
      <c r="T24" s="1"/>
      <c r="U24" s="1"/>
      <c r="V24" s="1"/>
    </row>
    <row r="25" spans="1:2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0"/>
      <c r="N25" s="24" t="s">
        <v>41</v>
      </c>
      <c r="O25" s="31">
        <v>13.839949687969538</v>
      </c>
      <c r="P25" s="31">
        <v>13.839949687969538</v>
      </c>
      <c r="Q25" s="1"/>
      <c r="R25" s="1"/>
      <c r="S25" s="1"/>
      <c r="T25" s="1"/>
      <c r="U25" s="1"/>
      <c r="V25" s="1"/>
    </row>
    <row r="26" spans="1:22">
      <c r="A26" s="1"/>
      <c r="B26" s="1"/>
      <c r="C26" s="1"/>
      <c r="D26" s="1"/>
      <c r="E26" s="1"/>
      <c r="F26" s="32" t="s">
        <v>42</v>
      </c>
      <c r="G26" s="22"/>
      <c r="H26" s="22">
        <f t="array" ref="H26">SUMPRODUCT(E24:J24,TRANSPOSE(K16:K21))</f>
        <v>2.0406183718181174</v>
      </c>
      <c r="I26" s="1"/>
      <c r="J26" s="33"/>
      <c r="K26" s="33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>
      <c r="A27" s="1"/>
      <c r="B27" s="1"/>
      <c r="C27" s="1"/>
      <c r="D27" s="1"/>
      <c r="E27" s="1"/>
      <c r="F27" s="32" t="s">
        <v>40</v>
      </c>
      <c r="G27" s="22"/>
      <c r="H27" s="22">
        <f t="array" ref="H27">MMULT(TRANSPOSE(K16:K21),MMULT(E16:J21,K16:K21))</f>
        <v>191.5442073642246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>
        <v>10</v>
      </c>
      <c r="V27" s="1"/>
    </row>
    <row r="28" spans="1:22">
      <c r="A28" s="1"/>
      <c r="B28" s="1"/>
      <c r="C28" s="1"/>
      <c r="D28" s="1"/>
      <c r="E28" s="1"/>
      <c r="F28" s="22" t="s">
        <v>41</v>
      </c>
      <c r="G28" s="22"/>
      <c r="H28" s="28">
        <f>SQRT(H27)</f>
        <v>13.839949687922445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>
      <c r="A29" s="1"/>
      <c r="B29" s="1"/>
      <c r="C29" s="1"/>
      <c r="D29" s="1"/>
      <c r="E29" s="1"/>
      <c r="F29" s="34" t="s">
        <v>43</v>
      </c>
      <c r="G29" s="22"/>
      <c r="H29" s="28">
        <v>6.9900000000000004E-2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>
      <c r="A30" s="1"/>
      <c r="B30" s="1"/>
      <c r="C30" s="1"/>
      <c r="D30" s="1"/>
      <c r="E30" s="1"/>
      <c r="F30" s="22" t="s">
        <v>44</v>
      </c>
      <c r="G30" s="22"/>
      <c r="H30" s="28">
        <f>(H26-H29)/H28</f>
        <v>0.1423934635786922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>
      <c r="A34" s="1"/>
      <c r="B34" s="1"/>
      <c r="C34" s="1"/>
      <c r="D34" s="1"/>
      <c r="E34" s="9"/>
      <c r="F34" s="9"/>
      <c r="G34" s="9"/>
      <c r="H34" s="9"/>
      <c r="I34" s="9"/>
      <c r="J34" s="9"/>
      <c r="K34" s="9"/>
      <c r="L34" s="1">
        <v>0.99999999999999911</v>
      </c>
      <c r="M34" s="9"/>
      <c r="N34" s="9"/>
      <c r="O34" s="9"/>
      <c r="P34" s="9"/>
      <c r="Q34" s="9"/>
      <c r="R34" s="9"/>
      <c r="S34" s="9"/>
      <c r="T34" s="1"/>
      <c r="U34" s="1"/>
      <c r="V34" s="1"/>
    </row>
    <row r="35" spans="1:22">
      <c r="A35" s="1"/>
      <c r="B35" s="1"/>
      <c r="C35" s="1"/>
      <c r="D35" s="10"/>
      <c r="E35" s="18"/>
      <c r="F35" s="18"/>
      <c r="G35" s="18"/>
      <c r="H35" s="11" t="s">
        <v>45</v>
      </c>
      <c r="I35" s="18"/>
      <c r="J35" s="18"/>
      <c r="K35" s="18"/>
      <c r="L35" s="10"/>
      <c r="M35" s="11"/>
      <c r="N35" s="18"/>
      <c r="O35" s="18"/>
      <c r="P35" s="11" t="s">
        <v>46</v>
      </c>
      <c r="Q35" s="18"/>
      <c r="R35" s="18"/>
      <c r="S35" s="18"/>
      <c r="T35" s="1"/>
      <c r="U35" s="1"/>
      <c r="V35" s="1"/>
    </row>
    <row r="36" spans="1:22">
      <c r="A36" s="1"/>
      <c r="B36" s="1"/>
      <c r="C36" s="1"/>
      <c r="D36" s="10"/>
      <c r="E36" s="12"/>
      <c r="F36" s="35" t="s">
        <v>47</v>
      </c>
      <c r="G36" s="35" t="s">
        <v>47</v>
      </c>
      <c r="H36" s="35" t="s">
        <v>47</v>
      </c>
      <c r="I36" s="35" t="s">
        <v>47</v>
      </c>
      <c r="J36" s="35" t="s">
        <v>47</v>
      </c>
      <c r="K36" s="35" t="s">
        <v>47</v>
      </c>
      <c r="L36" s="10"/>
      <c r="M36" s="12"/>
      <c r="N36" s="36" t="s">
        <v>47</v>
      </c>
      <c r="O36" s="36" t="s">
        <v>47</v>
      </c>
      <c r="P36" s="36" t="s">
        <v>47</v>
      </c>
      <c r="Q36" s="36" t="s">
        <v>47</v>
      </c>
      <c r="R36" s="36" t="s">
        <v>47</v>
      </c>
      <c r="S36" s="36" t="s">
        <v>47</v>
      </c>
      <c r="T36" s="1"/>
      <c r="U36" s="1"/>
      <c r="V36" s="1"/>
    </row>
    <row r="37" spans="1:22">
      <c r="A37" s="1"/>
      <c r="B37" s="1"/>
      <c r="C37" s="1"/>
      <c r="D37" s="10"/>
      <c r="E37" s="23" t="s">
        <v>25</v>
      </c>
      <c r="F37" s="19">
        <v>0.11403672757029901</v>
      </c>
      <c r="G37" s="19">
        <v>7.2289332780497595E-2</v>
      </c>
      <c r="H37" s="19">
        <v>3.01141909486255E-2</v>
      </c>
      <c r="I37" s="19">
        <v>0</v>
      </c>
      <c r="J37" s="19">
        <v>0</v>
      </c>
      <c r="K37" s="19">
        <v>0</v>
      </c>
      <c r="L37" s="10"/>
      <c r="M37" s="23" t="s">
        <v>25</v>
      </c>
      <c r="N37" s="19">
        <v>0.11403672757029901</v>
      </c>
      <c r="O37" s="19">
        <v>7.2289318263090402E-2</v>
      </c>
      <c r="P37" s="19">
        <v>3.0114212202670201E-2</v>
      </c>
      <c r="Q37" s="19">
        <v>-2.2604688932350101E-2</v>
      </c>
      <c r="R37" s="19">
        <v>-5.4236031324409698E-2</v>
      </c>
      <c r="S37" s="19">
        <v>-7.5322866350381407E-2</v>
      </c>
      <c r="T37" s="1"/>
      <c r="U37" s="1"/>
      <c r="V37" s="1"/>
    </row>
    <row r="38" spans="1:22">
      <c r="A38" s="1"/>
      <c r="B38" s="1"/>
      <c r="C38" s="1"/>
      <c r="D38" s="10"/>
      <c r="E38" s="23" t="s">
        <v>26</v>
      </c>
      <c r="F38" s="19">
        <v>8.8605239257109905E-2</v>
      </c>
      <c r="G38" s="19">
        <v>5.48690426500857E-2</v>
      </c>
      <c r="H38" s="19">
        <v>2.0786467417105499E-2</v>
      </c>
      <c r="I38" s="19">
        <v>0</v>
      </c>
      <c r="J38" s="19">
        <v>0</v>
      </c>
      <c r="K38" s="19">
        <v>0</v>
      </c>
      <c r="L38" s="10"/>
      <c r="M38" s="23" t="s">
        <v>26</v>
      </c>
      <c r="N38" s="19">
        <v>8.8605239257109905E-2</v>
      </c>
      <c r="O38" s="19">
        <v>5.4869048718107098E-2</v>
      </c>
      <c r="P38" s="19">
        <v>2.07864531802796E-2</v>
      </c>
      <c r="Q38" s="19">
        <v>-2.18167801044102E-2</v>
      </c>
      <c r="R38" s="19">
        <v>-4.7378724360552897E-2</v>
      </c>
      <c r="S38" s="19">
        <v>-6.4419889177596001E-2</v>
      </c>
      <c r="T38" s="1"/>
      <c r="U38" s="1"/>
      <c r="V38" s="1"/>
    </row>
    <row r="39" spans="1:22">
      <c r="A39" s="1"/>
      <c r="B39" s="1"/>
      <c r="C39" s="1"/>
      <c r="D39" s="10"/>
      <c r="E39" s="23" t="s">
        <v>27</v>
      </c>
      <c r="F39" s="19">
        <v>0.272814780106582</v>
      </c>
      <c r="G39" s="19">
        <v>0.32506938002375102</v>
      </c>
      <c r="H39" s="19">
        <v>0.37785943083602302</v>
      </c>
      <c r="I39" s="19">
        <v>0.51470014525166596</v>
      </c>
      <c r="J39" s="19">
        <v>0.642750711862905</v>
      </c>
      <c r="K39" s="19">
        <v>0.74056651927289596</v>
      </c>
      <c r="L39" s="10"/>
      <c r="M39" s="23" t="s">
        <v>27</v>
      </c>
      <c r="N39" s="19">
        <v>0.272814780106582</v>
      </c>
      <c r="O39" s="19">
        <v>0.32506934956729799</v>
      </c>
      <c r="P39" s="19">
        <v>0.37785944906834901</v>
      </c>
      <c r="Q39" s="19">
        <v>0.443847044410562</v>
      </c>
      <c r="R39" s="19">
        <v>0.483439590086361</v>
      </c>
      <c r="S39" s="19">
        <v>0.50983566564640104</v>
      </c>
      <c r="T39" s="1"/>
      <c r="U39" s="1"/>
      <c r="V39" s="1"/>
    </row>
    <row r="40" spans="1:22">
      <c r="A40" s="1"/>
      <c r="B40" s="1"/>
      <c r="C40" s="1"/>
      <c r="D40" s="10"/>
      <c r="E40" s="23" t="s">
        <v>48</v>
      </c>
      <c r="F40" s="19">
        <v>0.11192458838248701</v>
      </c>
      <c r="G40" s="19">
        <v>0.116629642217691</v>
      </c>
      <c r="H40" s="19">
        <v>0.121383916981987</v>
      </c>
      <c r="I40" s="19">
        <v>9.4451791934943005E-2</v>
      </c>
      <c r="J40" s="19">
        <v>5.6885008539798103E-2</v>
      </c>
      <c r="K40" s="19">
        <v>7.9721731154794393E-3</v>
      </c>
      <c r="L40" s="10"/>
      <c r="M40" s="23" t="s">
        <v>48</v>
      </c>
      <c r="N40" s="19">
        <v>0.11192458838248701</v>
      </c>
      <c r="O40" s="19">
        <v>0.116629610067187</v>
      </c>
      <c r="P40" s="19">
        <v>0.12138390254738</v>
      </c>
      <c r="Q40" s="19">
        <v>0.12732672211742499</v>
      </c>
      <c r="R40" s="19">
        <v>0.130892421546417</v>
      </c>
      <c r="S40" s="19">
        <v>0.13326870212490999</v>
      </c>
      <c r="T40" s="1"/>
      <c r="U40" s="1"/>
      <c r="V40" s="1"/>
    </row>
    <row r="41" spans="1:22">
      <c r="A41" s="1"/>
      <c r="B41" s="1"/>
      <c r="C41" s="1"/>
      <c r="D41" s="10"/>
      <c r="E41" s="23" t="s">
        <v>29</v>
      </c>
      <c r="F41" s="19">
        <v>0.11734927572363001</v>
      </c>
      <c r="G41" s="19">
        <v>0.145027803780996</v>
      </c>
      <c r="H41" s="19">
        <v>0.172989965400005</v>
      </c>
      <c r="I41" s="19">
        <v>0.213619452149858</v>
      </c>
      <c r="J41" s="19">
        <v>0.24072120585138901</v>
      </c>
      <c r="K41" s="19">
        <v>0.251461307611624</v>
      </c>
      <c r="L41" s="10"/>
      <c r="M41" s="23" t="s">
        <v>29</v>
      </c>
      <c r="N41" s="19">
        <v>0.11734927572363001</v>
      </c>
      <c r="O41" s="19">
        <v>0.14502786128122</v>
      </c>
      <c r="P41" s="19">
        <v>0.17298992847695299</v>
      </c>
      <c r="Q41" s="19">
        <v>0.207942584211846</v>
      </c>
      <c r="R41" s="19">
        <v>0.22891417584844501</v>
      </c>
      <c r="S41" s="19">
        <v>0.242895370311906</v>
      </c>
      <c r="T41" s="1"/>
      <c r="U41" s="1"/>
      <c r="V41" s="1"/>
    </row>
    <row r="42" spans="1:22">
      <c r="A42" s="1"/>
      <c r="B42" s="1"/>
      <c r="C42" s="1"/>
      <c r="D42" s="10"/>
      <c r="E42" s="23" t="s">
        <v>30</v>
      </c>
      <c r="F42" s="19">
        <v>0.29526938895989102</v>
      </c>
      <c r="G42" s="19">
        <v>0.28611479854697602</v>
      </c>
      <c r="H42" s="19">
        <v>0.27686602841624902</v>
      </c>
      <c r="I42" s="19">
        <v>0.17722861066353199</v>
      </c>
      <c r="J42" s="19">
        <v>5.9643073745907001E-2</v>
      </c>
      <c r="K42" s="19">
        <v>0</v>
      </c>
      <c r="L42" s="10"/>
      <c r="M42" s="23" t="s">
        <v>30</v>
      </c>
      <c r="N42" s="19">
        <v>0.29526938895989102</v>
      </c>
      <c r="O42" s="19">
        <v>0.28611481210309497</v>
      </c>
      <c r="P42" s="19">
        <v>0.27686605452436402</v>
      </c>
      <c r="Q42" s="19">
        <v>0.26530511829692099</v>
      </c>
      <c r="R42" s="19">
        <v>0.258368568203732</v>
      </c>
      <c r="S42" s="19">
        <v>0.25374301744475097</v>
      </c>
      <c r="T42" s="1"/>
      <c r="U42" s="1"/>
      <c r="V42" s="1"/>
    </row>
    <row r="43" spans="1:22">
      <c r="A43" s="1"/>
      <c r="B43" s="1"/>
      <c r="C43" s="1"/>
      <c r="D43" s="10"/>
      <c r="E43" s="12"/>
      <c r="F43" s="37"/>
      <c r="G43" s="19"/>
      <c r="H43" s="19"/>
      <c r="I43" s="19"/>
      <c r="J43" s="19"/>
      <c r="K43" s="19"/>
      <c r="L43" s="10"/>
      <c r="M43" s="12"/>
      <c r="N43" s="37"/>
      <c r="O43" s="19"/>
      <c r="P43" s="19"/>
      <c r="Q43" s="19"/>
      <c r="R43" s="19"/>
      <c r="S43" s="19"/>
      <c r="T43" s="1"/>
      <c r="U43" s="1"/>
      <c r="V43" s="1"/>
    </row>
    <row r="44" spans="1:22">
      <c r="A44" s="1"/>
      <c r="B44" s="1"/>
      <c r="C44" s="1"/>
      <c r="D44" s="10"/>
      <c r="E44" s="38" t="s">
        <v>49</v>
      </c>
      <c r="F44" s="19">
        <v>2.0406099503559378</v>
      </c>
      <c r="G44" s="19">
        <v>5.9999999999999805</v>
      </c>
      <c r="H44" s="19">
        <v>9.9999999999999911</v>
      </c>
      <c r="I44" s="19">
        <v>14.999999999999986</v>
      </c>
      <c r="J44" s="19">
        <v>17.999999999999986</v>
      </c>
      <c r="K44" s="19">
        <v>19.999999999999989</v>
      </c>
      <c r="L44" s="10"/>
      <c r="M44" s="38" t="s">
        <v>49</v>
      </c>
      <c r="N44" s="19">
        <v>2.0406099503559378</v>
      </c>
      <c r="O44" s="19">
        <v>5.9999999999999849</v>
      </c>
      <c r="P44" s="19">
        <v>9.9999999999999893</v>
      </c>
      <c r="Q44" s="19">
        <v>14.999999999999982</v>
      </c>
      <c r="R44" s="19">
        <v>17.999999999999982</v>
      </c>
      <c r="S44" s="19">
        <v>19.999999999999982</v>
      </c>
      <c r="T44" s="1"/>
      <c r="U44" s="1"/>
      <c r="V44" s="1"/>
    </row>
    <row r="45" spans="1:22">
      <c r="A45" s="1"/>
      <c r="B45" s="1"/>
      <c r="C45" s="1"/>
      <c r="D45" s="10"/>
      <c r="E45" s="38" t="s">
        <v>50</v>
      </c>
      <c r="F45" s="19">
        <v>191.54420736552811</v>
      </c>
      <c r="G45" s="19">
        <v>196.60671540336858</v>
      </c>
      <c r="H45" s="19">
        <v>212.00250970093623</v>
      </c>
      <c r="I45" s="19">
        <v>254.73439875356581</v>
      </c>
      <c r="J45" s="19">
        <v>319.27596002589996</v>
      </c>
      <c r="K45" s="19">
        <v>382.20699048902355</v>
      </c>
      <c r="L45" s="10"/>
      <c r="M45" s="38" t="s">
        <v>50</v>
      </c>
      <c r="N45" s="19">
        <v>191.54420736552811</v>
      </c>
      <c r="O45" s="19">
        <v>196.60671540337191</v>
      </c>
      <c r="P45" s="19">
        <v>212.00250970093424</v>
      </c>
      <c r="Q45" s="19">
        <v>245.77918558835736</v>
      </c>
      <c r="R45" s="19">
        <v>273.79555539572647</v>
      </c>
      <c r="S45" s="19">
        <v>295.70245371759859</v>
      </c>
      <c r="T45" s="1"/>
      <c r="U45" s="1"/>
      <c r="V45" s="1"/>
    </row>
    <row r="46" spans="1:22">
      <c r="A46" s="1"/>
      <c r="B46" s="1"/>
      <c r="C46" s="1"/>
      <c r="D46" s="10"/>
      <c r="E46" s="38" t="s">
        <v>51</v>
      </c>
      <c r="F46" s="19">
        <v>13.839949687969538</v>
      </c>
      <c r="G46" s="19">
        <v>14.021651664599595</v>
      </c>
      <c r="H46" s="19">
        <v>14.560305961789959</v>
      </c>
      <c r="I46" s="19">
        <v>15.960400958420994</v>
      </c>
      <c r="J46" s="19">
        <v>17.868294827036518</v>
      </c>
      <c r="K46" s="19">
        <v>19.550114845929258</v>
      </c>
      <c r="L46" s="10"/>
      <c r="M46" s="38" t="s">
        <v>51</v>
      </c>
      <c r="N46" s="19">
        <v>13.839949687969538</v>
      </c>
      <c r="O46" s="19">
        <v>14.021651664599712</v>
      </c>
      <c r="P46" s="19">
        <v>14.560305961789892</v>
      </c>
      <c r="Q46" s="19">
        <v>15.67734625465539</v>
      </c>
      <c r="R46" s="19">
        <v>16.546768729746798</v>
      </c>
      <c r="S46" s="19">
        <v>17.196001096696829</v>
      </c>
      <c r="T46" s="1"/>
      <c r="U46" s="1"/>
      <c r="V46" s="1"/>
    </row>
    <row r="47" spans="1:22">
      <c r="A47" s="1"/>
      <c r="B47" s="1"/>
      <c r="C47" s="1"/>
      <c r="D47" s="10"/>
      <c r="E47" s="38" t="s">
        <v>43</v>
      </c>
      <c r="F47" s="19">
        <v>6.9900000000000004E-2</v>
      </c>
      <c r="G47" s="19">
        <v>6.9900000000000004E-2</v>
      </c>
      <c r="H47" s="19">
        <v>6.9900000000000004E-2</v>
      </c>
      <c r="I47" s="19">
        <v>6.9900000000000004E-2</v>
      </c>
      <c r="J47" s="19">
        <v>6.9900000000000004E-2</v>
      </c>
      <c r="K47" s="19">
        <v>6.9900000000000004E-2</v>
      </c>
      <c r="L47" s="10"/>
      <c r="M47" s="38" t="s">
        <v>43</v>
      </c>
      <c r="N47" s="19">
        <v>6.9900000000000004E-2</v>
      </c>
      <c r="O47" s="19">
        <v>6.9900000000000004E-2</v>
      </c>
      <c r="P47" s="19">
        <v>6.9900000000000004E-2</v>
      </c>
      <c r="Q47" s="19">
        <v>6.9900000000000004E-2</v>
      </c>
      <c r="R47" s="19">
        <v>6.9900000000000004E-2</v>
      </c>
      <c r="S47" s="19">
        <v>6.9900000000000004E-2</v>
      </c>
      <c r="T47" s="1"/>
      <c r="U47" s="1"/>
      <c r="V47" s="1"/>
    </row>
    <row r="48" spans="1:22">
      <c r="A48" s="1"/>
      <c r="B48" s="1"/>
      <c r="C48" s="1"/>
      <c r="D48" s="10"/>
      <c r="E48" s="38" t="s">
        <v>44</v>
      </c>
      <c r="F48" s="19">
        <v>0.14239285508884397</v>
      </c>
      <c r="G48" s="19">
        <f t="shared" ref="G48:K48" si="0">(G44-G47)/G46</f>
        <v>0.4229244986146446</v>
      </c>
      <c r="H48" s="19">
        <f t="shared" si="0"/>
        <v>0.68199803122675873</v>
      </c>
      <c r="I48" s="19">
        <f t="shared" si="0"/>
        <v>0.93544642386459576</v>
      </c>
      <c r="J48" s="19">
        <f t="shared" si="0"/>
        <v>1.0034589295487755</v>
      </c>
      <c r="K48" s="19">
        <f t="shared" si="0"/>
        <v>1.0194364665919009</v>
      </c>
      <c r="L48" s="10"/>
      <c r="M48" s="38" t="s">
        <v>44</v>
      </c>
      <c r="N48" s="19">
        <f t="shared" ref="N48:S48" si="1">(N44-N47)/N46</f>
        <v>0.14239285508884397</v>
      </c>
      <c r="O48" s="19">
        <f t="shared" si="1"/>
        <v>0.42292449861464138</v>
      </c>
      <c r="P48" s="19">
        <f t="shared" si="1"/>
        <v>0.68199803122676184</v>
      </c>
      <c r="Q48" s="19">
        <f t="shared" si="1"/>
        <v>0.95233592200379491</v>
      </c>
      <c r="R48" s="19">
        <f t="shared" si="1"/>
        <v>1.0836012935725821</v>
      </c>
      <c r="S48" s="19">
        <f t="shared" si="1"/>
        <v>1.1589962042877715</v>
      </c>
      <c r="T48" s="1"/>
      <c r="U48" s="1"/>
      <c r="V48" s="1"/>
    </row>
    <row r="49" spans="1:22">
      <c r="A49" s="1"/>
      <c r="B49" s="1"/>
      <c r="C49" s="1"/>
      <c r="D49" s="10"/>
      <c r="E49" s="39"/>
      <c r="F49" s="12"/>
      <c r="G49" s="12"/>
      <c r="H49" s="12"/>
      <c r="I49" s="12"/>
      <c r="J49" s="12"/>
      <c r="K49" s="12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>
      <c r="A51" s="1"/>
      <c r="B51" s="1"/>
      <c r="C51" s="1"/>
      <c r="D51" s="1"/>
      <c r="J51" s="33"/>
      <c r="K51" s="33"/>
      <c r="L51" s="33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>
      <c r="A52" s="1"/>
      <c r="B52" s="1"/>
      <c r="C52" s="1"/>
      <c r="D52" s="1"/>
      <c r="J52" s="33"/>
      <c r="K52" s="33"/>
      <c r="L52" s="33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>
      <c r="A53" s="1"/>
      <c r="B53" s="1"/>
      <c r="C53" s="1"/>
      <c r="D53" s="1"/>
      <c r="J53" s="94" t="s">
        <v>52</v>
      </c>
      <c r="K53" s="95"/>
      <c r="L53" s="96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>
      <c r="A54" s="1"/>
      <c r="B54" s="1"/>
      <c r="C54" s="1"/>
      <c r="D54" s="1"/>
      <c r="J54" s="12"/>
      <c r="K54" s="12"/>
      <c r="L54" s="12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>
      <c r="A55" s="1"/>
      <c r="B55" s="1"/>
      <c r="C55" s="33"/>
      <c r="D55" s="1"/>
      <c r="J55" s="12"/>
      <c r="K55" s="40" t="s">
        <v>53</v>
      </c>
      <c r="L55" s="40" t="s">
        <v>54</v>
      </c>
      <c r="M55" s="1"/>
      <c r="N55" s="1"/>
      <c r="O55" s="33"/>
      <c r="P55" s="1"/>
      <c r="Q55" s="1"/>
      <c r="R55" s="1"/>
      <c r="S55" s="33"/>
      <c r="T55" s="1"/>
      <c r="U55" s="1"/>
      <c r="V55" s="1"/>
    </row>
    <row r="56" spans="1:22">
      <c r="A56" s="1"/>
      <c r="B56" s="1"/>
      <c r="C56" s="33"/>
      <c r="D56" s="1"/>
      <c r="J56" s="41" t="s">
        <v>25</v>
      </c>
      <c r="K56" s="19">
        <v>-3.0688232397732498</v>
      </c>
      <c r="L56" s="19">
        <v>0</v>
      </c>
      <c r="M56" s="1"/>
      <c r="N56" s="1"/>
      <c r="O56" s="33"/>
      <c r="P56" s="1"/>
      <c r="Q56" s="1"/>
      <c r="R56" s="1"/>
      <c r="S56" s="33"/>
      <c r="T56" s="1"/>
      <c r="U56" s="1"/>
      <c r="V56" s="1"/>
    </row>
    <row r="57" spans="1:22">
      <c r="A57" s="1"/>
      <c r="B57" s="1"/>
      <c r="C57" s="33"/>
      <c r="D57" s="1"/>
      <c r="J57" s="41" t="s">
        <v>26</v>
      </c>
      <c r="K57" s="19">
        <v>-2.4847078737608501</v>
      </c>
      <c r="L57" s="19">
        <v>0</v>
      </c>
      <c r="M57" s="1"/>
      <c r="N57" s="1"/>
      <c r="O57" s="33"/>
      <c r="P57" s="1"/>
      <c r="Q57" s="1"/>
      <c r="R57" s="1"/>
      <c r="S57" s="33"/>
      <c r="T57" s="1"/>
      <c r="U57" s="1"/>
      <c r="V57" s="1"/>
    </row>
    <row r="58" spans="1:22">
      <c r="A58" s="1"/>
      <c r="B58" s="1"/>
      <c r="C58" s="33"/>
      <c r="D58" s="1"/>
      <c r="J58" s="41" t="s">
        <v>27</v>
      </c>
      <c r="K58" s="19">
        <v>4.2570268166718401</v>
      </c>
      <c r="L58" s="19">
        <v>0.73622348709020402</v>
      </c>
      <c r="M58" s="1"/>
      <c r="N58" s="1"/>
      <c r="O58" s="33"/>
      <c r="P58" s="1"/>
      <c r="Q58" s="1"/>
      <c r="R58" s="1"/>
      <c r="S58" s="33"/>
      <c r="T58" s="1"/>
      <c r="U58" s="1"/>
      <c r="V58" s="1"/>
    </row>
    <row r="59" spans="1:22">
      <c r="A59" s="1"/>
      <c r="B59" s="1"/>
      <c r="C59" s="33"/>
      <c r="D59" s="1"/>
      <c r="J59" s="41" t="s">
        <v>28</v>
      </c>
      <c r="K59" s="19">
        <v>0.47103209610404601</v>
      </c>
      <c r="L59" s="19">
        <v>1.1917525876860499E-2</v>
      </c>
      <c r="M59" s="1"/>
      <c r="N59" s="1"/>
      <c r="O59" s="33"/>
      <c r="P59" s="1"/>
      <c r="Q59" s="1"/>
      <c r="R59" s="1"/>
      <c r="S59" s="33"/>
      <c r="T59" s="1"/>
      <c r="U59" s="1"/>
      <c r="V59" s="1"/>
    </row>
    <row r="60" spans="1:22">
      <c r="A60" s="1"/>
      <c r="B60" s="1"/>
      <c r="C60" s="33"/>
      <c r="D60" s="1"/>
      <c r="J60" s="41" t="s">
        <v>29</v>
      </c>
      <c r="K60" s="19">
        <v>2.2278721822079599</v>
      </c>
      <c r="L60" s="19">
        <v>0.25185898703293402</v>
      </c>
      <c r="M60" s="1"/>
      <c r="N60" s="1"/>
      <c r="O60" s="33"/>
      <c r="P60" s="1"/>
      <c r="Q60" s="1"/>
      <c r="R60" s="1"/>
      <c r="S60" s="33"/>
      <c r="T60" s="1"/>
      <c r="U60" s="1"/>
      <c r="V60" s="1"/>
    </row>
    <row r="61" spans="1:22">
      <c r="A61" s="1"/>
      <c r="B61" s="1"/>
      <c r="C61" s="33"/>
      <c r="D61" s="1"/>
      <c r="J61" s="41" t="s">
        <v>30</v>
      </c>
      <c r="K61" s="19">
        <v>-0.40239998144975703</v>
      </c>
      <c r="L61" s="19">
        <v>0</v>
      </c>
      <c r="M61" s="1"/>
      <c r="N61" s="1"/>
      <c r="O61" s="33"/>
      <c r="P61" s="1"/>
      <c r="Q61" s="1"/>
      <c r="R61" s="1"/>
      <c r="S61" s="33"/>
      <c r="T61" s="1"/>
      <c r="U61" s="1"/>
      <c r="V61" s="1"/>
    </row>
    <row r="62" spans="1:22">
      <c r="A62" s="1"/>
      <c r="B62" s="1"/>
      <c r="C62" s="33"/>
      <c r="D62" s="1"/>
      <c r="J62" s="38" t="s">
        <v>42</v>
      </c>
      <c r="K62" s="19">
        <v>303.97889388499442</v>
      </c>
      <c r="L62" s="19">
        <v>19.936795180015</v>
      </c>
      <c r="M62" s="1"/>
      <c r="N62" s="1"/>
      <c r="O62" s="33"/>
      <c r="P62" s="1"/>
      <c r="Q62" s="1"/>
      <c r="R62" s="1"/>
      <c r="S62" s="33"/>
      <c r="T62" s="1"/>
      <c r="U62" s="1"/>
      <c r="V62" s="1"/>
    </row>
    <row r="63" spans="1:22">
      <c r="A63" s="1"/>
      <c r="B63" s="1"/>
      <c r="C63" s="33"/>
      <c r="D63" s="1"/>
      <c r="J63" s="38" t="s">
        <v>40</v>
      </c>
      <c r="K63" s="19">
        <v>29632.183204994588</v>
      </c>
      <c r="L63" s="31">
        <v>379.76505443341745</v>
      </c>
      <c r="M63" s="1"/>
      <c r="N63" s="1"/>
      <c r="O63" s="33"/>
      <c r="P63" s="1"/>
      <c r="Q63" s="1"/>
      <c r="R63" s="1"/>
      <c r="S63" s="33"/>
      <c r="T63" s="1"/>
      <c r="U63" s="1"/>
      <c r="V63" s="1"/>
    </row>
    <row r="64" spans="1:22">
      <c r="A64" s="1"/>
      <c r="B64" s="1"/>
      <c r="C64" s="33"/>
      <c r="D64" s="1"/>
      <c r="J64" s="38" t="s">
        <v>41</v>
      </c>
      <c r="K64" s="19">
        <v>172.14001047111211</v>
      </c>
      <c r="L64" s="31">
        <v>19.487561531228515</v>
      </c>
      <c r="M64" s="1"/>
      <c r="N64" s="1"/>
      <c r="O64" s="33"/>
      <c r="P64" s="1"/>
      <c r="Q64" s="1"/>
      <c r="R64" s="1"/>
      <c r="S64" s="33"/>
      <c r="T64" s="1"/>
      <c r="U64" s="1"/>
      <c r="V64" s="1"/>
    </row>
    <row r="65" spans="1:22">
      <c r="A65" s="1"/>
      <c r="B65" s="1"/>
      <c r="C65" s="33"/>
      <c r="D65" s="1"/>
      <c r="E65" s="1"/>
      <c r="F65" s="1"/>
      <c r="G65" s="1"/>
      <c r="H65" s="1"/>
      <c r="I65" s="1"/>
      <c r="J65" s="38" t="s">
        <v>43</v>
      </c>
      <c r="K65" s="19">
        <v>6.9900000000000004E-2</v>
      </c>
      <c r="L65" s="31">
        <v>6.9900000000000004E-2</v>
      </c>
      <c r="M65" s="1"/>
      <c r="N65" s="1"/>
      <c r="O65" s="33"/>
      <c r="P65" s="1"/>
      <c r="Q65" s="1"/>
      <c r="R65" s="1"/>
      <c r="S65" s="33"/>
      <c r="T65" s="1"/>
      <c r="U65" s="1"/>
      <c r="V65" s="1"/>
    </row>
    <row r="66" spans="1:22">
      <c r="A66" s="1"/>
      <c r="B66" s="1"/>
      <c r="C66" s="33"/>
      <c r="D66" s="1"/>
      <c r="E66" s="1"/>
      <c r="F66" s="1"/>
      <c r="G66" s="1"/>
      <c r="H66" s="1"/>
      <c r="I66" s="1"/>
      <c r="J66" s="38" t="s">
        <v>44</v>
      </c>
      <c r="K66" s="19">
        <v>1.7654756326159007</v>
      </c>
      <c r="L66" s="31">
        <v>1.0194654240438759</v>
      </c>
      <c r="M66" s="1"/>
      <c r="N66" s="1"/>
      <c r="O66" s="33"/>
      <c r="P66" s="1"/>
      <c r="Q66" s="1"/>
      <c r="R66" s="1"/>
      <c r="S66" s="33"/>
      <c r="T66" s="1"/>
      <c r="U66" s="1"/>
      <c r="V66" s="1"/>
    </row>
    <row r="67" spans="1:22">
      <c r="A67" s="1"/>
      <c r="B67" s="1"/>
      <c r="C67" s="33"/>
      <c r="D67" s="1"/>
      <c r="E67" s="1"/>
      <c r="F67" s="1"/>
      <c r="G67" s="33"/>
      <c r="H67" s="1"/>
      <c r="I67" s="1"/>
      <c r="J67" s="1"/>
      <c r="K67" s="33"/>
      <c r="L67" s="1"/>
      <c r="M67" s="1"/>
      <c r="N67" s="1"/>
      <c r="O67" s="33"/>
      <c r="P67" s="1"/>
      <c r="Q67" s="1"/>
      <c r="R67" s="1"/>
      <c r="S67" s="33"/>
      <c r="T67" s="1"/>
      <c r="U67" s="1"/>
      <c r="V67" s="1"/>
    </row>
    <row r="68" spans="1:22">
      <c r="A68" s="1"/>
      <c r="B68" s="1"/>
      <c r="C68" s="33"/>
      <c r="D68" s="1"/>
      <c r="E68" s="1"/>
      <c r="F68" s="1"/>
      <c r="G68" s="33"/>
      <c r="H68" s="1"/>
      <c r="I68" s="1"/>
      <c r="J68" s="1"/>
      <c r="K68" s="33"/>
      <c r="L68" s="1"/>
      <c r="M68" s="1"/>
      <c r="N68" s="1"/>
      <c r="O68" s="33"/>
      <c r="P68" s="1"/>
      <c r="Q68" s="1"/>
      <c r="R68" s="1"/>
      <c r="S68" s="33"/>
      <c r="T68" s="1"/>
      <c r="U68" s="1"/>
      <c r="V68" s="1"/>
    </row>
    <row r="69" spans="1:22">
      <c r="A69" s="1"/>
      <c r="B69" s="1"/>
      <c r="C69" s="33"/>
      <c r="D69" s="1"/>
      <c r="E69" s="1"/>
      <c r="F69" s="1"/>
      <c r="G69" s="33"/>
      <c r="H69" s="1"/>
      <c r="I69" s="1"/>
      <c r="J69" s="1"/>
      <c r="K69" s="33"/>
      <c r="L69" s="1"/>
      <c r="M69" s="1"/>
      <c r="N69" s="1"/>
      <c r="O69" s="33"/>
      <c r="P69" s="1"/>
      <c r="Q69" s="1"/>
      <c r="R69" s="1"/>
      <c r="S69" s="33"/>
      <c r="T69" s="1"/>
      <c r="U69" s="1"/>
      <c r="V69" s="1"/>
    </row>
    <row r="70" spans="1:22">
      <c r="A70" s="1"/>
      <c r="B70" s="1"/>
      <c r="C70" s="33"/>
      <c r="D70" s="1"/>
      <c r="E70" s="1"/>
      <c r="F70" s="1"/>
      <c r="G70" s="33"/>
      <c r="H70" s="1"/>
      <c r="I70" s="1"/>
      <c r="J70" s="1"/>
      <c r="K70" s="33"/>
      <c r="L70" s="1"/>
      <c r="M70" s="1"/>
      <c r="N70" s="1"/>
      <c r="O70" s="33"/>
      <c r="P70" s="1"/>
      <c r="Q70" s="1"/>
      <c r="R70" s="1"/>
      <c r="S70" s="33"/>
      <c r="T70" s="1"/>
      <c r="U70" s="1"/>
      <c r="V70" s="1"/>
    </row>
    <row r="71" spans="1:22">
      <c r="A71" s="1"/>
      <c r="B71" s="1"/>
      <c r="C71" s="33"/>
      <c r="D71" s="1"/>
      <c r="E71" s="1"/>
      <c r="F71" s="1"/>
      <c r="G71" s="33"/>
      <c r="H71" s="1"/>
      <c r="I71" s="1"/>
      <c r="J71" s="1"/>
      <c r="K71" s="33"/>
      <c r="L71" s="1"/>
      <c r="M71" s="1"/>
      <c r="N71" s="1"/>
      <c r="O71" s="33"/>
      <c r="P71" s="1"/>
      <c r="Q71" s="1"/>
      <c r="R71" s="1"/>
      <c r="S71" s="33"/>
      <c r="T71" s="1"/>
      <c r="U71" s="1"/>
      <c r="V71" s="1"/>
    </row>
  </sheetData>
  <mergeCells count="1">
    <mergeCell ref="J53:L5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1:AA1000"/>
  <sheetViews>
    <sheetView topLeftCell="A50" zoomScale="42" workbookViewId="0"/>
  </sheetViews>
  <sheetFormatPr defaultColWidth="14.44140625" defaultRowHeight="15" customHeight="1"/>
  <cols>
    <col min="1" max="1" width="15.6640625" customWidth="1"/>
    <col min="2" max="2" width="8.6640625" customWidth="1"/>
    <col min="3" max="3" width="16" customWidth="1"/>
    <col min="4" max="4" width="13.5546875" customWidth="1"/>
    <col min="5" max="5" width="8.6640625" customWidth="1"/>
    <col min="6" max="6" width="17.6640625" customWidth="1"/>
    <col min="7" max="7" width="20.109375" customWidth="1"/>
    <col min="8" max="8" width="23.44140625" customWidth="1"/>
    <col min="9" max="9" width="17.5546875" customWidth="1"/>
    <col min="10" max="10" width="23" customWidth="1"/>
    <col min="11" max="11" width="25.5546875" customWidth="1"/>
    <col min="12" max="12" width="19" customWidth="1"/>
    <col min="13" max="13" width="11.6640625" customWidth="1"/>
    <col min="14" max="14" width="12.5546875" customWidth="1"/>
    <col min="15" max="15" width="11.44140625" customWidth="1"/>
    <col min="16" max="16" width="18.33203125" customWidth="1"/>
    <col min="17" max="17" width="14.6640625" customWidth="1"/>
    <col min="18" max="18" width="13.5546875" customWidth="1"/>
    <col min="19" max="23" width="8.6640625" customWidth="1"/>
    <col min="24" max="24" width="16.33203125" customWidth="1"/>
    <col min="25" max="25" width="15.33203125" customWidth="1"/>
    <col min="26" max="30" width="8.6640625" customWidth="1"/>
  </cols>
  <sheetData>
    <row r="1" spans="6:9" ht="14.25" customHeight="1"/>
    <row r="2" spans="6:9" ht="14.25" customHeight="1"/>
    <row r="3" spans="6:9" ht="14.25" customHeight="1"/>
    <row r="4" spans="6:9" ht="14.25" customHeight="1">
      <c r="F4" s="6"/>
      <c r="G4" s="6"/>
      <c r="H4" s="6"/>
    </row>
    <row r="5" spans="6:9" ht="14.25" customHeight="1">
      <c r="F5" s="6"/>
      <c r="G5" s="7"/>
      <c r="H5" s="7"/>
    </row>
    <row r="6" spans="6:9" ht="14.25" customHeight="1">
      <c r="F6" s="6"/>
      <c r="G6" s="6"/>
      <c r="H6" s="6"/>
    </row>
    <row r="7" spans="6:9" ht="14.25" customHeight="1">
      <c r="F7" s="6"/>
      <c r="G7" s="7"/>
      <c r="H7" s="7"/>
    </row>
    <row r="8" spans="6:9" ht="14.25" customHeight="1">
      <c r="F8" s="6"/>
      <c r="G8" s="42"/>
      <c r="H8" s="42"/>
    </row>
    <row r="9" spans="6:9" ht="14.25" customHeight="1">
      <c r="F9" s="6"/>
      <c r="G9" s="43"/>
      <c r="H9" s="43"/>
    </row>
    <row r="10" spans="6:9" ht="14.25" customHeight="1"/>
    <row r="11" spans="6:9" ht="14.25" customHeight="1">
      <c r="I11" s="6"/>
    </row>
    <row r="12" spans="6:9" ht="14.25" customHeight="1">
      <c r="G12" s="6"/>
      <c r="H12" s="6"/>
      <c r="I12" s="6"/>
    </row>
    <row r="13" spans="6:9" ht="14.25" customHeight="1"/>
    <row r="14" spans="6:9" ht="14.25" customHeight="1"/>
    <row r="15" spans="6:9" ht="14.25" customHeight="1">
      <c r="I15" s="6"/>
    </row>
    <row r="16" spans="6:9" ht="14.25" customHeight="1"/>
    <row r="17" spans="6:19" ht="14.25" customHeight="1">
      <c r="G17" s="6">
        <f t="array" ref="G17">TRANSPOSE(I16)</f>
        <v>0</v>
      </c>
      <c r="H17" s="6"/>
    </row>
    <row r="18" spans="6:19" ht="14.25" customHeight="1"/>
    <row r="19" spans="6:19" ht="14.25" customHeight="1"/>
    <row r="20" spans="6:19" ht="14.25" customHeight="1">
      <c r="L20" s="44"/>
      <c r="M20" s="44"/>
      <c r="N20" s="44"/>
      <c r="O20" s="44"/>
      <c r="P20" s="44"/>
    </row>
    <row r="21" spans="6:19" ht="14.25" customHeight="1">
      <c r="J21" s="45"/>
      <c r="K21" s="45"/>
      <c r="L21" s="46" t="s">
        <v>33</v>
      </c>
      <c r="M21" s="47"/>
      <c r="N21" s="47"/>
      <c r="O21" s="47"/>
      <c r="P21" s="47"/>
      <c r="Q21" s="45"/>
    </row>
    <row r="22" spans="6:19" ht="14.25" customHeight="1">
      <c r="J22" s="48" t="s">
        <v>55</v>
      </c>
      <c r="K22" s="48" t="s">
        <v>25</v>
      </c>
      <c r="L22" s="48" t="s">
        <v>56</v>
      </c>
      <c r="M22" s="48" t="s">
        <v>26</v>
      </c>
      <c r="N22" s="48" t="s">
        <v>27</v>
      </c>
      <c r="O22" s="48" t="s">
        <v>28</v>
      </c>
      <c r="P22" s="48" t="s">
        <v>29</v>
      </c>
      <c r="Q22" s="48" t="s">
        <v>30</v>
      </c>
      <c r="R22" s="49" t="s">
        <v>57</v>
      </c>
      <c r="S22" s="50" t="s">
        <v>58</v>
      </c>
    </row>
    <row r="23" spans="6:19" ht="14.25" customHeight="1">
      <c r="F23" s="51" t="s">
        <v>59</v>
      </c>
      <c r="G23" s="52" t="s">
        <v>60</v>
      </c>
      <c r="H23" s="52" t="s">
        <v>61</v>
      </c>
      <c r="J23" s="48" t="s">
        <v>25</v>
      </c>
      <c r="K23" s="53">
        <v>787.52769809999995</v>
      </c>
      <c r="L23" s="54">
        <v>-16.384311350000001</v>
      </c>
      <c r="M23" s="54">
        <v>206.92291080000001</v>
      </c>
      <c r="N23" s="54">
        <v>109.47902620000001</v>
      </c>
      <c r="O23" s="54">
        <v>114.18090909999999</v>
      </c>
      <c r="P23" s="54">
        <v>266.92499279999998</v>
      </c>
      <c r="Q23" s="54">
        <v>31.94497316</v>
      </c>
      <c r="R23" s="55" t="e">
        <f>_xlfn.COVARIANCE.S('SECURITIES YEARLY DATA'!W3:W244,'[1]YEARLY DATA'!A2:A243)*252</f>
        <v>#REF!</v>
      </c>
      <c r="S23" s="56">
        <v>-0.16887830996901157</v>
      </c>
    </row>
    <row r="24" spans="6:19" ht="14.25" customHeight="1">
      <c r="F24" s="57" t="s">
        <v>25</v>
      </c>
      <c r="G24" s="58">
        <v>-3.430677E-3</v>
      </c>
      <c r="H24" s="58">
        <v>0</v>
      </c>
      <c r="J24" s="48" t="s">
        <v>56</v>
      </c>
      <c r="K24" s="54">
        <v>-16.384311350000001</v>
      </c>
      <c r="L24" s="53">
        <v>320.14083319999997</v>
      </c>
      <c r="M24" s="54">
        <v>32.237880750000002</v>
      </c>
      <c r="N24" s="54">
        <v>48.463602770000001</v>
      </c>
      <c r="O24" s="54">
        <v>54.548885030000001</v>
      </c>
      <c r="P24" s="54">
        <v>34.882326130000003</v>
      </c>
      <c r="Q24" s="54">
        <v>-68.804630149999994</v>
      </c>
      <c r="R24" s="55" t="e">
        <f>_xlfn.COVARIANCE.S('SECURITIES YEARLY DATA'!W3:W244,'[1]YEARLY DATA'!B2:B243)*252</f>
        <v>#REF!</v>
      </c>
      <c r="S24" s="56">
        <v>-0.27489691121517629</v>
      </c>
    </row>
    <row r="25" spans="6:19" ht="14.25" customHeight="1">
      <c r="F25" s="57" t="s">
        <v>56</v>
      </c>
      <c r="G25" s="58">
        <v>-5.908216E-3</v>
      </c>
      <c r="H25" s="58">
        <v>0</v>
      </c>
      <c r="J25" s="48" t="s">
        <v>26</v>
      </c>
      <c r="K25" s="54">
        <v>206.92291080000001</v>
      </c>
      <c r="L25" s="54">
        <v>32.237880750000002</v>
      </c>
      <c r="M25" s="53">
        <v>1685.182323</v>
      </c>
      <c r="N25" s="54">
        <v>19.75592039</v>
      </c>
      <c r="O25" s="54">
        <v>146.96366889999999</v>
      </c>
      <c r="P25" s="54">
        <v>30.427587200000001</v>
      </c>
      <c r="Q25" s="54">
        <v>-22.95556054</v>
      </c>
      <c r="R25" s="55" t="e">
        <f>_xlfn.COVARIANCE.S('SECURITIES YEARLY DATA'!W3:W244,'[1]YEARLY DATA'!C2:C243)*252</f>
        <v>#REF!</v>
      </c>
      <c r="S25" s="56">
        <v>-0.11956374024449026</v>
      </c>
    </row>
    <row r="26" spans="6:19" ht="14.25" customHeight="1">
      <c r="F26" s="57" t="s">
        <v>26</v>
      </c>
      <c r="G26" s="58">
        <v>-2.50497E-3</v>
      </c>
      <c r="H26" s="58">
        <v>0</v>
      </c>
      <c r="J26" s="48" t="s">
        <v>27</v>
      </c>
      <c r="K26" s="54">
        <v>109.47902620000001</v>
      </c>
      <c r="L26" s="54">
        <v>48.463602770000001</v>
      </c>
      <c r="M26" s="54">
        <v>19.75592039</v>
      </c>
      <c r="N26" s="53">
        <v>520.33701680000001</v>
      </c>
      <c r="O26" s="54">
        <v>71.904270909999994</v>
      </c>
      <c r="P26" s="54">
        <v>118.66023800000001</v>
      </c>
      <c r="Q26" s="54">
        <v>45.316878819999999</v>
      </c>
      <c r="R26" s="55" t="e">
        <f>_xlfn.COVARIANCE.S('SECURITIES YEARLY DATA'!W3:W244,'[1]YEARLY DATA'!D2:D243)*252</f>
        <v>#REF!</v>
      </c>
      <c r="S26" s="56">
        <v>0.24000001969377849</v>
      </c>
    </row>
    <row r="27" spans="6:19" ht="14.25" customHeight="1">
      <c r="F27" s="57" t="s">
        <v>27</v>
      </c>
      <c r="G27" s="58">
        <v>4.0714159999999996E-3</v>
      </c>
      <c r="H27" s="58">
        <v>4.0491192000000002E-2</v>
      </c>
      <c r="J27" s="48" t="s">
        <v>48</v>
      </c>
      <c r="K27" s="54">
        <v>114.18090909999999</v>
      </c>
      <c r="L27" s="54">
        <v>54.548885030000001</v>
      </c>
      <c r="M27" s="54">
        <v>146.96366889999999</v>
      </c>
      <c r="N27" s="54">
        <v>71.904270909999994</v>
      </c>
      <c r="O27" s="53">
        <v>1145.562394</v>
      </c>
      <c r="P27" s="54">
        <v>211.37379290000001</v>
      </c>
      <c r="Q27" s="54">
        <v>-24.16471069</v>
      </c>
      <c r="R27" s="55" t="e">
        <f>_xlfn.COVARIANCE.S('SECURITIES YEARLY DATA'!W3:W244,'[1]YEARLY DATA'!E2:E243)*252</f>
        <v>#REF!</v>
      </c>
      <c r="S27" s="56">
        <v>3.4078388484188628E-2</v>
      </c>
    </row>
    <row r="28" spans="6:19" ht="14.25" customHeight="1">
      <c r="F28" s="57" t="s">
        <v>48</v>
      </c>
      <c r="G28" s="58">
        <v>1.6014860000000001E-3</v>
      </c>
      <c r="H28" s="58">
        <v>1.4875680000000001E-3</v>
      </c>
      <c r="J28" s="48" t="s">
        <v>29</v>
      </c>
      <c r="K28" s="54">
        <v>266.92499279999998</v>
      </c>
      <c r="L28" s="54">
        <v>34.882326130000003</v>
      </c>
      <c r="M28" s="54">
        <v>30.427587200000001</v>
      </c>
      <c r="N28" s="54">
        <v>118.66023800000001</v>
      </c>
      <c r="O28" s="54">
        <v>211.37379290000001</v>
      </c>
      <c r="P28" s="53">
        <v>804.48688560000005</v>
      </c>
      <c r="Q28" s="54">
        <v>27.001591210000001</v>
      </c>
      <c r="R28" s="55" t="e">
        <f>_xlfn.COVARIANCE.S('SECURITIES YEARLY DATA'!W3:W244,'[1]YEARLY DATA'!F2:F243)*252</f>
        <v>#REF!</v>
      </c>
      <c r="S28" s="56">
        <v>0.12229296912418029</v>
      </c>
    </row>
    <row r="29" spans="6:19" ht="14.25" customHeight="1">
      <c r="F29" s="57" t="s">
        <v>29</v>
      </c>
      <c r="G29" s="58">
        <v>1.9728240000000002E-3</v>
      </c>
      <c r="H29" s="58">
        <v>1.3622756999999999E-2</v>
      </c>
      <c r="J29" s="48" t="s">
        <v>30</v>
      </c>
      <c r="K29" s="54">
        <v>31.94497316</v>
      </c>
      <c r="L29" s="54">
        <v>-68.804630149999994</v>
      </c>
      <c r="M29" s="54">
        <v>-22.95556054</v>
      </c>
      <c r="N29" s="54">
        <v>45.316878819999999</v>
      </c>
      <c r="O29" s="54">
        <v>-24.16471069</v>
      </c>
      <c r="P29" s="54">
        <v>27.001591210000001</v>
      </c>
      <c r="Q29" s="53">
        <v>599.81838430000005</v>
      </c>
      <c r="R29" s="55" t="e">
        <f>_xlfn.COVARIANCE.S('SECURITIES YEARLY DATA'!W3:W244,'[1]YEARLY DATA'!G2:G243)*252</f>
        <v>#REF!</v>
      </c>
      <c r="S29" s="56">
        <v>-5.2054017273746103E-2</v>
      </c>
    </row>
    <row r="30" spans="6:19" ht="14.25" customHeight="1">
      <c r="F30" s="57" t="s">
        <v>30</v>
      </c>
      <c r="G30" s="58">
        <v>-2.0884000000000001E-4</v>
      </c>
      <c r="H30" s="58">
        <v>0</v>
      </c>
      <c r="J30" s="48" t="s">
        <v>57</v>
      </c>
      <c r="K30" s="55">
        <v>0.20542910614457663</v>
      </c>
      <c r="L30" s="55">
        <v>0.27313556234522957</v>
      </c>
      <c r="M30" s="55">
        <v>0.16520471067528758</v>
      </c>
      <c r="N30" s="55">
        <v>0.48674916835870541</v>
      </c>
      <c r="O30" s="55">
        <v>-0.75191339668827895</v>
      </c>
      <c r="P30" s="55">
        <v>0.40014413854825759</v>
      </c>
      <c r="Q30" s="55">
        <v>-0.37690156701604755</v>
      </c>
      <c r="R30" s="59">
        <v>9.5116186955883961E-2</v>
      </c>
      <c r="S30" s="56">
        <v>1.2190215777073048</v>
      </c>
    </row>
    <row r="31" spans="6:19" ht="14.25" customHeight="1">
      <c r="F31" s="57" t="s">
        <v>57</v>
      </c>
      <c r="G31" s="58">
        <v>1.0044069769999999</v>
      </c>
      <c r="H31" s="58">
        <v>0.94439749900000003</v>
      </c>
      <c r="J31" s="60" t="s">
        <v>39</v>
      </c>
      <c r="K31" s="61">
        <v>-0.18688179490000001</v>
      </c>
      <c r="L31" s="61">
        <v>-0.13699499370000001</v>
      </c>
      <c r="M31" s="61">
        <v>-0.47008141310000001</v>
      </c>
      <c r="N31" s="61">
        <v>0.2171870451</v>
      </c>
      <c r="O31" s="61">
        <v>6.3384206469999996E-2</v>
      </c>
      <c r="P31" s="61">
        <v>0.153714448</v>
      </c>
      <c r="Q31" s="61">
        <v>-3.438224351E-3</v>
      </c>
      <c r="R31" s="62">
        <v>1.0774444382351E-3</v>
      </c>
      <c r="S31" s="60">
        <f>SUM(S23:S30)</f>
        <v>0.99999997630702797</v>
      </c>
    </row>
    <row r="32" spans="6:19" ht="14.25" customHeight="1">
      <c r="F32" s="63"/>
      <c r="G32" s="64"/>
      <c r="H32" s="64"/>
    </row>
    <row r="33" spans="6:23" ht="14.25" customHeight="1">
      <c r="F33" s="65" t="s">
        <v>62</v>
      </c>
      <c r="G33" s="58">
        <v>4.9999969999999999E-3</v>
      </c>
      <c r="H33" s="58">
        <v>1.2000001E-2</v>
      </c>
    </row>
    <row r="34" spans="6:23" ht="14.25" customHeight="1">
      <c r="F34" s="65" t="s">
        <v>63</v>
      </c>
      <c r="G34" s="58">
        <v>0.133321368</v>
      </c>
      <c r="H34" s="58">
        <v>1.2833206740000001</v>
      </c>
      <c r="J34" s="66" t="s">
        <v>62</v>
      </c>
      <c r="K34" s="67">
        <f t="array" ref="K34">SUMPRODUCT(K31:R31,TRANSPOSE(S23:S30))</f>
        <v>0.19999999864144327</v>
      </c>
    </row>
    <row r="35" spans="6:23" ht="14.25" customHeight="1">
      <c r="F35" s="65" t="s">
        <v>64</v>
      </c>
      <c r="G35" s="58">
        <v>0.36513198699999999</v>
      </c>
      <c r="H35" s="58">
        <v>1.132837444</v>
      </c>
      <c r="J35" s="66" t="s">
        <v>65</v>
      </c>
      <c r="K35" s="68">
        <v>382.20769274329427</v>
      </c>
    </row>
    <row r="36" spans="6:23" ht="14.25" customHeight="1">
      <c r="F36" s="65" t="s">
        <v>66</v>
      </c>
      <c r="G36" s="58">
        <v>7.0000000000000007E-2</v>
      </c>
      <c r="H36" s="58">
        <v>7.0000000000000007E-2</v>
      </c>
      <c r="J36" s="66" t="s">
        <v>64</v>
      </c>
      <c r="K36" s="68">
        <v>19.550132806282782</v>
      </c>
      <c r="L36" s="69"/>
    </row>
    <row r="37" spans="6:23" ht="14.25" customHeight="1">
      <c r="F37" s="65" t="s">
        <v>67</v>
      </c>
      <c r="G37" s="58">
        <v>-0.17801782799999999</v>
      </c>
      <c r="H37" s="58">
        <v>-5.1198871999999999E-2</v>
      </c>
      <c r="J37" s="70" t="s">
        <v>66</v>
      </c>
      <c r="K37" s="68">
        <v>7.0000000000000007E-2</v>
      </c>
    </row>
    <row r="38" spans="6:23" ht="14.25" customHeight="1">
      <c r="F38" s="71" t="s">
        <v>66</v>
      </c>
      <c r="G38" s="72">
        <v>7.0000000000000007E-2</v>
      </c>
      <c r="J38" s="70" t="s">
        <v>67</v>
      </c>
      <c r="K38" s="68">
        <v>6.6495803970421045E-3</v>
      </c>
    </row>
    <row r="39" spans="6:23" ht="14.25" customHeight="1">
      <c r="F39" s="71" t="s">
        <v>67</v>
      </c>
      <c r="G39" s="72">
        <v>-0.17801782798491766</v>
      </c>
    </row>
    <row r="40" spans="6:23" ht="14.25" customHeight="1"/>
    <row r="41" spans="6:23" ht="14.25" customHeight="1">
      <c r="I41" s="73" t="s">
        <v>68</v>
      </c>
    </row>
    <row r="42" spans="6:23" ht="14.25" customHeight="1"/>
    <row r="43" spans="6:23" ht="14.25" customHeight="1"/>
    <row r="44" spans="6:23" ht="14.25" customHeight="1">
      <c r="G44" s="74"/>
      <c r="H44" s="74"/>
      <c r="I44" s="74" t="s">
        <v>69</v>
      </c>
      <c r="J44" s="74"/>
      <c r="K44" s="74"/>
      <c r="L44" s="74"/>
      <c r="M44" s="74"/>
      <c r="N44" s="74"/>
      <c r="P44" s="74"/>
      <c r="Q44" s="74" t="s">
        <v>70</v>
      </c>
      <c r="R44" s="74"/>
      <c r="S44" s="74"/>
      <c r="T44" s="74"/>
      <c r="U44" s="74"/>
      <c r="V44" s="74"/>
      <c r="W44" s="74"/>
    </row>
    <row r="45" spans="6:23" ht="14.25" customHeight="1">
      <c r="G45" s="75" t="s">
        <v>59</v>
      </c>
      <c r="H45" s="76" t="s">
        <v>47</v>
      </c>
      <c r="I45" s="76" t="s">
        <v>47</v>
      </c>
      <c r="J45" s="76" t="s">
        <v>47</v>
      </c>
      <c r="K45" s="76" t="s">
        <v>47</v>
      </c>
      <c r="L45" s="76" t="s">
        <v>47</v>
      </c>
      <c r="M45" s="76" t="s">
        <v>47</v>
      </c>
      <c r="N45" s="76" t="s">
        <v>47</v>
      </c>
      <c r="O45" s="77"/>
      <c r="P45" s="77"/>
    </row>
    <row r="46" spans="6:23" ht="14.25" customHeight="1">
      <c r="G46" s="78" t="s">
        <v>25</v>
      </c>
      <c r="H46" s="72">
        <v>-3.4306766696691662E-3</v>
      </c>
      <c r="I46" s="72">
        <v>-3.8895730881986876E-2</v>
      </c>
      <c r="J46" s="72">
        <v>-6.7064272186762169E-2</v>
      </c>
      <c r="K46" s="72">
        <v>-8.4033272438151813E-2</v>
      </c>
      <c r="L46" s="72">
        <v>-0.12645584959160944</v>
      </c>
      <c r="M46" s="72">
        <v>-0.15192526506281828</v>
      </c>
      <c r="N46" s="72">
        <v>-0.16887842356499019</v>
      </c>
      <c r="P46" s="75" t="s">
        <v>59</v>
      </c>
      <c r="Q46" s="79" t="s">
        <v>47</v>
      </c>
      <c r="R46" s="79" t="s">
        <v>47</v>
      </c>
      <c r="S46" s="79" t="s">
        <v>47</v>
      </c>
      <c r="T46" s="79" t="s">
        <v>47</v>
      </c>
      <c r="U46" s="79" t="s">
        <v>47</v>
      </c>
      <c r="V46" s="79" t="s">
        <v>47</v>
      </c>
      <c r="W46" s="79" t="s">
        <v>47</v>
      </c>
    </row>
    <row r="47" spans="6:23" ht="14.25" customHeight="1">
      <c r="G47" s="78" t="s">
        <v>56</v>
      </c>
      <c r="H47" s="72">
        <v>-5.9082158697130391E-3</v>
      </c>
      <c r="I47" s="72">
        <v>-6.3568509732985543E-2</v>
      </c>
      <c r="J47" s="72">
        <v>-0.10936557746719333</v>
      </c>
      <c r="K47" s="72">
        <v>-0.13695417565046972</v>
      </c>
      <c r="L47" s="72">
        <v>-0.20592576792332992</v>
      </c>
      <c r="M47" s="72">
        <v>-0.24734413986224835</v>
      </c>
      <c r="N47" s="72">
        <v>-0.27489733908053865</v>
      </c>
      <c r="P47" s="78" t="s">
        <v>25</v>
      </c>
      <c r="Q47" s="72">
        <v>0</v>
      </c>
      <c r="R47" s="72">
        <v>0</v>
      </c>
      <c r="S47" s="72">
        <v>0</v>
      </c>
      <c r="T47" s="72">
        <v>0</v>
      </c>
      <c r="U47" s="72">
        <v>0</v>
      </c>
      <c r="V47" s="72">
        <v>0</v>
      </c>
      <c r="W47" s="72">
        <v>0</v>
      </c>
    </row>
    <row r="48" spans="6:23" ht="14.25" customHeight="1">
      <c r="G48" s="78" t="s">
        <v>26</v>
      </c>
      <c r="H48" s="72">
        <v>-2.5049699762601158E-3</v>
      </c>
      <c r="I48" s="72">
        <v>-2.7597296898448118E-2</v>
      </c>
      <c r="J48" s="72">
        <v>-4.7527305473952702E-2</v>
      </c>
      <c r="K48" s="72">
        <v>-5.9533329387497003E-2</v>
      </c>
      <c r="L48" s="72">
        <v>-8.9548447000892858E-2</v>
      </c>
      <c r="M48" s="72">
        <v>-0.10753439751785884</v>
      </c>
      <c r="N48" s="72">
        <v>-0.11956355687239699</v>
      </c>
      <c r="P48" s="78" t="s">
        <v>56</v>
      </c>
      <c r="Q48" s="72">
        <v>0</v>
      </c>
      <c r="R48" s="72">
        <v>0</v>
      </c>
      <c r="S48" s="72">
        <v>0</v>
      </c>
      <c r="T48" s="72">
        <v>0</v>
      </c>
      <c r="U48" s="72">
        <v>0</v>
      </c>
      <c r="V48" s="72">
        <v>0</v>
      </c>
      <c r="W48" s="72">
        <v>0</v>
      </c>
    </row>
    <row r="49" spans="7:23" ht="14.25" customHeight="1">
      <c r="G49" s="78" t="s">
        <v>27</v>
      </c>
      <c r="H49" s="72">
        <v>4.0714155478839328E-3</v>
      </c>
      <c r="I49" s="72">
        <v>5.4645423982142421E-2</v>
      </c>
      <c r="J49" s="72">
        <v>9.481371164162046E-2</v>
      </c>
      <c r="K49" s="72">
        <v>0.11901149251665152</v>
      </c>
      <c r="L49" s="72">
        <v>0.17950609220821639</v>
      </c>
      <c r="M49" s="72">
        <v>0.21584596649576682</v>
      </c>
      <c r="N49" s="72">
        <v>0.24000063352675655</v>
      </c>
      <c r="P49" s="78" t="s">
        <v>26</v>
      </c>
      <c r="Q49" s="72">
        <v>0</v>
      </c>
      <c r="R49" s="72">
        <v>0</v>
      </c>
      <c r="S49" s="72">
        <v>0</v>
      </c>
      <c r="T49" s="72">
        <v>0</v>
      </c>
      <c r="U49" s="72">
        <v>0</v>
      </c>
      <c r="V49" s="72">
        <v>0</v>
      </c>
      <c r="W49" s="72">
        <v>0</v>
      </c>
    </row>
    <row r="50" spans="7:23" ht="14.25" customHeight="1">
      <c r="G50" s="78" t="s">
        <v>48</v>
      </c>
      <c r="H50" s="72">
        <v>1.6014856495281083E-3</v>
      </c>
      <c r="I50" s="72">
        <v>8.5630434757903943E-3</v>
      </c>
      <c r="J50" s="72">
        <v>1.4092471386382607E-2</v>
      </c>
      <c r="K50" s="72">
        <v>1.7423480123336485E-2</v>
      </c>
      <c r="L50" s="72">
        <v>2.575094693982901E-2</v>
      </c>
      <c r="M50" s="72">
        <v>3.034104190058072E-2</v>
      </c>
      <c r="N50" s="72">
        <v>3.4078439992510451E-2</v>
      </c>
      <c r="P50" s="78" t="s">
        <v>27</v>
      </c>
      <c r="Q50" s="72">
        <v>4.0491191708162205E-2</v>
      </c>
      <c r="R50" s="72">
        <v>0.1816086554955077</v>
      </c>
      <c r="S50" s="72">
        <v>0.29301735039026827</v>
      </c>
      <c r="T50" s="72">
        <v>0.36728980029073283</v>
      </c>
      <c r="U50" s="72">
        <v>0.55297037185926534</v>
      </c>
      <c r="V50" s="72">
        <v>0.66437888311658211</v>
      </c>
      <c r="W50" s="72">
        <v>0.74056774922025537</v>
      </c>
    </row>
    <row r="51" spans="7:23" ht="14.25" customHeight="1">
      <c r="G51" s="78" t="s">
        <v>29</v>
      </c>
      <c r="H51" s="72">
        <v>1.9728243822054489E-3</v>
      </c>
      <c r="I51" s="72">
        <v>2.7764629130809841E-2</v>
      </c>
      <c r="J51" s="72">
        <v>4.8249936833774328E-2</v>
      </c>
      <c r="K51" s="72">
        <v>6.0590464438232391E-2</v>
      </c>
      <c r="L51" s="72">
        <v>9.144188866374009E-2</v>
      </c>
      <c r="M51" s="72">
        <v>0.11006500140732196</v>
      </c>
      <c r="N51" s="72">
        <v>0.12229330382115899</v>
      </c>
      <c r="P51" s="78" t="s">
        <v>48</v>
      </c>
      <c r="Q51" s="72">
        <v>1.4875677745406068E-3</v>
      </c>
      <c r="R51" s="72">
        <v>3.5703817231261159E-3</v>
      </c>
      <c r="S51" s="72">
        <v>5.2147653236128411E-3</v>
      </c>
      <c r="T51" s="72">
        <v>6.3110268202020963E-3</v>
      </c>
      <c r="U51" s="72">
        <v>9.0516490990239836E-3</v>
      </c>
      <c r="V51" s="72">
        <v>1.0696048287119829E-2</v>
      </c>
      <c r="W51" s="72">
        <v>7.971050817508674E-3</v>
      </c>
    </row>
    <row r="52" spans="7:23" ht="14.25" customHeight="1">
      <c r="G52" s="78" t="s">
        <v>30</v>
      </c>
      <c r="H52" s="72">
        <v>-2.0883955385008577E-4</v>
      </c>
      <c r="I52" s="72">
        <v>-1.1322329716526414E-2</v>
      </c>
      <c r="J52" s="72">
        <v>-2.0149323117093668E-2</v>
      </c>
      <c r="K52" s="72">
        <v>-2.5466753877899272E-2</v>
      </c>
      <c r="L52" s="72">
        <v>-3.8760422994742583E-2</v>
      </c>
      <c r="M52" s="72">
        <v>-4.7119539563691276E-2</v>
      </c>
      <c r="N52" s="72">
        <v>-5.2054069331624465E-2</v>
      </c>
      <c r="P52" s="78" t="s">
        <v>29</v>
      </c>
      <c r="Q52" s="72">
        <v>1.3622757105370423E-2</v>
      </c>
      <c r="R52" s="72">
        <v>6.1929431146090258E-2</v>
      </c>
      <c r="S52" s="72">
        <v>0.10006634968337398</v>
      </c>
      <c r="T52" s="72">
        <v>0.12549095763474327</v>
      </c>
      <c r="U52" s="72">
        <v>0.18905226072412573</v>
      </c>
      <c r="V52" s="72">
        <v>0.22718910772315629</v>
      </c>
      <c r="W52" s="72">
        <v>0.25146120283971496</v>
      </c>
    </row>
    <row r="53" spans="7:23" ht="14.25" customHeight="1">
      <c r="G53" s="78" t="s">
        <v>57</v>
      </c>
      <c r="H53" s="72">
        <v>1.0044069772695297</v>
      </c>
      <c r="I53" s="72">
        <v>1.050410770641204</v>
      </c>
      <c r="J53" s="72">
        <v>1.0869503579761306</v>
      </c>
      <c r="K53" s="72">
        <v>1.108962094251243</v>
      </c>
      <c r="L53" s="72">
        <v>1.1639915596211881</v>
      </c>
      <c r="M53" s="72">
        <v>1.1976713324274992</v>
      </c>
      <c r="N53" s="72">
        <v>1.2190210121217844</v>
      </c>
      <c r="P53" s="78" t="s">
        <v>30</v>
      </c>
      <c r="Q53" s="72">
        <v>0</v>
      </c>
      <c r="R53" s="72">
        <v>0</v>
      </c>
      <c r="S53" s="72">
        <v>0</v>
      </c>
      <c r="T53" s="72">
        <v>0</v>
      </c>
      <c r="U53" s="72">
        <v>0</v>
      </c>
      <c r="V53" s="72">
        <v>0</v>
      </c>
      <c r="W53" s="72">
        <v>0</v>
      </c>
    </row>
    <row r="54" spans="7:23" ht="14.25" customHeight="1">
      <c r="G54" s="80"/>
      <c r="H54" s="72"/>
      <c r="I54" s="72"/>
      <c r="J54" s="72"/>
      <c r="K54" s="72"/>
      <c r="L54" s="72"/>
      <c r="M54" s="72"/>
      <c r="N54" s="72"/>
      <c r="P54" s="78" t="s">
        <v>57</v>
      </c>
      <c r="Q54" s="72">
        <v>0.94439749881986879</v>
      </c>
      <c r="R54" s="72">
        <v>0.75289152942501025</v>
      </c>
      <c r="S54" s="72">
        <v>0.60170153080304556</v>
      </c>
      <c r="T54" s="72">
        <v>0.50090821434708654</v>
      </c>
      <c r="U54" s="72">
        <v>0.24892571687383569</v>
      </c>
      <c r="V54" s="72">
        <v>9.7735961259573359E-2</v>
      </c>
      <c r="W54" s="72">
        <v>0</v>
      </c>
    </row>
    <row r="55" spans="7:23" ht="14.25" customHeight="1">
      <c r="G55" s="71" t="s">
        <v>71</v>
      </c>
      <c r="H55" s="81">
        <v>4.9999968046346094E-3</v>
      </c>
      <c r="I55" s="81">
        <v>0.05</v>
      </c>
      <c r="J55" s="81">
        <v>7.9999999974179267E-2</v>
      </c>
      <c r="K55" s="81">
        <v>9.9999999923380448E-2</v>
      </c>
      <c r="L55" s="81">
        <v>0.1500000997177679</v>
      </c>
      <c r="M55" s="81">
        <v>0.17999999997386026</v>
      </c>
      <c r="N55" s="81">
        <v>0.20000017988480934</v>
      </c>
      <c r="P55" s="80"/>
      <c r="Q55" s="72"/>
      <c r="R55" s="72"/>
      <c r="S55" s="72"/>
      <c r="T55" s="72"/>
      <c r="U55" s="72"/>
      <c r="V55" s="72"/>
      <c r="W55" s="72"/>
    </row>
    <row r="56" spans="7:23" ht="14.25" customHeight="1">
      <c r="G56" s="71" t="s">
        <v>65</v>
      </c>
      <c r="H56" s="72">
        <v>0.13332136769185404</v>
      </c>
      <c r="I56" s="72">
        <v>5.2578721545650868</v>
      </c>
      <c r="J56" s="72">
        <v>15.450453052794558</v>
      </c>
      <c r="K56" s="72">
        <v>24.206704638289601</v>
      </c>
      <c r="L56" s="72">
        <v>54.703138956787527</v>
      </c>
      <c r="M56" s="72">
        <v>78.902212196530158</v>
      </c>
      <c r="N56" s="72">
        <v>97.493506238044219</v>
      </c>
      <c r="P56" s="71" t="s">
        <v>71</v>
      </c>
      <c r="Q56" s="81">
        <v>1.2000001003909671E-2</v>
      </c>
      <c r="R56" s="81">
        <v>5.00000001785171E-2</v>
      </c>
      <c r="S56" s="81">
        <v>8.0000049929054254E-2</v>
      </c>
      <c r="T56" s="81">
        <v>0.10000007989895326</v>
      </c>
      <c r="U56" s="81">
        <v>0.15000000021688903</v>
      </c>
      <c r="V56" s="81">
        <v>0.18000000033712482</v>
      </c>
      <c r="W56" s="81">
        <v>0.20000017986822774</v>
      </c>
    </row>
    <row r="57" spans="7:23" ht="14.25" customHeight="1">
      <c r="G57" s="71" t="s">
        <v>64</v>
      </c>
      <c r="H57" s="72">
        <v>0.36513198667311253</v>
      </c>
      <c r="I57" s="72">
        <v>2.29300504896197</v>
      </c>
      <c r="J57" s="72">
        <v>3.9307064317746443</v>
      </c>
      <c r="K57" s="72">
        <v>4.9200309590783675</v>
      </c>
      <c r="L57" s="72">
        <v>7.3961570397597374</v>
      </c>
      <c r="M57" s="72">
        <v>8.8826917202236704</v>
      </c>
      <c r="N57" s="72">
        <v>9.8738799991717645</v>
      </c>
      <c r="P57" s="71" t="s">
        <v>65</v>
      </c>
      <c r="Q57" s="72">
        <v>1.2833206740611995</v>
      </c>
      <c r="R57" s="72">
        <v>23.337758783657826</v>
      </c>
      <c r="S57" s="72">
        <v>60.410799508813156</v>
      </c>
      <c r="T57" s="72">
        <v>94.764208497215833</v>
      </c>
      <c r="U57" s="72">
        <v>214.38046698011567</v>
      </c>
      <c r="V57" s="72">
        <v>309.28156817875981</v>
      </c>
      <c r="W57" s="72">
        <v>382.20769274329427</v>
      </c>
    </row>
    <row r="58" spans="7:23" ht="14.25" customHeight="1">
      <c r="G58" s="71" t="s">
        <v>66</v>
      </c>
      <c r="H58" s="72">
        <v>7.0000000000000007E-2</v>
      </c>
      <c r="I58" s="72">
        <v>7.0000000000000007E-2</v>
      </c>
      <c r="J58" s="72">
        <v>7.0000000000000007E-2</v>
      </c>
      <c r="K58" s="72">
        <v>7.0000000000000007E-2</v>
      </c>
      <c r="L58" s="72">
        <v>7.0000000000000007E-2</v>
      </c>
      <c r="M58" s="72">
        <v>7.0000000000000007E-2</v>
      </c>
      <c r="N58" s="72">
        <v>7.0000000000000007E-2</v>
      </c>
      <c r="P58" s="71" t="s">
        <v>64</v>
      </c>
      <c r="Q58" s="72">
        <v>1.1328374437937685</v>
      </c>
      <c r="R58" s="72">
        <v>4.8309169713065678</v>
      </c>
      <c r="S58" s="72">
        <v>7.7724384532020041</v>
      </c>
      <c r="T58" s="72">
        <v>9.734690981084908</v>
      </c>
      <c r="U58" s="72">
        <v>14.641737157185812</v>
      </c>
      <c r="V58" s="72">
        <v>17.586402934618548</v>
      </c>
      <c r="W58" s="72">
        <v>19.550132806282782</v>
      </c>
    </row>
    <row r="59" spans="7:23" ht="14.25" customHeight="1">
      <c r="G59" s="71" t="s">
        <v>67</v>
      </c>
      <c r="H59" s="72">
        <v>-0.17801782798491766</v>
      </c>
      <c r="I59" s="72">
        <v>-1.0117727225843009E-2</v>
      </c>
      <c r="J59" s="72">
        <v>2.544071949342815E-3</v>
      </c>
      <c r="K59" s="72">
        <v>6.0975225914025781E-3</v>
      </c>
      <c r="L59" s="72">
        <v>1.0816441469226386E-2</v>
      </c>
      <c r="M59" s="72">
        <v>1.238363363702218E-2</v>
      </c>
      <c r="N59" s="72">
        <v>1.3166068444797176E-2</v>
      </c>
      <c r="P59" s="71" t="s">
        <v>66</v>
      </c>
      <c r="Q59" s="72">
        <v>7.0000000000000007E-2</v>
      </c>
      <c r="R59" s="72">
        <v>7.0000000000000007E-2</v>
      </c>
      <c r="S59" s="72">
        <v>7.0000000000000007E-2</v>
      </c>
      <c r="T59" s="72">
        <v>7.0000000000000007E-2</v>
      </c>
      <c r="U59" s="72">
        <v>7.0000000000000007E-2</v>
      </c>
      <c r="V59" s="72">
        <v>7.0000000000000007E-2</v>
      </c>
      <c r="W59" s="72">
        <v>7.0000000000000007E-2</v>
      </c>
    </row>
    <row r="60" spans="7:23" ht="14.25" customHeight="1">
      <c r="P60" s="71" t="s">
        <v>67</v>
      </c>
      <c r="Q60" s="72">
        <v>-5.1198871747965592E-2</v>
      </c>
      <c r="R60" s="72">
        <v>-4.1400007369767969E-3</v>
      </c>
      <c r="S60" s="72">
        <v>1.2866039389394632E-3</v>
      </c>
      <c r="T60" s="72">
        <v>3.0817701308901561E-3</v>
      </c>
      <c r="U60" s="72">
        <v>5.4638325601704266E-3</v>
      </c>
      <c r="V60" s="72">
        <v>6.2548322556963375E-3</v>
      </c>
      <c r="W60" s="72">
        <v>6.6495803970421045E-3</v>
      </c>
    </row>
    <row r="61" spans="7:23" ht="14.25" customHeight="1"/>
    <row r="62" spans="7:23" ht="14.25" customHeight="1"/>
    <row r="63" spans="7:23" ht="14.25" customHeight="1"/>
    <row r="64" spans="7:23" ht="14.25" customHeight="1"/>
    <row r="65" spans="9:14" ht="14.25" customHeight="1">
      <c r="I65" s="74"/>
      <c r="J65" s="82" t="s">
        <v>72</v>
      </c>
      <c r="K65" s="74"/>
    </row>
    <row r="66" spans="9:14" ht="14.25" customHeight="1">
      <c r="I66" s="74"/>
      <c r="J66" s="74" t="s">
        <v>73</v>
      </c>
      <c r="K66" s="74" t="s">
        <v>60</v>
      </c>
    </row>
    <row r="67" spans="9:14" ht="14.25" customHeight="1">
      <c r="I67" s="75" t="s">
        <v>74</v>
      </c>
      <c r="J67" s="72"/>
      <c r="K67" s="72"/>
    </row>
    <row r="68" spans="9:14" ht="14.25" customHeight="1">
      <c r="I68" s="78" t="s">
        <v>25</v>
      </c>
      <c r="J68" s="72">
        <v>0</v>
      </c>
      <c r="K68" s="72">
        <v>-1.6812</v>
      </c>
    </row>
    <row r="69" spans="9:14" ht="14.25" customHeight="1">
      <c r="I69" s="78" t="s">
        <v>56</v>
      </c>
      <c r="J69" s="72">
        <v>0</v>
      </c>
      <c r="K69" s="72">
        <v>-2.7336999999999998</v>
      </c>
    </row>
    <row r="70" spans="9:14" ht="14.25" customHeight="1">
      <c r="I70" s="78" t="s">
        <v>26</v>
      </c>
      <c r="J70" s="72">
        <v>0</v>
      </c>
      <c r="K70" s="72">
        <v>-1.1896</v>
      </c>
    </row>
    <row r="71" spans="9:14" ht="14.25" customHeight="1">
      <c r="I71" s="78" t="s">
        <v>27</v>
      </c>
      <c r="J71" s="72">
        <v>0.80609139714802192</v>
      </c>
      <c r="K71" s="72">
        <v>2.3965800000000002</v>
      </c>
    </row>
    <row r="72" spans="9:14" ht="14.25" customHeight="1">
      <c r="I72" s="78" t="s">
        <v>48</v>
      </c>
      <c r="J72" s="72">
        <v>0</v>
      </c>
      <c r="K72" s="72">
        <v>0.33095000000000002</v>
      </c>
    </row>
    <row r="73" spans="9:14" ht="14.25" customHeight="1">
      <c r="I73" s="78" t="s">
        <v>29</v>
      </c>
      <c r="J73" s="72">
        <v>0.19390858369672007</v>
      </c>
      <c r="K73" s="72">
        <v>1.2221200000000001</v>
      </c>
    </row>
    <row r="74" spans="9:14" ht="14.25" customHeight="1">
      <c r="I74" s="78" t="s">
        <v>30</v>
      </c>
      <c r="J74" s="72">
        <v>0</v>
      </c>
      <c r="K74" s="72">
        <v>-0.52600000000000002</v>
      </c>
    </row>
    <row r="75" spans="9:14" ht="14.25" customHeight="1">
      <c r="I75" s="78" t="s">
        <v>57</v>
      </c>
      <c r="J75" s="72">
        <v>0</v>
      </c>
      <c r="K75" s="72">
        <v>3.1807699999999999</v>
      </c>
    </row>
    <row r="76" spans="9:14" ht="14.25" customHeight="1">
      <c r="I76" s="80"/>
      <c r="J76" s="72"/>
      <c r="K76" s="72"/>
    </row>
    <row r="77" spans="9:14" ht="14.25" customHeight="1">
      <c r="I77" s="71" t="s">
        <v>71</v>
      </c>
      <c r="J77" s="81">
        <v>0.20487915953251257</v>
      </c>
      <c r="K77" s="83">
        <v>1.98</v>
      </c>
      <c r="N77" s="7"/>
    </row>
    <row r="78" spans="9:14" ht="14.25" customHeight="1">
      <c r="I78" s="71" t="s">
        <v>65</v>
      </c>
      <c r="J78" s="72">
        <v>405.45056410112471</v>
      </c>
      <c r="K78" s="84">
        <v>9653.9953330000008</v>
      </c>
      <c r="N78" s="6"/>
    </row>
    <row r="79" spans="9:14" ht="14.25" customHeight="1">
      <c r="I79" s="71" t="s">
        <v>64</v>
      </c>
      <c r="J79" s="72">
        <v>20.135803040880308</v>
      </c>
      <c r="K79" s="84">
        <v>98.254747129999998</v>
      </c>
      <c r="N79" s="6"/>
    </row>
    <row r="80" spans="9:14" ht="14.25" customHeight="1">
      <c r="I80" s="71" t="s">
        <v>66</v>
      </c>
      <c r="J80" s="72">
        <v>7.0000000000000007E-2</v>
      </c>
      <c r="K80" s="85">
        <v>7.0000000000000007E-2</v>
      </c>
      <c r="N80" s="6"/>
    </row>
    <row r="81" spans="8:14" ht="14.25" customHeight="1">
      <c r="I81" s="71" t="s">
        <v>67</v>
      </c>
      <c r="J81" s="72">
        <v>6.6984743175465544E-3</v>
      </c>
      <c r="K81" s="84">
        <v>1.9464281E-2</v>
      </c>
      <c r="N81" s="6"/>
    </row>
    <row r="82" spans="8:14" ht="14.25" customHeight="1"/>
    <row r="83" spans="8:14" ht="14.25" customHeight="1"/>
    <row r="84" spans="8:14" ht="14.25" customHeight="1"/>
    <row r="85" spans="8:14" ht="14.25" customHeight="1"/>
    <row r="86" spans="8:14" ht="14.25" customHeight="1">
      <c r="H86" s="6"/>
      <c r="I86" s="6"/>
      <c r="J86" s="6"/>
      <c r="K86" s="6"/>
      <c r="L86" s="6"/>
      <c r="M86" s="6"/>
    </row>
    <row r="87" spans="8:14" ht="14.25" customHeight="1"/>
    <row r="88" spans="8:14" ht="14.25" customHeight="1"/>
    <row r="89" spans="8:14" ht="14.25" customHeight="1"/>
    <row r="90" spans="8:14" ht="14.25" customHeight="1">
      <c r="H90" s="43"/>
    </row>
    <row r="91" spans="8:14" ht="14.25" customHeight="1">
      <c r="H91" s="43"/>
    </row>
    <row r="92" spans="8:14" ht="14.25" customHeight="1">
      <c r="H92" s="43"/>
    </row>
    <row r="93" spans="8:14" ht="14.25" customHeight="1">
      <c r="H93" s="43"/>
    </row>
    <row r="94" spans="8:14" ht="14.25" customHeight="1">
      <c r="H94" s="43"/>
    </row>
    <row r="95" spans="8:14" ht="14.25" customHeight="1">
      <c r="H95" s="43"/>
    </row>
    <row r="96" spans="8:14" ht="14.25" customHeight="1">
      <c r="H96" s="43"/>
    </row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spans="3:3" ht="14.25" customHeight="1"/>
    <row r="258" spans="3:3" ht="14.25" customHeight="1"/>
    <row r="259" spans="3:3" ht="14.25" customHeight="1"/>
    <row r="260" spans="3:3" ht="14.25" customHeight="1"/>
    <row r="261" spans="3:3" ht="14.25" customHeight="1"/>
    <row r="262" spans="3:3" ht="14.25" customHeight="1">
      <c r="C262" s="7"/>
    </row>
    <row r="263" spans="3:3" ht="14.25" customHeight="1">
      <c r="C263" s="7"/>
    </row>
    <row r="264" spans="3:3" ht="14.25" customHeight="1">
      <c r="C264" s="7"/>
    </row>
    <row r="265" spans="3:3" ht="14.25" customHeight="1">
      <c r="C265" s="7"/>
    </row>
    <row r="266" spans="3:3" ht="14.25" customHeight="1">
      <c r="C266" s="7"/>
    </row>
    <row r="267" spans="3:3" ht="14.25" customHeight="1">
      <c r="C267" s="7"/>
    </row>
    <row r="268" spans="3:3" ht="14.25" customHeight="1">
      <c r="C268" s="7"/>
    </row>
    <row r="269" spans="3:3" ht="14.25" customHeight="1">
      <c r="C269" s="7"/>
    </row>
    <row r="270" spans="3:3" ht="14.25" customHeight="1">
      <c r="C270" s="7"/>
    </row>
    <row r="271" spans="3:3" ht="14.25" customHeight="1">
      <c r="C271" s="7"/>
    </row>
    <row r="272" spans="3:3" ht="14.25" customHeight="1">
      <c r="C272" s="7"/>
    </row>
    <row r="273" spans="3:3" ht="14.25" customHeight="1">
      <c r="C273" s="7"/>
    </row>
    <row r="274" spans="3:3" ht="14.25" customHeight="1">
      <c r="C274" s="7"/>
    </row>
    <row r="275" spans="3:3" ht="14.25" customHeight="1">
      <c r="C275" s="7"/>
    </row>
    <row r="276" spans="3:3" ht="14.25" customHeight="1">
      <c r="C276" s="7"/>
    </row>
    <row r="277" spans="3:3" ht="14.25" customHeight="1">
      <c r="C277" s="7"/>
    </row>
    <row r="278" spans="3:3" ht="14.25" customHeight="1">
      <c r="C278" s="7"/>
    </row>
    <row r="279" spans="3:3" ht="14.25" customHeight="1">
      <c r="C279" s="7"/>
    </row>
    <row r="280" spans="3:3" ht="14.25" customHeight="1">
      <c r="C280" s="7"/>
    </row>
    <row r="281" spans="3:3" ht="14.25" customHeight="1">
      <c r="C281" s="7"/>
    </row>
    <row r="282" spans="3:3" ht="14.25" customHeight="1">
      <c r="C282" s="7"/>
    </row>
    <row r="283" spans="3:3" ht="14.25" customHeight="1">
      <c r="C283" s="7"/>
    </row>
    <row r="284" spans="3:3" ht="14.25" customHeight="1">
      <c r="C284" s="7"/>
    </row>
    <row r="285" spans="3:3" ht="14.25" customHeight="1">
      <c r="C285" s="7"/>
    </row>
    <row r="286" spans="3:3" ht="14.25" customHeight="1">
      <c r="C286" s="7"/>
    </row>
    <row r="287" spans="3:3" ht="14.25" customHeight="1">
      <c r="C287" s="7"/>
    </row>
    <row r="288" spans="3:3" ht="14.25" customHeight="1">
      <c r="C288" s="7"/>
    </row>
    <row r="289" spans="3:3" ht="14.25" customHeight="1">
      <c r="C289" s="7"/>
    </row>
    <row r="290" spans="3:3" ht="14.25" customHeight="1">
      <c r="C290" s="7"/>
    </row>
    <row r="291" spans="3:3" ht="14.25" customHeight="1">
      <c r="C291" s="7"/>
    </row>
    <row r="292" spans="3:3" ht="14.25" customHeight="1">
      <c r="C292" s="7"/>
    </row>
    <row r="293" spans="3:3" ht="14.25" customHeight="1">
      <c r="C293" s="7"/>
    </row>
    <row r="294" spans="3:3" ht="14.25" customHeight="1">
      <c r="C294" s="7"/>
    </row>
    <row r="295" spans="3:3" ht="14.25" customHeight="1">
      <c r="C295" s="7"/>
    </row>
    <row r="296" spans="3:3" ht="14.25" customHeight="1">
      <c r="C296" s="7"/>
    </row>
    <row r="297" spans="3:3" ht="14.25" customHeight="1">
      <c r="C297" s="7"/>
    </row>
    <row r="298" spans="3:3" ht="14.25" customHeight="1">
      <c r="C298" s="7"/>
    </row>
    <row r="299" spans="3:3" ht="14.25" customHeight="1">
      <c r="C299" s="7"/>
    </row>
    <row r="300" spans="3:3" ht="14.25" customHeight="1">
      <c r="C300" s="7"/>
    </row>
    <row r="301" spans="3:3" ht="14.25" customHeight="1">
      <c r="C301" s="7"/>
    </row>
    <row r="302" spans="3:3" ht="14.25" customHeight="1">
      <c r="C302" s="7"/>
    </row>
    <row r="303" spans="3:3" ht="14.25" customHeight="1">
      <c r="C303" s="7"/>
    </row>
    <row r="304" spans="3:3" ht="14.25" customHeight="1">
      <c r="C304" s="7"/>
    </row>
    <row r="305" spans="3:27" ht="14.25" customHeight="1">
      <c r="C305" s="7"/>
    </row>
    <row r="306" spans="3:27" ht="14.25" customHeight="1">
      <c r="C306" s="7"/>
      <c r="AA306" s="6">
        <v>146.86501290000001</v>
      </c>
    </row>
    <row r="307" spans="3:27" ht="14.25" customHeight="1">
      <c r="C307" s="7"/>
      <c r="AA307" s="6">
        <v>12.06123421</v>
      </c>
    </row>
    <row r="308" spans="3:27" ht="14.25" customHeight="1">
      <c r="C308" s="7"/>
    </row>
    <row r="309" spans="3:27" ht="14.25" customHeight="1">
      <c r="C309" s="7"/>
    </row>
    <row r="310" spans="3:27" ht="14.25" customHeight="1">
      <c r="C310" s="7"/>
    </row>
    <row r="311" spans="3:27" ht="14.25" customHeight="1">
      <c r="C311" s="7"/>
    </row>
    <row r="312" spans="3:27" ht="14.25" customHeight="1">
      <c r="C312" s="7"/>
    </row>
    <row r="313" spans="3:27" ht="14.25" customHeight="1">
      <c r="C313" s="7"/>
    </row>
    <row r="314" spans="3:27" ht="14.25" customHeight="1">
      <c r="C314" s="7"/>
    </row>
    <row r="315" spans="3:27" ht="14.25" customHeight="1">
      <c r="C315" s="7"/>
    </row>
    <row r="316" spans="3:27" ht="14.25" customHeight="1">
      <c r="C316" s="7"/>
    </row>
    <row r="317" spans="3:27" ht="14.25" customHeight="1">
      <c r="C317" s="7"/>
    </row>
    <row r="318" spans="3:27" ht="14.25" customHeight="1">
      <c r="C318" s="7"/>
    </row>
    <row r="319" spans="3:27" ht="14.25" customHeight="1">
      <c r="C319" s="7"/>
    </row>
    <row r="320" spans="3:27" ht="14.25" customHeight="1">
      <c r="C320" s="7"/>
    </row>
    <row r="321" spans="3:3" ht="14.25" customHeight="1">
      <c r="C321" s="7"/>
    </row>
    <row r="322" spans="3:3" ht="14.25" customHeight="1">
      <c r="C322" s="7"/>
    </row>
    <row r="323" spans="3:3" ht="14.25" customHeight="1">
      <c r="C323" s="7"/>
    </row>
    <row r="324" spans="3:3" ht="14.25" customHeight="1">
      <c r="C324" s="7"/>
    </row>
    <row r="325" spans="3:3" ht="14.25" customHeight="1">
      <c r="C325" s="7"/>
    </row>
    <row r="326" spans="3:3" ht="14.25" customHeight="1">
      <c r="C326" s="7"/>
    </row>
    <row r="327" spans="3:3" ht="14.25" customHeight="1">
      <c r="C327" s="7"/>
    </row>
    <row r="328" spans="3:3" ht="14.25" customHeight="1">
      <c r="C328" s="7"/>
    </row>
    <row r="329" spans="3:3" ht="14.25" customHeight="1">
      <c r="C329" s="7"/>
    </row>
    <row r="330" spans="3:3" ht="14.25" customHeight="1">
      <c r="C330" s="7"/>
    </row>
    <row r="331" spans="3:3" ht="14.25" customHeight="1">
      <c r="C331" s="7"/>
    </row>
    <row r="332" spans="3:3" ht="14.25" customHeight="1">
      <c r="C332" s="7"/>
    </row>
    <row r="333" spans="3:3" ht="14.25" customHeight="1">
      <c r="C333" s="7"/>
    </row>
    <row r="334" spans="3:3" ht="14.25" customHeight="1">
      <c r="C334" s="7"/>
    </row>
    <row r="335" spans="3:3" ht="14.25" customHeight="1">
      <c r="C335" s="7"/>
    </row>
    <row r="336" spans="3:3" ht="14.25" customHeight="1">
      <c r="C336" s="7"/>
    </row>
    <row r="337" spans="3:3" ht="14.25" customHeight="1">
      <c r="C337" s="7"/>
    </row>
    <row r="338" spans="3:3" ht="14.25" customHeight="1">
      <c r="C338" s="7"/>
    </row>
    <row r="339" spans="3:3" ht="14.25" customHeight="1">
      <c r="C339" s="7"/>
    </row>
    <row r="340" spans="3:3" ht="14.25" customHeight="1">
      <c r="C340" s="7"/>
    </row>
    <row r="341" spans="3:3" ht="14.25" customHeight="1">
      <c r="C341" s="7"/>
    </row>
    <row r="342" spans="3:3" ht="14.25" customHeight="1">
      <c r="C342" s="7"/>
    </row>
    <row r="343" spans="3:3" ht="14.25" customHeight="1">
      <c r="C343" s="7"/>
    </row>
    <row r="344" spans="3:3" ht="14.25" customHeight="1">
      <c r="C344" s="7"/>
    </row>
    <row r="345" spans="3:3" ht="14.25" customHeight="1">
      <c r="C345" s="7"/>
    </row>
    <row r="346" spans="3:3" ht="14.25" customHeight="1">
      <c r="C346" s="7"/>
    </row>
    <row r="347" spans="3:3" ht="14.25" customHeight="1">
      <c r="C347" s="7"/>
    </row>
    <row r="348" spans="3:3" ht="14.25" customHeight="1">
      <c r="C348" s="7"/>
    </row>
    <row r="349" spans="3:3" ht="14.25" customHeight="1">
      <c r="C349" s="7"/>
    </row>
    <row r="350" spans="3:3" ht="14.25" customHeight="1">
      <c r="C350" s="7"/>
    </row>
    <row r="351" spans="3:3" ht="14.25" customHeight="1">
      <c r="C351" s="7"/>
    </row>
    <row r="352" spans="3:3" ht="14.25" customHeight="1">
      <c r="C352" s="7"/>
    </row>
    <row r="353" spans="3:3" ht="14.25" customHeight="1">
      <c r="C353" s="7"/>
    </row>
    <row r="354" spans="3:3" ht="14.25" customHeight="1">
      <c r="C354" s="7"/>
    </row>
    <row r="355" spans="3:3" ht="14.25" customHeight="1">
      <c r="C355" s="7"/>
    </row>
    <row r="356" spans="3:3" ht="14.25" customHeight="1">
      <c r="C356" s="7"/>
    </row>
    <row r="357" spans="3:3" ht="14.25" customHeight="1">
      <c r="C357" s="7"/>
    </row>
    <row r="358" spans="3:3" ht="14.25" customHeight="1">
      <c r="C358" s="7"/>
    </row>
    <row r="359" spans="3:3" ht="14.25" customHeight="1">
      <c r="C359" s="7"/>
    </row>
    <row r="360" spans="3:3" ht="14.25" customHeight="1">
      <c r="C360" s="7"/>
    </row>
    <row r="361" spans="3:3" ht="14.25" customHeight="1">
      <c r="C361" s="7"/>
    </row>
    <row r="362" spans="3:3" ht="14.25" customHeight="1">
      <c r="C362" s="7"/>
    </row>
    <row r="363" spans="3:3" ht="14.25" customHeight="1">
      <c r="C363" s="7"/>
    </row>
    <row r="364" spans="3:3" ht="14.25" customHeight="1">
      <c r="C364" s="7"/>
    </row>
    <row r="365" spans="3:3" ht="14.25" customHeight="1">
      <c r="C365" s="7"/>
    </row>
    <row r="366" spans="3:3" ht="14.25" customHeight="1">
      <c r="C366" s="7"/>
    </row>
    <row r="367" spans="3:3" ht="14.25" customHeight="1">
      <c r="C367" s="7"/>
    </row>
    <row r="368" spans="3:3" ht="14.25" customHeight="1">
      <c r="C368" s="7"/>
    </row>
    <row r="369" spans="3:3" ht="14.25" customHeight="1">
      <c r="C369" s="7"/>
    </row>
    <row r="370" spans="3:3" ht="14.25" customHeight="1">
      <c r="C370" s="7"/>
    </row>
    <row r="371" spans="3:3" ht="14.25" customHeight="1">
      <c r="C371" s="7"/>
    </row>
    <row r="372" spans="3:3" ht="14.25" customHeight="1">
      <c r="C372" s="7"/>
    </row>
    <row r="373" spans="3:3" ht="14.25" customHeight="1">
      <c r="C373" s="7"/>
    </row>
    <row r="374" spans="3:3" ht="14.25" customHeight="1">
      <c r="C374" s="7"/>
    </row>
    <row r="375" spans="3:3" ht="14.25" customHeight="1">
      <c r="C375" s="7"/>
    </row>
    <row r="376" spans="3:3" ht="14.25" customHeight="1">
      <c r="C376" s="7"/>
    </row>
    <row r="377" spans="3:3" ht="14.25" customHeight="1">
      <c r="C377" s="7"/>
    </row>
    <row r="378" spans="3:3" ht="14.25" customHeight="1">
      <c r="C378" s="7"/>
    </row>
    <row r="379" spans="3:3" ht="14.25" customHeight="1">
      <c r="C379" s="7"/>
    </row>
    <row r="380" spans="3:3" ht="14.25" customHeight="1">
      <c r="C380" s="7"/>
    </row>
    <row r="381" spans="3:3" ht="14.25" customHeight="1">
      <c r="C381" s="7"/>
    </row>
    <row r="382" spans="3:3" ht="14.25" customHeight="1">
      <c r="C382" s="7"/>
    </row>
    <row r="383" spans="3:3" ht="14.25" customHeight="1">
      <c r="C383" s="7"/>
    </row>
    <row r="384" spans="3:3" ht="14.25" customHeight="1">
      <c r="C384" s="7"/>
    </row>
    <row r="385" spans="3:3" ht="14.25" customHeight="1">
      <c r="C385" s="7"/>
    </row>
    <row r="386" spans="3:3" ht="14.25" customHeight="1">
      <c r="C386" s="7"/>
    </row>
    <row r="387" spans="3:3" ht="14.25" customHeight="1">
      <c r="C387" s="7"/>
    </row>
    <row r="388" spans="3:3" ht="14.25" customHeight="1">
      <c r="C388" s="7"/>
    </row>
    <row r="389" spans="3:3" ht="14.25" customHeight="1">
      <c r="C389" s="7"/>
    </row>
    <row r="390" spans="3:3" ht="14.25" customHeight="1">
      <c r="C390" s="7"/>
    </row>
    <row r="391" spans="3:3" ht="14.25" customHeight="1">
      <c r="C391" s="7"/>
    </row>
    <row r="392" spans="3:3" ht="14.25" customHeight="1">
      <c r="C392" s="7"/>
    </row>
    <row r="393" spans="3:3" ht="14.25" customHeight="1">
      <c r="C393" s="7"/>
    </row>
    <row r="394" spans="3:3" ht="14.25" customHeight="1">
      <c r="C394" s="7"/>
    </row>
    <row r="395" spans="3:3" ht="14.25" customHeight="1">
      <c r="C395" s="7"/>
    </row>
    <row r="396" spans="3:3" ht="14.25" customHeight="1">
      <c r="C396" s="7"/>
    </row>
    <row r="397" spans="3:3" ht="14.25" customHeight="1">
      <c r="C397" s="7"/>
    </row>
    <row r="398" spans="3:3" ht="14.25" customHeight="1">
      <c r="C398" s="7"/>
    </row>
    <row r="399" spans="3:3" ht="14.25" customHeight="1">
      <c r="C399" s="7"/>
    </row>
    <row r="400" spans="3:3" ht="14.25" customHeight="1">
      <c r="C400" s="7"/>
    </row>
    <row r="401" spans="3:3" ht="14.25" customHeight="1">
      <c r="C401" s="7"/>
    </row>
    <row r="402" spans="3:3" ht="14.25" customHeight="1">
      <c r="C402" s="7"/>
    </row>
    <row r="403" spans="3:3" ht="14.25" customHeight="1">
      <c r="C403" s="7"/>
    </row>
    <row r="404" spans="3:3" ht="14.25" customHeight="1">
      <c r="C404" s="7"/>
    </row>
    <row r="405" spans="3:3" ht="14.25" customHeight="1">
      <c r="C405" s="7"/>
    </row>
    <row r="406" spans="3:3" ht="14.25" customHeight="1">
      <c r="C406" s="7"/>
    </row>
    <row r="407" spans="3:3" ht="14.25" customHeight="1">
      <c r="C407" s="7"/>
    </row>
    <row r="408" spans="3:3" ht="14.25" customHeight="1">
      <c r="C408" s="7"/>
    </row>
    <row r="409" spans="3:3" ht="14.25" customHeight="1">
      <c r="C409" s="7"/>
    </row>
    <row r="410" spans="3:3" ht="14.25" customHeight="1">
      <c r="C410" s="7"/>
    </row>
    <row r="411" spans="3:3" ht="14.25" customHeight="1">
      <c r="C411" s="7"/>
    </row>
    <row r="412" spans="3:3" ht="14.25" customHeight="1">
      <c r="C412" s="7"/>
    </row>
    <row r="413" spans="3:3" ht="14.25" customHeight="1">
      <c r="C413" s="7"/>
    </row>
    <row r="414" spans="3:3" ht="14.25" customHeight="1">
      <c r="C414" s="7"/>
    </row>
    <row r="415" spans="3:3" ht="14.25" customHeight="1">
      <c r="C415" s="7"/>
    </row>
    <row r="416" spans="3:3" ht="14.25" customHeight="1">
      <c r="C416" s="7"/>
    </row>
    <row r="417" spans="3:3" ht="14.25" customHeight="1">
      <c r="C417" s="7"/>
    </row>
    <row r="418" spans="3:3" ht="14.25" customHeight="1">
      <c r="C418" s="7"/>
    </row>
    <row r="419" spans="3:3" ht="14.25" customHeight="1">
      <c r="C419" s="7"/>
    </row>
    <row r="420" spans="3:3" ht="14.25" customHeight="1">
      <c r="C420" s="7"/>
    </row>
    <row r="421" spans="3:3" ht="14.25" customHeight="1">
      <c r="C421" s="7"/>
    </row>
    <row r="422" spans="3:3" ht="14.25" customHeight="1">
      <c r="C422" s="7"/>
    </row>
    <row r="423" spans="3:3" ht="14.25" customHeight="1">
      <c r="C423" s="7"/>
    </row>
    <row r="424" spans="3:3" ht="14.25" customHeight="1">
      <c r="C424" s="7"/>
    </row>
    <row r="425" spans="3:3" ht="14.25" customHeight="1">
      <c r="C425" s="7"/>
    </row>
    <row r="426" spans="3:3" ht="14.25" customHeight="1">
      <c r="C426" s="7"/>
    </row>
    <row r="427" spans="3:3" ht="14.25" customHeight="1">
      <c r="C427" s="7"/>
    </row>
    <row r="428" spans="3:3" ht="14.25" customHeight="1">
      <c r="C428" s="7"/>
    </row>
    <row r="429" spans="3:3" ht="14.25" customHeight="1">
      <c r="C429" s="7"/>
    </row>
    <row r="430" spans="3:3" ht="14.25" customHeight="1">
      <c r="C430" s="7"/>
    </row>
    <row r="431" spans="3:3" ht="14.25" customHeight="1">
      <c r="C431" s="7"/>
    </row>
    <row r="432" spans="3:3" ht="14.25" customHeight="1">
      <c r="C432" s="7"/>
    </row>
    <row r="433" spans="3:3" ht="14.25" customHeight="1">
      <c r="C433" s="7"/>
    </row>
    <row r="434" spans="3:3" ht="14.25" customHeight="1">
      <c r="C434" s="7"/>
    </row>
    <row r="435" spans="3:3" ht="14.25" customHeight="1">
      <c r="C435" s="7"/>
    </row>
    <row r="436" spans="3:3" ht="14.25" customHeight="1">
      <c r="C436" s="7"/>
    </row>
    <row r="437" spans="3:3" ht="14.25" customHeight="1">
      <c r="C437" s="7"/>
    </row>
    <row r="438" spans="3:3" ht="14.25" customHeight="1">
      <c r="C438" s="7"/>
    </row>
    <row r="439" spans="3:3" ht="14.25" customHeight="1">
      <c r="C439" s="7"/>
    </row>
    <row r="440" spans="3:3" ht="14.25" customHeight="1">
      <c r="C440" s="7"/>
    </row>
    <row r="441" spans="3:3" ht="14.25" customHeight="1">
      <c r="C441" s="7"/>
    </row>
    <row r="442" spans="3:3" ht="14.25" customHeight="1">
      <c r="C442" s="7"/>
    </row>
    <row r="443" spans="3:3" ht="14.25" customHeight="1">
      <c r="C443" s="7"/>
    </row>
    <row r="444" spans="3:3" ht="14.25" customHeight="1">
      <c r="C444" s="7"/>
    </row>
    <row r="445" spans="3:3" ht="14.25" customHeight="1">
      <c r="C445" s="7"/>
    </row>
    <row r="446" spans="3:3" ht="14.25" customHeight="1">
      <c r="C446" s="7"/>
    </row>
    <row r="447" spans="3:3" ht="14.25" customHeight="1">
      <c r="C447" s="7"/>
    </row>
    <row r="448" spans="3:3" ht="14.25" customHeight="1">
      <c r="C448" s="7"/>
    </row>
    <row r="449" spans="3:3" ht="14.25" customHeight="1">
      <c r="C449" s="7"/>
    </row>
    <row r="450" spans="3:3" ht="14.25" customHeight="1">
      <c r="C450" s="7"/>
    </row>
    <row r="451" spans="3:3" ht="14.25" customHeight="1">
      <c r="C451" s="7"/>
    </row>
    <row r="452" spans="3:3" ht="14.25" customHeight="1">
      <c r="C452" s="7"/>
    </row>
    <row r="453" spans="3:3" ht="14.25" customHeight="1">
      <c r="C453" s="7"/>
    </row>
    <row r="454" spans="3:3" ht="14.25" customHeight="1">
      <c r="C454" s="7"/>
    </row>
    <row r="455" spans="3:3" ht="14.25" customHeight="1">
      <c r="C455" s="7"/>
    </row>
    <row r="456" spans="3:3" ht="14.25" customHeight="1">
      <c r="C456" s="7"/>
    </row>
    <row r="457" spans="3:3" ht="14.25" customHeight="1">
      <c r="C457" s="7"/>
    </row>
    <row r="458" spans="3:3" ht="14.25" customHeight="1">
      <c r="C458" s="7"/>
    </row>
    <row r="459" spans="3:3" ht="14.25" customHeight="1">
      <c r="C459" s="7"/>
    </row>
    <row r="460" spans="3:3" ht="14.25" customHeight="1">
      <c r="C460" s="7"/>
    </row>
    <row r="461" spans="3:3" ht="14.25" customHeight="1">
      <c r="C461" s="7"/>
    </row>
    <row r="462" spans="3:3" ht="14.25" customHeight="1">
      <c r="C462" s="7"/>
    </row>
    <row r="463" spans="3:3" ht="14.25" customHeight="1">
      <c r="C463" s="7"/>
    </row>
    <row r="464" spans="3:3" ht="14.25" customHeight="1">
      <c r="C464" s="7"/>
    </row>
    <row r="465" spans="3:3" ht="14.25" customHeight="1">
      <c r="C465" s="7"/>
    </row>
    <row r="466" spans="3:3" ht="14.25" customHeight="1">
      <c r="C466" s="7"/>
    </row>
    <row r="467" spans="3:3" ht="14.25" customHeight="1">
      <c r="C467" s="7"/>
    </row>
    <row r="468" spans="3:3" ht="14.25" customHeight="1">
      <c r="C468" s="7"/>
    </row>
    <row r="469" spans="3:3" ht="14.25" customHeight="1">
      <c r="C469" s="7"/>
    </row>
    <row r="470" spans="3:3" ht="14.25" customHeight="1">
      <c r="C470" s="7"/>
    </row>
    <row r="471" spans="3:3" ht="14.25" customHeight="1">
      <c r="C471" s="7"/>
    </row>
    <row r="472" spans="3:3" ht="14.25" customHeight="1">
      <c r="C472" s="7"/>
    </row>
    <row r="473" spans="3:3" ht="14.25" customHeight="1">
      <c r="C473" s="7"/>
    </row>
    <row r="474" spans="3:3" ht="14.25" customHeight="1">
      <c r="C474" s="7"/>
    </row>
    <row r="475" spans="3:3" ht="14.25" customHeight="1">
      <c r="C475" s="7"/>
    </row>
    <row r="476" spans="3:3" ht="14.25" customHeight="1">
      <c r="C476" s="7"/>
    </row>
    <row r="477" spans="3:3" ht="14.25" customHeight="1">
      <c r="C477" s="7"/>
    </row>
    <row r="478" spans="3:3" ht="14.25" customHeight="1">
      <c r="C478" s="7"/>
    </row>
    <row r="479" spans="3:3" ht="14.25" customHeight="1">
      <c r="C479" s="7"/>
    </row>
    <row r="480" spans="3:3" ht="14.25" customHeight="1">
      <c r="C480" s="7"/>
    </row>
    <row r="481" spans="3:3" ht="14.25" customHeight="1">
      <c r="C481" s="7"/>
    </row>
    <row r="482" spans="3:3" ht="14.25" customHeight="1">
      <c r="C482" s="7"/>
    </row>
    <row r="483" spans="3:3" ht="14.25" customHeight="1">
      <c r="C483" s="7"/>
    </row>
    <row r="484" spans="3:3" ht="14.25" customHeight="1">
      <c r="C484" s="7"/>
    </row>
    <row r="485" spans="3:3" ht="14.25" customHeight="1">
      <c r="C485" s="7"/>
    </row>
    <row r="486" spans="3:3" ht="14.25" customHeight="1">
      <c r="C486" s="7"/>
    </row>
    <row r="487" spans="3:3" ht="14.25" customHeight="1">
      <c r="C487" s="7"/>
    </row>
    <row r="488" spans="3:3" ht="14.25" customHeight="1">
      <c r="C488" s="7"/>
    </row>
    <row r="489" spans="3:3" ht="14.25" customHeight="1">
      <c r="C489" s="7"/>
    </row>
    <row r="490" spans="3:3" ht="14.25" customHeight="1">
      <c r="C490" s="7"/>
    </row>
    <row r="491" spans="3:3" ht="14.25" customHeight="1">
      <c r="C491" s="7"/>
    </row>
    <row r="492" spans="3:3" ht="14.25" customHeight="1">
      <c r="C492" s="7"/>
    </row>
    <row r="493" spans="3:3" ht="14.25" customHeight="1">
      <c r="C493" s="7"/>
    </row>
    <row r="494" spans="3:3" ht="14.25" customHeight="1">
      <c r="C494" s="7"/>
    </row>
    <row r="495" spans="3:3" ht="14.25" customHeight="1">
      <c r="C495" s="7"/>
    </row>
    <row r="496" spans="3:3" ht="14.25" customHeight="1">
      <c r="C496" s="7"/>
    </row>
    <row r="497" spans="3:3" ht="14.25" customHeight="1">
      <c r="C497" s="7"/>
    </row>
    <row r="498" spans="3:3" ht="14.25" customHeight="1">
      <c r="C498" s="7"/>
    </row>
    <row r="499" spans="3:3" ht="14.25" customHeight="1">
      <c r="C499" s="7"/>
    </row>
    <row r="500" spans="3:3" ht="14.25" customHeight="1">
      <c r="C500" s="7"/>
    </row>
    <row r="501" spans="3:3" ht="14.25" customHeight="1">
      <c r="C501" s="7"/>
    </row>
    <row r="502" spans="3:3" ht="14.25" customHeight="1">
      <c r="C502" s="7"/>
    </row>
    <row r="503" spans="3:3" ht="14.25" customHeight="1">
      <c r="C503" s="7"/>
    </row>
    <row r="504" spans="3:3" ht="14.25" customHeight="1">
      <c r="C504" s="7"/>
    </row>
    <row r="505" spans="3:3" ht="14.25" customHeight="1">
      <c r="C505" s="7"/>
    </row>
    <row r="506" spans="3:3" ht="14.25" customHeight="1">
      <c r="C506" s="7"/>
    </row>
    <row r="507" spans="3:3" ht="14.25" customHeight="1">
      <c r="C507" s="7"/>
    </row>
    <row r="508" spans="3:3" ht="15.75" customHeight="1"/>
    <row r="509" spans="3:3" ht="15.75" customHeight="1"/>
    <row r="510" spans="3:3" ht="15.75" customHeight="1"/>
    <row r="511" spans="3:3" ht="15.75" customHeight="1"/>
    <row r="512" spans="3:3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F5:L15"/>
  <sheetViews>
    <sheetView topLeftCell="D1" workbookViewId="0"/>
  </sheetViews>
  <sheetFormatPr defaultColWidth="14.44140625" defaultRowHeight="15" customHeight="1"/>
  <cols>
    <col min="7" max="7" width="20.5546875" customWidth="1"/>
    <col min="8" max="8" width="18.6640625" customWidth="1"/>
    <col min="9" max="10" width="19" customWidth="1"/>
    <col min="11" max="11" width="25.6640625" customWidth="1"/>
  </cols>
  <sheetData>
    <row r="5" spans="6:12">
      <c r="F5" s="86" t="s">
        <v>75</v>
      </c>
      <c r="G5" s="86" t="s">
        <v>76</v>
      </c>
      <c r="H5" s="86" t="s">
        <v>77</v>
      </c>
      <c r="I5" s="86"/>
      <c r="J5" s="86" t="s">
        <v>78</v>
      </c>
      <c r="K5" s="86"/>
      <c r="L5" s="86"/>
    </row>
    <row r="6" spans="6:12">
      <c r="F6" s="70"/>
      <c r="G6" s="70"/>
      <c r="H6" s="70"/>
      <c r="I6" s="70"/>
      <c r="J6" s="70"/>
      <c r="K6" s="70"/>
      <c r="L6" s="70"/>
    </row>
    <row r="7" spans="6:12">
      <c r="F7" s="75" t="s">
        <v>59</v>
      </c>
      <c r="G7" s="70"/>
      <c r="H7" s="70"/>
      <c r="I7" s="87" t="s">
        <v>60</v>
      </c>
      <c r="J7" s="87" t="s">
        <v>79</v>
      </c>
      <c r="K7" s="87" t="s">
        <v>61</v>
      </c>
      <c r="L7" s="87" t="s">
        <v>80</v>
      </c>
    </row>
    <row r="8" spans="6:12">
      <c r="F8" s="78" t="s">
        <v>25</v>
      </c>
      <c r="G8" s="70">
        <v>87041</v>
      </c>
      <c r="H8" s="88">
        <f t="shared" ref="H8:H13" si="0">G8/$G$15</f>
        <v>4.8294723151904688E-2</v>
      </c>
      <c r="I8" s="89">
        <v>-3.0688232397732498</v>
      </c>
      <c r="J8" s="90" t="s">
        <v>81</v>
      </c>
      <c r="K8" s="89">
        <v>0</v>
      </c>
      <c r="L8" s="90" t="s">
        <v>81</v>
      </c>
    </row>
    <row r="9" spans="6:12">
      <c r="F9" s="78" t="s">
        <v>26</v>
      </c>
      <c r="G9" s="70">
        <v>13319</v>
      </c>
      <c r="H9" s="88">
        <f t="shared" si="0"/>
        <v>7.390050868673597E-3</v>
      </c>
      <c r="I9" s="89">
        <v>-2.4847078737608501</v>
      </c>
      <c r="J9" s="90" t="s">
        <v>81</v>
      </c>
      <c r="K9" s="89">
        <v>0</v>
      </c>
      <c r="L9" s="90" t="s">
        <v>81</v>
      </c>
    </row>
    <row r="10" spans="6:12">
      <c r="F10" s="78" t="s">
        <v>27</v>
      </c>
      <c r="G10" s="70">
        <v>95759</v>
      </c>
      <c r="H10" s="88">
        <f t="shared" si="0"/>
        <v>5.3131907885976049E-2</v>
      </c>
      <c r="I10" s="89">
        <v>4.2570268166718401</v>
      </c>
      <c r="J10" s="90" t="s">
        <v>82</v>
      </c>
      <c r="K10" s="89">
        <v>0.73622348709020402</v>
      </c>
      <c r="L10" s="90" t="s">
        <v>82</v>
      </c>
    </row>
    <row r="11" spans="6:12">
      <c r="F11" s="78" t="s">
        <v>48</v>
      </c>
      <c r="G11" s="91">
        <v>1157212</v>
      </c>
      <c r="H11" s="88">
        <f t="shared" si="0"/>
        <v>0.6420794012943547</v>
      </c>
      <c r="I11" s="89">
        <v>0.47103209610404601</v>
      </c>
      <c r="J11" s="90" t="s">
        <v>81</v>
      </c>
      <c r="K11" s="89">
        <v>1.1917525876860499E-2</v>
      </c>
      <c r="L11" s="90" t="s">
        <v>81</v>
      </c>
    </row>
    <row r="12" spans="6:12">
      <c r="F12" s="78" t="s">
        <v>29</v>
      </c>
      <c r="G12" s="70">
        <v>320525</v>
      </c>
      <c r="H12" s="88">
        <f t="shared" si="0"/>
        <v>0.1778433857407917</v>
      </c>
      <c r="I12" s="89">
        <v>2.2278721822079599</v>
      </c>
      <c r="J12" s="90" t="s">
        <v>82</v>
      </c>
      <c r="K12" s="89">
        <v>0.25185898703293402</v>
      </c>
      <c r="L12" s="90" t="s">
        <v>82</v>
      </c>
    </row>
    <row r="13" spans="6:12">
      <c r="F13" s="78" t="s">
        <v>30</v>
      </c>
      <c r="G13" s="91">
        <v>128432</v>
      </c>
      <c r="H13" s="88">
        <f t="shared" si="0"/>
        <v>7.1260531058299229E-2</v>
      </c>
      <c r="I13" s="89">
        <v>-0.40239998144975703</v>
      </c>
      <c r="J13" s="90" t="s">
        <v>81</v>
      </c>
      <c r="K13" s="89">
        <v>0</v>
      </c>
      <c r="L13" s="90" t="s">
        <v>81</v>
      </c>
    </row>
    <row r="15" spans="6:12">
      <c r="F15" s="92" t="s">
        <v>83</v>
      </c>
      <c r="G15" s="3">
        <f>SUM(G8:G13)</f>
        <v>1802288</v>
      </c>
      <c r="H15" s="93">
        <f>SUM(H8:H14)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HeadingPairs>
  <TitlesOfParts>
    <vt:vector size="12" baseType="lpstr">
      <vt:lpstr>SECURITIES YEARLY DATA</vt:lpstr>
      <vt:lpstr>DOMESTIC PORTFOLIO ANALYSIS</vt:lpstr>
      <vt:lpstr>INTERNATIONAL PORTFOLIO ANALYSI</vt:lpstr>
      <vt:lpstr>CAPM ANALYSIS</vt:lpstr>
      <vt:lpstr>n</vt:lpstr>
      <vt:lpstr>sd</vt:lpstr>
      <vt:lpstr>'INTERNATIONAL PORTFOLIO ANALYSI'!solver_adj</vt:lpstr>
      <vt:lpstr>'INTERNATIONAL PORTFOLIO ANALYSI'!solver_lhs1</vt:lpstr>
      <vt:lpstr>'INTERNATIONAL PORTFOLIO ANALYSI'!solver_lhs2</vt:lpstr>
      <vt:lpstr>'INTERNATIONAL PORTFOLIO ANALYSI'!solver_lhs3</vt:lpstr>
      <vt:lpstr>'INTERNATIONAL PORTFOLIO ANALYSI'!solver_opt</vt:lpstr>
      <vt:lpstr>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Gupta</cp:lastModifiedBy>
  <dcterms:modified xsi:type="dcterms:W3CDTF">2023-10-02T17:12:34Z</dcterms:modified>
</cp:coreProperties>
</file>