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SSCA\2021\S9 FMQA\FIN583 - Quantitative Analysis in Financial Markets\MATERIAL\VBA S9\"/>
    </mc:Choice>
  </mc:AlternateContent>
  <xr:revisionPtr revIDLastSave="0" documentId="13_ncr:1_{0476B5B0-2655-4935-9EF6-25A6CA2836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Sheet1!$H$6:$H$9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Sheet1!$H$10</definedName>
    <definedName name="solver_lhs2" localSheetId="0" hidden="1">Sheet1!$C$3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Sheet1!$L$20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0.15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H10" i="1" l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K20" i="1" s="1"/>
  <c r="J16" i="1"/>
  <c r="J20" i="1" s="1"/>
  <c r="I16" i="1"/>
  <c r="I20" i="1" s="1"/>
  <c r="H16" i="1"/>
  <c r="H20" i="1" s="1"/>
  <c r="C19" i="1"/>
  <c r="D19" i="1"/>
  <c r="E19" i="1"/>
  <c r="B19" i="1"/>
  <c r="L20" i="1" l="1"/>
</calcChain>
</file>

<file path=xl/sharedStrings.xml><?xml version="1.0" encoding="utf-8"?>
<sst xmlns="http://schemas.openxmlformats.org/spreadsheetml/2006/main" count="36" uniqueCount="25">
  <si>
    <t>Covariance Matrix</t>
  </si>
  <si>
    <t>ATT</t>
  </si>
  <si>
    <t>GMC</t>
  </si>
  <si>
    <t>USX</t>
  </si>
  <si>
    <t>TBILL</t>
  </si>
  <si>
    <t>TBIL</t>
  </si>
  <si>
    <t>Total</t>
  </si>
  <si>
    <t>Variances</t>
  </si>
  <si>
    <t>Markowitz Portfolio Optimization</t>
  </si>
  <si>
    <t>Stock Returns</t>
  </si>
  <si>
    <t>Portfolio Allocation</t>
  </si>
  <si>
    <t>Mean Returns</t>
  </si>
  <si>
    <t>Desired Portfolio Return</t>
  </si>
  <si>
    <t>INSTRUCTIONS</t>
  </si>
  <si>
    <t>Set your desired portfolio return</t>
  </si>
  <si>
    <t>Porfolio Variance</t>
  </si>
  <si>
    <t xml:space="preserve">Start the Excel Solver and </t>
  </si>
  <si>
    <t>Minimize the Portfolio Variance</t>
  </si>
  <si>
    <t>i)</t>
  </si>
  <si>
    <t>ii)</t>
  </si>
  <si>
    <t>iii)</t>
  </si>
  <si>
    <t>iv)</t>
  </si>
  <si>
    <t>Click Solve</t>
  </si>
  <si>
    <t>Set the constraints (the total portfolio allocation must add up to one, and the portfolio return should be you desired value)</t>
  </si>
  <si>
    <t>Change "By changing variable cells" to the range of cells containing the Portfolio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</si>
</sst>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11" fontId="0" fillId="2" borderId="0" xfId="0" applyNumberFormat="1" applyFill="1" applyBorder="1"/>
    <xf numFmtId="11" fontId="0" fillId="2" borderId="3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11" xfId="0" applyFont="1" applyFill="1" applyBorder="1"/>
    <xf numFmtId="164" fontId="0" fillId="2" borderId="2" xfId="0" applyNumberFormat="1" applyFill="1" applyBorder="1" applyAlignment="1">
      <alignment horizontal="center"/>
    </xf>
    <xf numFmtId="0" fontId="1" fillId="2" borderId="12" xfId="0" applyFont="1" applyFill="1" applyBorder="1"/>
    <xf numFmtId="164" fontId="0" fillId="2" borderId="4" xfId="0" applyNumberFormat="1" applyFill="1" applyBorder="1" applyAlignment="1">
      <alignment horizontal="center"/>
    </xf>
    <xf numFmtId="0" fontId="1" fillId="2" borderId="13" xfId="0" applyFont="1" applyFill="1" applyBorder="1"/>
    <xf numFmtId="164" fontId="0" fillId="2" borderId="7" xfId="0" applyNumberFormat="1" applyFill="1" applyBorder="1" applyAlignment="1">
      <alignment horizontal="center"/>
    </xf>
    <xf numFmtId="0" fontId="0" fillId="2" borderId="1" xfId="0" applyFill="1" applyBorder="1"/>
    <xf numFmtId="0" fontId="1" fillId="3" borderId="0" xfId="0" applyFont="1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 applyAlignment="1">
      <alignment horizontal="center"/>
    </xf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9</xdr:row>
      <xdr:rowOff>190501</xdr:rowOff>
    </xdr:from>
    <xdr:to>
      <xdr:col>7</xdr:col>
      <xdr:colOff>323850</xdr:colOff>
      <xdr:row>11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4895850" y="2057401"/>
          <a:ext cx="9525" cy="285749"/>
        </a:xfrm>
        <a:prstGeom prst="straightConnector1">
          <a:avLst/>
        </a:prstGeom>
        <a:ln w="254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304800</xdr:colOff>
      <xdr:row>10</xdr:row>
      <xdr:rowOff>95250</xdr:rowOff>
    </xdr:from>
    <xdr:ext cx="781304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950883" y="2413000"/>
          <a:ext cx="78130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Constraint</a:t>
          </a:r>
        </a:p>
        <a:p>
          <a:r>
            <a:rPr lang="en-CA" sz="1100"/>
            <a:t>in Solver</a:t>
          </a:r>
        </a:p>
      </xdr:txBody>
    </xdr:sp>
    <xdr:clientData/>
  </xdr:oneCellAnchor>
  <xdr:twoCellAnchor>
    <xdr:from>
      <xdr:col>3</xdr:col>
      <xdr:colOff>47627</xdr:colOff>
      <xdr:row>2</xdr:row>
      <xdr:rowOff>171451</xdr:rowOff>
    </xdr:from>
    <xdr:to>
      <xdr:col>3</xdr:col>
      <xdr:colOff>342900</xdr:colOff>
      <xdr:row>2</xdr:row>
      <xdr:rowOff>190500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2238377" y="790576"/>
          <a:ext cx="295273" cy="19049"/>
        </a:xfrm>
        <a:prstGeom prst="straightConnector1">
          <a:avLst/>
        </a:prstGeom>
        <a:ln w="254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342900</xdr:colOff>
      <xdr:row>2</xdr:row>
      <xdr:rowOff>47625</xdr:rowOff>
    </xdr:from>
    <xdr:ext cx="1306255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33650" y="672042"/>
          <a:ext cx="13062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Constraint in Solver</a:t>
          </a:r>
        </a:p>
      </xdr:txBody>
    </xdr:sp>
    <xdr:clientData/>
  </xdr:oneCellAnchor>
  <xdr:twoCellAnchor>
    <xdr:from>
      <xdr:col>12</xdr:col>
      <xdr:colOff>28578</xdr:colOff>
      <xdr:row>19</xdr:row>
      <xdr:rowOff>114300</xdr:rowOff>
    </xdr:from>
    <xdr:to>
      <xdr:col>13</xdr:col>
      <xdr:colOff>152400</xdr:colOff>
      <xdr:row>19</xdr:row>
      <xdr:rowOff>114301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7639053" y="4152900"/>
          <a:ext cx="600072" cy="1"/>
        </a:xfrm>
        <a:prstGeom prst="straightConnector1">
          <a:avLst/>
        </a:prstGeom>
        <a:ln w="254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209550</xdr:colOff>
      <xdr:row>18</xdr:row>
      <xdr:rowOff>95250</xdr:rowOff>
    </xdr:from>
    <xdr:ext cx="957506" cy="436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8296275" y="3933825"/>
          <a:ext cx="95750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Value to</a:t>
          </a:r>
          <a:r>
            <a:rPr lang="en-CA" sz="1100" baseline="0"/>
            <a:t> </a:t>
          </a:r>
        </a:p>
        <a:p>
          <a:r>
            <a:rPr lang="en-CA" sz="1100" baseline="0"/>
            <a:t>be minimized</a:t>
          </a:r>
          <a:endParaRPr lang="en-CA" sz="1100"/>
        </a:p>
      </xdr:txBody>
    </xdr:sp>
    <xdr:clientData/>
  </xdr:oneCellAnchor>
  <xdr:twoCellAnchor>
    <xdr:from>
      <xdr:col>8</xdr:col>
      <xdr:colOff>38100</xdr:colOff>
      <xdr:row>5</xdr:row>
      <xdr:rowOff>28575</xdr:rowOff>
    </xdr:from>
    <xdr:to>
      <xdr:col>8</xdr:col>
      <xdr:colOff>419100</xdr:colOff>
      <xdr:row>8</xdr:row>
      <xdr:rowOff>180975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67325" y="1600200"/>
          <a:ext cx="381000" cy="723900"/>
        </a:xfrm>
        <a:prstGeom prst="rightBrace">
          <a:avLst/>
        </a:prstGeom>
        <a:ln w="2540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0</xdr:colOff>
      <xdr:row>6</xdr:row>
      <xdr:rowOff>0</xdr:rowOff>
    </xdr:from>
    <xdr:ext cx="1411925" cy="436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695950" y="1762125"/>
          <a:ext cx="14119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Values</a:t>
          </a:r>
          <a:r>
            <a:rPr lang="en-CA" sz="1100" baseline="0"/>
            <a:t> to be changed</a:t>
          </a:r>
        </a:p>
        <a:p>
          <a:r>
            <a:rPr lang="en-CA" sz="1100" baseline="0"/>
            <a:t>by Solver</a:t>
          </a:r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showGridLines="0" tabSelected="1" zoomScale="85" zoomScaleNormal="85" workbookViewId="0">
      <selection activeCell="J11" sqref="J11"/>
    </sheetView>
  </sheetViews>
  <sheetFormatPr defaultRowHeight="14.4" x14ac:dyDescent="0.3"/>
  <cols>
    <col min="1" max="1" width="13.88671875" customWidth="1"/>
    <col min="3" max="3" width="9.88671875" customWidth="1"/>
    <col min="8" max="8" width="9.6640625" customWidth="1"/>
    <col min="9" max="9" width="7" customWidth="1"/>
    <col min="10" max="10" width="9.6640625" customWidth="1"/>
    <col min="13" max="13" width="7.109375" customWidth="1"/>
    <col min="14" max="14" width="12.6640625" bestFit="1" customWidth="1"/>
  </cols>
  <sheetData>
    <row r="1" spans="1:11" ht="30" x14ac:dyDescent="0.5">
      <c r="A1" s="1" t="s">
        <v>8</v>
      </c>
    </row>
    <row r="2" spans="1:11" ht="18.75" customHeight="1" x14ac:dyDescent="0.5">
      <c r="A2" s="2"/>
      <c r="D2" s="1"/>
    </row>
    <row r="3" spans="1:11" ht="18.75" customHeight="1" x14ac:dyDescent="0.3">
      <c r="A3" s="32" t="s">
        <v>12</v>
      </c>
      <c r="B3" s="26"/>
      <c r="C3" s="27">
        <f>H6*B19+H7*C19+H8*D19+H9*E19</f>
        <v>0.15000000187434898</v>
      </c>
    </row>
    <row r="4" spans="1:11" ht="18.75" customHeight="1" x14ac:dyDescent="0.3">
      <c r="A4" s="2"/>
      <c r="B4" s="28"/>
    </row>
    <row r="5" spans="1:11" ht="18.75" customHeight="1" thickBot="1" x14ac:dyDescent="0.55000000000000004">
      <c r="A5" s="2"/>
      <c r="C5" s="3" t="s">
        <v>9</v>
      </c>
      <c r="D5" s="1"/>
      <c r="G5" s="5" t="s">
        <v>10</v>
      </c>
      <c r="H5" s="4"/>
    </row>
    <row r="6" spans="1:11" x14ac:dyDescent="0.3">
      <c r="B6" s="6" t="s">
        <v>1</v>
      </c>
      <c r="C6" s="7" t="s">
        <v>2</v>
      </c>
      <c r="D6" s="7" t="s">
        <v>3</v>
      </c>
      <c r="E6" s="8" t="s">
        <v>4</v>
      </c>
      <c r="G6" s="17" t="s">
        <v>1</v>
      </c>
      <c r="H6" s="18">
        <v>0.13610311909429065</v>
      </c>
    </row>
    <row r="7" spans="1:11" x14ac:dyDescent="0.3">
      <c r="B7" s="9">
        <v>0.111</v>
      </c>
      <c r="C7" s="10">
        <v>0.223</v>
      </c>
      <c r="D7" s="10">
        <v>0.122</v>
      </c>
      <c r="E7" s="11">
        <v>0.05</v>
      </c>
      <c r="G7" s="19" t="s">
        <v>2</v>
      </c>
      <c r="H7" s="20">
        <v>0.39226051288348679</v>
      </c>
    </row>
    <row r="8" spans="1:11" x14ac:dyDescent="0.3">
      <c r="B8" s="9">
        <v>0.114</v>
      </c>
      <c r="C8" s="10">
        <v>0.46</v>
      </c>
      <c r="D8" s="12">
        <v>3.0000000000000001E-3</v>
      </c>
      <c r="E8" s="11">
        <v>0.05</v>
      </c>
      <c r="G8" s="19" t="s">
        <v>3</v>
      </c>
      <c r="H8" s="20">
        <v>0.11950478102982603</v>
      </c>
    </row>
    <row r="9" spans="1:11" ht="15" thickBot="1" x14ac:dyDescent="0.35">
      <c r="B9" s="9">
        <v>0.32300000000000001</v>
      </c>
      <c r="C9" s="10">
        <v>-0.09</v>
      </c>
      <c r="D9" s="10">
        <v>0.111</v>
      </c>
      <c r="E9" s="11">
        <v>0.05</v>
      </c>
      <c r="G9" s="21" t="s">
        <v>5</v>
      </c>
      <c r="H9" s="22">
        <v>0.35213158699239655</v>
      </c>
    </row>
    <row r="10" spans="1:11" x14ac:dyDescent="0.3">
      <c r="B10" s="13">
        <v>1E-3</v>
      </c>
      <c r="C10" s="10">
        <v>-0.107</v>
      </c>
      <c r="D10" s="10">
        <v>5.3999999999999999E-2</v>
      </c>
      <c r="E10" s="11">
        <v>0.05</v>
      </c>
      <c r="G10" s="24" t="s">
        <v>6</v>
      </c>
      <c r="H10" s="25">
        <f>SUM(H6:H9)</f>
        <v>1</v>
      </c>
    </row>
    <row r="11" spans="1:11" x14ac:dyDescent="0.3">
      <c r="B11" s="9">
        <v>-0.20899999999999999</v>
      </c>
      <c r="C11" s="10">
        <v>0.12</v>
      </c>
      <c r="D11" s="10">
        <v>0.16900000000000001</v>
      </c>
      <c r="E11" s="11">
        <v>0.05</v>
      </c>
    </row>
    <row r="12" spans="1:11" x14ac:dyDescent="0.3">
      <c r="B12" s="9">
        <v>0.223</v>
      </c>
      <c r="C12" s="10">
        <v>0.309</v>
      </c>
      <c r="D12" s="10">
        <v>-3.5000000000000003E-2</v>
      </c>
      <c r="E12" s="11">
        <v>0.05</v>
      </c>
    </row>
    <row r="13" spans="1:11" x14ac:dyDescent="0.3">
      <c r="B13" s="9">
        <v>0.26</v>
      </c>
      <c r="C13" s="10">
        <v>0.41099999999999998</v>
      </c>
      <c r="D13" s="10">
        <v>0.13300000000000001</v>
      </c>
      <c r="E13" s="11">
        <v>0.05</v>
      </c>
      <c r="G13" s="3"/>
    </row>
    <row r="14" spans="1:11" ht="15" thickBot="1" x14ac:dyDescent="0.35">
      <c r="B14" s="9">
        <v>0.21</v>
      </c>
      <c r="C14" s="10">
        <v>0.05</v>
      </c>
      <c r="D14" s="10">
        <v>0.73199999999999998</v>
      </c>
      <c r="E14" s="11">
        <v>0.05</v>
      </c>
      <c r="G14" s="4"/>
      <c r="H14" s="5" t="s">
        <v>0</v>
      </c>
      <c r="I14" s="4"/>
      <c r="J14" s="4"/>
      <c r="K14" s="4"/>
    </row>
    <row r="15" spans="1:11" x14ac:dyDescent="0.3">
      <c r="B15" s="9">
        <v>0.14399999999999999</v>
      </c>
      <c r="C15" s="10">
        <v>0.1</v>
      </c>
      <c r="D15" s="10">
        <v>2.1000000000000001E-2</v>
      </c>
      <c r="E15" s="11">
        <v>0.05</v>
      </c>
      <c r="G15" s="23"/>
      <c r="H15" s="7" t="s">
        <v>1</v>
      </c>
      <c r="I15" s="7" t="s">
        <v>2</v>
      </c>
      <c r="J15" s="7" t="s">
        <v>3</v>
      </c>
      <c r="K15" s="8" t="s">
        <v>4</v>
      </c>
    </row>
    <row r="16" spans="1:11" x14ac:dyDescent="0.3">
      <c r="B16" s="9">
        <v>0.41199999999999998</v>
      </c>
      <c r="C16" s="10">
        <v>0.44500000000000001</v>
      </c>
      <c r="D16" s="10">
        <v>0.13100000000000001</v>
      </c>
      <c r="E16" s="11">
        <v>0.05</v>
      </c>
      <c r="G16" s="19" t="s">
        <v>1</v>
      </c>
      <c r="H16" s="10">
        <f>_xlfn.COVARIANCE.S($B7:$B18,B7:B18)</f>
        <v>4.1226810606060607E-2</v>
      </c>
      <c r="I16" s="10">
        <f>_xlfn.COVARIANCE.S($B7:$B18,C7:C18)</f>
        <v>2.2661378787878789E-2</v>
      </c>
      <c r="J16" s="10">
        <f>_xlfn.COVARIANCE.S($B7:$B18,D7:D18)</f>
        <v>3.0562795454545457E-2</v>
      </c>
      <c r="K16" s="11">
        <f>_xlfn.COVARIANCE.S($B7:$B18,E7:E18)</f>
        <v>3.5016908079767926E-35</v>
      </c>
    </row>
    <row r="17" spans="1:14" x14ac:dyDescent="0.3">
      <c r="B17" s="9">
        <v>-1.2999999999999999E-2</v>
      </c>
      <c r="C17" s="10">
        <v>0.123</v>
      </c>
      <c r="D17" s="12">
        <v>6.0000000000000001E-3</v>
      </c>
      <c r="E17" s="11">
        <v>0.05</v>
      </c>
      <c r="G17" s="19" t="s">
        <v>2</v>
      </c>
      <c r="H17" s="10">
        <f>_xlfn.COVARIANCE.S($C7:$C18,B7:B18)</f>
        <v>2.2661378787878789E-2</v>
      </c>
      <c r="I17" s="10">
        <f>_xlfn.COVARIANCE.S($C7:$C18,C7:C18)</f>
        <v>4.7917969696969702E-2</v>
      </c>
      <c r="J17" s="10">
        <f>_xlfn.COVARIANCE.S($C7:$C18,D7:D18)</f>
        <v>1.5000590909090911E-2</v>
      </c>
      <c r="K17" s="11">
        <f>_xlfn.COVARIANCE.S($C7:$C18,E7:E18)</f>
        <v>-2.4511835655837547E-34</v>
      </c>
    </row>
    <row r="18" spans="1:14" ht="15" thickBot="1" x14ac:dyDescent="0.35">
      <c r="B18" s="14">
        <v>0.55300000000000005</v>
      </c>
      <c r="C18" s="15">
        <v>0.55000000000000004</v>
      </c>
      <c r="D18" s="15">
        <v>0.90800000000000003</v>
      </c>
      <c r="E18" s="16">
        <v>0.05</v>
      </c>
      <c r="G18" s="19" t="s">
        <v>3</v>
      </c>
      <c r="H18" s="10">
        <f>_xlfn.COVARIANCE.S($D7:$D18,B7:B18)</f>
        <v>3.0562795454545457E-2</v>
      </c>
      <c r="I18" s="10">
        <f>_xlfn.COVARIANCE.S($D7:$D18,C7:C18)</f>
        <v>1.5000590909090911E-2</v>
      </c>
      <c r="J18" s="10">
        <f>_xlfn.COVARIANCE.S($D7:$D18,D7:D18)</f>
        <v>9.0305659090909082E-2</v>
      </c>
      <c r="K18" s="11">
        <f>_xlfn.COVARIANCE.S($D7:$D18,E7:E18)</f>
        <v>-1.400676323190717E-34</v>
      </c>
    </row>
    <row r="19" spans="1:14" ht="15" thickBot="1" x14ac:dyDescent="0.35">
      <c r="A19" s="26" t="s">
        <v>11</v>
      </c>
      <c r="B19" s="27">
        <f>AVERAGE(B7:B18)</f>
        <v>0.17741666666666667</v>
      </c>
      <c r="C19" s="27">
        <f t="shared" ref="C19:E19" si="0">AVERAGE(C7:C18)</f>
        <v>0.2161666666666667</v>
      </c>
      <c r="D19" s="27">
        <f t="shared" si="0"/>
        <v>0.19625000000000001</v>
      </c>
      <c r="E19" s="27">
        <f t="shared" si="0"/>
        <v>4.9999999999999996E-2</v>
      </c>
      <c r="G19" s="21" t="s">
        <v>5</v>
      </c>
      <c r="H19" s="15">
        <f>_xlfn.COVARIANCE.S($E7:$E18,B7:B18)</f>
        <v>3.5016908079767926E-35</v>
      </c>
      <c r="I19" s="15">
        <f>_xlfn.COVARIANCE.S($E7:$E18,C7:C18)</f>
        <v>-2.4511835655837547E-34</v>
      </c>
      <c r="J19" s="15">
        <f>_xlfn.COVARIANCE.S($E7:$E18,D7:D18)</f>
        <v>-1.400676323190717E-34</v>
      </c>
      <c r="K19" s="16">
        <f>_xlfn.COVARIANCE.S($E7:$E18,E7:E18)</f>
        <v>5.2525362119651883E-35</v>
      </c>
      <c r="L19" s="26" t="s">
        <v>15</v>
      </c>
      <c r="M19" s="27"/>
    </row>
    <row r="20" spans="1:14" x14ac:dyDescent="0.3">
      <c r="A20" s="29"/>
      <c r="B20" s="30"/>
      <c r="C20" s="30"/>
      <c r="D20" s="30"/>
      <c r="E20" s="30"/>
      <c r="G20" s="26" t="s">
        <v>7</v>
      </c>
      <c r="H20" s="27">
        <f>H6*SUMPRODUCT(H6:H9,H16:H19)</f>
        <v>2.4706338851586923E-3</v>
      </c>
      <c r="I20" s="27">
        <f>H7*SUMPRODUCT($H6:$H9,I16:I19)</f>
        <v>9.2860827704042137E-3</v>
      </c>
      <c r="J20" s="27">
        <f>H8*SUMPRODUCT($H6:$H9,J16:J19)</f>
        <v>2.4899764365145139E-3</v>
      </c>
      <c r="K20" s="27">
        <f>H9*SUMPRODUCT($H6:$H9,K16:K19)</f>
        <v>-3.1560587350477047E-35</v>
      </c>
      <c r="L20" s="27">
        <f>SUM(H20:K20)</f>
        <v>1.424669309207742E-2</v>
      </c>
      <c r="M20" s="27"/>
    </row>
    <row r="21" spans="1:14" x14ac:dyDescent="0.3">
      <c r="L21" s="3"/>
    </row>
    <row r="22" spans="1:14" x14ac:dyDescent="0.3">
      <c r="A22" s="26" t="s">
        <v>13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1:14" x14ac:dyDescent="0.3">
      <c r="A23" s="27" t="s">
        <v>14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</row>
    <row r="24" spans="1:14" x14ac:dyDescent="0.3">
      <c r="A24" s="27" t="s">
        <v>16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</row>
    <row r="25" spans="1:14" x14ac:dyDescent="0.3">
      <c r="A25" s="31" t="s">
        <v>18</v>
      </c>
      <c r="B25" s="27" t="s">
        <v>17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3">
      <c r="A26" s="31" t="s">
        <v>19</v>
      </c>
      <c r="B26" s="27" t="s">
        <v>24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  <row r="27" spans="1:14" x14ac:dyDescent="0.3">
      <c r="A27" s="31" t="s">
        <v>20</v>
      </c>
      <c r="B27" s="27" t="s">
        <v>23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4" x14ac:dyDescent="0.3">
      <c r="A28" s="31" t="s">
        <v>21</v>
      </c>
      <c r="B28" s="27" t="s">
        <v>22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HP</cp:lastModifiedBy>
  <dcterms:created xsi:type="dcterms:W3CDTF">2011-05-23T19:35:10Z</dcterms:created>
  <dcterms:modified xsi:type="dcterms:W3CDTF">2020-09-09T21:50:26Z</dcterms:modified>
</cp:coreProperties>
</file>